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degia\OneDrive\Desktop\MainFolders\Git\Project-ASRI\Database\Excel\"/>
    </mc:Choice>
  </mc:AlternateContent>
  <xr:revisionPtr revIDLastSave="0" documentId="13_ncr:1_{14644EA3-9F5C-4B2D-BEF3-8DEFC53CE114}" xr6:coauthVersionLast="47" xr6:coauthVersionMax="47" xr10:uidLastSave="{00000000-0000-0000-0000-000000000000}"/>
  <bookViews>
    <workbookView xWindow="-120" yWindow="-120" windowWidth="29040" windowHeight="15720" activeTab="2" xr2:uid="{713B2A49-F22B-441F-ADF4-4BAFC9173806}"/>
  </bookViews>
  <sheets>
    <sheet name="Timeline" sheetId="23" r:id="rId1"/>
    <sheet name="Domain Information" sheetId="20" r:id="rId2"/>
    <sheet name="Master Email All Site ASRI" sheetId="7" r:id="rId3"/>
    <sheet name="Standard Requested" sheetId="22" r:id="rId4"/>
    <sheet name="Sheet2" sheetId="13" r:id="rId5"/>
    <sheet name="Analyze" sheetId="9" r:id="rId6"/>
    <sheet name="Sheet3" sheetId="14" r:id="rId7"/>
    <sheet name="Sheet1" sheetId="10" r:id="rId8"/>
    <sheet name="Analyze_detail_240604" sheetId="11" r:id="rId9"/>
    <sheet name="Standard Domain ASRI" sheetId="15" r:id="rId10"/>
    <sheet name="Help" sheetId="8" r:id="rId11"/>
    <sheet name="office2019-2021" sheetId="16" r:id="rId12"/>
    <sheet name="License All Site" sheetId="18" r:id="rId13"/>
    <sheet name="MPP 2025" sheetId="19" r:id="rId14"/>
  </sheets>
  <externalReferences>
    <externalReference r:id="rId15"/>
  </externalReferences>
  <definedNames>
    <definedName name="_xlnm._FilterDatabase" localSheetId="1" hidden="1">'Domain Information'!$F$3:$I$17</definedName>
    <definedName name="_xlnm._FilterDatabase" localSheetId="10" hidden="1">Help!$G$1:$K$619</definedName>
    <definedName name="_xlnm._FilterDatabase" localSheetId="12" hidden="1">'License All Site'!$A$201:$I$935</definedName>
    <definedName name="_xlnm._FilterDatabase" localSheetId="2" hidden="1">'Master Email All Site ASRI'!$A$1:$R$718</definedName>
    <definedName name="_xlnm._FilterDatabase" localSheetId="9" hidden="1">'Standard Domain ASRI'!$A$1:$J$45</definedName>
  </definedNames>
  <calcPr calcId="191028"/>
  <pivotCaches>
    <pivotCache cacheId="9" r:id="rId16"/>
    <pivotCache cacheId="10" r:id="rId17"/>
    <pivotCache cacheId="11" r:id="rId18"/>
    <pivotCache cacheId="12" r:id="rId19"/>
    <pivotCache cacheId="13" r:id="rId20"/>
    <pivotCache cacheId="14" r:id="rId21"/>
    <pivotCache cacheId="15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4" i="7" l="1"/>
  <c r="N104" i="7" s="1"/>
  <c r="J89" i="7"/>
  <c r="I89" i="7"/>
  <c r="G89" i="7"/>
  <c r="F89" i="7"/>
  <c r="J77" i="7"/>
  <c r="I77" i="7"/>
  <c r="G77" i="7"/>
  <c r="F77" i="7"/>
  <c r="J92" i="7"/>
  <c r="I92" i="7"/>
  <c r="G92" i="7"/>
  <c r="F92" i="7"/>
  <c r="K104" i="7" l="1"/>
  <c r="O104" i="7"/>
  <c r="G104" i="7" s="1"/>
  <c r="P104" i="7"/>
  <c r="F104" i="7" s="1"/>
  <c r="L104" i="7"/>
  <c r="J104" i="7" s="1"/>
  <c r="G681" i="7" l="1"/>
  <c r="G356" i="7"/>
  <c r="G259" i="7"/>
  <c r="F158" i="7" l="1"/>
  <c r="I158" i="7"/>
  <c r="G158" i="7" s="1"/>
  <c r="J158" i="7" l="1"/>
  <c r="I19" i="7" l="1"/>
  <c r="O19" i="7" s="1"/>
  <c r="G19" i="7" s="1"/>
  <c r="F19" i="7"/>
  <c r="K19" i="7" l="1"/>
  <c r="L19" i="7"/>
  <c r="J19" i="7" s="1"/>
  <c r="N19" i="7"/>
  <c r="J233" i="7"/>
  <c r="I233" i="7"/>
  <c r="G233" i="7"/>
  <c r="F233" i="7"/>
  <c r="I352" i="7"/>
  <c r="G352" i="7" s="1"/>
  <c r="G642" i="7"/>
  <c r="G641" i="7"/>
  <c r="G640" i="7"/>
  <c r="G639" i="7"/>
  <c r="G638" i="7"/>
  <c r="G637" i="7"/>
  <c r="G636" i="7"/>
  <c r="G635" i="7"/>
  <c r="G634" i="7"/>
  <c r="G633" i="7"/>
  <c r="G632" i="7"/>
  <c r="G631" i="7"/>
  <c r="G630" i="7"/>
  <c r="G629" i="7"/>
  <c r="G628" i="7"/>
  <c r="G627" i="7"/>
  <c r="G626" i="7"/>
  <c r="G625" i="7"/>
  <c r="G624" i="7"/>
  <c r="G623" i="7"/>
  <c r="G622" i="7"/>
  <c r="G621" i="7"/>
  <c r="G620" i="7"/>
  <c r="G619" i="7"/>
  <c r="G618" i="7"/>
  <c r="G617" i="7"/>
  <c r="G616" i="7"/>
  <c r="G615" i="7"/>
  <c r="G614" i="7"/>
  <c r="G613" i="7"/>
  <c r="G611" i="7"/>
  <c r="G610" i="7"/>
  <c r="G609" i="7"/>
  <c r="G608" i="7"/>
  <c r="G607" i="7"/>
  <c r="G606" i="7"/>
  <c r="G605" i="7"/>
  <c r="G604" i="7"/>
  <c r="J642" i="7"/>
  <c r="I642" i="7"/>
  <c r="F642" i="7"/>
  <c r="J685" i="7"/>
  <c r="I685" i="7"/>
  <c r="G685" i="7"/>
  <c r="F685" i="7"/>
  <c r="J563" i="7"/>
  <c r="I563" i="7"/>
  <c r="F563" i="7"/>
  <c r="J566" i="7"/>
  <c r="I566" i="7"/>
  <c r="G566" i="7"/>
  <c r="F566" i="7"/>
  <c r="I577" i="7"/>
  <c r="F577" i="7" s="1"/>
  <c r="J254" i="7"/>
  <c r="I254" i="7"/>
  <c r="G254" i="7"/>
  <c r="F254" i="7"/>
  <c r="G109" i="7"/>
  <c r="J109" i="7"/>
  <c r="I109" i="7"/>
  <c r="F109" i="7"/>
  <c r="J660" i="7"/>
  <c r="I660" i="7"/>
  <c r="G660" i="7"/>
  <c r="F660" i="7"/>
  <c r="J694" i="7"/>
  <c r="I694" i="7"/>
  <c r="G694" i="7"/>
  <c r="F694" i="7"/>
  <c r="J658" i="7"/>
  <c r="I658" i="7"/>
  <c r="G658" i="7"/>
  <c r="F658" i="7"/>
  <c r="J674" i="7"/>
  <c r="I674" i="7"/>
  <c r="G674" i="7"/>
  <c r="F674" i="7"/>
  <c r="J608" i="7"/>
  <c r="I608" i="7"/>
  <c r="F608" i="7"/>
  <c r="J672" i="7"/>
  <c r="I672" i="7"/>
  <c r="G672" i="7"/>
  <c r="F672" i="7"/>
  <c r="F352" i="7" l="1"/>
  <c r="J352" i="7"/>
  <c r="J577" i="7"/>
  <c r="G577" i="7"/>
  <c r="J532" i="7" l="1"/>
  <c r="I532" i="7"/>
  <c r="N532" i="7" s="1"/>
  <c r="G532" i="7"/>
  <c r="F532" i="7"/>
  <c r="J531" i="7"/>
  <c r="I531" i="7"/>
  <c r="N531" i="7" s="1"/>
  <c r="G531" i="7"/>
  <c r="F531" i="7"/>
  <c r="J703" i="7"/>
  <c r="I703" i="7"/>
  <c r="G703" i="7"/>
  <c r="F703" i="7"/>
  <c r="G98" i="7"/>
  <c r="F98" i="7"/>
  <c r="J98" i="7"/>
  <c r="I98" i="7"/>
  <c r="J45" i="7"/>
  <c r="I45" i="7"/>
  <c r="G45" i="7"/>
  <c r="F45" i="7"/>
  <c r="J174" i="7"/>
  <c r="I174" i="7"/>
  <c r="G174" i="7"/>
  <c r="F174" i="7"/>
  <c r="I248" i="7"/>
  <c r="F248" i="7"/>
  <c r="J506" i="7"/>
  <c r="I506" i="7"/>
  <c r="G506" i="7"/>
  <c r="F506" i="7"/>
  <c r="I582" i="7"/>
  <c r="F582" i="7" s="1"/>
  <c r="J248" i="7" l="1"/>
  <c r="G248" i="7"/>
  <c r="J582" i="7"/>
  <c r="G582" i="7"/>
  <c r="I113" i="7" l="1"/>
  <c r="F113" i="7" s="1"/>
  <c r="I121" i="7"/>
  <c r="F121" i="7" s="1"/>
  <c r="I573" i="7"/>
  <c r="G573" i="7" s="1"/>
  <c r="J521" i="7"/>
  <c r="I521" i="7"/>
  <c r="G521" i="7"/>
  <c r="F521" i="7"/>
  <c r="G33" i="7"/>
  <c r="I33" i="7"/>
  <c r="F33" i="7"/>
  <c r="J113" i="7" l="1"/>
  <c r="G113" i="7"/>
  <c r="J121" i="7"/>
  <c r="G121" i="7"/>
  <c r="F573" i="7"/>
  <c r="J573" i="7"/>
  <c r="J33" i="7"/>
  <c r="F659" i="7"/>
  <c r="G659" i="7"/>
  <c r="J659" i="7"/>
  <c r="I659" i="7"/>
  <c r="F161" i="7" l="1"/>
  <c r="G161" i="7"/>
  <c r="I161" i="7"/>
  <c r="J161" i="7" l="1"/>
  <c r="E38" i="23"/>
  <c r="E37" i="23"/>
  <c r="E36" i="23"/>
  <c r="E35" i="23"/>
  <c r="E34" i="23"/>
  <c r="E33" i="23"/>
  <c r="E32" i="23"/>
  <c r="E31" i="23"/>
  <c r="E30" i="23"/>
  <c r="E29" i="23"/>
  <c r="E28" i="23"/>
  <c r="I150" i="7" l="1"/>
  <c r="J150" i="7"/>
  <c r="G150" i="7"/>
  <c r="F150" i="7"/>
  <c r="J682" i="7"/>
  <c r="I682" i="7"/>
  <c r="G682" i="7"/>
  <c r="F682" i="7"/>
  <c r="I206" i="7"/>
  <c r="J203" i="7"/>
  <c r="I203" i="7"/>
  <c r="G203" i="7"/>
  <c r="F203" i="7"/>
  <c r="J698" i="7"/>
  <c r="G698" i="7"/>
  <c r="F698" i="7"/>
  <c r="F663" i="7"/>
  <c r="G663" i="7"/>
  <c r="I663" i="7"/>
  <c r="J663" i="7"/>
  <c r="L21" i="20"/>
  <c r="L22" i="20"/>
  <c r="L23" i="20"/>
  <c r="L24" i="20"/>
  <c r="L25" i="20"/>
  <c r="L26" i="20"/>
  <c r="L27" i="20"/>
  <c r="L28" i="20"/>
  <c r="L29" i="20"/>
  <c r="L30" i="20"/>
  <c r="L31" i="20"/>
  <c r="L32" i="20"/>
  <c r="L165" i="18"/>
  <c r="I318" i="7"/>
  <c r="I194" i="7"/>
  <c r="J153" i="7"/>
  <c r="I153" i="7"/>
  <c r="F139" i="7"/>
  <c r="I139" i="7"/>
  <c r="G139" i="7" s="1"/>
  <c r="D5" i="23"/>
  <c r="D4" i="23"/>
  <c r="D3" i="23"/>
  <c r="D2" i="23"/>
  <c r="E4" i="23"/>
  <c r="E3" i="23"/>
  <c r="E2" i="23"/>
  <c r="E5" i="23"/>
  <c r="P206" i="7" l="1"/>
  <c r="O206" i="7"/>
  <c r="G206" i="7" s="1"/>
  <c r="N206" i="7"/>
  <c r="L206" i="7"/>
  <c r="J206" i="7" s="1"/>
  <c r="K206" i="7"/>
  <c r="F318" i="7"/>
  <c r="G318" i="7"/>
  <c r="J318" i="7"/>
  <c r="F194" i="7"/>
  <c r="G194" i="7"/>
  <c r="J194" i="7"/>
  <c r="F153" i="7"/>
  <c r="G153" i="7"/>
  <c r="J139" i="7"/>
  <c r="F206" i="7" l="1"/>
  <c r="J131" i="7"/>
  <c r="I131" i="7"/>
  <c r="G131" i="7"/>
  <c r="F131" i="7"/>
  <c r="J279" i="7" l="1"/>
  <c r="I279" i="7"/>
  <c r="G279" i="7"/>
  <c r="F279" i="7"/>
  <c r="I409" i="7"/>
  <c r="J409" i="7"/>
  <c r="G409" i="7"/>
  <c r="F409" i="7"/>
  <c r="J372" i="7"/>
  <c r="F265" i="7" l="1"/>
  <c r="G265" i="7"/>
  <c r="I265" i="7"/>
  <c r="J265" i="7"/>
  <c r="I311" i="7"/>
  <c r="F311" i="7" s="1"/>
  <c r="J427" i="7"/>
  <c r="I427" i="7"/>
  <c r="G427" i="7"/>
  <c r="F427" i="7"/>
  <c r="J662" i="7"/>
  <c r="I662" i="7"/>
  <c r="G662" i="7"/>
  <c r="F662" i="7"/>
  <c r="J651" i="7"/>
  <c r="I651" i="7"/>
  <c r="G651" i="7"/>
  <c r="F651" i="7"/>
  <c r="J78" i="7"/>
  <c r="I78" i="7"/>
  <c r="G78" i="7"/>
  <c r="F78" i="7"/>
  <c r="F337" i="7" l="1"/>
  <c r="G337" i="7"/>
  <c r="J337" i="7"/>
  <c r="N337" i="7"/>
  <c r="J311" i="7"/>
  <c r="G311" i="7"/>
  <c r="G602" i="7" l="1"/>
  <c r="J602" i="7"/>
  <c r="I602" i="7"/>
  <c r="F602" i="7"/>
  <c r="I108" i="7" l="1"/>
  <c r="F108" i="7" s="1"/>
  <c r="J21" i="7"/>
  <c r="I21" i="7"/>
  <c r="G21" i="7"/>
  <c r="F21" i="7"/>
  <c r="G253" i="7"/>
  <c r="F303" i="7"/>
  <c r="J108" i="7" l="1"/>
  <c r="G108" i="7"/>
  <c r="I442" i="7" l="1"/>
  <c r="G442" i="7" s="1"/>
  <c r="F442" i="7"/>
  <c r="J366" i="7"/>
  <c r="J464" i="7"/>
  <c r="J444" i="7"/>
  <c r="J442" i="7" l="1"/>
  <c r="J715" i="7"/>
  <c r="I715" i="7"/>
  <c r="G715" i="7"/>
  <c r="F715" i="7"/>
  <c r="J684" i="7"/>
  <c r="I684" i="7"/>
  <c r="G684" i="7"/>
  <c r="F684" i="7"/>
  <c r="J655" i="7"/>
  <c r="I655" i="7"/>
  <c r="G655" i="7"/>
  <c r="F655" i="7"/>
  <c r="J605" i="7" l="1"/>
  <c r="I605" i="7"/>
  <c r="F605" i="7"/>
  <c r="J76" i="7"/>
  <c r="I76" i="7"/>
  <c r="G76" i="7"/>
  <c r="F76" i="7"/>
  <c r="J90" i="7" l="1"/>
  <c r="I90" i="7"/>
  <c r="G90" i="7"/>
  <c r="F90" i="7"/>
  <c r="I336" i="7" l="1"/>
  <c r="F336" i="7" s="1"/>
  <c r="J518" i="7"/>
  <c r="I518" i="7"/>
  <c r="G518" i="7"/>
  <c r="F518" i="7"/>
  <c r="J404" i="7"/>
  <c r="I404" i="7"/>
  <c r="G404" i="7"/>
  <c r="F404" i="7"/>
  <c r="J568" i="7"/>
  <c r="I568" i="7"/>
  <c r="G568" i="7"/>
  <c r="F568" i="7"/>
  <c r="J336" i="7" l="1"/>
  <c r="G336" i="7"/>
  <c r="J436" i="7" l="1"/>
  <c r="I436" i="7"/>
  <c r="G436" i="7"/>
  <c r="F436" i="7"/>
  <c r="P595" i="7"/>
  <c r="J595" i="7"/>
  <c r="I595" i="7"/>
  <c r="G595" i="7"/>
  <c r="I443" i="7" l="1"/>
  <c r="F443" i="7" l="1"/>
  <c r="G443" i="7"/>
  <c r="J443" i="7"/>
  <c r="I372" i="7" l="1"/>
  <c r="F372" i="7" s="1"/>
  <c r="I32" i="7"/>
  <c r="F32" i="7" s="1"/>
  <c r="G372" i="7" l="1"/>
  <c r="J32" i="7"/>
  <c r="G32" i="7"/>
  <c r="F431" i="7" l="1"/>
  <c r="I526" i="7"/>
  <c r="F526" i="7" s="1"/>
  <c r="G525" i="7"/>
  <c r="F525" i="7"/>
  <c r="J492" i="7"/>
  <c r="I492" i="7"/>
  <c r="N492" i="7" s="1"/>
  <c r="G492" i="7"/>
  <c r="F492" i="7"/>
  <c r="J431" i="7" l="1"/>
  <c r="G431" i="7"/>
  <c r="J526" i="7"/>
  <c r="G526" i="7"/>
  <c r="J525" i="7"/>
  <c r="I557" i="7"/>
  <c r="I447" i="7"/>
  <c r="I408" i="7"/>
  <c r="J549" i="7"/>
  <c r="I549" i="7"/>
  <c r="G549" i="7"/>
  <c r="F549" i="7"/>
  <c r="J627" i="7" l="1"/>
  <c r="I627" i="7"/>
  <c r="F627" i="7"/>
  <c r="J709" i="7"/>
  <c r="I709" i="7"/>
  <c r="G709" i="7"/>
  <c r="F709" i="7"/>
  <c r="J664" i="7"/>
  <c r="I664" i="7"/>
  <c r="G664" i="7"/>
  <c r="F664" i="7"/>
  <c r="I241" i="7" l="1"/>
  <c r="G241" i="7" s="1"/>
  <c r="F241" i="7" l="1"/>
  <c r="J241" i="7"/>
  <c r="I85" i="7"/>
  <c r="O85" i="7" s="1"/>
  <c r="G85" i="7" s="1"/>
  <c r="F85" i="7"/>
  <c r="L85" i="7" l="1"/>
  <c r="J85" i="7" s="1"/>
  <c r="N85" i="7"/>
  <c r="I297" i="7" l="1"/>
  <c r="F297" i="7" s="1"/>
  <c r="J560" i="7"/>
  <c r="I560" i="7"/>
  <c r="G560" i="7"/>
  <c r="F560" i="7"/>
  <c r="I397" i="7"/>
  <c r="G397" i="7" s="1"/>
  <c r="F397" i="7"/>
  <c r="J273" i="7"/>
  <c r="I273" i="7"/>
  <c r="G273" i="7"/>
  <c r="F273" i="7"/>
  <c r="J297" i="7" l="1"/>
  <c r="G297" i="7"/>
  <c r="J397" i="7"/>
  <c r="J187" i="7" l="1"/>
  <c r="G187" i="7"/>
  <c r="I187" i="7"/>
  <c r="F187" i="7" s="1"/>
  <c r="F579" i="7" l="1"/>
  <c r="I579" i="7"/>
  <c r="G57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20" i="7"/>
  <c r="I22" i="7"/>
  <c r="I23" i="7"/>
  <c r="I24" i="7"/>
  <c r="I25" i="7"/>
  <c r="I26" i="7"/>
  <c r="I27" i="7"/>
  <c r="I28" i="7"/>
  <c r="I29" i="7"/>
  <c r="I30" i="7"/>
  <c r="I31" i="7"/>
  <c r="I34" i="7"/>
  <c r="I35" i="7"/>
  <c r="I36" i="7"/>
  <c r="I37" i="7"/>
  <c r="I38" i="7"/>
  <c r="I39" i="7"/>
  <c r="I40" i="7"/>
  <c r="I41" i="7"/>
  <c r="I42" i="7"/>
  <c r="I43" i="7"/>
  <c r="I44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K61" i="7" s="1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9" i="7"/>
  <c r="I80" i="7"/>
  <c r="I81" i="7"/>
  <c r="I82" i="7"/>
  <c r="I83" i="7"/>
  <c r="I84" i="7"/>
  <c r="I86" i="7"/>
  <c r="I87" i="7"/>
  <c r="I88" i="7"/>
  <c r="I91" i="7"/>
  <c r="I93" i="7"/>
  <c r="I94" i="7"/>
  <c r="I95" i="7"/>
  <c r="I96" i="7"/>
  <c r="I97" i="7"/>
  <c r="I99" i="7"/>
  <c r="I100" i="7"/>
  <c r="I101" i="7"/>
  <c r="I102" i="7"/>
  <c r="I103" i="7"/>
  <c r="I105" i="7"/>
  <c r="I106" i="7"/>
  <c r="I107" i="7"/>
  <c r="I110" i="7"/>
  <c r="I111" i="7"/>
  <c r="I112" i="7"/>
  <c r="I114" i="7"/>
  <c r="I115" i="7"/>
  <c r="I116" i="7"/>
  <c r="I117" i="7"/>
  <c r="I118" i="7"/>
  <c r="I119" i="7"/>
  <c r="I120" i="7"/>
  <c r="I122" i="7"/>
  <c r="I123" i="7"/>
  <c r="I124" i="7"/>
  <c r="I125" i="7"/>
  <c r="I126" i="7"/>
  <c r="I127" i="7"/>
  <c r="I128" i="7"/>
  <c r="I129" i="7"/>
  <c r="I130" i="7"/>
  <c r="I132" i="7"/>
  <c r="I133" i="7"/>
  <c r="I134" i="7"/>
  <c r="I135" i="7"/>
  <c r="I136" i="7"/>
  <c r="I137" i="7"/>
  <c r="I138" i="7"/>
  <c r="I140" i="7"/>
  <c r="I141" i="7"/>
  <c r="I142" i="7"/>
  <c r="I143" i="7"/>
  <c r="I144" i="7"/>
  <c r="I145" i="7"/>
  <c r="I146" i="7"/>
  <c r="I147" i="7"/>
  <c r="I148" i="7"/>
  <c r="I149" i="7"/>
  <c r="I151" i="7"/>
  <c r="I152" i="7"/>
  <c r="I154" i="7"/>
  <c r="I155" i="7"/>
  <c r="I156" i="7"/>
  <c r="I157" i="7"/>
  <c r="I159" i="7"/>
  <c r="I160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8" i="7"/>
  <c r="I189" i="7"/>
  <c r="I190" i="7"/>
  <c r="I191" i="7"/>
  <c r="I192" i="7"/>
  <c r="I193" i="7"/>
  <c r="I195" i="7"/>
  <c r="I196" i="7"/>
  <c r="I197" i="7"/>
  <c r="I198" i="7"/>
  <c r="I199" i="7"/>
  <c r="I200" i="7"/>
  <c r="I201" i="7"/>
  <c r="I202" i="7"/>
  <c r="I204" i="7"/>
  <c r="I205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4" i="7"/>
  <c r="I235" i="7"/>
  <c r="I236" i="7"/>
  <c r="I237" i="7"/>
  <c r="I238" i="7"/>
  <c r="I239" i="7"/>
  <c r="I240" i="7"/>
  <c r="I242" i="7"/>
  <c r="I243" i="7"/>
  <c r="I244" i="7"/>
  <c r="I245" i="7"/>
  <c r="I246" i="7"/>
  <c r="I247" i="7"/>
  <c r="I249" i="7"/>
  <c r="I250" i="7"/>
  <c r="I251" i="7"/>
  <c r="I252" i="7"/>
  <c r="L252" i="7" s="1"/>
  <c r="I253" i="7"/>
  <c r="I255" i="7"/>
  <c r="I256" i="7"/>
  <c r="I257" i="7"/>
  <c r="I258" i="7"/>
  <c r="I259" i="7"/>
  <c r="I260" i="7"/>
  <c r="I261" i="7"/>
  <c r="I262" i="7"/>
  <c r="I263" i="7"/>
  <c r="I264" i="7"/>
  <c r="I266" i="7"/>
  <c r="I267" i="7"/>
  <c r="I268" i="7"/>
  <c r="I269" i="7"/>
  <c r="I270" i="7"/>
  <c r="I271" i="7"/>
  <c r="I272" i="7"/>
  <c r="I274" i="7"/>
  <c r="I275" i="7"/>
  <c r="I276" i="7"/>
  <c r="I277" i="7"/>
  <c r="I278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2" i="7"/>
  <c r="I313" i="7"/>
  <c r="I314" i="7"/>
  <c r="I315" i="7"/>
  <c r="I316" i="7"/>
  <c r="I317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8" i="7"/>
  <c r="I399" i="7"/>
  <c r="I400" i="7"/>
  <c r="I401" i="7"/>
  <c r="I402" i="7"/>
  <c r="I403" i="7"/>
  <c r="I405" i="7"/>
  <c r="I406" i="7"/>
  <c r="I407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8" i="7"/>
  <c r="I429" i="7"/>
  <c r="I430" i="7"/>
  <c r="I432" i="7"/>
  <c r="I433" i="7"/>
  <c r="I434" i="7"/>
  <c r="I435" i="7"/>
  <c r="I437" i="7"/>
  <c r="I438" i="7"/>
  <c r="I439" i="7"/>
  <c r="I440" i="7"/>
  <c r="I441" i="7"/>
  <c r="I444" i="7"/>
  <c r="I445" i="7"/>
  <c r="I446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7" i="7"/>
  <c r="I508" i="7"/>
  <c r="I509" i="7"/>
  <c r="I510" i="7"/>
  <c r="I511" i="7"/>
  <c r="I512" i="7"/>
  <c r="I513" i="7"/>
  <c r="I514" i="7"/>
  <c r="I515" i="7"/>
  <c r="I516" i="7"/>
  <c r="I517" i="7"/>
  <c r="I519" i="7"/>
  <c r="I520" i="7"/>
  <c r="I522" i="7"/>
  <c r="I523" i="7"/>
  <c r="I524" i="7"/>
  <c r="I527" i="7"/>
  <c r="I528" i="7"/>
  <c r="I529" i="7"/>
  <c r="I530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50" i="7"/>
  <c r="I551" i="7"/>
  <c r="I552" i="7"/>
  <c r="I553" i="7"/>
  <c r="I554" i="7"/>
  <c r="I555" i="7"/>
  <c r="I556" i="7"/>
  <c r="I558" i="7"/>
  <c r="I559" i="7"/>
  <c r="I561" i="7"/>
  <c r="I562" i="7"/>
  <c r="I564" i="7"/>
  <c r="I565" i="7"/>
  <c r="I567" i="7"/>
  <c r="I569" i="7"/>
  <c r="I570" i="7"/>
  <c r="I571" i="7"/>
  <c r="I572" i="7"/>
  <c r="I574" i="7"/>
  <c r="I575" i="7"/>
  <c r="I576" i="7"/>
  <c r="I578" i="7"/>
  <c r="I580" i="7"/>
  <c r="I581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6" i="7"/>
  <c r="I597" i="7"/>
  <c r="I598" i="7"/>
  <c r="I599" i="7"/>
  <c r="I600" i="7"/>
  <c r="I601" i="7"/>
  <c r="I603" i="7"/>
  <c r="I604" i="7"/>
  <c r="I606" i="7"/>
  <c r="I607" i="7"/>
  <c r="I609" i="7"/>
  <c r="I610" i="7"/>
  <c r="I611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3" i="7"/>
  <c r="I644" i="7"/>
  <c r="I645" i="7"/>
  <c r="I646" i="7"/>
  <c r="I647" i="7"/>
  <c r="I648" i="7"/>
  <c r="I649" i="7"/>
  <c r="I650" i="7"/>
  <c r="I652" i="7"/>
  <c r="I653" i="7"/>
  <c r="I654" i="7"/>
  <c r="I656" i="7"/>
  <c r="I657" i="7"/>
  <c r="I661" i="7"/>
  <c r="I665" i="7"/>
  <c r="I666" i="7"/>
  <c r="I667" i="7"/>
  <c r="I668" i="7"/>
  <c r="I669" i="7"/>
  <c r="I670" i="7"/>
  <c r="I671" i="7"/>
  <c r="I673" i="7"/>
  <c r="I675" i="7"/>
  <c r="I676" i="7"/>
  <c r="I677" i="7"/>
  <c r="I678" i="7"/>
  <c r="I679" i="7"/>
  <c r="I680" i="7"/>
  <c r="I683" i="7"/>
  <c r="I686" i="7"/>
  <c r="I687" i="7"/>
  <c r="I688" i="7"/>
  <c r="I689" i="7"/>
  <c r="I690" i="7"/>
  <c r="I691" i="7"/>
  <c r="I692" i="7"/>
  <c r="I693" i="7"/>
  <c r="I695" i="7"/>
  <c r="I696" i="7"/>
  <c r="I697" i="7"/>
  <c r="I699" i="7"/>
  <c r="I700" i="7"/>
  <c r="I701" i="7"/>
  <c r="I702" i="7"/>
  <c r="I704" i="7"/>
  <c r="I705" i="7"/>
  <c r="I706" i="7"/>
  <c r="I707" i="7"/>
  <c r="I708" i="7"/>
  <c r="I710" i="7"/>
  <c r="I711" i="7"/>
  <c r="I712" i="7"/>
  <c r="I713" i="7"/>
  <c r="I714" i="7"/>
  <c r="I716" i="7"/>
  <c r="I717" i="7"/>
  <c r="I718" i="7"/>
  <c r="F175" i="7"/>
  <c r="G175" i="7"/>
  <c r="J175" i="7"/>
  <c r="J717" i="7"/>
  <c r="G717" i="7"/>
  <c r="F717" i="7"/>
  <c r="G718" i="7"/>
  <c r="G716" i="7"/>
  <c r="G714" i="7"/>
  <c r="G713" i="7"/>
  <c r="G712" i="7"/>
  <c r="G711" i="7"/>
  <c r="G710" i="7"/>
  <c r="G708" i="7"/>
  <c r="G707" i="7"/>
  <c r="G706" i="7"/>
  <c r="G705" i="7"/>
  <c r="G704" i="7"/>
  <c r="G702" i="7"/>
  <c r="G701" i="7"/>
  <c r="G700" i="7"/>
  <c r="G699" i="7"/>
  <c r="G697" i="7"/>
  <c r="G696" i="7"/>
  <c r="G695" i="7"/>
  <c r="G693" i="7"/>
  <c r="G692" i="7"/>
  <c r="G691" i="7"/>
  <c r="G690" i="7"/>
  <c r="G689" i="7"/>
  <c r="G688" i="7"/>
  <c r="G687" i="7"/>
  <c r="G686" i="7"/>
  <c r="G683" i="7"/>
  <c r="G680" i="7"/>
  <c r="G679" i="7"/>
  <c r="G678" i="7"/>
  <c r="G677" i="7"/>
  <c r="G676" i="7"/>
  <c r="G675" i="7"/>
  <c r="G673" i="7"/>
  <c r="G671" i="7"/>
  <c r="G670" i="7"/>
  <c r="G669" i="7"/>
  <c r="G668" i="7"/>
  <c r="G667" i="7"/>
  <c r="G666" i="7"/>
  <c r="G665" i="7"/>
  <c r="G661" i="7"/>
  <c r="G657" i="7"/>
  <c r="G656" i="7"/>
  <c r="G654" i="7"/>
  <c r="G653" i="7"/>
  <c r="G652" i="7"/>
  <c r="G650" i="7"/>
  <c r="G649" i="7"/>
  <c r="G648" i="7"/>
  <c r="G647" i="7"/>
  <c r="G646" i="7"/>
  <c r="G645" i="7"/>
  <c r="G644" i="7"/>
  <c r="G643" i="7"/>
  <c r="J671" i="7"/>
  <c r="F671" i="7"/>
  <c r="J435" i="7"/>
  <c r="G435" i="7"/>
  <c r="F435" i="7"/>
  <c r="J579" i="7" l="1"/>
  <c r="J209" i="7" l="1"/>
  <c r="G209" i="7"/>
  <c r="F209" i="7"/>
  <c r="G465" i="7"/>
  <c r="F465" i="7"/>
  <c r="J465" i="7"/>
  <c r="J567" i="7"/>
  <c r="G567" i="7"/>
  <c r="F567" i="7"/>
  <c r="G81" i="7"/>
  <c r="J154" i="7"/>
  <c r="G154" i="7"/>
  <c r="F154" i="7"/>
  <c r="J179" i="18" l="1"/>
  <c r="O347" i="7" l="1"/>
  <c r="G22" i="7"/>
  <c r="J22" i="7"/>
  <c r="N22" i="7"/>
  <c r="K22" i="7"/>
  <c r="F22" i="7"/>
  <c r="G14" i="7" l="1"/>
  <c r="G507" i="7" l="1"/>
  <c r="F507" i="7"/>
  <c r="N507" i="7"/>
  <c r="J507" i="7"/>
  <c r="K507" i="7"/>
  <c r="J324" i="7"/>
  <c r="F324" i="7"/>
  <c r="G324" i="7"/>
  <c r="G376" i="7" l="1"/>
  <c r="F376" i="7"/>
  <c r="J614" i="7" l="1"/>
  <c r="F614" i="7"/>
  <c r="G408" i="7"/>
  <c r="F408" i="7"/>
  <c r="J408" i="7"/>
  <c r="F557" i="7" l="1"/>
  <c r="G557" i="7"/>
  <c r="J557" i="7"/>
  <c r="F603" i="7"/>
  <c r="F604" i="7"/>
  <c r="F606" i="7"/>
  <c r="F607" i="7"/>
  <c r="F609" i="7"/>
  <c r="F610" i="7"/>
  <c r="F611" i="7"/>
  <c r="F613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3" i="7"/>
  <c r="F644" i="7"/>
  <c r="F645" i="7"/>
  <c r="F646" i="7"/>
  <c r="F647" i="7"/>
  <c r="F648" i="7"/>
  <c r="F649" i="7"/>
  <c r="F650" i="7"/>
  <c r="F652" i="7"/>
  <c r="F653" i="7"/>
  <c r="F654" i="7"/>
  <c r="F656" i="7"/>
  <c r="F657" i="7"/>
  <c r="F661" i="7"/>
  <c r="F665" i="7"/>
  <c r="F666" i="7"/>
  <c r="F667" i="7"/>
  <c r="F668" i="7"/>
  <c r="F669" i="7"/>
  <c r="F670" i="7"/>
  <c r="F673" i="7"/>
  <c r="F675" i="7"/>
  <c r="F676" i="7"/>
  <c r="F677" i="7"/>
  <c r="F678" i="7"/>
  <c r="F679" i="7"/>
  <c r="F680" i="7"/>
  <c r="F683" i="7"/>
  <c r="F686" i="7"/>
  <c r="F687" i="7"/>
  <c r="F688" i="7"/>
  <c r="F689" i="7"/>
  <c r="F690" i="7"/>
  <c r="F691" i="7"/>
  <c r="F692" i="7"/>
  <c r="F693" i="7"/>
  <c r="F695" i="7"/>
  <c r="F696" i="7"/>
  <c r="F697" i="7"/>
  <c r="F699" i="7"/>
  <c r="F700" i="7"/>
  <c r="F701" i="7"/>
  <c r="F702" i="7"/>
  <c r="F704" i="7"/>
  <c r="F705" i="7"/>
  <c r="F706" i="7"/>
  <c r="F707" i="7"/>
  <c r="F708" i="7"/>
  <c r="F710" i="7"/>
  <c r="F711" i="7"/>
  <c r="F712" i="7"/>
  <c r="F713" i="7"/>
  <c r="F714" i="7"/>
  <c r="F716" i="7"/>
  <c r="F718" i="7"/>
  <c r="J712" i="7" l="1"/>
  <c r="J702" i="7"/>
  <c r="J686" i="7"/>
  <c r="J666" i="7"/>
  <c r="J519" i="7" l="1"/>
  <c r="G519" i="7"/>
  <c r="F519" i="7"/>
  <c r="J86" i="7"/>
  <c r="G86" i="7"/>
  <c r="F86" i="7"/>
  <c r="J56" i="7"/>
  <c r="G56" i="7"/>
  <c r="F56" i="7"/>
  <c r="G20" i="7"/>
  <c r="J20" i="7"/>
  <c r="F20" i="7"/>
  <c r="F35" i="7" l="1"/>
  <c r="G35" i="7"/>
  <c r="J35" i="7"/>
  <c r="F200" i="7"/>
  <c r="J200" i="7"/>
  <c r="G200" i="7"/>
  <c r="I177" i="18" l="1"/>
  <c r="H177" i="18"/>
  <c r="G177" i="18"/>
  <c r="F177" i="18"/>
  <c r="E177" i="18"/>
  <c r="D177" i="18"/>
  <c r="J176" i="18"/>
  <c r="J175" i="18"/>
  <c r="J174" i="18"/>
  <c r="J173" i="18"/>
  <c r="J172" i="18"/>
  <c r="J171" i="18"/>
  <c r="J170" i="18"/>
  <c r="J169" i="18"/>
  <c r="J168" i="18"/>
  <c r="J167" i="18"/>
  <c r="J166" i="18"/>
  <c r="J165" i="18"/>
  <c r="E139" i="18"/>
  <c r="F139" i="18"/>
  <c r="G139" i="18"/>
  <c r="H139" i="18"/>
  <c r="I139" i="18"/>
  <c r="J139" i="18"/>
  <c r="T182" i="19"/>
  <c r="T181" i="19"/>
  <c r="T172" i="19"/>
  <c r="T173" i="19"/>
  <c r="T174" i="19"/>
  <c r="T175" i="19"/>
  <c r="T176" i="19"/>
  <c r="T177" i="19"/>
  <c r="T178" i="19"/>
  <c r="T179" i="19"/>
  <c r="T180" i="19"/>
  <c r="O127" i="18"/>
  <c r="O128" i="18"/>
  <c r="O130" i="18"/>
  <c r="O131" i="18"/>
  <c r="O132" i="18"/>
  <c r="O133" i="18"/>
  <c r="O134" i="18"/>
  <c r="O135" i="18"/>
  <c r="O136" i="18"/>
  <c r="O137" i="18"/>
  <c r="O138" i="18"/>
  <c r="L131" i="18"/>
  <c r="M131" i="18"/>
  <c r="X132" i="18"/>
  <c r="X136" i="18"/>
  <c r="X131" i="18"/>
  <c r="T2" i="19"/>
  <c r="T3" i="19"/>
  <c r="T4" i="19"/>
  <c r="T5" i="19"/>
  <c r="T6" i="19"/>
  <c r="T7" i="19"/>
  <c r="T8" i="19"/>
  <c r="T9" i="19"/>
  <c r="T10" i="19"/>
  <c r="T11" i="19"/>
  <c r="T12" i="19"/>
  <c r="T13" i="19"/>
  <c r="T14" i="19"/>
  <c r="T15" i="19"/>
  <c r="T16" i="19"/>
  <c r="T17" i="19"/>
  <c r="T18" i="19"/>
  <c r="T19" i="19"/>
  <c r="T20" i="19"/>
  <c r="T21" i="19"/>
  <c r="T22" i="19"/>
  <c r="T23" i="19"/>
  <c r="T24" i="19"/>
  <c r="T25" i="19"/>
  <c r="T26" i="19"/>
  <c r="T27" i="19"/>
  <c r="T28" i="19"/>
  <c r="T29" i="19"/>
  <c r="T30" i="19"/>
  <c r="T31" i="19"/>
  <c r="T32" i="19"/>
  <c r="T33" i="19"/>
  <c r="T34" i="19"/>
  <c r="T35" i="19"/>
  <c r="T36" i="19"/>
  <c r="T37" i="19"/>
  <c r="T38" i="19"/>
  <c r="T39" i="19"/>
  <c r="T40" i="19"/>
  <c r="T41" i="19"/>
  <c r="T42" i="19"/>
  <c r="T43" i="19"/>
  <c r="T44" i="19"/>
  <c r="T45" i="19"/>
  <c r="T46" i="19"/>
  <c r="T47" i="19"/>
  <c r="T48" i="19"/>
  <c r="T49" i="19"/>
  <c r="T50" i="19"/>
  <c r="T51" i="19"/>
  <c r="T52" i="19"/>
  <c r="T53" i="19"/>
  <c r="T54" i="19"/>
  <c r="T55" i="19"/>
  <c r="T56" i="19"/>
  <c r="T57" i="19"/>
  <c r="T58" i="19"/>
  <c r="T59" i="19"/>
  <c r="T60" i="19"/>
  <c r="T61" i="19"/>
  <c r="T62" i="19"/>
  <c r="T63" i="19"/>
  <c r="T64" i="19"/>
  <c r="T65" i="19"/>
  <c r="T66" i="19"/>
  <c r="T67" i="19"/>
  <c r="T68" i="19"/>
  <c r="T69" i="19"/>
  <c r="T70" i="19"/>
  <c r="T71" i="19"/>
  <c r="T72" i="19"/>
  <c r="T73" i="19"/>
  <c r="T74" i="19"/>
  <c r="T75" i="19"/>
  <c r="T76" i="19"/>
  <c r="T77" i="19"/>
  <c r="T78" i="19"/>
  <c r="T79" i="19"/>
  <c r="T80" i="19"/>
  <c r="T81" i="19"/>
  <c r="T82" i="19"/>
  <c r="T83" i="19"/>
  <c r="T84" i="19"/>
  <c r="T85" i="19"/>
  <c r="T86" i="19"/>
  <c r="T87" i="19"/>
  <c r="T88" i="19"/>
  <c r="T89" i="19"/>
  <c r="T90" i="19"/>
  <c r="T91" i="19"/>
  <c r="T92" i="19"/>
  <c r="T93" i="19"/>
  <c r="T94" i="19"/>
  <c r="T95" i="19"/>
  <c r="T96" i="19"/>
  <c r="T97" i="19"/>
  <c r="T98" i="19"/>
  <c r="T99" i="19"/>
  <c r="T100" i="19"/>
  <c r="T101" i="19"/>
  <c r="T102" i="19"/>
  <c r="T103" i="19"/>
  <c r="T104" i="19"/>
  <c r="T105" i="19"/>
  <c r="T106" i="19"/>
  <c r="T107" i="19"/>
  <c r="T108" i="19"/>
  <c r="T109" i="19"/>
  <c r="T110" i="19"/>
  <c r="T111" i="19"/>
  <c r="T112" i="19"/>
  <c r="T113" i="19"/>
  <c r="T114" i="19"/>
  <c r="T115" i="19"/>
  <c r="T116" i="19"/>
  <c r="T117" i="19"/>
  <c r="T118" i="19"/>
  <c r="T119" i="19"/>
  <c r="T120" i="19"/>
  <c r="T121" i="19"/>
  <c r="T122" i="19"/>
  <c r="T123" i="19"/>
  <c r="T124" i="19"/>
  <c r="T125" i="19"/>
  <c r="T126" i="19"/>
  <c r="T127" i="19"/>
  <c r="T128" i="19"/>
  <c r="T129" i="19"/>
  <c r="T130" i="19"/>
  <c r="T131" i="19"/>
  <c r="T132" i="19"/>
  <c r="T133" i="19"/>
  <c r="T134" i="19"/>
  <c r="T135" i="19"/>
  <c r="T136" i="19"/>
  <c r="T137" i="19"/>
  <c r="T138" i="19"/>
  <c r="T139" i="19"/>
  <c r="T140" i="19"/>
  <c r="T141" i="19"/>
  <c r="T142" i="19"/>
  <c r="T143" i="19"/>
  <c r="T144" i="19"/>
  <c r="T145" i="19"/>
  <c r="T146" i="19"/>
  <c r="T147" i="19"/>
  <c r="T148" i="19"/>
  <c r="T149" i="19"/>
  <c r="T150" i="19"/>
  <c r="T151" i="19"/>
  <c r="T152" i="19"/>
  <c r="T153" i="19"/>
  <c r="T154" i="19"/>
  <c r="T155" i="19"/>
  <c r="T156" i="19"/>
  <c r="T157" i="19"/>
  <c r="T158" i="19"/>
  <c r="T159" i="19"/>
  <c r="T160" i="19"/>
  <c r="T161" i="19"/>
  <c r="T162" i="19"/>
  <c r="T163" i="19"/>
  <c r="T164" i="19"/>
  <c r="T165" i="19"/>
  <c r="T166" i="19"/>
  <c r="T167" i="19"/>
  <c r="T168" i="19"/>
  <c r="T169" i="19"/>
  <c r="T170" i="19"/>
  <c r="T171" i="19"/>
  <c r="W140" i="18"/>
  <c r="Z127" i="18"/>
  <c r="AA127" i="18" s="1"/>
  <c r="AB127" i="18" s="1"/>
  <c r="AE110" i="18"/>
  <c r="AF110" i="18"/>
  <c r="AE111" i="18"/>
  <c r="AF111" i="18"/>
  <c r="AE112" i="18"/>
  <c r="AF112" i="18"/>
  <c r="AE113" i="18"/>
  <c r="AF113" i="18"/>
  <c r="AE114" i="18"/>
  <c r="AF114" i="18"/>
  <c r="J113" i="18"/>
  <c r="L113" i="18" s="1"/>
  <c r="L109" i="18"/>
  <c r="J116" i="18"/>
  <c r="L116" i="18" s="1"/>
  <c r="J110" i="18"/>
  <c r="L110" i="18" s="1"/>
  <c r="K111" i="18"/>
  <c r="L111" i="18" s="1"/>
  <c r="K112" i="18"/>
  <c r="L112" i="18" s="1"/>
  <c r="K114" i="18"/>
  <c r="L114" i="18" s="1"/>
  <c r="K115" i="18"/>
  <c r="L115" i="18" s="1"/>
  <c r="J109" i="18"/>
  <c r="M128" i="18"/>
  <c r="M129" i="18"/>
  <c r="M130" i="18"/>
  <c r="M132" i="18"/>
  <c r="M133" i="18"/>
  <c r="M134" i="18"/>
  <c r="M135" i="18"/>
  <c r="M136" i="18"/>
  <c r="M137" i="18"/>
  <c r="M138" i="18"/>
  <c r="M127" i="18"/>
  <c r="L128" i="18"/>
  <c r="L129" i="18"/>
  <c r="L130" i="18"/>
  <c r="L132" i="18"/>
  <c r="L134" i="18"/>
  <c r="L135" i="18"/>
  <c r="L136" i="18"/>
  <c r="L137" i="18"/>
  <c r="L138" i="18"/>
  <c r="L127" i="18"/>
  <c r="O255" i="7"/>
  <c r="J3" i="7"/>
  <c r="J8" i="7"/>
  <c r="J10" i="7"/>
  <c r="J11" i="7"/>
  <c r="J14" i="7"/>
  <c r="J18" i="7"/>
  <c r="J23" i="7"/>
  <c r="J24" i="7"/>
  <c r="J25" i="7"/>
  <c r="J27" i="7"/>
  <c r="J28" i="7"/>
  <c r="J30" i="7"/>
  <c r="J38" i="7"/>
  <c r="J40" i="7"/>
  <c r="J44" i="7"/>
  <c r="J46" i="7"/>
  <c r="J48" i="7"/>
  <c r="J52" i="7"/>
  <c r="J55" i="7"/>
  <c r="J58" i="7"/>
  <c r="J60" i="7"/>
  <c r="J67" i="7"/>
  <c r="J68" i="7"/>
  <c r="J70" i="7"/>
  <c r="J75" i="7"/>
  <c r="J79" i="7"/>
  <c r="J80" i="7"/>
  <c r="J83" i="7"/>
  <c r="J87" i="7"/>
  <c r="J91" i="7"/>
  <c r="J99" i="7"/>
  <c r="J102" i="7"/>
  <c r="J103" i="7"/>
  <c r="J107" i="7"/>
  <c r="J112" i="7"/>
  <c r="J116" i="7"/>
  <c r="J124" i="7"/>
  <c r="J126" i="7"/>
  <c r="J136" i="7"/>
  <c r="J137" i="7"/>
  <c r="J148" i="7"/>
  <c r="J149" i="7"/>
  <c r="J164" i="7"/>
  <c r="J167" i="7"/>
  <c r="J173" i="7"/>
  <c r="J182" i="7"/>
  <c r="J189" i="7"/>
  <c r="J196" i="7"/>
  <c r="J197" i="7"/>
  <c r="J199" i="7"/>
  <c r="J201" i="7"/>
  <c r="J204" i="7"/>
  <c r="J205" i="7"/>
  <c r="J213" i="7"/>
  <c r="J217" i="7"/>
  <c r="J219" i="7"/>
  <c r="J224" i="7"/>
  <c r="J225" i="7"/>
  <c r="J226" i="7"/>
  <c r="J227" i="7"/>
  <c r="J231" i="7"/>
  <c r="J235" i="7"/>
  <c r="J240" i="7"/>
  <c r="J250" i="7"/>
  <c r="J256" i="7"/>
  <c r="J269" i="7"/>
  <c r="J274" i="7"/>
  <c r="J275" i="7"/>
  <c r="J280" i="7"/>
  <c r="J282" i="7"/>
  <c r="J283" i="7"/>
  <c r="J285" i="7"/>
  <c r="J290" i="7"/>
  <c r="J296" i="7"/>
  <c r="J300" i="7"/>
  <c r="J303" i="7"/>
  <c r="J306" i="7"/>
  <c r="J307" i="7"/>
  <c r="J326" i="7"/>
  <c r="J329" i="7"/>
  <c r="J331" i="7"/>
  <c r="J332" i="7"/>
  <c r="J341" i="7"/>
  <c r="J343" i="7"/>
  <c r="J345" i="7"/>
  <c r="J355" i="7"/>
  <c r="J362" i="7"/>
  <c r="J379" i="7"/>
  <c r="J380" i="7"/>
  <c r="J381" i="7"/>
  <c r="J383" i="7"/>
  <c r="J385" i="7"/>
  <c r="J393" i="7"/>
  <c r="J394" i="7"/>
  <c r="J396" i="7"/>
  <c r="J403" i="7"/>
  <c r="J406" i="7"/>
  <c r="J410" i="7"/>
  <c r="J413" i="7"/>
  <c r="J415" i="7"/>
  <c r="J420" i="7"/>
  <c r="J421" i="7"/>
  <c r="J422" i="7"/>
  <c r="J423" i="7"/>
  <c r="J424" i="7"/>
  <c r="J428" i="7"/>
  <c r="J430" i="7"/>
  <c r="J434" i="7"/>
  <c r="J437" i="7"/>
  <c r="J440" i="7"/>
  <c r="J449" i="7"/>
  <c r="J455" i="7"/>
  <c r="J456" i="7"/>
  <c r="J458" i="7"/>
  <c r="J459" i="7"/>
  <c r="J461" i="7"/>
  <c r="J463" i="7"/>
  <c r="J485" i="7"/>
  <c r="J514" i="7"/>
  <c r="J562" i="7"/>
  <c r="J564" i="7"/>
  <c r="J590" i="7"/>
  <c r="J599" i="7"/>
  <c r="J603" i="7"/>
  <c r="J604" i="7"/>
  <c r="J606" i="7"/>
  <c r="J607" i="7"/>
  <c r="J609" i="7"/>
  <c r="J610" i="7"/>
  <c r="J611" i="7"/>
  <c r="J613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3" i="7"/>
  <c r="J644" i="7"/>
  <c r="J645" i="7"/>
  <c r="J646" i="7"/>
  <c r="J647" i="7"/>
  <c r="J648" i="7"/>
  <c r="J649" i="7"/>
  <c r="J650" i="7"/>
  <c r="J652" i="7"/>
  <c r="J653" i="7"/>
  <c r="J654" i="7"/>
  <c r="J656" i="7"/>
  <c r="J657" i="7"/>
  <c r="J661" i="7"/>
  <c r="J665" i="7"/>
  <c r="J667" i="7"/>
  <c r="J668" i="7"/>
  <c r="J669" i="7"/>
  <c r="J670" i="7"/>
  <c r="J673" i="7"/>
  <c r="J675" i="7"/>
  <c r="J676" i="7"/>
  <c r="J677" i="7"/>
  <c r="J678" i="7"/>
  <c r="J679" i="7"/>
  <c r="J680" i="7"/>
  <c r="J683" i="7"/>
  <c r="J687" i="7"/>
  <c r="J688" i="7"/>
  <c r="J689" i="7"/>
  <c r="J690" i="7"/>
  <c r="J691" i="7"/>
  <c r="J692" i="7"/>
  <c r="J693" i="7"/>
  <c r="J695" i="7"/>
  <c r="J696" i="7"/>
  <c r="J697" i="7"/>
  <c r="J699" i="7"/>
  <c r="J700" i="7"/>
  <c r="J701" i="7"/>
  <c r="J704" i="7"/>
  <c r="J705" i="7"/>
  <c r="J706" i="7"/>
  <c r="J707" i="7"/>
  <c r="J708" i="7"/>
  <c r="J710" i="7"/>
  <c r="J711" i="7"/>
  <c r="J713" i="7"/>
  <c r="J714" i="7"/>
  <c r="J716" i="7"/>
  <c r="J718" i="7"/>
  <c r="G447" i="7"/>
  <c r="F447" i="7"/>
  <c r="F8" i="7"/>
  <c r="G8" i="7"/>
  <c r="G274" i="7"/>
  <c r="F274" i="7"/>
  <c r="X138" i="18"/>
  <c r="X133" i="18"/>
  <c r="X139" i="18"/>
  <c r="X135" i="18"/>
  <c r="X130" i="18"/>
  <c r="X134" i="18"/>
  <c r="X129" i="18"/>
  <c r="X137" i="18"/>
  <c r="X128" i="18"/>
  <c r="U179" i="19" l="1"/>
  <c r="U178" i="19"/>
  <c r="J177" i="18"/>
  <c r="Z130" i="18"/>
  <c r="AA130" i="18" s="1"/>
  <c r="AB130" i="18" s="1"/>
  <c r="X140" i="18"/>
  <c r="U181" i="19"/>
  <c r="U182" i="19"/>
  <c r="U175" i="19"/>
  <c r="U180" i="19"/>
  <c r="U174" i="19"/>
  <c r="U177" i="19"/>
  <c r="U173" i="19"/>
  <c r="U133" i="19"/>
  <c r="U172" i="19"/>
  <c r="U176" i="19"/>
  <c r="U168" i="19"/>
  <c r="U160" i="19"/>
  <c r="U152" i="19"/>
  <c r="U144" i="19"/>
  <c r="U136" i="19"/>
  <c r="U128" i="19"/>
  <c r="U120" i="19"/>
  <c r="U112" i="19"/>
  <c r="U104" i="19"/>
  <c r="U96" i="19"/>
  <c r="U88" i="19"/>
  <c r="U80" i="19"/>
  <c r="U72" i="19"/>
  <c r="U64" i="19"/>
  <c r="U56" i="19"/>
  <c r="U48" i="19"/>
  <c r="U141" i="19"/>
  <c r="U77" i="19"/>
  <c r="U165" i="19"/>
  <c r="U157" i="19"/>
  <c r="U125" i="19"/>
  <c r="U109" i="19"/>
  <c r="U101" i="19"/>
  <c r="U93" i="19"/>
  <c r="U69" i="19"/>
  <c r="U61" i="19"/>
  <c r="U45" i="19"/>
  <c r="U37" i="19"/>
  <c r="U29" i="19"/>
  <c r="U13" i="19"/>
  <c r="U5" i="19"/>
  <c r="U164" i="19"/>
  <c r="U140" i="19"/>
  <c r="U132" i="19"/>
  <c r="U108" i="19"/>
  <c r="U100" i="19"/>
  <c r="U76" i="19"/>
  <c r="U68" i="19"/>
  <c r="U44" i="19"/>
  <c r="U36" i="19"/>
  <c r="U12" i="19"/>
  <c r="U4" i="19"/>
  <c r="U158" i="19"/>
  <c r="U142" i="19"/>
  <c r="U126" i="19"/>
  <c r="U110" i="19"/>
  <c r="U54" i="19"/>
  <c r="U166" i="19"/>
  <c r="U150" i="19"/>
  <c r="U134" i="19"/>
  <c r="U118" i="19"/>
  <c r="U102" i="19"/>
  <c r="U94" i="19"/>
  <c r="U86" i="19"/>
  <c r="U78" i="19"/>
  <c r="U70" i="19"/>
  <c r="U62" i="19"/>
  <c r="U46" i="19"/>
  <c r="U38" i="19"/>
  <c r="U30" i="19"/>
  <c r="U22" i="19"/>
  <c r="U14" i="19"/>
  <c r="U6" i="19"/>
  <c r="U149" i="19"/>
  <c r="U117" i="19"/>
  <c r="U85" i="19"/>
  <c r="U53" i="19"/>
  <c r="U21" i="19"/>
  <c r="U148" i="19"/>
  <c r="U60" i="19"/>
  <c r="U20" i="19"/>
  <c r="U171" i="19"/>
  <c r="U163" i="19"/>
  <c r="U155" i="19"/>
  <c r="U147" i="19"/>
  <c r="U139" i="19"/>
  <c r="U131" i="19"/>
  <c r="U123" i="19"/>
  <c r="U115" i="19"/>
  <c r="U107" i="19"/>
  <c r="U99" i="19"/>
  <c r="U91" i="19"/>
  <c r="U83" i="19"/>
  <c r="U75" i="19"/>
  <c r="U67" i="19"/>
  <c r="U59" i="19"/>
  <c r="U51" i="19"/>
  <c r="U43" i="19"/>
  <c r="U35" i="19"/>
  <c r="U27" i="19"/>
  <c r="U19" i="19"/>
  <c r="U11" i="19"/>
  <c r="U3" i="19"/>
  <c r="U156" i="19"/>
  <c r="U124" i="19"/>
  <c r="U92" i="19"/>
  <c r="U170" i="19"/>
  <c r="U162" i="19"/>
  <c r="U154" i="19"/>
  <c r="U146" i="19"/>
  <c r="U138" i="19"/>
  <c r="U130" i="19"/>
  <c r="U122" i="19"/>
  <c r="U114" i="19"/>
  <c r="U106" i="19"/>
  <c r="U98" i="19"/>
  <c r="U90" i="19"/>
  <c r="U82" i="19"/>
  <c r="U74" i="19"/>
  <c r="U66" i="19"/>
  <c r="U58" i="19"/>
  <c r="U50" i="19"/>
  <c r="U42" i="19"/>
  <c r="U34" i="19"/>
  <c r="U26" i="19"/>
  <c r="U18" i="19"/>
  <c r="U10" i="19"/>
  <c r="U2" i="19"/>
  <c r="U116" i="19"/>
  <c r="U84" i="19"/>
  <c r="U52" i="19"/>
  <c r="U28" i="19"/>
  <c r="U169" i="19"/>
  <c r="U161" i="19"/>
  <c r="U153" i="19"/>
  <c r="U145" i="19"/>
  <c r="U137" i="19"/>
  <c r="U129" i="19"/>
  <c r="U121" i="19"/>
  <c r="U113" i="19"/>
  <c r="U105" i="19"/>
  <c r="U97" i="19"/>
  <c r="U89" i="19"/>
  <c r="U81" i="19"/>
  <c r="U73" i="19"/>
  <c r="U65" i="19"/>
  <c r="U57" i="19"/>
  <c r="U49" i="19"/>
  <c r="U41" i="19"/>
  <c r="U33" i="19"/>
  <c r="U25" i="19"/>
  <c r="U17" i="19"/>
  <c r="U9" i="19"/>
  <c r="U40" i="19"/>
  <c r="U32" i="19"/>
  <c r="U24" i="19"/>
  <c r="U16" i="19"/>
  <c r="U8" i="19"/>
  <c r="U167" i="19"/>
  <c r="U159" i="19"/>
  <c r="U151" i="19"/>
  <c r="U143" i="19"/>
  <c r="U135" i="19"/>
  <c r="U127" i="19"/>
  <c r="U119" i="19"/>
  <c r="U111" i="19"/>
  <c r="U103" i="19"/>
  <c r="U95" i="19"/>
  <c r="U87" i="19"/>
  <c r="U79" i="19"/>
  <c r="U71" i="19"/>
  <c r="U63" i="19"/>
  <c r="U55" i="19"/>
  <c r="U47" i="19"/>
  <c r="U39" i="19"/>
  <c r="U31" i="19"/>
  <c r="U23" i="19"/>
  <c r="U15" i="19"/>
  <c r="U7" i="19"/>
  <c r="L133" i="18"/>
  <c r="N133" i="18" s="1"/>
  <c r="Z139" i="18"/>
  <c r="AA139" i="18" s="1"/>
  <c r="AB139" i="18" s="1"/>
  <c r="Z128" i="18"/>
  <c r="AA128" i="18" s="1"/>
  <c r="AB128" i="18" s="1"/>
  <c r="Z132" i="18"/>
  <c r="AA132" i="18" s="1"/>
  <c r="AB132" i="18" s="1"/>
  <c r="Z136" i="18"/>
  <c r="AA136" i="18" s="1"/>
  <c r="AB136" i="18" s="1"/>
  <c r="Z138" i="18"/>
  <c r="AA138" i="18" s="1"/>
  <c r="AB138" i="18" s="1"/>
  <c r="AF115" i="18"/>
  <c r="AG114" i="18"/>
  <c r="Y134" i="18" s="1"/>
  <c r="Z134" i="18" s="1"/>
  <c r="AA134" i="18" s="1"/>
  <c r="AB134" i="18" s="1"/>
  <c r="AG113" i="18"/>
  <c r="Y133" i="18" s="1"/>
  <c r="Z133" i="18" s="1"/>
  <c r="AA133" i="18" s="1"/>
  <c r="AB133" i="18" s="1"/>
  <c r="L117" i="18"/>
  <c r="AG111" i="18"/>
  <c r="Y135" i="18" s="1"/>
  <c r="Z135" i="18" s="1"/>
  <c r="AA135" i="18" s="1"/>
  <c r="AB135" i="18" s="1"/>
  <c r="AG110" i="18"/>
  <c r="AE115" i="18"/>
  <c r="AG112" i="18"/>
  <c r="Y131" i="18" s="1"/>
  <c r="N132" i="18"/>
  <c r="N137" i="18"/>
  <c r="N129" i="18"/>
  <c r="N134" i="18"/>
  <c r="N136" i="18"/>
  <c r="N138" i="18"/>
  <c r="N130" i="18"/>
  <c r="N128" i="18"/>
  <c r="N135" i="18"/>
  <c r="M139" i="18"/>
  <c r="N127" i="18"/>
  <c r="N131" i="18"/>
  <c r="L139" i="18" l="1"/>
  <c r="AG115" i="18"/>
  <c r="Y129" i="18"/>
  <c r="Z129" i="18" s="1"/>
  <c r="AA129" i="18" s="1"/>
  <c r="AB129" i="18" s="1"/>
  <c r="Z131" i="18"/>
  <c r="AA131" i="18" s="1"/>
  <c r="AB131" i="18" s="1"/>
  <c r="Z137" i="18"/>
  <c r="AA137" i="18" s="1"/>
  <c r="AB137" i="18" s="1"/>
  <c r="N139" i="18"/>
  <c r="Y140" i="18" l="1"/>
  <c r="Z140" i="18" s="1"/>
  <c r="AA140" i="18" s="1"/>
  <c r="AB140" i="18" s="1"/>
  <c r="E34" i="18" l="1"/>
  <c r="E35" i="18"/>
  <c r="E36" i="18"/>
  <c r="E37" i="18"/>
  <c r="E38" i="18"/>
  <c r="E39" i="18"/>
  <c r="E40" i="18"/>
  <c r="E41" i="18"/>
  <c r="E33" i="18"/>
  <c r="C78" i="18"/>
  <c r="C77" i="18"/>
  <c r="E44" i="18"/>
  <c r="E71" i="18"/>
  <c r="E55" i="18"/>
  <c r="E43" i="18"/>
  <c r="E57" i="18"/>
  <c r="E51" i="18"/>
  <c r="E47" i="18"/>
  <c r="E58" i="18"/>
  <c r="E45" i="18"/>
  <c r="E70" i="18"/>
  <c r="E64" i="18"/>
  <c r="E46" i="18"/>
  <c r="E61" i="18"/>
  <c r="E56" i="18"/>
  <c r="E66" i="18"/>
  <c r="E63" i="18"/>
  <c r="E69" i="18"/>
  <c r="E65" i="18"/>
  <c r="E68" i="18"/>
  <c r="E53" i="18"/>
  <c r="E60" i="18"/>
  <c r="E50" i="18"/>
  <c r="E54" i="18"/>
  <c r="E48" i="18"/>
  <c r="E52" i="18"/>
  <c r="E59" i="18"/>
  <c r="E49" i="18"/>
  <c r="E67" i="18"/>
  <c r="C79" i="18" l="1"/>
  <c r="E42" i="18"/>
  <c r="E62" i="18" s="1"/>
  <c r="E72" i="18" l="1"/>
  <c r="K377" i="7"/>
  <c r="F60" i="7"/>
  <c r="G60" i="7"/>
  <c r="G388" i="7"/>
  <c r="F388" i="7"/>
  <c r="G24" i="7"/>
  <c r="F24" i="7"/>
  <c r="G380" i="7" l="1"/>
  <c r="F380" i="7"/>
  <c r="G603" i="7" l="1"/>
  <c r="G196" i="7"/>
  <c r="F196" i="7"/>
  <c r="G449" i="7" l="1"/>
  <c r="F449" i="7"/>
  <c r="F164" i="7"/>
  <c r="G164" i="7"/>
  <c r="F182" i="7"/>
  <c r="G182" i="7"/>
  <c r="G11" i="7"/>
  <c r="F11" i="7"/>
  <c r="F434" i="7"/>
  <c r="G434" i="7"/>
  <c r="F269" i="7"/>
  <c r="G269" i="7"/>
  <c r="F306" i="7"/>
  <c r="G306" i="7"/>
  <c r="G455" i="7"/>
  <c r="F455" i="7"/>
  <c r="G102" i="7"/>
  <c r="F102" i="7"/>
  <c r="F307" i="7"/>
  <c r="G307" i="7"/>
  <c r="G463" i="7"/>
  <c r="F463" i="7"/>
  <c r="G383" i="7"/>
  <c r="F383" i="7"/>
  <c r="G58" i="7"/>
  <c r="F58" i="7"/>
  <c r="F83" i="7"/>
  <c r="G83" i="7"/>
  <c r="F217" i="7"/>
  <c r="G217" i="7"/>
  <c r="G430" i="7"/>
  <c r="F430" i="7"/>
  <c r="F55" i="7"/>
  <c r="G55" i="7"/>
  <c r="F458" i="7"/>
  <c r="G458" i="7"/>
  <c r="F599" i="7"/>
  <c r="G599" i="7"/>
  <c r="F167" i="7"/>
  <c r="G167" i="7"/>
  <c r="F27" i="7"/>
  <c r="G27" i="7"/>
  <c r="G189" i="7"/>
  <c r="F189" i="7"/>
  <c r="G343" i="7"/>
  <c r="F343" i="7"/>
  <c r="F422" i="7"/>
  <c r="G422" i="7"/>
  <c r="G300" i="7"/>
  <c r="G393" i="7"/>
  <c r="F393" i="7"/>
  <c r="F148" i="7"/>
  <c r="G148" i="7"/>
  <c r="F116" i="7"/>
  <c r="G116" i="7"/>
  <c r="F282" i="7"/>
  <c r="G282" i="7"/>
  <c r="N285" i="7"/>
  <c r="G285" i="7"/>
  <c r="F285" i="7"/>
  <c r="G197" i="7"/>
  <c r="F197" i="7"/>
  <c r="E22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" i="18"/>
  <c r="F331" i="7"/>
  <c r="G331" i="7"/>
  <c r="F173" i="7"/>
  <c r="G173" i="7"/>
  <c r="F3" i="7"/>
  <c r="G3" i="7"/>
  <c r="G147" i="7"/>
  <c r="G103" i="7"/>
  <c r="F103" i="7"/>
  <c r="F410" i="7"/>
  <c r="G410" i="7"/>
  <c r="F10" i="7"/>
  <c r="G10" i="7"/>
  <c r="G535" i="7"/>
  <c r="G533" i="7"/>
  <c r="G534" i="7"/>
  <c r="F234" i="7"/>
  <c r="G234" i="7"/>
  <c r="F126" i="7"/>
  <c r="G126" i="7"/>
  <c r="G389" i="7"/>
  <c r="F389" i="7"/>
  <c r="G28" i="7"/>
  <c r="F28" i="7"/>
  <c r="F539" i="7"/>
  <c r="O539" i="7"/>
  <c r="G539" i="7" s="1"/>
  <c r="L539" i="7"/>
  <c r="J539" i="7" s="1"/>
  <c r="K539" i="7"/>
  <c r="P342" i="7"/>
  <c r="N485" i="7"/>
  <c r="G485" i="7"/>
  <c r="F485" i="7"/>
  <c r="F64" i="7"/>
  <c r="F387" i="7"/>
  <c r="F406" i="7"/>
  <c r="G406" i="7"/>
  <c r="G326" i="7"/>
  <c r="F326" i="7"/>
  <c r="F355" i="7"/>
  <c r="G355" i="7"/>
  <c r="G467" i="7"/>
  <c r="F467" i="7"/>
  <c r="F468" i="7"/>
  <c r="F466" i="7"/>
  <c r="G590" i="7"/>
  <c r="O136" i="7"/>
  <c r="O137" i="7"/>
  <c r="O283" i="7"/>
  <c r="O219" i="7"/>
  <c r="O213" i="7"/>
  <c r="G171" i="7"/>
  <c r="F42" i="7"/>
  <c r="F40" i="7"/>
  <c r="G40" i="7"/>
  <c r="F46" i="7"/>
  <c r="G46" i="7"/>
  <c r="N46" i="7"/>
  <c r="G413" i="7"/>
  <c r="F413" i="7"/>
  <c r="F256" i="7"/>
  <c r="G256" i="7"/>
  <c r="P328" i="7"/>
  <c r="G316" i="7"/>
  <c r="F514" i="7"/>
  <c r="G514" i="7"/>
  <c r="F23" i="7"/>
  <c r="F25" i="7"/>
  <c r="F30" i="7"/>
  <c r="F44" i="7"/>
  <c r="F68" i="7"/>
  <c r="F75" i="7"/>
  <c r="F80" i="7"/>
  <c r="F87" i="7"/>
  <c r="F91" i="7"/>
  <c r="F112" i="7"/>
  <c r="F124" i="7"/>
  <c r="F205" i="7"/>
  <c r="F231" i="7"/>
  <c r="F240" i="7"/>
  <c r="F275" i="7"/>
  <c r="F280" i="7"/>
  <c r="F290" i="7"/>
  <c r="F332" i="7"/>
  <c r="F381" i="7"/>
  <c r="F385" i="7"/>
  <c r="F394" i="7"/>
  <c r="F403" i="7"/>
  <c r="F421" i="7"/>
  <c r="F428" i="7"/>
  <c r="F437" i="7"/>
  <c r="F448" i="7"/>
  <c r="F459" i="7"/>
  <c r="F461" i="7"/>
  <c r="F524" i="7"/>
  <c r="F562" i="7"/>
  <c r="F588" i="7"/>
  <c r="G124" i="7"/>
  <c r="G459" i="7"/>
  <c r="G91" i="7"/>
  <c r="G403" i="7"/>
  <c r="N437" i="7"/>
  <c r="G437" i="7"/>
  <c r="G562" i="7"/>
  <c r="G68" i="7"/>
  <c r="G112" i="7"/>
  <c r="G25" i="7"/>
  <c r="G240" i="7"/>
  <c r="G280" i="7"/>
  <c r="G44" i="7"/>
  <c r="G332" i="7"/>
  <c r="G205" i="7"/>
  <c r="G303" i="7"/>
  <c r="F432" i="7"/>
  <c r="O432" i="7"/>
  <c r="G432" i="7" s="1"/>
  <c r="N432" i="7"/>
  <c r="J432" i="7"/>
  <c r="G428" i="7"/>
  <c r="O180" i="7"/>
  <c r="G180" i="7" s="1"/>
  <c r="G231" i="7"/>
  <c r="G290" i="7"/>
  <c r="G80" i="7"/>
  <c r="P207" i="7"/>
  <c r="O207" i="7"/>
  <c r="G207" i="7" s="1"/>
  <c r="N207" i="7"/>
  <c r="L207" i="7"/>
  <c r="J207" i="7" s="1"/>
  <c r="G30" i="7"/>
  <c r="P16" i="7"/>
  <c r="F16" i="7" s="1"/>
  <c r="O16" i="7"/>
  <c r="G16" i="7" s="1"/>
  <c r="N16" i="7"/>
  <c r="L16" i="7"/>
  <c r="J16" i="7" s="1"/>
  <c r="G385" i="7"/>
  <c r="G448" i="7"/>
  <c r="L140" i="7"/>
  <c r="J140" i="7" s="1"/>
  <c r="G23" i="7"/>
  <c r="G345" i="7"/>
  <c r="G149" i="7"/>
  <c r="N87" i="7"/>
  <c r="G421" i="7"/>
  <c r="G275" i="7"/>
  <c r="G381" i="7"/>
  <c r="G461" i="7"/>
  <c r="G7" i="7"/>
  <c r="G379" i="7"/>
  <c r="G18" i="7"/>
  <c r="G48" i="7"/>
  <c r="G52" i="7"/>
  <c r="G67" i="7"/>
  <c r="G79" i="7"/>
  <c r="G341" i="7"/>
  <c r="G394" i="7"/>
  <c r="G423" i="7"/>
  <c r="G424" i="7"/>
  <c r="G561" i="7"/>
  <c r="X39" i="9"/>
  <c r="X37" i="9"/>
  <c r="X36" i="9"/>
  <c r="X28" i="9"/>
  <c r="X69" i="9" s="1"/>
  <c r="X27" i="9"/>
  <c r="X26" i="9"/>
  <c r="X21" i="9"/>
  <c r="X17" i="9"/>
  <c r="U67" i="9"/>
  <c r="T67" i="9"/>
  <c r="S67" i="9"/>
  <c r="Q67" i="9"/>
  <c r="K67" i="9"/>
  <c r="J67" i="9"/>
  <c r="H67" i="9"/>
  <c r="G67" i="9"/>
  <c r="F67" i="9"/>
  <c r="E67" i="9"/>
  <c r="D67" i="9"/>
  <c r="C67" i="9"/>
  <c r="B67" i="9"/>
  <c r="X68" i="9"/>
  <c r="F210" i="7"/>
  <c r="F304" i="7"/>
  <c r="F340" i="7"/>
  <c r="F360" i="7"/>
  <c r="F364" i="7"/>
  <c r="P601" i="7"/>
  <c r="P598" i="7"/>
  <c r="P597" i="7"/>
  <c r="F593" i="7"/>
  <c r="P591" i="7"/>
  <c r="P589" i="7"/>
  <c r="P587" i="7"/>
  <c r="F586" i="7"/>
  <c r="P581" i="7"/>
  <c r="P580" i="7"/>
  <c r="P578" i="7"/>
  <c r="P576" i="7"/>
  <c r="P575" i="7"/>
  <c r="P574" i="7"/>
  <c r="P572" i="7"/>
  <c r="F571" i="7"/>
  <c r="P555" i="7"/>
  <c r="P554" i="7"/>
  <c r="P553" i="7"/>
  <c r="F552" i="7"/>
  <c r="P551" i="7"/>
  <c r="P548" i="7"/>
  <c r="F546" i="7"/>
  <c r="F545" i="7"/>
  <c r="F543" i="7"/>
  <c r="F542" i="7"/>
  <c r="F541" i="7"/>
  <c r="P540" i="7"/>
  <c r="F538" i="7"/>
  <c r="F537" i="7"/>
  <c r="P536" i="7"/>
  <c r="F530" i="7"/>
  <c r="P529" i="7"/>
  <c r="F529" i="7" s="1"/>
  <c r="P528" i="7"/>
  <c r="F528" i="7" s="1"/>
  <c r="P527" i="7"/>
  <c r="P520" i="7"/>
  <c r="F517" i="7"/>
  <c r="P515" i="7"/>
  <c r="P512" i="7"/>
  <c r="P511" i="7"/>
  <c r="P508" i="7"/>
  <c r="P505" i="7"/>
  <c r="P504" i="7"/>
  <c r="F504" i="7" s="1"/>
  <c r="P503" i="7"/>
  <c r="F500" i="7"/>
  <c r="F499" i="7"/>
  <c r="P498" i="7"/>
  <c r="P497" i="7"/>
  <c r="P496" i="7"/>
  <c r="P495" i="7"/>
  <c r="P494" i="7"/>
  <c r="P493" i="7"/>
  <c r="P473" i="7"/>
  <c r="P470" i="7"/>
  <c r="F470" i="7" s="1"/>
  <c r="P464" i="7"/>
  <c r="P462" i="7"/>
  <c r="P457" i="7"/>
  <c r="F454" i="7"/>
  <c r="F453" i="7"/>
  <c r="P452" i="7"/>
  <c r="F451" i="7"/>
  <c r="F446" i="7"/>
  <c r="F445" i="7"/>
  <c r="P444" i="7"/>
  <c r="F441" i="7"/>
  <c r="P439" i="7"/>
  <c r="P433" i="7"/>
  <c r="P429" i="7"/>
  <c r="P426" i="7"/>
  <c r="P425" i="7"/>
  <c r="F195" i="7"/>
  <c r="P419" i="7"/>
  <c r="P418" i="7"/>
  <c r="F12" i="7"/>
  <c r="P417" i="7"/>
  <c r="P416" i="7"/>
  <c r="F415" i="7"/>
  <c r="F414" i="7"/>
  <c r="P411" i="7"/>
  <c r="P407" i="7"/>
  <c r="F402" i="7"/>
  <c r="P401" i="7"/>
  <c r="F398" i="7"/>
  <c r="P395" i="7"/>
  <c r="F391" i="7"/>
  <c r="P390" i="7"/>
  <c r="F386" i="7"/>
  <c r="P384" i="7"/>
  <c r="P592" i="7"/>
  <c r="F592" i="7" s="1"/>
  <c r="P378" i="7"/>
  <c r="F377" i="7"/>
  <c r="F375" i="7"/>
  <c r="P370" i="7"/>
  <c r="P369" i="7"/>
  <c r="P368" i="7"/>
  <c r="P367" i="7"/>
  <c r="P366" i="7"/>
  <c r="P365" i="7"/>
  <c r="F363" i="7"/>
  <c r="P359" i="7"/>
  <c r="P361" i="7"/>
  <c r="P357" i="7"/>
  <c r="P354" i="7"/>
  <c r="P353" i="7"/>
  <c r="P351" i="7"/>
  <c r="P350" i="7"/>
  <c r="P349" i="7"/>
  <c r="P348" i="7"/>
  <c r="P347" i="7"/>
  <c r="F346" i="7"/>
  <c r="P345" i="7"/>
  <c r="P344" i="7"/>
  <c r="P339" i="7"/>
  <c r="P338" i="7"/>
  <c r="P335" i="7"/>
  <c r="P334" i="7"/>
  <c r="F333" i="7"/>
  <c r="P330" i="7"/>
  <c r="P327" i="7"/>
  <c r="P323" i="7"/>
  <c r="P322" i="7"/>
  <c r="P321" i="7"/>
  <c r="F320" i="7"/>
  <c r="P319" i="7"/>
  <c r="P317" i="7"/>
  <c r="P314" i="7"/>
  <c r="P313" i="7"/>
  <c r="P312" i="7"/>
  <c r="P310" i="7"/>
  <c r="P309" i="7"/>
  <c r="P308" i="7"/>
  <c r="P305" i="7"/>
  <c r="P302" i="7"/>
  <c r="P301" i="7"/>
  <c r="P299" i="7"/>
  <c r="P298" i="7"/>
  <c r="P295" i="7"/>
  <c r="P294" i="7"/>
  <c r="P293" i="7"/>
  <c r="P292" i="7"/>
  <c r="P291" i="7"/>
  <c r="F289" i="7"/>
  <c r="P288" i="7"/>
  <c r="P287" i="7"/>
  <c r="P286" i="7"/>
  <c r="F278" i="7"/>
  <c r="P277" i="7"/>
  <c r="P276" i="7"/>
  <c r="P272" i="7"/>
  <c r="P271" i="7"/>
  <c r="F270" i="7"/>
  <c r="P268" i="7"/>
  <c r="P267" i="7"/>
  <c r="P266" i="7"/>
  <c r="P263" i="7"/>
  <c r="P236" i="7"/>
  <c r="P261" i="7"/>
  <c r="P260" i="7"/>
  <c r="P258" i="7"/>
  <c r="P257" i="7"/>
  <c r="P255" i="7"/>
  <c r="P252" i="7"/>
  <c r="P251" i="7"/>
  <c r="P249" i="7"/>
  <c r="P247" i="7"/>
  <c r="P246" i="7"/>
  <c r="F244" i="7"/>
  <c r="P243" i="7"/>
  <c r="F243" i="7" s="1"/>
  <c r="P242" i="7"/>
  <c r="P239" i="7"/>
  <c r="P358" i="7"/>
  <c r="P238" i="7"/>
  <c r="P237" i="7"/>
  <c r="P232" i="7"/>
  <c r="P230" i="7"/>
  <c r="P229" i="7"/>
  <c r="P228" i="7"/>
  <c r="P223" i="7"/>
  <c r="P222" i="7"/>
  <c r="P221" i="7"/>
  <c r="P220" i="7"/>
  <c r="P218" i="7"/>
  <c r="P216" i="7"/>
  <c r="P215" i="7"/>
  <c r="P214" i="7"/>
  <c r="P208" i="7"/>
  <c r="P212" i="7"/>
  <c r="P211" i="7"/>
  <c r="P202" i="7"/>
  <c r="P165" i="7"/>
  <c r="P198" i="7"/>
  <c r="P193" i="7"/>
  <c r="P192" i="7"/>
  <c r="P191" i="7"/>
  <c r="P190" i="7"/>
  <c r="F186" i="7"/>
  <c r="P185" i="7"/>
  <c r="P184" i="7"/>
  <c r="P183" i="7"/>
  <c r="P181" i="7"/>
  <c r="P180" i="7"/>
  <c r="F179" i="7"/>
  <c r="P178" i="7"/>
  <c r="P177" i="7"/>
  <c r="P176" i="7"/>
  <c r="P172" i="7"/>
  <c r="P170" i="7"/>
  <c r="P169" i="7"/>
  <c r="F169" i="7" s="1"/>
  <c r="P168" i="7"/>
  <c r="P166" i="7"/>
  <c r="P147" i="7"/>
  <c r="F163" i="7"/>
  <c r="P162" i="7"/>
  <c r="P160" i="7"/>
  <c r="P159" i="7"/>
  <c r="P157" i="7"/>
  <c r="P156" i="7"/>
  <c r="P155" i="7"/>
  <c r="P152" i="7"/>
  <c r="P149" i="7"/>
  <c r="P281" i="7"/>
  <c r="P144" i="7"/>
  <c r="P143" i="7"/>
  <c r="P142" i="7"/>
  <c r="P141" i="7"/>
  <c r="P140" i="7"/>
  <c r="P138" i="7"/>
  <c r="P135" i="7"/>
  <c r="P134" i="7"/>
  <c r="P133" i="7"/>
  <c r="P132" i="7"/>
  <c r="P129" i="7"/>
  <c r="P128" i="7"/>
  <c r="P127" i="7"/>
  <c r="P125" i="7"/>
  <c r="P123" i="7"/>
  <c r="P122" i="7"/>
  <c r="P120" i="7"/>
  <c r="F119" i="7"/>
  <c r="P117" i="7"/>
  <c r="P115" i="7"/>
  <c r="P114" i="7"/>
  <c r="P111" i="7"/>
  <c r="P110" i="7"/>
  <c r="P106" i="7"/>
  <c r="F106" i="7" s="1"/>
  <c r="P105" i="7"/>
  <c r="P101" i="7"/>
  <c r="F399" i="7"/>
  <c r="P97" i="7"/>
  <c r="F95" i="7"/>
  <c r="F82" i="7"/>
  <c r="P74" i="7"/>
  <c r="F73" i="7"/>
  <c r="F66" i="7"/>
  <c r="P65" i="7"/>
  <c r="F63" i="7"/>
  <c r="P62" i="7"/>
  <c r="P61" i="7"/>
  <c r="P59" i="7"/>
  <c r="F57" i="7"/>
  <c r="F54" i="7"/>
  <c r="F51" i="7"/>
  <c r="P50" i="7"/>
  <c r="P49" i="7"/>
  <c r="P47" i="7"/>
  <c r="P130" i="7"/>
  <c r="F130" i="7" s="1"/>
  <c r="P41" i="7"/>
  <c r="F39" i="7"/>
  <c r="P37" i="7"/>
  <c r="P36" i="7"/>
  <c r="F34" i="7"/>
  <c r="P31" i="7"/>
  <c r="F29" i="7"/>
  <c r="P26" i="7"/>
  <c r="P88" i="7"/>
  <c r="F88" i="7" s="1"/>
  <c r="F17" i="7"/>
  <c r="F15" i="7"/>
  <c r="P9" i="7"/>
  <c r="P6" i="7"/>
  <c r="P5" i="7"/>
  <c r="F5" i="7" s="1"/>
  <c r="P4" i="7"/>
  <c r="F2" i="7"/>
  <c r="O601" i="7"/>
  <c r="G601" i="7" s="1"/>
  <c r="O598" i="7"/>
  <c r="G598" i="7" s="1"/>
  <c r="O597" i="7"/>
  <c r="G597" i="7" s="1"/>
  <c r="G596" i="7"/>
  <c r="G588" i="7"/>
  <c r="O594" i="7"/>
  <c r="G594" i="7" s="1"/>
  <c r="G593" i="7"/>
  <c r="O591" i="7"/>
  <c r="G591" i="7" s="1"/>
  <c r="O589" i="7"/>
  <c r="G589" i="7" s="1"/>
  <c r="O587" i="7"/>
  <c r="G587" i="7" s="1"/>
  <c r="G586" i="7"/>
  <c r="G585" i="7"/>
  <c r="G584" i="7"/>
  <c r="G583" i="7"/>
  <c r="O581" i="7"/>
  <c r="G581" i="7" s="1"/>
  <c r="G580" i="7"/>
  <c r="O578" i="7"/>
  <c r="G578" i="7" s="1"/>
  <c r="O576" i="7"/>
  <c r="G576" i="7" s="1"/>
  <c r="O575" i="7"/>
  <c r="G575" i="7" s="1"/>
  <c r="O574" i="7"/>
  <c r="G574" i="7" s="1"/>
  <c r="O572" i="7"/>
  <c r="G572" i="7" s="1"/>
  <c r="O571" i="7"/>
  <c r="G571" i="7" s="1"/>
  <c r="G570" i="7"/>
  <c r="G569" i="7"/>
  <c r="G565" i="7"/>
  <c r="G262" i="7"/>
  <c r="G559" i="7"/>
  <c r="O558" i="7"/>
  <c r="G558" i="7" s="1"/>
  <c r="G556" i="7"/>
  <c r="O555" i="7"/>
  <c r="G555" i="7" s="1"/>
  <c r="O554" i="7"/>
  <c r="G554" i="7" s="1"/>
  <c r="O553" i="7"/>
  <c r="G553" i="7" s="1"/>
  <c r="O552" i="7"/>
  <c r="G552" i="7" s="1"/>
  <c r="O551" i="7"/>
  <c r="G551" i="7" s="1"/>
  <c r="G550" i="7"/>
  <c r="O548" i="7"/>
  <c r="G548" i="7" s="1"/>
  <c r="G547" i="7"/>
  <c r="O546" i="7"/>
  <c r="G546" i="7" s="1"/>
  <c r="O545" i="7"/>
  <c r="G545" i="7" s="1"/>
  <c r="G544" i="7"/>
  <c r="O543" i="7"/>
  <c r="G543" i="7" s="1"/>
  <c r="O542" i="7"/>
  <c r="G542" i="7" s="1"/>
  <c r="O541" i="7"/>
  <c r="G541" i="7" s="1"/>
  <c r="O540" i="7"/>
  <c r="G540" i="7" s="1"/>
  <c r="O538" i="7"/>
  <c r="G538" i="7" s="1"/>
  <c r="O537" i="7"/>
  <c r="G537" i="7" s="1"/>
  <c r="O536" i="7"/>
  <c r="G536" i="7" s="1"/>
  <c r="O530" i="7"/>
  <c r="G530" i="7" s="1"/>
  <c r="O529" i="7"/>
  <c r="G529" i="7" s="1"/>
  <c r="O528" i="7"/>
  <c r="G528" i="7" s="1"/>
  <c r="O527" i="7"/>
  <c r="G527" i="7" s="1"/>
  <c r="O524" i="7"/>
  <c r="G524" i="7" s="1"/>
  <c r="G523" i="7"/>
  <c r="G522" i="7"/>
  <c r="O520" i="7"/>
  <c r="G520" i="7" s="1"/>
  <c r="O517" i="7"/>
  <c r="G517" i="7" s="1"/>
  <c r="G516" i="7"/>
  <c r="O515" i="7"/>
  <c r="G515" i="7" s="1"/>
  <c r="G513" i="7"/>
  <c r="O512" i="7"/>
  <c r="G512" i="7" s="1"/>
  <c r="O511" i="7"/>
  <c r="G511" i="7" s="1"/>
  <c r="G510" i="7"/>
  <c r="G509" i="7"/>
  <c r="G508" i="7"/>
  <c r="O505" i="7"/>
  <c r="G505" i="7" s="1"/>
  <c r="O504" i="7"/>
  <c r="G504" i="7" s="1"/>
  <c r="O503" i="7"/>
  <c r="G503" i="7" s="1"/>
  <c r="G502" i="7"/>
  <c r="G501" i="7"/>
  <c r="O500" i="7"/>
  <c r="G500" i="7" s="1"/>
  <c r="O499" i="7"/>
  <c r="G499" i="7" s="1"/>
  <c r="O498" i="7"/>
  <c r="G498" i="7" s="1"/>
  <c r="O497" i="7"/>
  <c r="G497" i="7" s="1"/>
  <c r="O496" i="7"/>
  <c r="G496" i="7" s="1"/>
  <c r="O495" i="7"/>
  <c r="G495" i="7" s="1"/>
  <c r="O494" i="7"/>
  <c r="G494" i="7" s="1"/>
  <c r="O493" i="7"/>
  <c r="G493" i="7" s="1"/>
  <c r="G491" i="7"/>
  <c r="G490" i="7"/>
  <c r="G489" i="7"/>
  <c r="G488" i="7"/>
  <c r="G487" i="7"/>
  <c r="G486" i="7"/>
  <c r="G484" i="7"/>
  <c r="G483" i="7"/>
  <c r="G482" i="7"/>
  <c r="G481" i="7"/>
  <c r="G480" i="7"/>
  <c r="G479" i="7"/>
  <c r="G478" i="7"/>
  <c r="G477" i="7"/>
  <c r="G476" i="7"/>
  <c r="G475" i="7"/>
  <c r="G474" i="7"/>
  <c r="O473" i="7"/>
  <c r="G473" i="7" s="1"/>
  <c r="G472" i="7"/>
  <c r="G471" i="7"/>
  <c r="O470" i="7"/>
  <c r="G470" i="7" s="1"/>
  <c r="O469" i="7"/>
  <c r="G469" i="7" s="1"/>
  <c r="G468" i="7"/>
  <c r="G466" i="7"/>
  <c r="G464" i="7"/>
  <c r="O462" i="7"/>
  <c r="G462" i="7" s="1"/>
  <c r="G460" i="7"/>
  <c r="O457" i="7"/>
  <c r="G457" i="7" s="1"/>
  <c r="O454" i="7"/>
  <c r="G454" i="7" s="1"/>
  <c r="O453" i="7"/>
  <c r="G453" i="7" s="1"/>
  <c r="O452" i="7"/>
  <c r="G452" i="7" s="1"/>
  <c r="O451" i="7"/>
  <c r="G451" i="7" s="1"/>
  <c r="G450" i="7"/>
  <c r="O446" i="7"/>
  <c r="G446" i="7" s="1"/>
  <c r="O445" i="7"/>
  <c r="G445" i="7" s="1"/>
  <c r="G444" i="7"/>
  <c r="O441" i="7"/>
  <c r="G441" i="7" s="1"/>
  <c r="O439" i="7"/>
  <c r="G439" i="7" s="1"/>
  <c r="G438" i="7"/>
  <c r="O433" i="7"/>
  <c r="G433" i="7" s="1"/>
  <c r="O429" i="7"/>
  <c r="G429" i="7" s="1"/>
  <c r="O426" i="7"/>
  <c r="G426" i="7" s="1"/>
  <c r="O425" i="7"/>
  <c r="G425" i="7" s="1"/>
  <c r="O195" i="7"/>
  <c r="G195" i="7" s="1"/>
  <c r="O419" i="7"/>
  <c r="G419" i="7" s="1"/>
  <c r="O418" i="7"/>
  <c r="G418" i="7" s="1"/>
  <c r="G12" i="7"/>
  <c r="O417" i="7"/>
  <c r="G417" i="7" s="1"/>
  <c r="O416" i="7"/>
  <c r="G416" i="7" s="1"/>
  <c r="G415" i="7"/>
  <c r="O414" i="7"/>
  <c r="G414" i="7" s="1"/>
  <c r="O411" i="7"/>
  <c r="G411" i="7" s="1"/>
  <c r="O407" i="7"/>
  <c r="G407" i="7" s="1"/>
  <c r="G405" i="7"/>
  <c r="O402" i="7"/>
  <c r="G402" i="7" s="1"/>
  <c r="O401" i="7"/>
  <c r="G401" i="7" s="1"/>
  <c r="G400" i="7"/>
  <c r="O398" i="7"/>
  <c r="G398" i="7" s="1"/>
  <c r="O395" i="7"/>
  <c r="G395" i="7" s="1"/>
  <c r="O392" i="7"/>
  <c r="G392" i="7" s="1"/>
  <c r="O391" i="7"/>
  <c r="G391" i="7" s="1"/>
  <c r="O390" i="7"/>
  <c r="G390" i="7" s="1"/>
  <c r="O386" i="7"/>
  <c r="G386" i="7" s="1"/>
  <c r="O384" i="7"/>
  <c r="G384" i="7" s="1"/>
  <c r="G382" i="7"/>
  <c r="O592" i="7"/>
  <c r="G592" i="7" s="1"/>
  <c r="O378" i="7"/>
  <c r="G378" i="7" s="1"/>
  <c r="O377" i="7"/>
  <c r="G377" i="7" s="1"/>
  <c r="O375" i="7"/>
  <c r="G375" i="7" s="1"/>
  <c r="G374" i="7"/>
  <c r="O373" i="7"/>
  <c r="G373" i="7" s="1"/>
  <c r="G371" i="7"/>
  <c r="O370" i="7"/>
  <c r="G370" i="7" s="1"/>
  <c r="O369" i="7"/>
  <c r="G369" i="7" s="1"/>
  <c r="O368" i="7"/>
  <c r="G368" i="7" s="1"/>
  <c r="O367" i="7"/>
  <c r="G367" i="7" s="1"/>
  <c r="O366" i="7"/>
  <c r="G366" i="7" s="1"/>
  <c r="O365" i="7"/>
  <c r="G365" i="7" s="1"/>
  <c r="O364" i="7"/>
  <c r="G364" i="7" s="1"/>
  <c r="O363" i="7"/>
  <c r="G363" i="7" s="1"/>
  <c r="G362" i="7"/>
  <c r="O360" i="7"/>
  <c r="G360" i="7" s="1"/>
  <c r="O359" i="7"/>
  <c r="G359" i="7" s="1"/>
  <c r="O361" i="7"/>
  <c r="G361" i="7" s="1"/>
  <c r="O357" i="7"/>
  <c r="G357" i="7" s="1"/>
  <c r="O354" i="7"/>
  <c r="G354" i="7" s="1"/>
  <c r="O353" i="7"/>
  <c r="G353" i="7" s="1"/>
  <c r="O351" i="7"/>
  <c r="G351" i="7" s="1"/>
  <c r="O350" i="7"/>
  <c r="G350" i="7" s="1"/>
  <c r="O349" i="7"/>
  <c r="G349" i="7" s="1"/>
  <c r="O348" i="7"/>
  <c r="G348" i="7" s="1"/>
  <c r="G347" i="7"/>
  <c r="G346" i="7"/>
  <c r="O344" i="7"/>
  <c r="G344" i="7" s="1"/>
  <c r="O342" i="7"/>
  <c r="G342" i="7" s="1"/>
  <c r="G340" i="7"/>
  <c r="O339" i="7"/>
  <c r="G339" i="7" s="1"/>
  <c r="O338" i="7"/>
  <c r="G338" i="7" s="1"/>
  <c r="O335" i="7"/>
  <c r="G335" i="7" s="1"/>
  <c r="O334" i="7"/>
  <c r="G334" i="7" s="1"/>
  <c r="O333" i="7"/>
  <c r="G333" i="7" s="1"/>
  <c r="O330" i="7"/>
  <c r="G330" i="7" s="1"/>
  <c r="O328" i="7"/>
  <c r="G328" i="7" s="1"/>
  <c r="O327" i="7"/>
  <c r="G327" i="7" s="1"/>
  <c r="G325" i="7"/>
  <c r="O323" i="7"/>
  <c r="G323" i="7" s="1"/>
  <c r="G322" i="7"/>
  <c r="O321" i="7"/>
  <c r="G321" i="7" s="1"/>
  <c r="G320" i="7"/>
  <c r="O319" i="7"/>
  <c r="G319" i="7" s="1"/>
  <c r="O317" i="7"/>
  <c r="G317" i="7" s="1"/>
  <c r="G315" i="7"/>
  <c r="O314" i="7"/>
  <c r="G314" i="7" s="1"/>
  <c r="O313" i="7"/>
  <c r="G313" i="7" s="1"/>
  <c r="O312" i="7"/>
  <c r="G312" i="7" s="1"/>
  <c r="O310" i="7"/>
  <c r="G310" i="7" s="1"/>
  <c r="O309" i="7"/>
  <c r="G309" i="7" s="1"/>
  <c r="O308" i="7"/>
  <c r="G308" i="7" s="1"/>
  <c r="O305" i="7"/>
  <c r="G305" i="7" s="1"/>
  <c r="O304" i="7"/>
  <c r="G304" i="7" s="1"/>
  <c r="O302" i="7"/>
  <c r="G302" i="7" s="1"/>
  <c r="O301" i="7"/>
  <c r="G301" i="7" s="1"/>
  <c r="O299" i="7"/>
  <c r="G299" i="7" s="1"/>
  <c r="O298" i="7"/>
  <c r="G298" i="7" s="1"/>
  <c r="O295" i="7"/>
  <c r="G295" i="7" s="1"/>
  <c r="O294" i="7"/>
  <c r="G294" i="7" s="1"/>
  <c r="O293" i="7"/>
  <c r="G293" i="7" s="1"/>
  <c r="O292" i="7"/>
  <c r="G292" i="7" s="1"/>
  <c r="O291" i="7"/>
  <c r="G291" i="7" s="1"/>
  <c r="O289" i="7"/>
  <c r="G289" i="7" s="1"/>
  <c r="O288" i="7"/>
  <c r="G288" i="7" s="1"/>
  <c r="O287" i="7"/>
  <c r="G287" i="7" s="1"/>
  <c r="O286" i="7"/>
  <c r="G286" i="7" s="1"/>
  <c r="O278" i="7"/>
  <c r="G278" i="7" s="1"/>
  <c r="O277" i="7"/>
  <c r="G277" i="7" s="1"/>
  <c r="O276" i="7"/>
  <c r="G276" i="7" s="1"/>
  <c r="O272" i="7"/>
  <c r="G272" i="7" s="1"/>
  <c r="O271" i="7"/>
  <c r="G271" i="7" s="1"/>
  <c r="O270" i="7"/>
  <c r="G270" i="7" s="1"/>
  <c r="O268" i="7"/>
  <c r="G268" i="7" s="1"/>
  <c r="O267" i="7"/>
  <c r="G267" i="7" s="1"/>
  <c r="O266" i="7"/>
  <c r="G266" i="7" s="1"/>
  <c r="G264" i="7"/>
  <c r="O263" i="7"/>
  <c r="G263" i="7" s="1"/>
  <c r="O236" i="7"/>
  <c r="G236" i="7" s="1"/>
  <c r="O261" i="7"/>
  <c r="G261" i="7" s="1"/>
  <c r="O260" i="7"/>
  <c r="G260" i="7" s="1"/>
  <c r="O258" i="7"/>
  <c r="G258" i="7" s="1"/>
  <c r="G257" i="7"/>
  <c r="G255" i="7"/>
  <c r="G252" i="7"/>
  <c r="G251" i="7"/>
  <c r="O249" i="7"/>
  <c r="G249" i="7" s="1"/>
  <c r="O247" i="7"/>
  <c r="G247" i="7" s="1"/>
  <c r="G246" i="7"/>
  <c r="G245" i="7"/>
  <c r="O244" i="7"/>
  <c r="G244" i="7" s="1"/>
  <c r="O243" i="7"/>
  <c r="G243" i="7" s="1"/>
  <c r="O242" i="7"/>
  <c r="G242" i="7" s="1"/>
  <c r="G239" i="7"/>
  <c r="O358" i="7"/>
  <c r="G358" i="7" s="1"/>
  <c r="O238" i="7"/>
  <c r="G238" i="7" s="1"/>
  <c r="O237" i="7"/>
  <c r="G237" i="7" s="1"/>
  <c r="O232" i="7"/>
  <c r="G232" i="7" s="1"/>
  <c r="O230" i="7"/>
  <c r="G230" i="7" s="1"/>
  <c r="O229" i="7"/>
  <c r="G229" i="7" s="1"/>
  <c r="O228" i="7"/>
  <c r="G228" i="7" s="1"/>
  <c r="G223" i="7"/>
  <c r="O222" i="7"/>
  <c r="G222" i="7" s="1"/>
  <c r="O221" i="7"/>
  <c r="G221" i="7" s="1"/>
  <c r="O220" i="7"/>
  <c r="G220" i="7" s="1"/>
  <c r="O218" i="7"/>
  <c r="G218" i="7" s="1"/>
  <c r="O216" i="7"/>
  <c r="G216" i="7" s="1"/>
  <c r="O215" i="7"/>
  <c r="G215" i="7" s="1"/>
  <c r="O214" i="7"/>
  <c r="G214" i="7" s="1"/>
  <c r="O208" i="7"/>
  <c r="G208" i="7" s="1"/>
  <c r="O212" i="7"/>
  <c r="G212" i="7" s="1"/>
  <c r="O211" i="7"/>
  <c r="G211" i="7" s="1"/>
  <c r="O210" i="7"/>
  <c r="G210" i="7" s="1"/>
  <c r="O202" i="7"/>
  <c r="G202" i="7" s="1"/>
  <c r="O165" i="7"/>
  <c r="G165" i="7" s="1"/>
  <c r="O198" i="7"/>
  <c r="G198" i="7" s="1"/>
  <c r="O193" i="7"/>
  <c r="G193" i="7" s="1"/>
  <c r="O192" i="7"/>
  <c r="G192" i="7" s="1"/>
  <c r="O191" i="7"/>
  <c r="G191" i="7" s="1"/>
  <c r="O190" i="7"/>
  <c r="G190" i="7" s="1"/>
  <c r="G188" i="7"/>
  <c r="G186" i="7"/>
  <c r="O185" i="7"/>
  <c r="G185" i="7" s="1"/>
  <c r="O184" i="7"/>
  <c r="G184" i="7" s="1"/>
  <c r="O183" i="7"/>
  <c r="G183" i="7" s="1"/>
  <c r="O181" i="7"/>
  <c r="G181" i="7" s="1"/>
  <c r="O179" i="7"/>
  <c r="G179" i="7" s="1"/>
  <c r="G178" i="7"/>
  <c r="O177" i="7"/>
  <c r="G177" i="7" s="1"/>
  <c r="O176" i="7"/>
  <c r="G176" i="7" s="1"/>
  <c r="O172" i="7"/>
  <c r="G172" i="7" s="1"/>
  <c r="O170" i="7"/>
  <c r="G170" i="7" s="1"/>
  <c r="O169" i="7"/>
  <c r="G169" i="7" s="1"/>
  <c r="O168" i="7"/>
  <c r="G168" i="7" s="1"/>
  <c r="O166" i="7"/>
  <c r="G166" i="7" s="1"/>
  <c r="O163" i="7"/>
  <c r="G163" i="7" s="1"/>
  <c r="O162" i="7"/>
  <c r="G162" i="7" s="1"/>
  <c r="O160" i="7"/>
  <c r="G160" i="7" s="1"/>
  <c r="O159" i="7"/>
  <c r="G159" i="7" s="1"/>
  <c r="O157" i="7"/>
  <c r="G157" i="7" s="1"/>
  <c r="O156" i="7"/>
  <c r="G156" i="7" s="1"/>
  <c r="O155" i="7"/>
  <c r="G155" i="7" s="1"/>
  <c r="O152" i="7"/>
  <c r="G152" i="7" s="1"/>
  <c r="G151" i="7"/>
  <c r="O281" i="7"/>
  <c r="G281" i="7" s="1"/>
  <c r="G146" i="7"/>
  <c r="G145" i="7"/>
  <c r="O144" i="7"/>
  <c r="G144" i="7" s="1"/>
  <c r="O143" i="7"/>
  <c r="G143" i="7" s="1"/>
  <c r="O142" i="7"/>
  <c r="G142" i="7" s="1"/>
  <c r="O141" i="7"/>
  <c r="G141" i="7" s="1"/>
  <c r="O140" i="7"/>
  <c r="G140" i="7" s="1"/>
  <c r="O138" i="7"/>
  <c r="G138" i="7" s="1"/>
  <c r="O135" i="7"/>
  <c r="G135" i="7" s="1"/>
  <c r="O134" i="7"/>
  <c r="G134" i="7" s="1"/>
  <c r="O133" i="7"/>
  <c r="G133" i="7" s="1"/>
  <c r="O132" i="7"/>
  <c r="G132" i="7" s="1"/>
  <c r="O129" i="7"/>
  <c r="G129" i="7" s="1"/>
  <c r="O128" i="7"/>
  <c r="G128" i="7" s="1"/>
  <c r="O127" i="7"/>
  <c r="G127" i="7" s="1"/>
  <c r="O125" i="7"/>
  <c r="G125" i="7" s="1"/>
  <c r="O123" i="7"/>
  <c r="G123" i="7" s="1"/>
  <c r="O122" i="7"/>
  <c r="G122" i="7" s="1"/>
  <c r="O120" i="7"/>
  <c r="G120" i="7" s="1"/>
  <c r="G119" i="7"/>
  <c r="O117" i="7"/>
  <c r="G117" i="7" s="1"/>
  <c r="O115" i="7"/>
  <c r="G115" i="7" s="1"/>
  <c r="O114" i="7"/>
  <c r="G114" i="7" s="1"/>
  <c r="O111" i="7"/>
  <c r="G111" i="7" s="1"/>
  <c r="O110" i="7"/>
  <c r="G110" i="7" s="1"/>
  <c r="O106" i="7"/>
  <c r="G106" i="7" s="1"/>
  <c r="G105" i="7"/>
  <c r="O101" i="7"/>
  <c r="G101" i="7" s="1"/>
  <c r="O399" i="7"/>
  <c r="G399" i="7" s="1"/>
  <c r="O97" i="7"/>
  <c r="G97" i="7" s="1"/>
  <c r="G95" i="7"/>
  <c r="G93" i="7"/>
  <c r="G284" i="7"/>
  <c r="G84" i="7"/>
  <c r="O82" i="7"/>
  <c r="G82" i="7" s="1"/>
  <c r="O74" i="7"/>
  <c r="G74" i="7" s="1"/>
  <c r="O73" i="7"/>
  <c r="G73" i="7" s="1"/>
  <c r="G66" i="7"/>
  <c r="G65" i="7"/>
  <c r="G64" i="7"/>
  <c r="O63" i="7"/>
  <c r="G63" i="7" s="1"/>
  <c r="O62" i="7"/>
  <c r="G62" i="7" s="1"/>
  <c r="O61" i="7"/>
  <c r="G61" i="7" s="1"/>
  <c r="O59" i="7"/>
  <c r="G59" i="7" s="1"/>
  <c r="O57" i="7"/>
  <c r="G57" i="7" s="1"/>
  <c r="O54" i="7"/>
  <c r="G54" i="7" s="1"/>
  <c r="O51" i="7"/>
  <c r="G51" i="7" s="1"/>
  <c r="O50" i="7"/>
  <c r="G50" i="7" s="1"/>
  <c r="O49" i="7"/>
  <c r="G49" i="7" s="1"/>
  <c r="O47" i="7"/>
  <c r="G47" i="7" s="1"/>
  <c r="O130" i="7"/>
  <c r="G130" i="7" s="1"/>
  <c r="O41" i="7"/>
  <c r="G41" i="7" s="1"/>
  <c r="O39" i="7"/>
  <c r="G39" i="7" s="1"/>
  <c r="O37" i="7"/>
  <c r="G37" i="7" s="1"/>
  <c r="O36" i="7"/>
  <c r="G36" i="7" s="1"/>
  <c r="O34" i="7"/>
  <c r="G34" i="7" s="1"/>
  <c r="O31" i="7"/>
  <c r="G31" i="7" s="1"/>
  <c r="O29" i="7"/>
  <c r="G29" i="7" s="1"/>
  <c r="O26" i="7"/>
  <c r="G26" i="7" s="1"/>
  <c r="O88" i="7"/>
  <c r="G88" i="7" s="1"/>
  <c r="O17" i="7"/>
  <c r="G17" i="7" s="1"/>
  <c r="G15" i="7"/>
  <c r="G13" i="7"/>
  <c r="O9" i="7"/>
  <c r="G9" i="7" s="1"/>
  <c r="O6" i="7"/>
  <c r="G6" i="7" s="1"/>
  <c r="O5" i="7"/>
  <c r="G5" i="7" s="1"/>
  <c r="O4" i="7"/>
  <c r="G4" i="7" s="1"/>
  <c r="O2" i="7"/>
  <c r="G2" i="7" s="1"/>
  <c r="L601" i="7"/>
  <c r="J601" i="7" s="1"/>
  <c r="L598" i="7"/>
  <c r="J598" i="7" s="1"/>
  <c r="L597" i="7"/>
  <c r="J597" i="7" s="1"/>
  <c r="L594" i="7"/>
  <c r="J594" i="7" s="1"/>
  <c r="J593" i="7"/>
  <c r="L591" i="7"/>
  <c r="J591" i="7" s="1"/>
  <c r="L589" i="7"/>
  <c r="J589" i="7" s="1"/>
  <c r="L587" i="7"/>
  <c r="J587" i="7" s="1"/>
  <c r="J586" i="7"/>
  <c r="L581" i="7"/>
  <c r="J581" i="7" s="1"/>
  <c r="L580" i="7"/>
  <c r="J580" i="7" s="1"/>
  <c r="L578" i="7"/>
  <c r="J578" i="7" s="1"/>
  <c r="L576" i="7"/>
  <c r="J576" i="7" s="1"/>
  <c r="L575" i="7"/>
  <c r="J575" i="7" s="1"/>
  <c r="L574" i="7"/>
  <c r="J574" i="7" s="1"/>
  <c r="L572" i="7"/>
  <c r="J572" i="7" s="1"/>
  <c r="L571" i="7"/>
  <c r="J571" i="7" s="1"/>
  <c r="L558" i="7"/>
  <c r="J558" i="7" s="1"/>
  <c r="L555" i="7"/>
  <c r="J555" i="7" s="1"/>
  <c r="L554" i="7"/>
  <c r="J554" i="7" s="1"/>
  <c r="L553" i="7"/>
  <c r="J553" i="7" s="1"/>
  <c r="L552" i="7"/>
  <c r="J552" i="7" s="1"/>
  <c r="L551" i="7"/>
  <c r="J551" i="7" s="1"/>
  <c r="L548" i="7"/>
  <c r="J548" i="7" s="1"/>
  <c r="L546" i="7"/>
  <c r="J546" i="7" s="1"/>
  <c r="L545" i="7"/>
  <c r="J545" i="7" s="1"/>
  <c r="L543" i="7"/>
  <c r="J543" i="7" s="1"/>
  <c r="L542" i="7"/>
  <c r="J542" i="7" s="1"/>
  <c r="L541" i="7"/>
  <c r="J541" i="7" s="1"/>
  <c r="L540" i="7"/>
  <c r="J540" i="7" s="1"/>
  <c r="L538" i="7"/>
  <c r="J538" i="7" s="1"/>
  <c r="L537" i="7"/>
  <c r="J537" i="7" s="1"/>
  <c r="L536" i="7"/>
  <c r="J536" i="7" s="1"/>
  <c r="L530" i="7"/>
  <c r="J530" i="7" s="1"/>
  <c r="L529" i="7"/>
  <c r="J529" i="7" s="1"/>
  <c r="L528" i="7"/>
  <c r="J528" i="7" s="1"/>
  <c r="L527" i="7"/>
  <c r="J527" i="7" s="1"/>
  <c r="L524" i="7"/>
  <c r="J524" i="7" s="1"/>
  <c r="L520" i="7"/>
  <c r="J520" i="7" s="1"/>
  <c r="L517" i="7"/>
  <c r="J517" i="7" s="1"/>
  <c r="L515" i="7"/>
  <c r="J515" i="7" s="1"/>
  <c r="L512" i="7"/>
  <c r="J512" i="7" s="1"/>
  <c r="L511" i="7"/>
  <c r="J511" i="7" s="1"/>
  <c r="L508" i="7"/>
  <c r="J508" i="7" s="1"/>
  <c r="L505" i="7"/>
  <c r="J505" i="7" s="1"/>
  <c r="L504" i="7"/>
  <c r="J504" i="7" s="1"/>
  <c r="L503" i="7"/>
  <c r="J503" i="7" s="1"/>
  <c r="L500" i="7"/>
  <c r="J500" i="7" s="1"/>
  <c r="L499" i="7"/>
  <c r="J499" i="7" s="1"/>
  <c r="L498" i="7"/>
  <c r="J498" i="7" s="1"/>
  <c r="L497" i="7"/>
  <c r="J497" i="7" s="1"/>
  <c r="L496" i="7"/>
  <c r="J496" i="7" s="1"/>
  <c r="L495" i="7"/>
  <c r="J495" i="7" s="1"/>
  <c r="L494" i="7"/>
  <c r="J494" i="7" s="1"/>
  <c r="L493" i="7"/>
  <c r="J493" i="7" s="1"/>
  <c r="L473" i="7"/>
  <c r="J473" i="7" s="1"/>
  <c r="L470" i="7"/>
  <c r="J470" i="7" s="1"/>
  <c r="L469" i="7"/>
  <c r="J469" i="7" s="1"/>
  <c r="L462" i="7"/>
  <c r="J462" i="7" s="1"/>
  <c r="L457" i="7"/>
  <c r="J457" i="7" s="1"/>
  <c r="L454" i="7"/>
  <c r="J454" i="7" s="1"/>
  <c r="L453" i="7"/>
  <c r="J453" i="7" s="1"/>
  <c r="L452" i="7"/>
  <c r="J452" i="7" s="1"/>
  <c r="L451" i="7"/>
  <c r="J451" i="7" s="1"/>
  <c r="L446" i="7"/>
  <c r="J446" i="7" s="1"/>
  <c r="L445" i="7"/>
  <c r="J445" i="7" s="1"/>
  <c r="L441" i="7"/>
  <c r="J441" i="7" s="1"/>
  <c r="L439" i="7"/>
  <c r="J439" i="7" s="1"/>
  <c r="L433" i="7"/>
  <c r="J433" i="7" s="1"/>
  <c r="L429" i="7"/>
  <c r="J429" i="7" s="1"/>
  <c r="L426" i="7"/>
  <c r="J426" i="7" s="1"/>
  <c r="L425" i="7"/>
  <c r="J425" i="7" s="1"/>
  <c r="L195" i="7"/>
  <c r="J195" i="7" s="1"/>
  <c r="L419" i="7"/>
  <c r="J419" i="7" s="1"/>
  <c r="L418" i="7"/>
  <c r="J418" i="7" s="1"/>
  <c r="L12" i="7"/>
  <c r="J12" i="7" s="1"/>
  <c r="L417" i="7"/>
  <c r="J417" i="7" s="1"/>
  <c r="L416" i="7"/>
  <c r="J416" i="7" s="1"/>
  <c r="L414" i="7"/>
  <c r="J414" i="7" s="1"/>
  <c r="L411" i="7"/>
  <c r="J411" i="7" s="1"/>
  <c r="L407" i="7"/>
  <c r="J407" i="7" s="1"/>
  <c r="L402" i="7"/>
  <c r="J402" i="7" s="1"/>
  <c r="L401" i="7"/>
  <c r="J401" i="7" s="1"/>
  <c r="L398" i="7"/>
  <c r="J398" i="7" s="1"/>
  <c r="L395" i="7"/>
  <c r="J395" i="7" s="1"/>
  <c r="L392" i="7"/>
  <c r="J392" i="7" s="1"/>
  <c r="L391" i="7"/>
  <c r="J391" i="7" s="1"/>
  <c r="L390" i="7"/>
  <c r="J390" i="7" s="1"/>
  <c r="L386" i="7"/>
  <c r="J386" i="7" s="1"/>
  <c r="L384" i="7"/>
  <c r="J384" i="7" s="1"/>
  <c r="J382" i="7"/>
  <c r="L592" i="7"/>
  <c r="J592" i="7" s="1"/>
  <c r="L378" i="7"/>
  <c r="J378" i="7" s="1"/>
  <c r="L377" i="7"/>
  <c r="J377" i="7" s="1"/>
  <c r="L375" i="7"/>
  <c r="J375" i="7" s="1"/>
  <c r="L370" i="7"/>
  <c r="J370" i="7" s="1"/>
  <c r="L369" i="7"/>
  <c r="J369" i="7" s="1"/>
  <c r="L368" i="7"/>
  <c r="J368" i="7" s="1"/>
  <c r="L367" i="7"/>
  <c r="J367" i="7" s="1"/>
  <c r="L365" i="7"/>
  <c r="J365" i="7" s="1"/>
  <c r="L364" i="7"/>
  <c r="J364" i="7" s="1"/>
  <c r="L363" i="7"/>
  <c r="J363" i="7" s="1"/>
  <c r="L360" i="7"/>
  <c r="J360" i="7" s="1"/>
  <c r="L359" i="7"/>
  <c r="J359" i="7" s="1"/>
  <c r="L361" i="7"/>
  <c r="J361" i="7" s="1"/>
  <c r="L357" i="7"/>
  <c r="J357" i="7" s="1"/>
  <c r="L354" i="7"/>
  <c r="J354" i="7" s="1"/>
  <c r="L353" i="7"/>
  <c r="J353" i="7" s="1"/>
  <c r="L351" i="7"/>
  <c r="J351" i="7" s="1"/>
  <c r="L350" i="7"/>
  <c r="J350" i="7" s="1"/>
  <c r="L349" i="7"/>
  <c r="J349" i="7" s="1"/>
  <c r="L348" i="7"/>
  <c r="J348" i="7" s="1"/>
  <c r="L347" i="7"/>
  <c r="J347" i="7" s="1"/>
  <c r="L346" i="7"/>
  <c r="J346" i="7" s="1"/>
  <c r="L344" i="7"/>
  <c r="J344" i="7" s="1"/>
  <c r="L342" i="7"/>
  <c r="J342" i="7" s="1"/>
  <c r="J340" i="7"/>
  <c r="L339" i="7"/>
  <c r="J339" i="7" s="1"/>
  <c r="L338" i="7"/>
  <c r="J338" i="7" s="1"/>
  <c r="L335" i="7"/>
  <c r="J335" i="7" s="1"/>
  <c r="L334" i="7"/>
  <c r="J334" i="7" s="1"/>
  <c r="L333" i="7"/>
  <c r="J333" i="7" s="1"/>
  <c r="L330" i="7"/>
  <c r="J330" i="7" s="1"/>
  <c r="L328" i="7"/>
  <c r="J328" i="7" s="1"/>
  <c r="L327" i="7"/>
  <c r="J327" i="7" s="1"/>
  <c r="L323" i="7"/>
  <c r="J323" i="7" s="1"/>
  <c r="J322" i="7"/>
  <c r="L321" i="7"/>
  <c r="J321" i="7" s="1"/>
  <c r="L320" i="7"/>
  <c r="J320" i="7" s="1"/>
  <c r="L319" i="7"/>
  <c r="J319" i="7" s="1"/>
  <c r="L317" i="7"/>
  <c r="J317" i="7" s="1"/>
  <c r="L314" i="7"/>
  <c r="J314" i="7" s="1"/>
  <c r="L313" i="7"/>
  <c r="J313" i="7" s="1"/>
  <c r="L312" i="7"/>
  <c r="J312" i="7" s="1"/>
  <c r="L310" i="7"/>
  <c r="J310" i="7" s="1"/>
  <c r="L309" i="7"/>
  <c r="J309" i="7" s="1"/>
  <c r="L308" i="7"/>
  <c r="J308" i="7" s="1"/>
  <c r="L305" i="7"/>
  <c r="J305" i="7" s="1"/>
  <c r="L304" i="7"/>
  <c r="J304" i="7" s="1"/>
  <c r="L302" i="7"/>
  <c r="J302" i="7" s="1"/>
  <c r="L301" i="7"/>
  <c r="J301" i="7" s="1"/>
  <c r="L299" i="7"/>
  <c r="J299" i="7" s="1"/>
  <c r="L298" i="7"/>
  <c r="J298" i="7" s="1"/>
  <c r="L295" i="7"/>
  <c r="J295" i="7" s="1"/>
  <c r="L294" i="7"/>
  <c r="J294" i="7" s="1"/>
  <c r="L293" i="7"/>
  <c r="J293" i="7" s="1"/>
  <c r="L292" i="7"/>
  <c r="J292" i="7" s="1"/>
  <c r="L291" i="7"/>
  <c r="J291" i="7" s="1"/>
  <c r="L289" i="7"/>
  <c r="J289" i="7" s="1"/>
  <c r="L288" i="7"/>
  <c r="J288" i="7" s="1"/>
  <c r="L287" i="7"/>
  <c r="J287" i="7" s="1"/>
  <c r="L286" i="7"/>
  <c r="J286" i="7" s="1"/>
  <c r="L278" i="7"/>
  <c r="J278" i="7" s="1"/>
  <c r="L277" i="7"/>
  <c r="J277" i="7" s="1"/>
  <c r="L276" i="7"/>
  <c r="J276" i="7" s="1"/>
  <c r="L272" i="7"/>
  <c r="J272" i="7" s="1"/>
  <c r="L271" i="7"/>
  <c r="J271" i="7" s="1"/>
  <c r="L270" i="7"/>
  <c r="J270" i="7" s="1"/>
  <c r="L268" i="7"/>
  <c r="J268" i="7" s="1"/>
  <c r="L267" i="7"/>
  <c r="J267" i="7" s="1"/>
  <c r="L266" i="7"/>
  <c r="J266" i="7" s="1"/>
  <c r="L263" i="7"/>
  <c r="J263" i="7" s="1"/>
  <c r="L236" i="7"/>
  <c r="J236" i="7" s="1"/>
  <c r="L261" i="7"/>
  <c r="J261" i="7" s="1"/>
  <c r="L260" i="7"/>
  <c r="J260" i="7" s="1"/>
  <c r="L258" i="7"/>
  <c r="J258" i="7" s="1"/>
  <c r="J257" i="7"/>
  <c r="L255" i="7"/>
  <c r="J255" i="7" s="1"/>
  <c r="J252" i="7"/>
  <c r="J251" i="7"/>
  <c r="L249" i="7"/>
  <c r="J249" i="7" s="1"/>
  <c r="L247" i="7"/>
  <c r="J247" i="7" s="1"/>
  <c r="J246" i="7"/>
  <c r="L244" i="7"/>
  <c r="J244" i="7" s="1"/>
  <c r="L243" i="7"/>
  <c r="J243" i="7" s="1"/>
  <c r="L242" i="7"/>
  <c r="J242" i="7" s="1"/>
  <c r="J239" i="7"/>
  <c r="L358" i="7"/>
  <c r="J358" i="7" s="1"/>
  <c r="L238" i="7"/>
  <c r="J238" i="7" s="1"/>
  <c r="L237" i="7"/>
  <c r="J237" i="7" s="1"/>
  <c r="L232" i="7"/>
  <c r="J232" i="7" s="1"/>
  <c r="L230" i="7"/>
  <c r="J230" i="7" s="1"/>
  <c r="L229" i="7"/>
  <c r="J229" i="7" s="1"/>
  <c r="L228" i="7"/>
  <c r="J228" i="7" s="1"/>
  <c r="L223" i="7"/>
  <c r="J223" i="7" s="1"/>
  <c r="L222" i="7"/>
  <c r="J222" i="7" s="1"/>
  <c r="L221" i="7"/>
  <c r="J221" i="7" s="1"/>
  <c r="L220" i="7"/>
  <c r="J220" i="7" s="1"/>
  <c r="L218" i="7"/>
  <c r="J218" i="7" s="1"/>
  <c r="L216" i="7"/>
  <c r="J216" i="7" s="1"/>
  <c r="L215" i="7"/>
  <c r="J215" i="7" s="1"/>
  <c r="L214" i="7"/>
  <c r="J214" i="7" s="1"/>
  <c r="L208" i="7"/>
  <c r="J208" i="7" s="1"/>
  <c r="L212" i="7"/>
  <c r="J212" i="7" s="1"/>
  <c r="L211" i="7"/>
  <c r="J211" i="7" s="1"/>
  <c r="L210" i="7"/>
  <c r="J210" i="7" s="1"/>
  <c r="L202" i="7"/>
  <c r="J202" i="7" s="1"/>
  <c r="L165" i="7"/>
  <c r="J165" i="7" s="1"/>
  <c r="L198" i="7"/>
  <c r="J198" i="7" s="1"/>
  <c r="L193" i="7"/>
  <c r="J193" i="7" s="1"/>
  <c r="L192" i="7"/>
  <c r="J192" i="7" s="1"/>
  <c r="L191" i="7"/>
  <c r="J191" i="7" s="1"/>
  <c r="L190" i="7"/>
  <c r="J190" i="7" s="1"/>
  <c r="J186" i="7"/>
  <c r="L185" i="7"/>
  <c r="J185" i="7" s="1"/>
  <c r="L184" i="7"/>
  <c r="J184" i="7" s="1"/>
  <c r="L183" i="7"/>
  <c r="J183" i="7" s="1"/>
  <c r="L181" i="7"/>
  <c r="J181" i="7" s="1"/>
  <c r="L180" i="7"/>
  <c r="J180" i="7" s="1"/>
  <c r="L179" i="7"/>
  <c r="J179" i="7" s="1"/>
  <c r="J178" i="7"/>
  <c r="L177" i="7"/>
  <c r="J177" i="7" s="1"/>
  <c r="L176" i="7"/>
  <c r="J176" i="7" s="1"/>
  <c r="L172" i="7"/>
  <c r="J172" i="7" s="1"/>
  <c r="L170" i="7"/>
  <c r="J170" i="7" s="1"/>
  <c r="L169" i="7"/>
  <c r="J169" i="7" s="1"/>
  <c r="L168" i="7"/>
  <c r="J168" i="7" s="1"/>
  <c r="J166" i="7"/>
  <c r="J147" i="7"/>
  <c r="L163" i="7"/>
  <c r="J163" i="7" s="1"/>
  <c r="L162" i="7"/>
  <c r="J162" i="7" s="1"/>
  <c r="L160" i="7"/>
  <c r="J160" i="7" s="1"/>
  <c r="L159" i="7"/>
  <c r="J159" i="7" s="1"/>
  <c r="L157" i="7"/>
  <c r="J157" i="7" s="1"/>
  <c r="L156" i="7"/>
  <c r="J156" i="7" s="1"/>
  <c r="L155" i="7"/>
  <c r="J155" i="7" s="1"/>
  <c r="L152" i="7"/>
  <c r="J152" i="7" s="1"/>
  <c r="L281" i="7"/>
  <c r="J281" i="7" s="1"/>
  <c r="L144" i="7"/>
  <c r="J144" i="7" s="1"/>
  <c r="L143" i="7"/>
  <c r="J143" i="7" s="1"/>
  <c r="L142" i="7"/>
  <c r="J142" i="7" s="1"/>
  <c r="L141" i="7"/>
  <c r="J141" i="7" s="1"/>
  <c r="L138" i="7"/>
  <c r="J138" i="7" s="1"/>
  <c r="L135" i="7"/>
  <c r="J135" i="7" s="1"/>
  <c r="L134" i="7"/>
  <c r="J134" i="7" s="1"/>
  <c r="L133" i="7"/>
  <c r="J133" i="7" s="1"/>
  <c r="L132" i="7"/>
  <c r="J132" i="7" s="1"/>
  <c r="L129" i="7"/>
  <c r="J129" i="7" s="1"/>
  <c r="L128" i="7"/>
  <c r="J128" i="7" s="1"/>
  <c r="L127" i="7"/>
  <c r="J127" i="7" s="1"/>
  <c r="L125" i="7"/>
  <c r="J125" i="7" s="1"/>
  <c r="L123" i="7"/>
  <c r="J123" i="7" s="1"/>
  <c r="L122" i="7"/>
  <c r="J122" i="7" s="1"/>
  <c r="L120" i="7"/>
  <c r="J120" i="7" s="1"/>
  <c r="L119" i="7"/>
  <c r="J119" i="7" s="1"/>
  <c r="L117" i="7"/>
  <c r="J117" i="7" s="1"/>
  <c r="L115" i="7"/>
  <c r="J115" i="7" s="1"/>
  <c r="L114" i="7"/>
  <c r="J114" i="7" s="1"/>
  <c r="L111" i="7"/>
  <c r="J111" i="7" s="1"/>
  <c r="L110" i="7"/>
  <c r="J110" i="7" s="1"/>
  <c r="L106" i="7"/>
  <c r="J106" i="7" s="1"/>
  <c r="J105" i="7"/>
  <c r="L101" i="7"/>
  <c r="J101" i="7" s="1"/>
  <c r="L399" i="7"/>
  <c r="J399" i="7" s="1"/>
  <c r="L97" i="7"/>
  <c r="J97" i="7" s="1"/>
  <c r="L95" i="7"/>
  <c r="J95" i="7" s="1"/>
  <c r="L284" i="7"/>
  <c r="J284" i="7" s="1"/>
  <c r="L82" i="7"/>
  <c r="J82" i="7" s="1"/>
  <c r="L74" i="7"/>
  <c r="J74" i="7" s="1"/>
  <c r="L73" i="7"/>
  <c r="J73" i="7" s="1"/>
  <c r="L66" i="7"/>
  <c r="J66" i="7" s="1"/>
  <c r="J65" i="7"/>
  <c r="L64" i="7"/>
  <c r="J64" i="7" s="1"/>
  <c r="L63" i="7"/>
  <c r="J63" i="7" s="1"/>
  <c r="L62" i="7"/>
  <c r="J62" i="7" s="1"/>
  <c r="L61" i="7"/>
  <c r="J61" i="7" s="1"/>
  <c r="L59" i="7"/>
  <c r="J59" i="7" s="1"/>
  <c r="L57" i="7"/>
  <c r="J57" i="7" s="1"/>
  <c r="L54" i="7"/>
  <c r="J54" i="7" s="1"/>
  <c r="L51" i="7"/>
  <c r="J51" i="7" s="1"/>
  <c r="L50" i="7"/>
  <c r="J50" i="7" s="1"/>
  <c r="L49" i="7"/>
  <c r="J49" i="7" s="1"/>
  <c r="L47" i="7"/>
  <c r="J47" i="7" s="1"/>
  <c r="L130" i="7"/>
  <c r="J130" i="7" s="1"/>
  <c r="L41" i="7"/>
  <c r="J41" i="7" s="1"/>
  <c r="L39" i="7"/>
  <c r="J39" i="7" s="1"/>
  <c r="L37" i="7"/>
  <c r="J37" i="7" s="1"/>
  <c r="L36" i="7"/>
  <c r="J36" i="7" s="1"/>
  <c r="L34" i="7"/>
  <c r="J34" i="7" s="1"/>
  <c r="L31" i="7"/>
  <c r="J31" i="7" s="1"/>
  <c r="L29" i="7"/>
  <c r="J29" i="7" s="1"/>
  <c r="L26" i="7"/>
  <c r="J26" i="7" s="1"/>
  <c r="L88" i="7"/>
  <c r="J88" i="7" s="1"/>
  <c r="L17" i="7"/>
  <c r="J17" i="7" s="1"/>
  <c r="L15" i="7"/>
  <c r="J15" i="7" s="1"/>
  <c r="L9" i="7"/>
  <c r="J9" i="7" s="1"/>
  <c r="L6" i="7"/>
  <c r="J6" i="7" s="1"/>
  <c r="L5" i="7"/>
  <c r="J5" i="7" s="1"/>
  <c r="L4" i="7"/>
  <c r="J4" i="7" s="1"/>
  <c r="L2" i="7"/>
  <c r="J2" i="7" s="1"/>
  <c r="N601" i="7"/>
  <c r="K601" i="7"/>
  <c r="N598" i="7"/>
  <c r="K598" i="7"/>
  <c r="N597" i="7"/>
  <c r="K597" i="7"/>
  <c r="N596" i="7"/>
  <c r="N594" i="7"/>
  <c r="K594" i="7"/>
  <c r="N591" i="7"/>
  <c r="K591" i="7"/>
  <c r="N590" i="7"/>
  <c r="N589" i="7"/>
  <c r="K589" i="7"/>
  <c r="N587" i="7"/>
  <c r="K587" i="7"/>
  <c r="N585" i="7"/>
  <c r="N584" i="7"/>
  <c r="N583" i="7"/>
  <c r="N581" i="7"/>
  <c r="K581" i="7"/>
  <c r="N580" i="7"/>
  <c r="N578" i="7"/>
  <c r="K578" i="7"/>
  <c r="N576" i="7"/>
  <c r="K576" i="7"/>
  <c r="N575" i="7"/>
  <c r="K575" i="7"/>
  <c r="N574" i="7"/>
  <c r="K574" i="7"/>
  <c r="N572" i="7"/>
  <c r="K572" i="7"/>
  <c r="N571" i="7"/>
  <c r="K571" i="7"/>
  <c r="N570" i="7"/>
  <c r="N569" i="7"/>
  <c r="N565" i="7"/>
  <c r="N564" i="7"/>
  <c r="N262" i="7"/>
  <c r="N559" i="7"/>
  <c r="N558" i="7"/>
  <c r="K558" i="7"/>
  <c r="N556" i="7"/>
  <c r="N555" i="7"/>
  <c r="K555" i="7"/>
  <c r="N554" i="7"/>
  <c r="K554" i="7"/>
  <c r="N553" i="7"/>
  <c r="K553" i="7"/>
  <c r="N552" i="7"/>
  <c r="K552" i="7"/>
  <c r="N551" i="7"/>
  <c r="K551" i="7"/>
  <c r="N550" i="7"/>
  <c r="N548" i="7"/>
  <c r="K548" i="7"/>
  <c r="N547" i="7"/>
  <c r="N546" i="7"/>
  <c r="K546" i="7"/>
  <c r="N545" i="7"/>
  <c r="K545" i="7"/>
  <c r="N544" i="7"/>
  <c r="N543" i="7"/>
  <c r="K543" i="7"/>
  <c r="N542" i="7"/>
  <c r="K542" i="7"/>
  <c r="N541" i="7"/>
  <c r="K541" i="7"/>
  <c r="K540" i="7"/>
  <c r="N538" i="7"/>
  <c r="K538" i="7"/>
  <c r="N537" i="7"/>
  <c r="K537" i="7"/>
  <c r="N536" i="7"/>
  <c r="K536" i="7"/>
  <c r="N533" i="7"/>
  <c r="N530" i="7"/>
  <c r="K530" i="7"/>
  <c r="N529" i="7"/>
  <c r="K529" i="7"/>
  <c r="N528" i="7"/>
  <c r="K528" i="7"/>
  <c r="N527" i="7"/>
  <c r="K527" i="7"/>
  <c r="N524" i="7"/>
  <c r="K524" i="7"/>
  <c r="N523" i="7"/>
  <c r="N522" i="7"/>
  <c r="N520" i="7"/>
  <c r="K520" i="7"/>
  <c r="N517" i="7"/>
  <c r="K517" i="7"/>
  <c r="N516" i="7"/>
  <c r="N515" i="7"/>
  <c r="K515" i="7"/>
  <c r="N513" i="7"/>
  <c r="N512" i="7"/>
  <c r="K512" i="7"/>
  <c r="N511" i="7"/>
  <c r="K511" i="7"/>
  <c r="N510" i="7"/>
  <c r="N509" i="7"/>
  <c r="N508" i="7"/>
  <c r="K508" i="7"/>
  <c r="N505" i="7"/>
  <c r="K505" i="7"/>
  <c r="N504" i="7"/>
  <c r="K504" i="7"/>
  <c r="N503" i="7"/>
  <c r="K503" i="7"/>
  <c r="N502" i="7"/>
  <c r="N501" i="7"/>
  <c r="N500" i="7"/>
  <c r="K500" i="7"/>
  <c r="N499" i="7"/>
  <c r="K499" i="7"/>
  <c r="N498" i="7"/>
  <c r="K498" i="7"/>
  <c r="N497" i="7"/>
  <c r="K497" i="7"/>
  <c r="N496" i="7"/>
  <c r="K496" i="7"/>
  <c r="N495" i="7"/>
  <c r="K495" i="7"/>
  <c r="N494" i="7"/>
  <c r="K494" i="7"/>
  <c r="N493" i="7"/>
  <c r="K493" i="7"/>
  <c r="N491" i="7"/>
  <c r="N490" i="7"/>
  <c r="N489" i="7"/>
  <c r="N488" i="7"/>
  <c r="N487" i="7"/>
  <c r="N486" i="7"/>
  <c r="N484" i="7"/>
  <c r="N483" i="7"/>
  <c r="N480" i="7"/>
  <c r="N478" i="7"/>
  <c r="N477" i="7"/>
  <c r="N476" i="7"/>
  <c r="N475" i="7"/>
  <c r="N474" i="7"/>
  <c r="N473" i="7"/>
  <c r="K473" i="7"/>
  <c r="N472" i="7"/>
  <c r="N471" i="7"/>
  <c r="N470" i="7"/>
  <c r="K470" i="7"/>
  <c r="N469" i="7"/>
  <c r="K469" i="7"/>
  <c r="N468" i="7"/>
  <c r="N467" i="7"/>
  <c r="N466" i="7"/>
  <c r="N464" i="7"/>
  <c r="K464" i="7"/>
  <c r="N462" i="7"/>
  <c r="K462" i="7"/>
  <c r="N457" i="7"/>
  <c r="K457" i="7"/>
  <c r="N454" i="7"/>
  <c r="K454" i="7"/>
  <c r="N453" i="7"/>
  <c r="K453" i="7"/>
  <c r="N452" i="7"/>
  <c r="K452" i="7"/>
  <c r="N451" i="7"/>
  <c r="K451" i="7"/>
  <c r="N446" i="7"/>
  <c r="K446" i="7"/>
  <c r="N445" i="7"/>
  <c r="K445" i="7"/>
  <c r="N444" i="7"/>
  <c r="K444" i="7"/>
  <c r="N441" i="7"/>
  <c r="K441" i="7"/>
  <c r="N439" i="7"/>
  <c r="K439" i="7"/>
  <c r="N438" i="7"/>
  <c r="N433" i="7"/>
  <c r="K433" i="7"/>
  <c r="N429" i="7"/>
  <c r="K429" i="7"/>
  <c r="N426" i="7"/>
  <c r="K426" i="7"/>
  <c r="N425" i="7"/>
  <c r="K425" i="7"/>
  <c r="N195" i="7"/>
  <c r="N419" i="7"/>
  <c r="K419" i="7"/>
  <c r="N418" i="7"/>
  <c r="K418" i="7"/>
  <c r="N12" i="7"/>
  <c r="N417" i="7"/>
  <c r="K417" i="7"/>
  <c r="N416" i="7"/>
  <c r="K416" i="7"/>
  <c r="N414" i="7"/>
  <c r="K414" i="7"/>
  <c r="N411" i="7"/>
  <c r="K411" i="7"/>
  <c r="N407" i="7"/>
  <c r="K407" i="7"/>
  <c r="N402" i="7"/>
  <c r="K402" i="7"/>
  <c r="N401" i="7"/>
  <c r="K401" i="7"/>
  <c r="N398" i="7"/>
  <c r="K398" i="7"/>
  <c r="N395" i="7"/>
  <c r="K395" i="7"/>
  <c r="N392" i="7"/>
  <c r="K392" i="7"/>
  <c r="N391" i="7"/>
  <c r="K391" i="7"/>
  <c r="N390" i="7"/>
  <c r="K390" i="7"/>
  <c r="N386" i="7"/>
  <c r="K386" i="7"/>
  <c r="N384" i="7"/>
  <c r="K384" i="7"/>
  <c r="N592" i="7"/>
  <c r="N378" i="7"/>
  <c r="K378" i="7"/>
  <c r="N377" i="7"/>
  <c r="N375" i="7"/>
  <c r="K375" i="7"/>
  <c r="N373" i="7"/>
  <c r="N370" i="7"/>
  <c r="K370" i="7"/>
  <c r="N369" i="7"/>
  <c r="K369" i="7"/>
  <c r="N368" i="7"/>
  <c r="K368" i="7"/>
  <c r="N367" i="7"/>
  <c r="K367" i="7"/>
  <c r="N366" i="7"/>
  <c r="K366" i="7"/>
  <c r="N365" i="7"/>
  <c r="K365" i="7"/>
  <c r="N364" i="7"/>
  <c r="K364" i="7"/>
  <c r="N363" i="7"/>
  <c r="K363" i="7"/>
  <c r="N362" i="7"/>
  <c r="N360" i="7"/>
  <c r="K360" i="7"/>
  <c r="N359" i="7"/>
  <c r="K359" i="7"/>
  <c r="N361" i="7"/>
  <c r="K361" i="7"/>
  <c r="N357" i="7"/>
  <c r="K357" i="7"/>
  <c r="N354" i="7"/>
  <c r="K354" i="7"/>
  <c r="N353" i="7"/>
  <c r="K353" i="7"/>
  <c r="N351" i="7"/>
  <c r="K351" i="7"/>
  <c r="N350" i="7"/>
  <c r="K350" i="7"/>
  <c r="N349" i="7"/>
  <c r="K349" i="7"/>
  <c r="N348" i="7"/>
  <c r="K348" i="7"/>
  <c r="N347" i="7"/>
  <c r="K347" i="7"/>
  <c r="N346" i="7"/>
  <c r="N345" i="7"/>
  <c r="K345" i="7"/>
  <c r="N344" i="7"/>
  <c r="K344" i="7"/>
  <c r="N342" i="7"/>
  <c r="K342" i="7"/>
  <c r="N340" i="7"/>
  <c r="K340" i="7"/>
  <c r="N339" i="7"/>
  <c r="K339" i="7"/>
  <c r="N338" i="7"/>
  <c r="K338" i="7"/>
  <c r="N335" i="7"/>
  <c r="K335" i="7"/>
  <c r="N334" i="7"/>
  <c r="K334" i="7"/>
  <c r="N333" i="7"/>
  <c r="K333" i="7"/>
  <c r="N330" i="7"/>
  <c r="K330" i="7"/>
  <c r="N328" i="7"/>
  <c r="K328" i="7"/>
  <c r="N327" i="7"/>
  <c r="K327" i="7"/>
  <c r="N325" i="7"/>
  <c r="N323" i="7"/>
  <c r="K323" i="7"/>
  <c r="N322" i="7"/>
  <c r="K322" i="7"/>
  <c r="N321" i="7"/>
  <c r="N320" i="7"/>
  <c r="K320" i="7"/>
  <c r="N319" i="7"/>
  <c r="K319" i="7"/>
  <c r="N317" i="7"/>
  <c r="K317" i="7"/>
  <c r="N316" i="7"/>
  <c r="N314" i="7"/>
  <c r="K314" i="7"/>
  <c r="N313" i="7"/>
  <c r="K313" i="7"/>
  <c r="N312" i="7"/>
  <c r="K312" i="7"/>
  <c r="N310" i="7"/>
  <c r="K310" i="7"/>
  <c r="N309" i="7"/>
  <c r="K309" i="7"/>
  <c r="N308" i="7"/>
  <c r="K308" i="7"/>
  <c r="N305" i="7"/>
  <c r="K305" i="7"/>
  <c r="N304" i="7"/>
  <c r="K304" i="7"/>
  <c r="N302" i="7"/>
  <c r="K302" i="7"/>
  <c r="N301" i="7"/>
  <c r="K301" i="7"/>
  <c r="N299" i="7"/>
  <c r="K299" i="7"/>
  <c r="N298" i="7"/>
  <c r="K298" i="7"/>
  <c r="N295" i="7"/>
  <c r="K295" i="7"/>
  <c r="N294" i="7"/>
  <c r="K294" i="7"/>
  <c r="N293" i="7"/>
  <c r="K293" i="7"/>
  <c r="N292" i="7"/>
  <c r="K292" i="7"/>
  <c r="N291" i="7"/>
  <c r="K291" i="7"/>
  <c r="N289" i="7"/>
  <c r="K289" i="7"/>
  <c r="N288" i="7"/>
  <c r="K288" i="7"/>
  <c r="N287" i="7"/>
  <c r="K287" i="7"/>
  <c r="N286" i="7"/>
  <c r="K286" i="7"/>
  <c r="N278" i="7"/>
  <c r="K278" i="7"/>
  <c r="N277" i="7"/>
  <c r="K277" i="7"/>
  <c r="N276" i="7"/>
  <c r="K276" i="7"/>
  <c r="N272" i="7"/>
  <c r="K272" i="7"/>
  <c r="N271" i="7"/>
  <c r="K271" i="7"/>
  <c r="N270" i="7"/>
  <c r="K270" i="7"/>
  <c r="N268" i="7"/>
  <c r="K268" i="7"/>
  <c r="N267" i="7"/>
  <c r="K267" i="7"/>
  <c r="N266" i="7"/>
  <c r="K266" i="7"/>
  <c r="N263" i="7"/>
  <c r="K263" i="7"/>
  <c r="N236" i="7"/>
  <c r="K236" i="7"/>
  <c r="N261" i="7"/>
  <c r="K261" i="7"/>
  <c r="N260" i="7"/>
  <c r="K260" i="7"/>
  <c r="N258" i="7"/>
  <c r="K258" i="7"/>
  <c r="N257" i="7"/>
  <c r="K257" i="7"/>
  <c r="N255" i="7"/>
  <c r="K255" i="7"/>
  <c r="N253" i="7"/>
  <c r="N252" i="7"/>
  <c r="K252" i="7"/>
  <c r="N251" i="7"/>
  <c r="K251" i="7"/>
  <c r="N249" i="7"/>
  <c r="K249" i="7"/>
  <c r="N247" i="7"/>
  <c r="K247" i="7"/>
  <c r="N246" i="7"/>
  <c r="K246" i="7"/>
  <c r="N244" i="7"/>
  <c r="K244" i="7"/>
  <c r="N243" i="7"/>
  <c r="K243" i="7"/>
  <c r="N242" i="7"/>
  <c r="K242" i="7"/>
  <c r="N239" i="7"/>
  <c r="K239" i="7"/>
  <c r="N358" i="7"/>
  <c r="K358" i="7"/>
  <c r="N238" i="7"/>
  <c r="K238" i="7"/>
  <c r="N237" i="7"/>
  <c r="K237" i="7"/>
  <c r="N232" i="7"/>
  <c r="K232" i="7"/>
  <c r="N230" i="7"/>
  <c r="K230" i="7"/>
  <c r="N229" i="7"/>
  <c r="K229" i="7"/>
  <c r="N228" i="7"/>
  <c r="K228" i="7"/>
  <c r="N223" i="7"/>
  <c r="K223" i="7"/>
  <c r="N222" i="7"/>
  <c r="K222" i="7"/>
  <c r="N221" i="7"/>
  <c r="K221" i="7"/>
  <c r="N220" i="7"/>
  <c r="N218" i="7"/>
  <c r="K218" i="7"/>
  <c r="N216" i="7"/>
  <c r="K216" i="7"/>
  <c r="N215" i="7"/>
  <c r="K215" i="7"/>
  <c r="N214" i="7"/>
  <c r="K214" i="7"/>
  <c r="N208" i="7"/>
  <c r="K208" i="7"/>
  <c r="N212" i="7"/>
  <c r="K212" i="7"/>
  <c r="N211" i="7"/>
  <c r="K211" i="7"/>
  <c r="N210" i="7"/>
  <c r="K210" i="7"/>
  <c r="N202" i="7"/>
  <c r="K202" i="7"/>
  <c r="N165" i="7"/>
  <c r="K165" i="7"/>
  <c r="N198" i="7"/>
  <c r="K198" i="7"/>
  <c r="N193" i="7"/>
  <c r="K193" i="7"/>
  <c r="N192" i="7"/>
  <c r="K192" i="7"/>
  <c r="N191" i="7"/>
  <c r="K191" i="7"/>
  <c r="N190" i="7"/>
  <c r="K190" i="7"/>
  <c r="N186" i="7"/>
  <c r="K186" i="7"/>
  <c r="N185" i="7"/>
  <c r="K185" i="7"/>
  <c r="N184" i="7"/>
  <c r="K184" i="7"/>
  <c r="N183" i="7"/>
  <c r="K183" i="7"/>
  <c r="N181" i="7"/>
  <c r="K181" i="7"/>
  <c r="N180" i="7"/>
  <c r="K180" i="7"/>
  <c r="N179" i="7"/>
  <c r="K179" i="7"/>
  <c r="N178" i="7"/>
  <c r="K178" i="7"/>
  <c r="N177" i="7"/>
  <c r="K177" i="7"/>
  <c r="N176" i="7"/>
  <c r="K176" i="7"/>
  <c r="N172" i="7"/>
  <c r="K172" i="7"/>
  <c r="N171" i="7"/>
  <c r="N170" i="7"/>
  <c r="K170" i="7"/>
  <c r="N169" i="7"/>
  <c r="K169" i="7"/>
  <c r="N168" i="7"/>
  <c r="K168" i="7"/>
  <c r="N166" i="7"/>
  <c r="K166" i="7"/>
  <c r="N147" i="7"/>
  <c r="K147" i="7"/>
  <c r="N163" i="7"/>
  <c r="K163" i="7"/>
  <c r="N162" i="7"/>
  <c r="K162" i="7"/>
  <c r="N160" i="7"/>
  <c r="N159" i="7"/>
  <c r="K159" i="7"/>
  <c r="N157" i="7"/>
  <c r="K157" i="7"/>
  <c r="N156" i="7"/>
  <c r="K156" i="7"/>
  <c r="N155" i="7"/>
  <c r="K155" i="7"/>
  <c r="N152" i="7"/>
  <c r="K152" i="7"/>
  <c r="N149" i="7"/>
  <c r="K149" i="7"/>
  <c r="N281" i="7"/>
  <c r="K281" i="7"/>
  <c r="N144" i="7"/>
  <c r="K144" i="7"/>
  <c r="N143" i="7"/>
  <c r="K143" i="7"/>
  <c r="N142" i="7"/>
  <c r="K142" i="7"/>
  <c r="N141" i="7"/>
  <c r="K141" i="7"/>
  <c r="N140" i="7"/>
  <c r="K140" i="7"/>
  <c r="N138" i="7"/>
  <c r="K138" i="7"/>
  <c r="N135" i="7"/>
  <c r="K135" i="7"/>
  <c r="N134" i="7"/>
  <c r="K134" i="7"/>
  <c r="N133" i="7"/>
  <c r="K133" i="7"/>
  <c r="N132" i="7"/>
  <c r="K132" i="7"/>
  <c r="N129" i="7"/>
  <c r="K129" i="7"/>
  <c r="N128" i="7"/>
  <c r="K128" i="7"/>
  <c r="N127" i="7"/>
  <c r="K127" i="7"/>
  <c r="N125" i="7"/>
  <c r="K125" i="7"/>
  <c r="N123" i="7"/>
  <c r="K123" i="7"/>
  <c r="N122" i="7"/>
  <c r="K122" i="7"/>
  <c r="N120" i="7"/>
  <c r="N119" i="7"/>
  <c r="N118" i="7"/>
  <c r="N117" i="7"/>
  <c r="K117" i="7"/>
  <c r="N115" i="7"/>
  <c r="K115" i="7"/>
  <c r="N114" i="7"/>
  <c r="K114" i="7"/>
  <c r="N111" i="7"/>
  <c r="K111" i="7"/>
  <c r="N110" i="7"/>
  <c r="K110" i="7"/>
  <c r="N106" i="7"/>
  <c r="K106" i="7"/>
  <c r="N105" i="7"/>
  <c r="N101" i="7"/>
  <c r="K101" i="7"/>
  <c r="N399" i="7"/>
  <c r="K399" i="7"/>
  <c r="N100" i="7"/>
  <c r="N97" i="7"/>
  <c r="K97" i="7"/>
  <c r="N96" i="7"/>
  <c r="N95" i="7"/>
  <c r="K95" i="7"/>
  <c r="N94" i="7"/>
  <c r="N284" i="7"/>
  <c r="N82" i="7"/>
  <c r="K82" i="7"/>
  <c r="N81" i="7"/>
  <c r="N74" i="7"/>
  <c r="K74" i="7"/>
  <c r="N73" i="7"/>
  <c r="K73" i="7"/>
  <c r="N72" i="7"/>
  <c r="N71" i="7"/>
  <c r="N69" i="7"/>
  <c r="N66" i="7"/>
  <c r="K66" i="7"/>
  <c r="N65" i="7"/>
  <c r="K65" i="7"/>
  <c r="N64" i="7"/>
  <c r="K64" i="7"/>
  <c r="N63" i="7"/>
  <c r="K63" i="7"/>
  <c r="N62" i="7"/>
  <c r="K62" i="7"/>
  <c r="N61" i="7"/>
  <c r="N59" i="7"/>
  <c r="K59" i="7"/>
  <c r="N57" i="7"/>
  <c r="K57" i="7"/>
  <c r="N54" i="7"/>
  <c r="K54" i="7"/>
  <c r="N53" i="7"/>
  <c r="N51" i="7"/>
  <c r="K51" i="7"/>
  <c r="N50" i="7"/>
  <c r="K50" i="7"/>
  <c r="N49" i="7"/>
  <c r="K49" i="7"/>
  <c r="N47" i="7"/>
  <c r="K47" i="7"/>
  <c r="N130" i="7"/>
  <c r="N43" i="7"/>
  <c r="N41" i="7"/>
  <c r="K41" i="7"/>
  <c r="N39" i="7"/>
  <c r="K39" i="7"/>
  <c r="N37" i="7"/>
  <c r="K37" i="7"/>
  <c r="N36" i="7"/>
  <c r="K36" i="7"/>
  <c r="N34" i="7"/>
  <c r="K34" i="7"/>
  <c r="N31" i="7"/>
  <c r="K31" i="7"/>
  <c r="N29" i="7"/>
  <c r="K29" i="7"/>
  <c r="N26" i="7"/>
  <c r="K26" i="7"/>
  <c r="N88" i="7"/>
  <c r="N17" i="7"/>
  <c r="K17" i="7"/>
  <c r="N15" i="7"/>
  <c r="K15" i="7"/>
  <c r="N13" i="7"/>
  <c r="N9" i="7"/>
  <c r="K9" i="7"/>
  <c r="N6" i="7"/>
  <c r="K6" i="7"/>
  <c r="N5" i="7"/>
  <c r="K5" i="7"/>
  <c r="N4" i="7"/>
  <c r="K4" i="7"/>
  <c r="N2" i="7"/>
  <c r="K2" i="7"/>
  <c r="O412" i="7"/>
  <c r="F382" i="7"/>
  <c r="F594" i="7"/>
  <c r="F558" i="7"/>
  <c r="F284" i="7"/>
  <c r="F392" i="7"/>
  <c r="F199" i="7"/>
  <c r="F201" i="7"/>
  <c r="F204" i="7"/>
  <c r="F224" i="7"/>
  <c r="F225" i="7"/>
  <c r="F227" i="7"/>
  <c r="F226" i="7"/>
  <c r="F235" i="7"/>
  <c r="F245" i="7"/>
  <c r="F262" i="7"/>
  <c r="F316" i="7"/>
  <c r="F315" i="7"/>
  <c r="F329" i="7"/>
  <c r="F325" i="7"/>
  <c r="F107" i="7"/>
  <c r="F151" i="7"/>
  <c r="F264" i="7"/>
  <c r="P48" i="7"/>
  <c r="F53" i="7"/>
  <c r="F67" i="7"/>
  <c r="F71" i="7"/>
  <c r="F69" i="7"/>
  <c r="F70" i="7"/>
  <c r="F136" i="7"/>
  <c r="F137" i="7"/>
  <c r="F145" i="7"/>
  <c r="F146" i="7"/>
  <c r="F171" i="7"/>
  <c r="F188" i="7"/>
  <c r="F213" i="7"/>
  <c r="F219" i="7"/>
  <c r="F253" i="7"/>
  <c r="F296" i="7"/>
  <c r="F341" i="7"/>
  <c r="F356" i="7"/>
  <c r="F561" i="7"/>
  <c r="F362" i="7"/>
  <c r="F283" i="7"/>
  <c r="F259" i="7"/>
  <c r="F118" i="7"/>
  <c r="F460" i="7"/>
  <c r="F583" i="7"/>
  <c r="P585" i="7"/>
  <c r="P584" i="7"/>
  <c r="P590" i="7"/>
  <c r="P596" i="7"/>
  <c r="P600" i="7"/>
  <c r="F479" i="7"/>
  <c r="F480" i="7"/>
  <c r="F481" i="7"/>
  <c r="F482" i="7"/>
  <c r="F486" i="7"/>
  <c r="F484" i="7"/>
  <c r="F483" i="7"/>
  <c r="F491" i="7"/>
  <c r="F488" i="7"/>
  <c r="F489" i="7"/>
  <c r="F490" i="7"/>
  <c r="F475" i="7"/>
  <c r="F477" i="7"/>
  <c r="F471" i="7"/>
  <c r="F474" i="7"/>
  <c r="F472" i="7"/>
  <c r="F476" i="7"/>
  <c r="F478" i="7"/>
  <c r="F487" i="7"/>
  <c r="F371" i="7"/>
  <c r="F374" i="7"/>
  <c r="F379" i="7"/>
  <c r="F396" i="7"/>
  <c r="F72" i="7"/>
  <c r="F79" i="7"/>
  <c r="F81" i="7"/>
  <c r="F84" i="7"/>
  <c r="F94" i="7"/>
  <c r="F96" i="7"/>
  <c r="F99" i="7"/>
  <c r="F100" i="7"/>
  <c r="F550" i="7"/>
  <c r="F556" i="7"/>
  <c r="F565" i="7"/>
  <c r="F569" i="7"/>
  <c r="F405" i="7"/>
  <c r="F412" i="7"/>
  <c r="F420" i="7"/>
  <c r="F423" i="7"/>
  <c r="F424" i="7"/>
  <c r="F438" i="7"/>
  <c r="F440" i="7"/>
  <c r="F450" i="7"/>
  <c r="F456" i="7"/>
  <c r="F7" i="7"/>
  <c r="F14" i="7"/>
  <c r="F18" i="7"/>
  <c r="F38" i="7"/>
  <c r="F501" i="7"/>
  <c r="F502" i="7"/>
  <c r="F510" i="7"/>
  <c r="F513" i="7"/>
  <c r="F516" i="7"/>
  <c r="F522" i="7"/>
  <c r="F523" i="7"/>
  <c r="F544" i="7"/>
  <c r="F547" i="7"/>
  <c r="G387" i="7"/>
  <c r="F300" i="7"/>
  <c r="F134" i="7" l="1"/>
  <c r="F162" i="7"/>
  <c r="F202" i="7"/>
  <c r="F246" i="7"/>
  <c r="F271" i="7"/>
  <c r="F323" i="7"/>
  <c r="F366" i="7"/>
  <c r="F9" i="7"/>
  <c r="F31" i="7"/>
  <c r="F49" i="7"/>
  <c r="F62" i="7"/>
  <c r="F97" i="7"/>
  <c r="F115" i="7"/>
  <c r="F128" i="7"/>
  <c r="F141" i="7"/>
  <c r="F156" i="7"/>
  <c r="F168" i="7"/>
  <c r="F180" i="7"/>
  <c r="F192" i="7"/>
  <c r="F214" i="7"/>
  <c r="F223" i="7"/>
  <c r="F239" i="7"/>
  <c r="F252" i="7"/>
  <c r="F266" i="7"/>
  <c r="F294" i="7"/>
  <c r="F308" i="7"/>
  <c r="F319" i="7"/>
  <c r="F334" i="7"/>
  <c r="F348" i="7"/>
  <c r="F359" i="7"/>
  <c r="F370" i="7"/>
  <c r="F425" i="7"/>
  <c r="F515" i="7"/>
  <c r="F548" i="7"/>
  <c r="F574" i="7"/>
  <c r="F589" i="7"/>
  <c r="F328" i="7"/>
  <c r="F50" i="7"/>
  <c r="F117" i="7"/>
  <c r="F129" i="7"/>
  <c r="F142" i="7"/>
  <c r="F157" i="7"/>
  <c r="F181" i="7"/>
  <c r="F193" i="7"/>
  <c r="F215" i="7"/>
  <c r="F228" i="7"/>
  <c r="F242" i="7"/>
  <c r="F255" i="7"/>
  <c r="F267" i="7"/>
  <c r="F286" i="7"/>
  <c r="F295" i="7"/>
  <c r="F309" i="7"/>
  <c r="F335" i="7"/>
  <c r="F349" i="7"/>
  <c r="F395" i="7"/>
  <c r="F426" i="7"/>
  <c r="F473" i="7"/>
  <c r="F551" i="7"/>
  <c r="F575" i="7"/>
  <c r="F591" i="7"/>
  <c r="F36" i="7"/>
  <c r="F65" i="7"/>
  <c r="F101" i="7"/>
  <c r="F132" i="7"/>
  <c r="F143" i="7"/>
  <c r="F159" i="7"/>
  <c r="F170" i="7"/>
  <c r="F183" i="7"/>
  <c r="F198" i="7"/>
  <c r="F216" i="7"/>
  <c r="F229" i="7"/>
  <c r="F257" i="7"/>
  <c r="F268" i="7"/>
  <c r="F287" i="7"/>
  <c r="F298" i="7"/>
  <c r="F310" i="7"/>
  <c r="F321" i="7"/>
  <c r="F338" i="7"/>
  <c r="F350" i="7"/>
  <c r="F416" i="7"/>
  <c r="F429" i="7"/>
  <c r="F452" i="7"/>
  <c r="F493" i="7"/>
  <c r="F503" i="7"/>
  <c r="F520" i="7"/>
  <c r="F540" i="7"/>
  <c r="F576" i="7"/>
  <c r="F37" i="7"/>
  <c r="F105" i="7"/>
  <c r="F120" i="7"/>
  <c r="F133" i="7"/>
  <c r="F144" i="7"/>
  <c r="F160" i="7"/>
  <c r="F172" i="7"/>
  <c r="F184" i="7"/>
  <c r="F165" i="7"/>
  <c r="F218" i="7"/>
  <c r="F230" i="7"/>
  <c r="F258" i="7"/>
  <c r="F288" i="7"/>
  <c r="F299" i="7"/>
  <c r="F312" i="7"/>
  <c r="F322" i="7"/>
  <c r="F339" i="7"/>
  <c r="F351" i="7"/>
  <c r="F365" i="7"/>
  <c r="F378" i="7"/>
  <c r="F401" i="7"/>
  <c r="F417" i="7"/>
  <c r="F433" i="7"/>
  <c r="F494" i="7"/>
  <c r="F527" i="7"/>
  <c r="F553" i="7"/>
  <c r="F578" i="7"/>
  <c r="F597" i="7"/>
  <c r="F207" i="7"/>
  <c r="F439" i="7"/>
  <c r="F495" i="7"/>
  <c r="F505" i="7"/>
  <c r="F554" i="7"/>
  <c r="F580" i="7"/>
  <c r="F598" i="7"/>
  <c r="F314" i="7"/>
  <c r="F4" i="7"/>
  <c r="F122" i="7"/>
  <c r="F176" i="7"/>
  <c r="F232" i="7"/>
  <c r="F301" i="7"/>
  <c r="F41" i="7"/>
  <c r="F110" i="7"/>
  <c r="F135" i="7"/>
  <c r="F211" i="7"/>
  <c r="F237" i="7"/>
  <c r="F261" i="7"/>
  <c r="F291" i="7"/>
  <c r="F327" i="7"/>
  <c r="F367" i="7"/>
  <c r="F457" i="7"/>
  <c r="F496" i="7"/>
  <c r="F555" i="7"/>
  <c r="F581" i="7"/>
  <c r="F601" i="7"/>
  <c r="F317" i="7"/>
  <c r="F330" i="7"/>
  <c r="F357" i="7"/>
  <c r="F368" i="7"/>
  <c r="F407" i="7"/>
  <c r="F419" i="7"/>
  <c r="F444" i="7"/>
  <c r="F462" i="7"/>
  <c r="F497" i="7"/>
  <c r="F511" i="7"/>
  <c r="F342" i="7"/>
  <c r="F281" i="7"/>
  <c r="F185" i="7"/>
  <c r="F260" i="7"/>
  <c r="F313" i="7"/>
  <c r="F344" i="7"/>
  <c r="F353" i="7"/>
  <c r="F74" i="7"/>
  <c r="F123" i="7"/>
  <c r="F149" i="7"/>
  <c r="F177" i="7"/>
  <c r="F220" i="7"/>
  <c r="F247" i="7"/>
  <c r="F272" i="7"/>
  <c r="F302" i="7"/>
  <c r="F345" i="7"/>
  <c r="F354" i="7"/>
  <c r="F384" i="7"/>
  <c r="F418" i="7"/>
  <c r="F508" i="7"/>
  <c r="F26" i="7"/>
  <c r="F59" i="7"/>
  <c r="F111" i="7"/>
  <c r="F125" i="7"/>
  <c r="F138" i="7"/>
  <c r="F152" i="7"/>
  <c r="F147" i="7"/>
  <c r="F178" i="7"/>
  <c r="F190" i="7"/>
  <c r="F212" i="7"/>
  <c r="F221" i="7"/>
  <c r="F238" i="7"/>
  <c r="F249" i="7"/>
  <c r="F236" i="7"/>
  <c r="F276" i="7"/>
  <c r="F292" i="7"/>
  <c r="F6" i="7"/>
  <c r="F47" i="7"/>
  <c r="F61" i="7"/>
  <c r="F114" i="7"/>
  <c r="F127" i="7"/>
  <c r="F140" i="7"/>
  <c r="F155" i="7"/>
  <c r="F166" i="7"/>
  <c r="F191" i="7"/>
  <c r="F208" i="7"/>
  <c r="F222" i="7"/>
  <c r="F358" i="7"/>
  <c r="F251" i="7"/>
  <c r="F263" i="7"/>
  <c r="F277" i="7"/>
  <c r="F293" i="7"/>
  <c r="F305" i="7"/>
  <c r="F347" i="7"/>
  <c r="F361" i="7"/>
  <c r="F369" i="7"/>
  <c r="F390" i="7"/>
  <c r="F411" i="7"/>
  <c r="F464" i="7"/>
  <c r="F498" i="7"/>
  <c r="F512" i="7"/>
  <c r="F536" i="7"/>
  <c r="F572" i="7"/>
  <c r="F587" i="7"/>
  <c r="X70" i="9"/>
  <c r="F570" i="7"/>
  <c r="F534" i="7"/>
  <c r="F93" i="7"/>
  <c r="F509" i="7"/>
  <c r="F559" i="7"/>
  <c r="F535" i="7"/>
  <c r="F533" i="7"/>
  <c r="J7" i="7" l="1"/>
  <c r="J13" i="7"/>
  <c r="J42" i="7"/>
  <c r="J43" i="7"/>
  <c r="J53" i="7"/>
  <c r="J69" i="7"/>
  <c r="J81" i="7"/>
  <c r="J71" i="7"/>
  <c r="J72" i="7"/>
  <c r="J84" i="7"/>
  <c r="J93" i="7"/>
  <c r="J100" i="7"/>
  <c r="J118" i="7"/>
  <c r="J96" i="7"/>
  <c r="J94" i="7"/>
  <c r="J145" i="7"/>
  <c r="J146" i="7"/>
  <c r="J151" i="7"/>
  <c r="J171" i="7"/>
  <c r="J188" i="7"/>
  <c r="J234" i="7"/>
  <c r="J245" i="7"/>
  <c r="J253" i="7"/>
  <c r="J259" i="7"/>
  <c r="J262" i="7"/>
  <c r="J264" i="7"/>
  <c r="J315" i="7"/>
  <c r="J316" i="7"/>
  <c r="J325" i="7"/>
  <c r="J356" i="7"/>
  <c r="J371" i="7"/>
  <c r="J373" i="7"/>
  <c r="J374" i="7"/>
  <c r="J387" i="7"/>
  <c r="J388" i="7"/>
  <c r="J389" i="7"/>
  <c r="J412" i="7"/>
  <c r="J400" i="7"/>
  <c r="J405" i="7"/>
  <c r="J438" i="7"/>
  <c r="J447" i="7"/>
  <c r="J448" i="7"/>
  <c r="J450" i="7"/>
  <c r="J460" i="7"/>
  <c r="J466" i="7"/>
  <c r="J467" i="7"/>
  <c r="J468" i="7"/>
  <c r="J471" i="7"/>
  <c r="J478" i="7"/>
  <c r="J475" i="7"/>
  <c r="J476" i="7"/>
  <c r="J472" i="7"/>
  <c r="J474" i="7"/>
  <c r="J477" i="7"/>
  <c r="J479" i="7"/>
  <c r="J480" i="7"/>
  <c r="J482" i="7"/>
  <c r="J481" i="7"/>
  <c r="J489" i="7"/>
  <c r="J488" i="7"/>
  <c r="J486" i="7"/>
  <c r="J483" i="7"/>
  <c r="J484" i="7"/>
  <c r="J487" i="7"/>
  <c r="J490" i="7"/>
  <c r="J491" i="7"/>
  <c r="J501" i="7"/>
  <c r="J509" i="7"/>
  <c r="J513" i="7"/>
  <c r="J510" i="7"/>
  <c r="J516" i="7"/>
  <c r="J523" i="7"/>
  <c r="J522" i="7"/>
  <c r="J534" i="7"/>
  <c r="J533" i="7"/>
  <c r="J535" i="7"/>
  <c r="J544" i="7"/>
  <c r="J547" i="7"/>
  <c r="J550" i="7"/>
  <c r="J556" i="7"/>
  <c r="J559" i="7"/>
  <c r="J561" i="7"/>
  <c r="J565" i="7"/>
  <c r="J569" i="7"/>
  <c r="J570" i="7"/>
  <c r="J583" i="7"/>
  <c r="J584" i="7"/>
  <c r="J585" i="7"/>
  <c r="J588" i="7"/>
  <c r="J596" i="7"/>
  <c r="J600" i="7"/>
  <c r="J502" i="7"/>
  <c r="F373" i="7" l="1"/>
  <c r="F13" i="7"/>
  <c r="F400" i="7" l="1"/>
  <c r="F564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Wuwanjie Septian</author>
  </authors>
  <commentList>
    <comment ref="V136" authorId="0" shapeId="0" xr:uid="{84CAB349-B600-42BA-96F3-F5F53D765E0B}">
      <text>
        <r>
          <rPr>
            <b/>
            <sz val="9"/>
            <color indexed="81"/>
            <rFont val="Tahoma"/>
            <family val="2"/>
          </rPr>
          <t>Wuwanjie Septian:</t>
        </r>
        <r>
          <rPr>
            <sz val="9"/>
            <color indexed="81"/>
            <rFont val="Tahoma"/>
            <family val="2"/>
          </rPr>
          <t xml:space="preserve">
budget </t>
        </r>
      </text>
    </comment>
  </commentList>
</comments>
</file>

<file path=xl/sharedStrings.xml><?xml version="1.0" encoding="utf-8"?>
<sst xmlns="http://schemas.openxmlformats.org/spreadsheetml/2006/main" count="27728" uniqueCount="4262">
  <si>
    <t>Site</t>
  </si>
  <si>
    <t>Start Date</t>
  </si>
  <si>
    <t>End Date</t>
  </si>
  <si>
    <t>Duration</t>
  </si>
  <si>
    <t>Total Standard</t>
  </si>
  <si>
    <t>Ashta, D8</t>
  </si>
  <si>
    <t>PIKO, PIKA</t>
  </si>
  <si>
    <t>Hublife, Tares</t>
  </si>
  <si>
    <t>MOI, GGP</t>
  </si>
  <si>
    <t>Count of License</t>
  </si>
  <si>
    <t>License</t>
  </si>
  <si>
    <t>Row Labels</t>
  </si>
  <si>
    <t>-</t>
  </si>
  <si>
    <t>Basic</t>
  </si>
  <si>
    <t>Standard</t>
  </si>
  <si>
    <t>Grand Total</t>
  </si>
  <si>
    <t>Ashta</t>
  </si>
  <si>
    <t>ASRI</t>
  </si>
  <si>
    <t>D8</t>
  </si>
  <si>
    <t>FCC</t>
  </si>
  <si>
    <t>Flix Cinema</t>
  </si>
  <si>
    <t>GGP</t>
  </si>
  <si>
    <t>Hublife</t>
  </si>
  <si>
    <t>MJ</t>
  </si>
  <si>
    <t>MOI</t>
  </si>
  <si>
    <t>PIK Avenue</t>
  </si>
  <si>
    <t>TaRes</t>
  </si>
  <si>
    <t>Count of Email</t>
  </si>
  <si>
    <t>Status</t>
  </si>
  <si>
    <t>Domain</t>
  </si>
  <si>
    <t>(All)</t>
  </si>
  <si>
    <t>Installed</t>
  </si>
  <si>
    <t>Not Install</t>
  </si>
  <si>
    <t>Percentage</t>
  </si>
  <si>
    <t>Unavailable</t>
  </si>
  <si>
    <t>Tipe</t>
  </si>
  <si>
    <t>Nama</t>
  </si>
  <si>
    <t>Email</t>
  </si>
  <si>
    <t>Departemen</t>
  </si>
  <si>
    <t>Job Title</t>
  </si>
  <si>
    <t>User</t>
  </si>
  <si>
    <t>bobby irwanto</t>
  </si>
  <si>
    <t>bobby.irwanto@pikavenue.com</t>
  </si>
  <si>
    <t>Center Experience</t>
  </si>
  <si>
    <t>Events Asst. Manager</t>
  </si>
  <si>
    <t>Feony Salsabila Dadi</t>
  </si>
  <si>
    <t>feony.dadi@pikavenue.com</t>
  </si>
  <si>
    <t>HR &amp; GA</t>
  </si>
  <si>
    <t>HR &amp; GA Operation Staff</t>
  </si>
  <si>
    <t>Putri Rahmadani</t>
  </si>
  <si>
    <t>putri.rahmadani@pikavenue.com</t>
  </si>
  <si>
    <t>Finance &amp; Accounting</t>
  </si>
  <si>
    <t>Cashier Staff</t>
  </si>
  <si>
    <t>Hamdan</t>
  </si>
  <si>
    <t>hamdan@ashta.co.id</t>
  </si>
  <si>
    <t>Warehouse Staff</t>
  </si>
  <si>
    <t>Senthia Windy Lestari</t>
  </si>
  <si>
    <t>senthia.windy@ashta.co.id</t>
  </si>
  <si>
    <t>HR &amp; GA Operation Supervisor</t>
  </si>
  <si>
    <t>Stella Ongko Wijaya</t>
  </si>
  <si>
    <t>stella.wijaya@ashta.co.id</t>
  </si>
  <si>
    <t>Casual Leasing Assistant Manager</t>
  </si>
  <si>
    <t>Chaerul Zulmi Dwiki Darmawan</t>
  </si>
  <si>
    <t>chaerul.darmawan@hublife.co.id</t>
  </si>
  <si>
    <t>Events Assistant Manager</t>
  </si>
  <si>
    <t>Rezky Suhendra</t>
  </si>
  <si>
    <t>rezky.suhendra@hublife.co.id</t>
  </si>
  <si>
    <t>Winda Wijaya</t>
  </si>
  <si>
    <t>winda.wijaya@hublife.co.id</t>
  </si>
  <si>
    <t>Ade Ayunda Talitha</t>
  </si>
  <si>
    <t>ade.talitha@asri.co.id</t>
  </si>
  <si>
    <t>Account Receivable Staff</t>
  </si>
  <si>
    <t>Admin ISO</t>
  </si>
  <si>
    <t>admin.iso@asri.co.id</t>
  </si>
  <si>
    <t>Internal Audit &amp; Business Process</t>
  </si>
  <si>
    <t>Internal Audit &amp; Business Process Senior Staff</t>
  </si>
  <si>
    <t>Admin IT</t>
  </si>
  <si>
    <t>ariya.ramsi@asri.co.id</t>
  </si>
  <si>
    <t>IT</t>
  </si>
  <si>
    <t>IT Administration Staff</t>
  </si>
  <si>
    <t>Afifah Ismah Kheolda</t>
  </si>
  <si>
    <t>afifah.kheolda@asri.co.id</t>
  </si>
  <si>
    <t>Accounting Staff</t>
  </si>
  <si>
    <t>Agus Harianto</t>
  </si>
  <si>
    <t>agus.harianto@asri.co.id</t>
  </si>
  <si>
    <t>Collection Staff</t>
  </si>
  <si>
    <t>Aiman Fakhri Rimbawan</t>
  </si>
  <si>
    <t>aiman.rimbawan@asri.co.id</t>
  </si>
  <si>
    <t>Innovation</t>
  </si>
  <si>
    <t>Software Engineering Assistant Manager</t>
  </si>
  <si>
    <t>Albert Santoso</t>
  </si>
  <si>
    <t>albert.santoso@asri.co.id</t>
  </si>
  <si>
    <t>Business Development</t>
  </si>
  <si>
    <t>Business Development Manager</t>
  </si>
  <si>
    <t>Albin Patu Putra Wangsa</t>
  </si>
  <si>
    <t>albin.wangsa@asri.co.id</t>
  </si>
  <si>
    <t>IT Infrastructure Supervisor</t>
  </si>
  <si>
    <t>Aldhie Pratama Sugiri</t>
  </si>
  <si>
    <t>aldhie.sugiri@asri.co.id</t>
  </si>
  <si>
    <t>Tax Staff</t>
  </si>
  <si>
    <t>Aldo Jeffry F Wowor</t>
  </si>
  <si>
    <t>aldo.wowor@asri.co.id</t>
  </si>
  <si>
    <t>IT Infrastructure Staff</t>
  </si>
  <si>
    <t>Alex Kusuma</t>
  </si>
  <si>
    <t>alex.kusuma@asri.co.id</t>
  </si>
  <si>
    <t>Management</t>
  </si>
  <si>
    <t>CEO</t>
  </si>
  <si>
    <t>Alexandra Stefanie</t>
  </si>
  <si>
    <t>alexandra.stefanie@asri.co.id</t>
  </si>
  <si>
    <t>Social Media &amp; Digital Administration Assistant Manager</t>
  </si>
  <si>
    <t>Alviral Muhamad</t>
  </si>
  <si>
    <t>alviral.muhamad@asri.co.id</t>
  </si>
  <si>
    <t>Internal Audit &amp; Business Process Supervisor</t>
  </si>
  <si>
    <t>Anastasia Prisilla</t>
  </si>
  <si>
    <t>anastasia.prisilla@asri.co.id</t>
  </si>
  <si>
    <t>Leasing</t>
  </si>
  <si>
    <t>Leasing Manager</t>
  </si>
  <si>
    <t>Andreas Angga Wijaya</t>
  </si>
  <si>
    <t>andreas.wijaya@asri.co.id</t>
  </si>
  <si>
    <t>Anggi Yonarita</t>
  </si>
  <si>
    <t>anggi.yonarita@asri.co.id</t>
  </si>
  <si>
    <t>Operational</t>
  </si>
  <si>
    <t>HSE Manager</t>
  </si>
  <si>
    <t>Anita Septiyani</t>
  </si>
  <si>
    <t>anita@asri.co.id</t>
  </si>
  <si>
    <t>Anton Cahyono</t>
  </si>
  <si>
    <t>anton.cahyono@asri.co.id</t>
  </si>
  <si>
    <t>Operation Manager</t>
  </si>
  <si>
    <t>Antonius Wibowo</t>
  </si>
  <si>
    <t>antonius.wibowo@asri.co.id</t>
  </si>
  <si>
    <t>Legal &amp; Govrel</t>
  </si>
  <si>
    <t>Legal Manager</t>
  </si>
  <si>
    <t>Arbhy Yuansar</t>
  </si>
  <si>
    <t>arbhy.yuansar@asri.co.id</t>
  </si>
  <si>
    <t>Leasing Administration Staff</t>
  </si>
  <si>
    <t>Arie Priawan</t>
  </si>
  <si>
    <t>arie.priawan@asri.co.id</t>
  </si>
  <si>
    <t>Aris Rustanta</t>
  </si>
  <si>
    <t>aris.rustanta@asri.co.id</t>
  </si>
  <si>
    <t>HR Director</t>
  </si>
  <si>
    <t>Aruna Jati Rumbono</t>
  </si>
  <si>
    <t>aruna.rumbono@asri.co.id</t>
  </si>
  <si>
    <t>Digital Media &amp; Community</t>
  </si>
  <si>
    <t>Seo UI/UX Designer Asst. Manager</t>
  </si>
  <si>
    <t>Ary Kurniawan</t>
  </si>
  <si>
    <t>ary.kurniawan@asri.co.id</t>
  </si>
  <si>
    <t>Ary Syafari</t>
  </si>
  <si>
    <t>ary.syafari@asri.co.id</t>
  </si>
  <si>
    <t>Fit Out</t>
  </si>
  <si>
    <t>Fit Out Assistant Manager</t>
  </si>
  <si>
    <t>Aryo Pramono</t>
  </si>
  <si>
    <t>aryo.pramono@asri.co.id</t>
  </si>
  <si>
    <t>Casual Leasing</t>
  </si>
  <si>
    <t>Casual Leasing Manager</t>
  </si>
  <si>
    <t>Aulia Dina Savitri</t>
  </si>
  <si>
    <t>aulia.savitri@asri.co.id</t>
  </si>
  <si>
    <t>Ayu Endah Lestari</t>
  </si>
  <si>
    <t>ayu.lestari@asri.co.id</t>
  </si>
  <si>
    <t>Bagus Rinaldi</t>
  </si>
  <si>
    <t>bagus.rinaldi@asri.co.id</t>
  </si>
  <si>
    <t>Account Payable Staff</t>
  </si>
  <si>
    <t>Bayu Suwarning Hadi</t>
  </si>
  <si>
    <t>bayu.hadi@asri.co.id</t>
  </si>
  <si>
    <t>Benny</t>
  </si>
  <si>
    <t>benjamin.hermansyah@asri.co.id</t>
  </si>
  <si>
    <t>Berliana Adi Safitri</t>
  </si>
  <si>
    <t>berliana.safitri@asri.co.id</t>
  </si>
  <si>
    <t>Asset Management &amp; Controller Staff</t>
  </si>
  <si>
    <t>Bintari Rarastiwi</t>
  </si>
  <si>
    <t>bintari.rarastiwi@asri.co.id</t>
  </si>
  <si>
    <t>Sustainability Manager</t>
  </si>
  <si>
    <t>Cahyo Satrio Pinilih Bagus Prabowo</t>
  </si>
  <si>
    <t>cahyo.prabowo@asri.co.id</t>
  </si>
  <si>
    <t>Research &amp; Development</t>
  </si>
  <si>
    <t>Research &amp; Development Senior Staff</t>
  </si>
  <si>
    <t>Degia Parlopa</t>
  </si>
  <si>
    <t>degia.parlopa@asri.co.id</t>
  </si>
  <si>
    <t>IT Operation Supervisor</t>
  </si>
  <si>
    <t>Celline Febianca</t>
  </si>
  <si>
    <t>celline.febianca@asri.co.id</t>
  </si>
  <si>
    <t>Leasing Senior Supervisor</t>
  </si>
  <si>
    <t>Chichilia Clarasati</t>
  </si>
  <si>
    <t>chichilia.clarasati@asri.co.id</t>
  </si>
  <si>
    <t>Procurement</t>
  </si>
  <si>
    <t>Procurement Supervisor</t>
  </si>
  <si>
    <t>Christin Aprina</t>
  </si>
  <si>
    <t>christin.aprina@asri.co.id</t>
  </si>
  <si>
    <t>Cicilya Graciela Mautofani</t>
  </si>
  <si>
    <t>cicilya.mautofani@asri.co.id</t>
  </si>
  <si>
    <t>Procurement Staff</t>
  </si>
  <si>
    <t>cinantya mekar cinta</t>
  </si>
  <si>
    <t>cinantya@asri.co.id</t>
  </si>
  <si>
    <t>Events Supervisor</t>
  </si>
  <si>
    <t>Citra Marina Napitupulu</t>
  </si>
  <si>
    <t>citra.marina@asri.co.id</t>
  </si>
  <si>
    <t>Legal Supervisor</t>
  </si>
  <si>
    <t>Cynthia Dm</t>
  </si>
  <si>
    <t>cynthia.dm@asri.co.id</t>
  </si>
  <si>
    <t>Asset Management &amp; Controller Manager</t>
  </si>
  <si>
    <t>Daniel</t>
  </si>
  <si>
    <t>daniel.widyasana@asri.co.id</t>
  </si>
  <si>
    <t>Daniel Sirait</t>
  </si>
  <si>
    <t>daniel.sirait@asri.co.id</t>
  </si>
  <si>
    <t>HR &amp; GA Operation Assistant Manager</t>
  </si>
  <si>
    <t>Darmawan Setianggono</t>
  </si>
  <si>
    <t>darmawan.setianggono@asri.co.id</t>
  </si>
  <si>
    <t>David Hilman</t>
  </si>
  <si>
    <t>david.hilman@asri.co.id</t>
  </si>
  <si>
    <t>COO Mall</t>
  </si>
  <si>
    <t>Deslina Hasibuan</t>
  </si>
  <si>
    <t>deslina.hasibuan@asri.co.id</t>
  </si>
  <si>
    <t>Fransiskus Simson</t>
  </si>
  <si>
    <t>fransiskus.simson@asri.co.id</t>
  </si>
  <si>
    <t xml:space="preserve">IT Infrastructure Staff </t>
  </si>
  <si>
    <t>Dewi Kartika</t>
  </si>
  <si>
    <t>deka.dewikartika@asri.co.id</t>
  </si>
  <si>
    <t>Leasing General Manager</t>
  </si>
  <si>
    <t>Dharmawan Prakoso</t>
  </si>
  <si>
    <t>dharmawan.prakoso@asri.co.id</t>
  </si>
  <si>
    <t>Government Relations Supervisor</t>
  </si>
  <si>
    <t>Dian Daniasih</t>
  </si>
  <si>
    <t>dian.daniasih@asri.co.id</t>
  </si>
  <si>
    <t>Diar Aulia Adang</t>
  </si>
  <si>
    <t>diar.adang@asri.co.id</t>
  </si>
  <si>
    <t>Legal Assistant Manager</t>
  </si>
  <si>
    <t>Djoko Harjono</t>
  </si>
  <si>
    <t>djoko.harjono@asri.co.id</t>
  </si>
  <si>
    <t>Developer</t>
  </si>
  <si>
    <t>Developer Director</t>
  </si>
  <si>
    <t>Dominggo Aritonang</t>
  </si>
  <si>
    <t>dominggo.aritonang@asri.co.id</t>
  </si>
  <si>
    <t>Finance &amp; Accounting Senior Manager</t>
  </si>
  <si>
    <t>Dustin Kumara</t>
  </si>
  <si>
    <t>dustin.kumara@asri.co.id</t>
  </si>
  <si>
    <t>Collection Supervisor</t>
  </si>
  <si>
    <t>Dwi Ari</t>
  </si>
  <si>
    <t>dwi.ari@asri.co.id</t>
  </si>
  <si>
    <t>Government Relations Assistant Manager</t>
  </si>
  <si>
    <t>Edward Zico</t>
  </si>
  <si>
    <t>edward.zico@asri.co.id</t>
  </si>
  <si>
    <t>CRM</t>
  </si>
  <si>
    <t>ASRI Living Assistant Manager</t>
  </si>
  <si>
    <t>Een</t>
  </si>
  <si>
    <t>een@asri.co.id</t>
  </si>
  <si>
    <t>Account Payable Supervisor</t>
  </si>
  <si>
    <t>Eka Meifiliyanti</t>
  </si>
  <si>
    <t>eka.meifiliyanti@asri.co.id</t>
  </si>
  <si>
    <t>Procurement Assistant Manager</t>
  </si>
  <si>
    <t>Elgaree Jane Hanna Zohnya</t>
  </si>
  <si>
    <t>elgaree.zohnya@asri.co.id</t>
  </si>
  <si>
    <t>Eliezer Theodoric M Panjaitan</t>
  </si>
  <si>
    <t>eliezer.panjaitan@asri.co.id</t>
  </si>
  <si>
    <t>Elisa Kusumanita Sari</t>
  </si>
  <si>
    <t>elisa.sari@asri.co.id</t>
  </si>
  <si>
    <t>Elizabeth Nataline Riama Tobing</t>
  </si>
  <si>
    <t>elizabeth.tobing@asri.co.id</t>
  </si>
  <si>
    <t>Leasing Supervisor</t>
  </si>
  <si>
    <t>Eva Tri Handayani</t>
  </si>
  <si>
    <t>eva.handayani@asri.co.id</t>
  </si>
  <si>
    <t>Tax Supervisor</t>
  </si>
  <si>
    <t>Evalia Arisyanti</t>
  </si>
  <si>
    <t>evalia.arisyanti@asri.co.id</t>
  </si>
  <si>
    <t>Data Depository Manager</t>
  </si>
  <si>
    <t>Evelyn Sabella Talahi</t>
  </si>
  <si>
    <t>evelyn.talahi@asri.co.id</t>
  </si>
  <si>
    <t>Fahmi Sam Zariulhaq</t>
  </si>
  <si>
    <t>fahmi.zariulhaq@asri.co.id</t>
  </si>
  <si>
    <t>Fanny</t>
  </si>
  <si>
    <t>fanny.fanny@asri.co.id</t>
  </si>
  <si>
    <t>Febriana Eka</t>
  </si>
  <si>
    <t>febriana.hermayati@asri.co.id</t>
  </si>
  <si>
    <t>Engineering</t>
  </si>
  <si>
    <t xml:space="preserve">Estimator &amp; Tender Staff </t>
  </si>
  <si>
    <t>Fera Yohanes</t>
  </si>
  <si>
    <t>fera.yohanes@asri.co.id</t>
  </si>
  <si>
    <t>Fifi Kuryani</t>
  </si>
  <si>
    <t>fifi.kuryani@asri.co.id</t>
  </si>
  <si>
    <t>Fikri Ardiansyah</t>
  </si>
  <si>
    <t>fikri.ardiansyah@asri.co.id</t>
  </si>
  <si>
    <t>Finarsih Septria</t>
  </si>
  <si>
    <t>finarsih.septria@asri.co.id</t>
  </si>
  <si>
    <t>Accounting Assistant Manager</t>
  </si>
  <si>
    <t>Galih Rizky</t>
  </si>
  <si>
    <t>galih.rizky@asri.co.id</t>
  </si>
  <si>
    <t>Asset Management &amp; Controller Assistant Manager</t>
  </si>
  <si>
    <t>Hardi Wasisto</t>
  </si>
  <si>
    <t>hardi.wasisto@asri.co.id</t>
  </si>
  <si>
    <t>IT Application Supervisor</t>
  </si>
  <si>
    <t>Hendry Vincent Wijaya</t>
  </si>
  <si>
    <t>hendry.wijaya@asri.co.id</t>
  </si>
  <si>
    <t>Gunawan Bahri</t>
  </si>
  <si>
    <t>gunawan.bahri@asri.co.id</t>
  </si>
  <si>
    <t>Engineering Director</t>
  </si>
  <si>
    <t>Hadinata</t>
  </si>
  <si>
    <t>hadinata.atta@asri.co.id</t>
  </si>
  <si>
    <t>Handy Yunanto</t>
  </si>
  <si>
    <t>handy.yunanto@asri.co.id</t>
  </si>
  <si>
    <t>Hany Pratama</t>
  </si>
  <si>
    <t>hany.pratama@asri.co.id</t>
  </si>
  <si>
    <t>Product Development Manager</t>
  </si>
  <si>
    <t>Hasanudin</t>
  </si>
  <si>
    <t>hasanudin@asri.co.id</t>
  </si>
  <si>
    <t>Helmi Rinaldi</t>
  </si>
  <si>
    <t>helmi.rinaldi@asri.co.id</t>
  </si>
  <si>
    <t>People Development &amp; Career Management Manager</t>
  </si>
  <si>
    <t>Hendry Prasetyo</t>
  </si>
  <si>
    <t>hendry.prasetyo@asri.co.id</t>
  </si>
  <si>
    <t>Hendy Darmawan</t>
  </si>
  <si>
    <t>hendy.darmawan@asri.co.id</t>
  </si>
  <si>
    <t>Helwin Firmansyah</t>
  </si>
  <si>
    <t>helwin@asri.co.id</t>
  </si>
  <si>
    <t>Account Receivable Assistant Manager</t>
  </si>
  <si>
    <t>Herawati</t>
  </si>
  <si>
    <t>herawati@asri.co.id</t>
  </si>
  <si>
    <t>Herman</t>
  </si>
  <si>
    <t>herman@asri.co.id</t>
  </si>
  <si>
    <t>Herman Cahyadi</t>
  </si>
  <si>
    <t>herman.cahyadi@asri.co.id</t>
  </si>
  <si>
    <t>Finance &amp; Accounting Director</t>
  </si>
  <si>
    <t>Ida Yusli</t>
  </si>
  <si>
    <t>ida.yusli@asri.co.id</t>
  </si>
  <si>
    <t>Ikhsanul Oktrio Mirza</t>
  </si>
  <si>
    <t>ikhsanul.mirza@asri.co.id</t>
  </si>
  <si>
    <t>Government Relations Staff</t>
  </si>
  <si>
    <t>Ilona Tessa Vanya Mamesah</t>
  </si>
  <si>
    <t>ilona.mamesah@asri.co.id</t>
  </si>
  <si>
    <t>Indra Jumarindra</t>
  </si>
  <si>
    <t>indra.jumarindra@asri.co.id</t>
  </si>
  <si>
    <t>Marketing Communication</t>
  </si>
  <si>
    <t>Brand Design Senior Manager</t>
  </si>
  <si>
    <t>Intan Natalia</t>
  </si>
  <si>
    <t>intan.natalia@asri.co.id</t>
  </si>
  <si>
    <t>Leasing Staff</t>
  </si>
  <si>
    <t>Irfan</t>
  </si>
  <si>
    <t>irfan.suparman@asri.co.id</t>
  </si>
  <si>
    <t>IT Operation Staff</t>
  </si>
  <si>
    <t>Moh. Gagas Sanda Ramadhan</t>
  </si>
  <si>
    <t>moh.ramadhan@asri.co.id</t>
  </si>
  <si>
    <t>Jamarlen Ricky Nelwan</t>
  </si>
  <si>
    <t>jamarlen.nelwan@asri.co.id</t>
  </si>
  <si>
    <t>Corporate Consolidation, Reporting &amp; Analysis General Manager</t>
  </si>
  <si>
    <t>Johari</t>
  </si>
  <si>
    <t>johari.johari@asri.co.id</t>
  </si>
  <si>
    <t>IT Operation Manager</t>
  </si>
  <si>
    <t>Kezia Claudya Labonda</t>
  </si>
  <si>
    <t>kezia.labonda@asri.co.id</t>
  </si>
  <si>
    <t>Research &amp; Development Supervisor</t>
  </si>
  <si>
    <t>Komang Utami Dewi Artha</t>
  </si>
  <si>
    <t>komang.artha@asri.co.id</t>
  </si>
  <si>
    <t>Legal Staff</t>
  </si>
  <si>
    <t>Langlang Maulana Nasution</t>
  </si>
  <si>
    <t>langlang.nasution@asri.co.id</t>
  </si>
  <si>
    <t>Government Relation Manager</t>
  </si>
  <si>
    <t>Leonardo</t>
  </si>
  <si>
    <t>leonardo.sen@asri.co.id</t>
  </si>
  <si>
    <t>Center Experience Senior Manager</t>
  </si>
  <si>
    <t>Lianawati</t>
  </si>
  <si>
    <t>lianawati@asri.co.id</t>
  </si>
  <si>
    <t>Leasing Administration Senior Staff</t>
  </si>
  <si>
    <t>Lidya</t>
  </si>
  <si>
    <t>lidya@asri.co.id</t>
  </si>
  <si>
    <t>Maharani Putri Salsabila</t>
  </si>
  <si>
    <t>maharani.salsabila@asri.co.id</t>
  </si>
  <si>
    <t>Margaretha Rani</t>
  </si>
  <si>
    <t>margaretha.rani@asri.co.id</t>
  </si>
  <si>
    <t>Fit Out Manager</t>
  </si>
  <si>
    <t>Margaretha Yulien</t>
  </si>
  <si>
    <t>margaretha.yulien@asri.co.id</t>
  </si>
  <si>
    <t>Fit Out Senior Manager</t>
  </si>
  <si>
    <t>Meck Brandcomm</t>
  </si>
  <si>
    <t>meck.brandcomm@asri.co.id</t>
  </si>
  <si>
    <t>Brand &amp; Design</t>
  </si>
  <si>
    <t>Brand &amp; Design Asst. Manager</t>
  </si>
  <si>
    <t>Melania Agustiana</t>
  </si>
  <si>
    <t>melania.agustiana@asri.co.id</t>
  </si>
  <si>
    <t>Melissa Wongkar</t>
  </si>
  <si>
    <t>melissa.wongkar@asri.co.id</t>
  </si>
  <si>
    <t>Business Development Senior Assistant Manager</t>
  </si>
  <si>
    <t>Mia Johanna</t>
  </si>
  <si>
    <t>mia.johanna@asri.co.id</t>
  </si>
  <si>
    <t>HR &amp; GA Supervisor</t>
  </si>
  <si>
    <t>Mira Agustini</t>
  </si>
  <si>
    <t>mira.agustini@asri.co.id</t>
  </si>
  <si>
    <t>Deputy Operation Manager</t>
  </si>
  <si>
    <t>Michelle Victoria Rahadi</t>
  </si>
  <si>
    <t>michelle.rahadi@asri.co.id</t>
  </si>
  <si>
    <t>Michiko Lidya</t>
  </si>
  <si>
    <t>michiko.lidya@asri.co.id</t>
  </si>
  <si>
    <t>Mosa Jatim</t>
  </si>
  <si>
    <t>mosa.jatim@asri.co.id</t>
  </si>
  <si>
    <t>Muhammad Adi Septyan</t>
  </si>
  <si>
    <t>muhammad.septyan@asri.co.id</t>
  </si>
  <si>
    <t>Muhammad Ihsan Pribadi</t>
  </si>
  <si>
    <t>muhammad.pribadi@asri.co.id</t>
  </si>
  <si>
    <t>Muhammad Noer Seto</t>
  </si>
  <si>
    <t>muhammad.seto@asri.co.id</t>
  </si>
  <si>
    <t>Nadia Khatun Zahra</t>
  </si>
  <si>
    <t>nadia.zahra@asri.co.id</t>
  </si>
  <si>
    <t>Nan Afan</t>
  </si>
  <si>
    <t>nan.afan@asri.co.id</t>
  </si>
  <si>
    <t>Nia Veronika</t>
  </si>
  <si>
    <t>nia.veronika@asri.co.id</t>
  </si>
  <si>
    <t>Compensation &amp; Benefit Manager</t>
  </si>
  <si>
    <t>Nico William</t>
  </si>
  <si>
    <t>nico.william@asri.co.id</t>
  </si>
  <si>
    <t>Accounting Supervisor</t>
  </si>
  <si>
    <t>Nora Ferbi Astriya</t>
  </si>
  <si>
    <t>nora.astriya@asri.co.id</t>
  </si>
  <si>
    <t>Talent Acquisition Staff</t>
  </si>
  <si>
    <t>Noval Reza Noer</t>
  </si>
  <si>
    <t>noval.reza@asri.co.id</t>
  </si>
  <si>
    <t>Content Creator Assistant Manager</t>
  </si>
  <si>
    <t>Nur Hidayah</t>
  </si>
  <si>
    <t>nur.hidayah@asri.co.id</t>
  </si>
  <si>
    <t>Account Receivable Supervisor</t>
  </si>
  <si>
    <t>Nurcahyo Setyo Utomo</t>
  </si>
  <si>
    <t>nurcahyo.utomo@asri.co.id</t>
  </si>
  <si>
    <t>Engineering Manager</t>
  </si>
  <si>
    <t>Candra Segren</t>
  </si>
  <si>
    <t>candra.segren@asri.co.id</t>
  </si>
  <si>
    <t>Patrick Lay</t>
  </si>
  <si>
    <t>patrick.lay@asri.co.id</t>
  </si>
  <si>
    <t>Pedri Halim</t>
  </si>
  <si>
    <t>pedri.halim@asri.co.id</t>
  </si>
  <si>
    <t>Deputy Operation Mall Manager</t>
  </si>
  <si>
    <t>Puryanti Ningsih</t>
  </si>
  <si>
    <t>puryanti_ningsih@asri.co.id</t>
  </si>
  <si>
    <t>Collection Assistant Manager</t>
  </si>
  <si>
    <t>Puspa Ratih Trioktavira</t>
  </si>
  <si>
    <t>puspa.trioktavira@asri.co.id</t>
  </si>
  <si>
    <t>Rachel  Rouli</t>
  </si>
  <si>
    <t>rachel.rouli@asri.co.id</t>
  </si>
  <si>
    <t>Radityo Reksagama</t>
  </si>
  <si>
    <t>radityo.reksagama@asri.co.id</t>
  </si>
  <si>
    <t>Ramadhani Budiman</t>
  </si>
  <si>
    <t>ramadhani.budiman@asri.co.id</t>
  </si>
  <si>
    <t>Fit Out General Manager</t>
  </si>
  <si>
    <t>Ratna Airindah Hadiaty</t>
  </si>
  <si>
    <t>ratna.hadiaty@asri.co.id</t>
  </si>
  <si>
    <t>Research &amp; Development Manager</t>
  </si>
  <si>
    <t>Ratna Widiyasari</t>
  </si>
  <si>
    <t>ratna.widiyasari@asri.co.id</t>
  </si>
  <si>
    <t>Rebecca Simbolon</t>
  </si>
  <si>
    <t>rebecca.simbolon@asri.co.id</t>
  </si>
  <si>
    <t>Redian Sutanto</t>
  </si>
  <si>
    <t>redian.sutanto@asri.co.id</t>
  </si>
  <si>
    <t>Deputy Operation General Manager</t>
  </si>
  <si>
    <t>Regina Fitagora</t>
  </si>
  <si>
    <t>regina.fitagora@asri.co.id</t>
  </si>
  <si>
    <t>HR &amp; GA Manager</t>
  </si>
  <si>
    <t>Ricky Darius</t>
  </si>
  <si>
    <t>ricky.darius@asri.co.id</t>
  </si>
  <si>
    <t>Finance &amp; Accounting Property Development Manager</t>
  </si>
  <si>
    <t>Rilo Pambudiyanto</t>
  </si>
  <si>
    <t>rilo.pambudiyanto@asri.co.id</t>
  </si>
  <si>
    <t>Rischa Widianti</t>
  </si>
  <si>
    <t>rischa.widianti@asri.co.id</t>
  </si>
  <si>
    <t>Project Coordinator &amp; Administrator Supervisor</t>
  </si>
  <si>
    <t>Rizka Fajri Irson</t>
  </si>
  <si>
    <t>rizka.irson@asri.co.id</t>
  </si>
  <si>
    <t>Corporate Finance, Reporting &amp; Consolidation</t>
  </si>
  <si>
    <t>Corporate Finance Senior Manager</t>
  </si>
  <si>
    <t>Romi Fusianto</t>
  </si>
  <si>
    <t>romi.fusianto@asri.co.id</t>
  </si>
  <si>
    <t>Ronny Liang</t>
  </si>
  <si>
    <t>ronny.liang@asri.co.id</t>
  </si>
  <si>
    <t>Procurement General Manager</t>
  </si>
  <si>
    <t>Rony Husain</t>
  </si>
  <si>
    <t>rony.husain@asri.co.id</t>
  </si>
  <si>
    <t>Rosalinda Riana Damayanti</t>
  </si>
  <si>
    <t>rosalinda.damayanti@asri.co.id</t>
  </si>
  <si>
    <t>Salwa Kamilia Balqis</t>
  </si>
  <si>
    <t>salwa.balqis@asri.co.id</t>
  </si>
  <si>
    <t>Santa Monika</t>
  </si>
  <si>
    <t>santa.monika@asri.co.id</t>
  </si>
  <si>
    <t>Sarah Sajaratun Durry</t>
  </si>
  <si>
    <t>sarah.durry@asri.co.id</t>
  </si>
  <si>
    <t>IT Security &amp; Compliance Manager</t>
  </si>
  <si>
    <t>Saskia Angela</t>
  </si>
  <si>
    <t>saskia.angela@asri.co.id</t>
  </si>
  <si>
    <t>Selamet Riyadi</t>
  </si>
  <si>
    <t>selamet.riyadi@asri.co.id</t>
  </si>
  <si>
    <t>Account Payable Assistant Manager</t>
  </si>
  <si>
    <t>Selviana Chandra Wijaya</t>
  </si>
  <si>
    <t>selviana.wijaya@asri.co.id</t>
  </si>
  <si>
    <t>HR &amp; GA Operation Senior Staff</t>
  </si>
  <si>
    <t>Sidha Primanda</t>
  </si>
  <si>
    <t>sidha.primanda@asri.co.id</t>
  </si>
  <si>
    <t>Drafter Staff</t>
  </si>
  <si>
    <t>Silvia Putri</t>
  </si>
  <si>
    <t>silvia.putri@asri.co.id</t>
  </si>
  <si>
    <t>Talent Acquisition Supervisor</t>
  </si>
  <si>
    <t>Siti Hasanah</t>
  </si>
  <si>
    <t>siti_hasanah@asri.co.id</t>
  </si>
  <si>
    <t>Finance &amp; Accounting Administration Staff</t>
  </si>
  <si>
    <t>Sodri Karzinar</t>
  </si>
  <si>
    <t>sodri.karzinar@asri.co.id</t>
  </si>
  <si>
    <t>Internal Audit &amp; Business Process Manager</t>
  </si>
  <si>
    <t>Stefanus Siauwtika</t>
  </si>
  <si>
    <t>stefanus.siauwtika@asri.co.id</t>
  </si>
  <si>
    <t>HR Business Partner Manager</t>
  </si>
  <si>
    <t>Survey Tatar Robinhot</t>
  </si>
  <si>
    <t>survey.robinhot@asri.co.id</t>
  </si>
  <si>
    <t>Building Service Manager</t>
  </si>
  <si>
    <t>Syamsul Arifin</t>
  </si>
  <si>
    <t>syamsul.arifin@asri.co.id</t>
  </si>
  <si>
    <t>Software Engineering Manager</t>
  </si>
  <si>
    <t>Tania Risandi</t>
  </si>
  <si>
    <t>tania.risandi@asri.co.id</t>
  </si>
  <si>
    <t>Tariq Sam Al Nahawi</t>
  </si>
  <si>
    <t>tariq.nahawi@asri.co.id</t>
  </si>
  <si>
    <t>Head of Security</t>
  </si>
  <si>
    <t>Teddy Fajar Agung</t>
  </si>
  <si>
    <t>teddy.agung@asri.co.id</t>
  </si>
  <si>
    <t>Tedy Henra Silo</t>
  </si>
  <si>
    <t>tedy.silo@asri.co.id</t>
  </si>
  <si>
    <t>Thoyyib Abdillah</t>
  </si>
  <si>
    <t>thoyyib.abdillah@asri.co.id</t>
  </si>
  <si>
    <t>Tiana Dewi Andini</t>
  </si>
  <si>
    <t>tiana.dewi@asri.co.id</t>
  </si>
  <si>
    <t>Internal Audit &amp; Business Process Assistant Manager</t>
  </si>
  <si>
    <t>Tiya Mariadi</t>
  </si>
  <si>
    <t>tiya.mariadi@asri.co.id</t>
  </si>
  <si>
    <t>Togu Rizki</t>
  </si>
  <si>
    <t>togu.rizki@asri.co.id</t>
  </si>
  <si>
    <t>Procurement Manager</t>
  </si>
  <si>
    <t>Troy Fridatama</t>
  </si>
  <si>
    <t>troy.fridatama@asri.co.id</t>
  </si>
  <si>
    <t>Corporate Communication &amp; Affair Deputy Division Head</t>
  </si>
  <si>
    <t>Try Novri Purba</t>
  </si>
  <si>
    <t>tax@asri.co.id</t>
  </si>
  <si>
    <t>Valeryan Ivan</t>
  </si>
  <si>
    <t>valeryan.ivan@asri.co.id</t>
  </si>
  <si>
    <t>Leasing Senior Manager</t>
  </si>
  <si>
    <t>Vanny Paramitha</t>
  </si>
  <si>
    <t>vanny.paramitha@asri.co.id</t>
  </si>
  <si>
    <t>Vera Setiawati</t>
  </si>
  <si>
    <t>vera.setiawati@asri.co.id</t>
  </si>
  <si>
    <t>Cashier Supervisor</t>
  </si>
  <si>
    <t>Vidya Clareta Lembono</t>
  </si>
  <si>
    <t>vidya.lembono@asri.co.id</t>
  </si>
  <si>
    <t>Vini Sabila Rahma</t>
  </si>
  <si>
    <t>vini.rahma@asri.co.id</t>
  </si>
  <si>
    <t>Wahyu Prananto</t>
  </si>
  <si>
    <t>wahyu.prananto@asri.co.id</t>
  </si>
  <si>
    <t>Wahyu Setiadi</t>
  </si>
  <si>
    <t>wahyu.setiadi@asri.co.id</t>
  </si>
  <si>
    <t>Center Experience Manager</t>
  </si>
  <si>
    <t>Wildan Pasha</t>
  </si>
  <si>
    <t>wildan.pasha@asri.co.id</t>
  </si>
  <si>
    <t>Visual Merchandise</t>
  </si>
  <si>
    <t>Visual Merchandise &amp; Onsite Manager</t>
  </si>
  <si>
    <t>Willy Andreas</t>
  </si>
  <si>
    <t>willy.andreas@asri.co.id</t>
  </si>
  <si>
    <t>Willy Anjaya</t>
  </si>
  <si>
    <t>willy.anjaya@asri.co.id</t>
  </si>
  <si>
    <t>Johnson Lopulisa</t>
  </si>
  <si>
    <t>johnson.lopulisa@asri.co.id</t>
  </si>
  <si>
    <t>IT Operation General Manager</t>
  </si>
  <si>
    <t>Wisnu Setiawan</t>
  </si>
  <si>
    <t>wisnu.setiawan@asri.co.id</t>
  </si>
  <si>
    <t>Wilson</t>
  </si>
  <si>
    <t>wilson.wilson@asri.co.id</t>
  </si>
  <si>
    <t>IT Application Staff</t>
  </si>
  <si>
    <t>Yosua Bonny Rosalina</t>
  </si>
  <si>
    <t>yosua.bonny@asri.co.id</t>
  </si>
  <si>
    <t>Yusuf Ichsan</t>
  </si>
  <si>
    <t>yusuf.ichsan@asri.co.id</t>
  </si>
  <si>
    <t>zico rossano</t>
  </si>
  <si>
    <t>zico.rossano@asri.co.id</t>
  </si>
  <si>
    <t>Marketing Communication General Manager</t>
  </si>
  <si>
    <t>Zipora Della Ayustini</t>
  </si>
  <si>
    <t>zipora.ayustini@asri.co.id</t>
  </si>
  <si>
    <t>Achmad Ardita</t>
  </si>
  <si>
    <t>achmad.ardita@grandgalaxypark.com</t>
  </si>
  <si>
    <t>Office Boy</t>
  </si>
  <si>
    <t>Brigitta Nathasya Geraldine</t>
  </si>
  <si>
    <t>brigitta.geraldine@grandgalaxypark.com</t>
  </si>
  <si>
    <t>Farida Astoria</t>
  </si>
  <si>
    <t>farida.astoria@grandgalaxypark.com</t>
  </si>
  <si>
    <t>Katarina Christine W</t>
  </si>
  <si>
    <t>katarina.christine@grandgalaxypark.com</t>
  </si>
  <si>
    <t>Rudi Jatnika</t>
  </si>
  <si>
    <t>rudi.jatnika@grandgalaxypark.com</t>
  </si>
  <si>
    <t>Engineering Assistant Manager</t>
  </si>
  <si>
    <t>Subroto</t>
  </si>
  <si>
    <t>subroto.faa@grandgalaxypark.com</t>
  </si>
  <si>
    <t>Warehouse Supervisor</t>
  </si>
  <si>
    <t>Devina Trianti</t>
  </si>
  <si>
    <t>devina.trianti@mallofindonesia.com</t>
  </si>
  <si>
    <t>Djefri Lengkoan</t>
  </si>
  <si>
    <t>djefri.lengkoan@mallofindonesia.com</t>
  </si>
  <si>
    <t>Dyah Tri Wulandari</t>
  </si>
  <si>
    <t>tri.wulandari@mallofindonesia.com</t>
  </si>
  <si>
    <t>Lesnusa</t>
  </si>
  <si>
    <t>lesnussa@mallofindonesia.com</t>
  </si>
  <si>
    <t>Security &amp; CCTV Assistant Manager</t>
  </si>
  <si>
    <t>Muhamad Yusuf</t>
  </si>
  <si>
    <t>muhamad.yusuf@mallofindonesia.com</t>
  </si>
  <si>
    <t>Reza A Hidayat</t>
  </si>
  <si>
    <t>reza.hidayat@mallofindonesia.com</t>
  </si>
  <si>
    <t>Surono</t>
  </si>
  <si>
    <t>surono.darjo@mallofindonesia.com</t>
  </si>
  <si>
    <t>Engineering Asst. Manager</t>
  </si>
  <si>
    <t>Wahyudin</t>
  </si>
  <si>
    <t>wahyudin.tarmo@asri.co.id</t>
  </si>
  <si>
    <t>Faisal Permana</t>
  </si>
  <si>
    <t>faisal.permana@flixcinema.com</t>
  </si>
  <si>
    <t>Cinema</t>
  </si>
  <si>
    <t>Cinema Operation Assistant Manager</t>
  </si>
  <si>
    <t>Iman Hartawan</t>
  </si>
  <si>
    <t>iman.hartawan@flixcinema.com</t>
  </si>
  <si>
    <t>Cinema Operation Manager</t>
  </si>
  <si>
    <t>Riyan Rizki</t>
  </si>
  <si>
    <t>riyan.rizki@flixcinema.com</t>
  </si>
  <si>
    <t>Assistant Manager Flix Cinema GGP</t>
  </si>
  <si>
    <t>Yudho</t>
  </si>
  <si>
    <t>yudho@flixcinema.com</t>
  </si>
  <si>
    <t>Cinema Technology Manager</t>
  </si>
  <si>
    <t>accounting</t>
  </si>
  <si>
    <t>accounting@tamananggrekresidence.co.id</t>
  </si>
  <si>
    <t>Finance &amp; Accounting Assistant Manager</t>
  </si>
  <si>
    <t>admin PM</t>
  </si>
  <si>
    <t>adm.pm@tamananggrekresidence.co.id</t>
  </si>
  <si>
    <t>Property Management</t>
  </si>
  <si>
    <t>Property Management Administration Staff</t>
  </si>
  <si>
    <t>AP</t>
  </si>
  <si>
    <t>ap@tamananggrekresidence.co.id</t>
  </si>
  <si>
    <t/>
  </si>
  <si>
    <t>ap fa</t>
  </si>
  <si>
    <t>ap.fa@tamananggrekresidence.co.id</t>
  </si>
  <si>
    <t>ar fa 1</t>
  </si>
  <si>
    <t>ar.fa1@tamananggrekresidence.co.id</t>
  </si>
  <si>
    <t>AR FA 2</t>
  </si>
  <si>
    <t>ar.fa2@tamananggrekresidence.co.id</t>
  </si>
  <si>
    <t>Chief CH</t>
  </si>
  <si>
    <t>chief.ch@tamananggrekresidence.co.id</t>
  </si>
  <si>
    <t>Facilities</t>
  </si>
  <si>
    <t>Facility Assistant Manager</t>
  </si>
  <si>
    <t>chief engineering</t>
  </si>
  <si>
    <t>chief.eng@tamananggrekresidence.co.id</t>
  </si>
  <si>
    <t>Chief GS</t>
  </si>
  <si>
    <t>chief.gs@tamananggrekresidence.co.id</t>
  </si>
  <si>
    <t>chief tenant relation</t>
  </si>
  <si>
    <t>chief.tr@tamananggrekresidence.co.id</t>
  </si>
  <si>
    <t>GE &amp; TR</t>
  </si>
  <si>
    <t>coll fa 1</t>
  </si>
  <si>
    <t>coll.fa1@tamananggrekresidence.co.id</t>
  </si>
  <si>
    <t>Collection Staff 1</t>
  </si>
  <si>
    <t>collection.1@tamananggrekresidence.co.id</t>
  </si>
  <si>
    <t>finance &amp; accounting assistance manager</t>
  </si>
  <si>
    <t>fa.asmen@tamananggrekresidence.co.id</t>
  </si>
  <si>
    <t>kasir fa</t>
  </si>
  <si>
    <t>kasir.fa@tamananggrekresidence.co.id</t>
  </si>
  <si>
    <t>property manager</t>
  </si>
  <si>
    <t>property.manager@tamananggrekresidence.co.id</t>
  </si>
  <si>
    <t>Property Manager</t>
  </si>
  <si>
    <t>purchasing</t>
  </si>
  <si>
    <t>purchasing@tamananggrekresidence.co.id</t>
  </si>
  <si>
    <t>Purchasing Staff</t>
  </si>
  <si>
    <t>spv tax</t>
  </si>
  <si>
    <t>spv.tax@tamananggrekresidence.co.id</t>
  </si>
  <si>
    <t>storekeeper</t>
  </si>
  <si>
    <t>storekeeper@tamananggrekresidence.co.id</t>
  </si>
  <si>
    <t>Store Keeper</t>
  </si>
  <si>
    <t>Admin Engineering</t>
  </si>
  <si>
    <t>admin.engineering@menarajakarta.co.id</t>
  </si>
  <si>
    <t>Engineering Administration Staff</t>
  </si>
  <si>
    <t>Angga Fabriharda</t>
  </si>
  <si>
    <t>angga.fabriharda@menarajakarta.co.id</t>
  </si>
  <si>
    <t>Plumbing &amp; Civil Supervisor</t>
  </si>
  <si>
    <t>AP FA</t>
  </si>
  <si>
    <t>ap.fa@menarajakarta.co.id</t>
  </si>
  <si>
    <t>AR FA</t>
  </si>
  <si>
    <t>ar.fa@menarajakarta.co.id</t>
  </si>
  <si>
    <t>Building Operation</t>
  </si>
  <si>
    <t>building.operation@menarajakarta.co.id</t>
  </si>
  <si>
    <t>Operation Supervisor</t>
  </si>
  <si>
    <t>Chief Engineering</t>
  </si>
  <si>
    <t>chief.engineering@menarajakarta.co.id</t>
  </si>
  <si>
    <t>Chief Tenant Relation</t>
  </si>
  <si>
    <t>chieftenant.relation@menarajakarta.co.id</t>
  </si>
  <si>
    <t>Tenant Relation</t>
  </si>
  <si>
    <t>Tenant Relation Assistant Manager</t>
  </si>
  <si>
    <t>Collection</t>
  </si>
  <si>
    <t>coll@menarajakarta.co.id</t>
  </si>
  <si>
    <t>Deputy Property Manager</t>
  </si>
  <si>
    <t>deputyproperty.manager@menarajakarta.co.id</t>
  </si>
  <si>
    <t>Edi Purwanto</t>
  </si>
  <si>
    <t>supervisor.engineering3@menarajakarta.co.id</t>
  </si>
  <si>
    <t>Engineering Supervisor</t>
  </si>
  <si>
    <t>General Admin</t>
  </si>
  <si>
    <t>general.admin@menarajakarta.co.id</t>
  </si>
  <si>
    <t>General Administration Staff</t>
  </si>
  <si>
    <t>Housekeeping</t>
  </si>
  <si>
    <t>housekeeping@menarajakarta.co.id</t>
  </si>
  <si>
    <t>Housekeeping Staff</t>
  </si>
  <si>
    <t>Irene Garcia</t>
  </si>
  <si>
    <t>irene.garcia@menarajakarta.co.id</t>
  </si>
  <si>
    <t>Events Senior Supervisor</t>
  </si>
  <si>
    <t>Wuwanjie Septian</t>
  </si>
  <si>
    <t>wuwanjie.septian@asri.co.id</t>
  </si>
  <si>
    <t>IT Application Senior Manager</t>
  </si>
  <si>
    <t>Linda Herlinawati</t>
  </si>
  <si>
    <t>linda.herlinawati@menarajakarta.co.id</t>
  </si>
  <si>
    <t>property.manager@menarajakarta.co.id</t>
  </si>
  <si>
    <t>Ruslan</t>
  </si>
  <si>
    <t>ruslan.arifin@menarajakarta.co.id</t>
  </si>
  <si>
    <t>Safira Firdy</t>
  </si>
  <si>
    <t>safira.firdy@menarajakarta.co.id</t>
  </si>
  <si>
    <t>SPV Fit Out</t>
  </si>
  <si>
    <t>spv.fitout@menarajakarta.co.id</t>
  </si>
  <si>
    <t>Fit Out Supervisor</t>
  </si>
  <si>
    <t>Security</t>
  </si>
  <si>
    <t>security@menarajakarta.co.id</t>
  </si>
  <si>
    <t>Security Staff</t>
  </si>
  <si>
    <t>Chief HSE</t>
  </si>
  <si>
    <t>chief.hse@menarajakarta.co.id</t>
  </si>
  <si>
    <t>SPV Tenant Relation</t>
  </si>
  <si>
    <t>spvtenant.relation@menarajakarta.co.id</t>
  </si>
  <si>
    <t>Tenant Relation Supervisor</t>
  </si>
  <si>
    <t>Storekeeper</t>
  </si>
  <si>
    <t>storekeeper@menarajakarta.co.id</t>
  </si>
  <si>
    <t>Supervisor Engineering 1</t>
  </si>
  <si>
    <t>supervisor.engineering1@menarajakarta.co.id</t>
  </si>
  <si>
    <t>Supervisor Engineering 2</t>
  </si>
  <si>
    <t>supervisor.engineering2@menarajakarta.co.id</t>
  </si>
  <si>
    <t>tenant.relation@menarajakarta.co.id</t>
  </si>
  <si>
    <t>Tenant Relation Staff</t>
  </si>
  <si>
    <t>Yudiantoro Hermawan</t>
  </si>
  <si>
    <t>yudiantoro.hermawan@asri.co.id</t>
  </si>
  <si>
    <t>admin.engineering@fatmawaticitycenter.co.id</t>
  </si>
  <si>
    <t>BM</t>
  </si>
  <si>
    <t>bm@fatmawaticitycenter.co.id</t>
  </si>
  <si>
    <t>chief.eng@fatmawaticitycenter.co.id</t>
  </si>
  <si>
    <t>chief.tr@fatmawaticitycenter.co.id</t>
  </si>
  <si>
    <t>collection@fatmawaticitycenter.co.id</t>
  </si>
  <si>
    <t>DC HSE</t>
  </si>
  <si>
    <t>dc.hse@fatmawaticitycenter.co.id</t>
  </si>
  <si>
    <t>General Services</t>
  </si>
  <si>
    <t>HSE Staff</t>
  </si>
  <si>
    <t>engineering@fatmawaticitycenter.co.id</t>
  </si>
  <si>
    <t>Engineering Staff</t>
  </si>
  <si>
    <t>Non User</t>
  </si>
  <si>
    <t>Fatmawati City Center</t>
  </si>
  <si>
    <t>fatmawaticitycenter@fatmawaticitycenter.co.id</t>
  </si>
  <si>
    <t>general.admin@fatmawaticitycenter.co.id</t>
  </si>
  <si>
    <t>gracia loemongga</t>
  </si>
  <si>
    <t>gracia.loemongga@fatmawaticitycenter.co.id</t>
  </si>
  <si>
    <t>HSE</t>
  </si>
  <si>
    <t>hse@fatmawaticitycenter.co.id</t>
  </si>
  <si>
    <t>HSE Supervisor</t>
  </si>
  <si>
    <t>Operation</t>
  </si>
  <si>
    <t>ops@fatmawaticitycenter.co.id</t>
  </si>
  <si>
    <t>Rifka Oktaviana</t>
  </si>
  <si>
    <t>ap@fatmawaticitycenter.co.id</t>
  </si>
  <si>
    <t>SPV Lead Engineering</t>
  </si>
  <si>
    <t>spv.engineering@fatmawaticitycenter.co.id</t>
  </si>
  <si>
    <t>spv.tr@fatmawaticitycenter.co.id</t>
  </si>
  <si>
    <t>storekeeper@fatmawaticitycenter.co.id</t>
  </si>
  <si>
    <t>tr@fatmawaticitycenter.co.id</t>
  </si>
  <si>
    <t>Admin Purchasing</t>
  </si>
  <si>
    <t>adminpurchasing@district8.co</t>
  </si>
  <si>
    <t>Admin Purchasing 2</t>
  </si>
  <si>
    <t>admin.purchasing2@district8.co</t>
  </si>
  <si>
    <t>Casey Puspa A</t>
  </si>
  <si>
    <t>casey.puspa@district8.co</t>
  </si>
  <si>
    <t>Hse Supervisor</t>
  </si>
  <si>
    <t>Cashier Finance D8</t>
  </si>
  <si>
    <t>financed8@district8.co</t>
  </si>
  <si>
    <t>D8 Finance</t>
  </si>
  <si>
    <t>finance@district8.co</t>
  </si>
  <si>
    <t>Finance &amp; Accounting Staff</t>
  </si>
  <si>
    <t>Deden Mulyana</t>
  </si>
  <si>
    <t>deden.mulyana@district8.co</t>
  </si>
  <si>
    <t>HRGA &amp; LEGAL</t>
  </si>
  <si>
    <t>Desi Lamria Indriani</t>
  </si>
  <si>
    <t>desi.indriani@district8.co</t>
  </si>
  <si>
    <t>Account Payable</t>
  </si>
  <si>
    <t>Dian Ekawati</t>
  </si>
  <si>
    <t>dian.ekawati@district8.co</t>
  </si>
  <si>
    <t>FINANCE &amp; ACCOUNTING</t>
  </si>
  <si>
    <t>Dillie Febrian</t>
  </si>
  <si>
    <t>dillie.febrian@district8.co</t>
  </si>
  <si>
    <t>General Service Manager</t>
  </si>
  <si>
    <t>Dina Fitriana</t>
  </si>
  <si>
    <t>dina.fitriana@district8.co</t>
  </si>
  <si>
    <t>Dirk Fischbach</t>
  </si>
  <si>
    <t>dirk.fischbach@district8.co</t>
  </si>
  <si>
    <t>BUILDING MANAGEMENT</t>
  </si>
  <si>
    <t>Building Management General Manager</t>
  </si>
  <si>
    <t>Elizabeth Putri</t>
  </si>
  <si>
    <t>elizabeth.putri@district8.co</t>
  </si>
  <si>
    <t>Hanwi sofjan</t>
  </si>
  <si>
    <t>Hanwi.sofjan@district8.co</t>
  </si>
  <si>
    <t>Irma Yulyanti</t>
  </si>
  <si>
    <t>irma.yulyanti@district8.co</t>
  </si>
  <si>
    <t>Account Receiveble Staff</t>
  </si>
  <si>
    <t>Kartika Hilda</t>
  </si>
  <si>
    <t>kartika.hilda@district8.co</t>
  </si>
  <si>
    <t>Lenny Juniartha Christine</t>
  </si>
  <si>
    <t>lenny.juniartha@district8.co</t>
  </si>
  <si>
    <t>BUSINESS DEVELOPMENT</t>
  </si>
  <si>
    <t>linda.herlinawati@district8.co</t>
  </si>
  <si>
    <t>Molyvia</t>
  </si>
  <si>
    <t>molyvia.molyvia@district8.co</t>
  </si>
  <si>
    <t>CLIENT SERVICES APARTMENT</t>
  </si>
  <si>
    <t>Client Services Manager</t>
  </si>
  <si>
    <t>Nikodemus Budi Prajitno</t>
  </si>
  <si>
    <t>nikodemus.budi@district8.co</t>
  </si>
  <si>
    <t>Nita Rama yunita</t>
  </si>
  <si>
    <t>nita.rama@district8.co</t>
  </si>
  <si>
    <t>Finance &amp; Accouting Manager</t>
  </si>
  <si>
    <t>Nurhadi</t>
  </si>
  <si>
    <t>nurhadi.nurhadi@district8.co</t>
  </si>
  <si>
    <t>Oscar Delon</t>
  </si>
  <si>
    <t>oscar.delon@district8.co</t>
  </si>
  <si>
    <t>Finance &amp; Accounting Supervisor</t>
  </si>
  <si>
    <t>Sheila Andriana</t>
  </si>
  <si>
    <t>sheila.andriana@district8.co</t>
  </si>
  <si>
    <t>CLIENT SERVICES OFFICE</t>
  </si>
  <si>
    <t>Sulaiman</t>
  </si>
  <si>
    <t>sulaiman.sulaiman@district8.co</t>
  </si>
  <si>
    <t>Suyatno</t>
  </si>
  <si>
    <t>suyatno.suyatno@district8.co</t>
  </si>
  <si>
    <t>Tiur Lamria</t>
  </si>
  <si>
    <t>tiur.lamria@district8.co</t>
  </si>
  <si>
    <t>Vinka Novelia</t>
  </si>
  <si>
    <t>vinka.novelia@district8.co</t>
  </si>
  <si>
    <t>Vivi Nurhaliza</t>
  </si>
  <si>
    <t>vivi.nurhaliza@district8.co</t>
  </si>
  <si>
    <t>Win Ardyani</t>
  </si>
  <si>
    <t>win.ardyani@district8.co</t>
  </si>
  <si>
    <t>Yuli Yanah</t>
  </si>
  <si>
    <t>yuli.yanah@asri.co.id</t>
  </si>
  <si>
    <t>Hospitality</t>
  </si>
  <si>
    <t>Hospitality Purchasing Manager</t>
  </si>
  <si>
    <t>Yusrizal</t>
  </si>
  <si>
    <t>yusrizal@district8.co</t>
  </si>
  <si>
    <t>SITE</t>
  </si>
  <si>
    <t>DOMAIN</t>
  </si>
  <si>
    <t>Company Owner</t>
  </si>
  <si>
    <t>Tenant ID</t>
  </si>
  <si>
    <t>Admin 365 Login</t>
  </si>
  <si>
    <t>ashta.co.id</t>
  </si>
  <si>
    <t>PT Mandiri Andal Sejahtera</t>
  </si>
  <si>
    <t>e36e084b-c3ff-435f-8399-1f1669d4cb14</t>
  </si>
  <si>
    <t>asriasg.onmicrosoft.com</t>
  </si>
  <si>
    <t>asri.co.id</t>
  </si>
  <si>
    <t>PT Makmur Jaya Serasi</t>
  </si>
  <si>
    <t>16123f7a-b68b-432a-8d51-5c15ff665b87</t>
  </si>
  <si>
    <t>asriasg1.onmicrosoft.com</t>
  </si>
  <si>
    <t>fatmawaticitycenter.co.id</t>
  </si>
  <si>
    <t>PT Pesona Puri Property</t>
  </si>
  <si>
    <t>ccd9814c-2fd6-4a87-a480-1924b5b2d16d</t>
  </si>
  <si>
    <t>menarajakarta.onmicrosoft.com</t>
  </si>
  <si>
    <t>Flix</t>
  </si>
  <si>
    <t>flixcinema.com</t>
  </si>
  <si>
    <t>277e2a94-e658-4b3b-a464-0e48f00cc3a0</t>
  </si>
  <si>
    <t>flixcinema.onmicrosoft.com</t>
  </si>
  <si>
    <t>grandgalaxypark.com</t>
  </si>
  <si>
    <t>PT Bangun Jaga Karsa</t>
  </si>
  <si>
    <t>75a43069-676b-47ec-918f-e67bbfe48d4b</t>
  </si>
  <si>
    <t>grandgalaxyp.onmicrosoft.com</t>
  </si>
  <si>
    <t>hublife.co.id</t>
  </si>
  <si>
    <t>PT Arya Kencana Makmur Abadi</t>
  </si>
  <si>
    <t>b024e66e-72d0-40b9-82a6-2e45847c8aad</t>
  </si>
  <si>
    <t>aryakma.onmicrosoft.com</t>
  </si>
  <si>
    <t>Menara Jakarta</t>
  </si>
  <si>
    <t>menarajakarta.co.id</t>
  </si>
  <si>
    <t>mallofindonesia.com</t>
  </si>
  <si>
    <t>PT Makmur Jaya Serasi (MOI)</t>
  </si>
  <si>
    <t>f64f3041-e59d-4c68-8ecd-031ea4b90326</t>
  </si>
  <si>
    <t>mallofindo.onmicrosoft.com</t>
  </si>
  <si>
    <t>pikavenue.com</t>
  </si>
  <si>
    <t>PT Multi Artha Pratama</t>
  </si>
  <si>
    <t>5283db89-d793-4a95-bc87-1a30dad0ed63</t>
  </si>
  <si>
    <t>asriasgii.onmicrosoft.com</t>
  </si>
  <si>
    <t>Taman Anggrek Residence</t>
  </si>
  <si>
    <t>tamananggrekresidence.co.id</t>
  </si>
  <si>
    <t>PT Andal Makmur Agung</t>
  </si>
  <si>
    <t>f99c2395-eb47-4168-b977-cbab5bd0ab74</t>
  </si>
  <si>
    <t>tamanaggrek.onmicrosoft.com</t>
  </si>
  <si>
    <t>District 8</t>
  </si>
  <si>
    <t>district8.co</t>
  </si>
  <si>
    <t xml:space="preserve">PT Karunia Artha Pratama </t>
  </si>
  <si>
    <t>68f57139-00cd-4b93-b457-e08a289410f2</t>
  </si>
  <si>
    <t>district8.onmicrosoft.com</t>
  </si>
  <si>
    <t>Menara Jakarta Mall</t>
  </si>
  <si>
    <t>kmall.co.id</t>
  </si>
  <si>
    <t>PT Mandiri Andal Sejahtera (KMALL)</t>
  </si>
  <si>
    <t>NEW</t>
  </si>
  <si>
    <t>admin@kmalljakarta.onmicrosoft.com</t>
  </si>
  <si>
    <t>FINAL RENEWAL 2025</t>
  </si>
  <si>
    <t>Breakdown</t>
  </si>
  <si>
    <t>Subtotal</t>
  </si>
  <si>
    <t>Visio</t>
  </si>
  <si>
    <t>Renewal (Standard)</t>
  </si>
  <si>
    <t>Renewal (Basic)</t>
  </si>
  <si>
    <t>MPP (Standard)</t>
  </si>
  <si>
    <t>MPP (Basic)</t>
  </si>
  <si>
    <t>Mutasi (Standard)</t>
  </si>
  <si>
    <t>Mutasi (Basic)</t>
  </si>
  <si>
    <t>Asri.co.id</t>
  </si>
  <si>
    <t>Pikavenue.com</t>
  </si>
  <si>
    <t>Ashta.co.id</t>
  </si>
  <si>
    <t>Hublife.co.id</t>
  </si>
  <si>
    <t>Grandgalaxypark.com</t>
  </si>
  <si>
    <t>`</t>
  </si>
  <si>
    <t>Tamananggrekresidence.co.id</t>
  </si>
  <si>
    <t>Menarajakarta.co.id</t>
  </si>
  <si>
    <t>Fatmawaticitycenter.co.id</t>
  </si>
  <si>
    <t>District8.co</t>
  </si>
  <si>
    <t>No. Telp</t>
  </si>
  <si>
    <t>NIK</t>
  </si>
  <si>
    <t>Level</t>
  </si>
  <si>
    <t>Custom Attribute 1 (LOCATION)</t>
  </si>
  <si>
    <t>Custom Attribute 2 (LEVELLING NAME)</t>
  </si>
  <si>
    <t>Custom Attribute 3 (NIK)</t>
  </si>
  <si>
    <t>Custom Attribute 4 (HIREDATE)</t>
  </si>
  <si>
    <t>JOB TITLE (SUNFISH)</t>
  </si>
  <si>
    <t>Departemen NEW</t>
  </si>
  <si>
    <t>Keterangan</t>
  </si>
  <si>
    <t>Agung Setya Pribadi</t>
  </si>
  <si>
    <t>agung.setyapribadi@pikavenue.com</t>
  </si>
  <si>
    <t>Akmal Dwi Saputra</t>
  </si>
  <si>
    <t>akmal.saputra@pikavenue.com</t>
  </si>
  <si>
    <t>62895-3808-00996</t>
  </si>
  <si>
    <t>Unit - PIK Avenue</t>
  </si>
  <si>
    <t>Senior Staff</t>
  </si>
  <si>
    <t>GEA Senior Staff</t>
  </si>
  <si>
    <t>Ananda Rizki</t>
  </si>
  <si>
    <t>ananda.rizki@pikavenue.com</t>
  </si>
  <si>
    <t>62819-3393-9165</t>
  </si>
  <si>
    <t>Anif Furqon</t>
  </si>
  <si>
    <t>anif.furqon@pikavenue.com</t>
  </si>
  <si>
    <t>Ari Hermawan</t>
  </si>
  <si>
    <t>ari.hermawan@pikavenue.com</t>
  </si>
  <si>
    <t>62877-6277-7511</t>
  </si>
  <si>
    <t>Aris Setiyo</t>
  </si>
  <si>
    <t>aris.setiyo@pikavenue.com</t>
  </si>
  <si>
    <t>62896-5152-6628</t>
  </si>
  <si>
    <t>Staff</t>
  </si>
  <si>
    <t>MVAC Staff</t>
  </si>
  <si>
    <t>Bellinda Corinna</t>
  </si>
  <si>
    <t>bellinda.corinna@pikavenue.com</t>
  </si>
  <si>
    <t>62812-8963-3379</t>
  </si>
  <si>
    <t>Social Media &amp; Digital Administration Senior Staff</t>
  </si>
  <si>
    <t>Deriansyah</t>
  </si>
  <si>
    <t>deriansyah.sopran@pikavenue.com</t>
  </si>
  <si>
    <t>62856-7723-216</t>
  </si>
  <si>
    <t>Plumbing Staff</t>
  </si>
  <si>
    <t>Dwi Indah Wulandari</t>
  </si>
  <si>
    <t>dwi.wulandari@pikavenue.com</t>
  </si>
  <si>
    <t>62813-8505-0420</t>
  </si>
  <si>
    <t>Efendi Saputro</t>
  </si>
  <si>
    <t>efendi.saputro@pikavenue.com</t>
  </si>
  <si>
    <t>Control Panel Staff</t>
  </si>
  <si>
    <t>Eka Mustanto</t>
  </si>
  <si>
    <t>consult@pikavenue.com</t>
  </si>
  <si>
    <t>Engineering PIKA</t>
  </si>
  <si>
    <t>engineering.pika@pikavenue.com</t>
  </si>
  <si>
    <t>Esti Dwipiani</t>
  </si>
  <si>
    <t>esti.dwipiani@pikavenue.com</t>
  </si>
  <si>
    <t>62812-9529-4406</t>
  </si>
  <si>
    <t>Operational Mall Administration Staff</t>
  </si>
  <si>
    <t>62877-7521-8694</t>
  </si>
  <si>
    <t>Fiqi Nasrullah</t>
  </si>
  <si>
    <t>fiqi.nasrullah@pikavenue.com</t>
  </si>
  <si>
    <t>Guest Experience PIK Avenue</t>
  </si>
  <si>
    <t>guest.experience@pikavenue.com</t>
  </si>
  <si>
    <t>Guest Experience Staff</t>
  </si>
  <si>
    <t>Hendri Apriansyah</t>
  </si>
  <si>
    <t>hendri.apriansyah@pikavenue.com</t>
  </si>
  <si>
    <t>62821-2408-8849</t>
  </si>
  <si>
    <t>Mutation</t>
  </si>
  <si>
    <t>GGP ke PIK Ave</t>
  </si>
  <si>
    <t>it@pikavenue.com</t>
  </si>
  <si>
    <t>Jainsen Ovandi Peole</t>
  </si>
  <si>
    <t>jainsen.peole@pikavenue.com</t>
  </si>
  <si>
    <t>62821-1829-1984</t>
  </si>
  <si>
    <t>Safety Staff</t>
  </si>
  <si>
    <t>MPP 2025</t>
  </si>
  <si>
    <t>Julius Dominggus Siahaya</t>
  </si>
  <si>
    <t>julius.siahaya@pikavenue.com</t>
  </si>
  <si>
    <t>62812-1161-9350</t>
  </si>
  <si>
    <t>Supervisor</t>
  </si>
  <si>
    <t>MOI ke PIK Ave</t>
  </si>
  <si>
    <t>Masheru Pamuji</t>
  </si>
  <si>
    <t>masheru.pamuji@pikavenue.com</t>
  </si>
  <si>
    <t>62812-2729-6948</t>
  </si>
  <si>
    <t>Moh Nur Hadi Kusuma</t>
  </si>
  <si>
    <t>moh.kusuma@pikavenue.com</t>
  </si>
  <si>
    <t>62877-8924-8155</t>
  </si>
  <si>
    <t>Plumbing Supervisor</t>
  </si>
  <si>
    <t>Monica Theresia</t>
  </si>
  <si>
    <t>monica.theresia@pikavenue.com</t>
  </si>
  <si>
    <t>62821-3636-7021</t>
  </si>
  <si>
    <t>Landscape Supervisor</t>
  </si>
  <si>
    <t>Muhammad Andiyani</t>
  </si>
  <si>
    <t>muhammad.andiyani@pikavenue.com</t>
  </si>
  <si>
    <t>62856-9195-4304</t>
  </si>
  <si>
    <t>Pandu Sajiwa</t>
  </si>
  <si>
    <t>pandu.sajiwa@pikavenue.com</t>
  </si>
  <si>
    <t>62815-8855-419</t>
  </si>
  <si>
    <t>Housekeeping &amp; Parking Staff</t>
  </si>
  <si>
    <t>62813-1564-0170</t>
  </si>
  <si>
    <t>Ramadhandy Mandra Nugraha</t>
  </si>
  <si>
    <t>ramadhandy.mn@pikavenue.com</t>
  </si>
  <si>
    <t>62898-8767-238</t>
  </si>
  <si>
    <t>Rangga Palastawa</t>
  </si>
  <si>
    <t>rangga.palastawa@pikavenue.com</t>
  </si>
  <si>
    <t>62859-4734-9387</t>
  </si>
  <si>
    <t>Electrical Staff</t>
  </si>
  <si>
    <t>Rangga Saputra</t>
  </si>
  <si>
    <t>rangga.saputra@pikavenue.com</t>
  </si>
  <si>
    <t>62812-9052-4629</t>
  </si>
  <si>
    <t>Regil Yanwar Fadilah</t>
  </si>
  <si>
    <t>62838-8011-422</t>
  </si>
  <si>
    <t>Replacement</t>
  </si>
  <si>
    <t>Darul Ulum</t>
  </si>
  <si>
    <t>Reno Sapuansyah</t>
  </si>
  <si>
    <t>reno.sapuansyah@pikavenue.com</t>
  </si>
  <si>
    <t>62859-4750-1043</t>
  </si>
  <si>
    <t>Hizra Saputra</t>
  </si>
  <si>
    <t>Rishal Indra</t>
  </si>
  <si>
    <t>rishal.indra@pikavenue.com</t>
  </si>
  <si>
    <t>Rustamaji</t>
  </si>
  <si>
    <t>rustamaji.suhadi@pikavenue.com</t>
  </si>
  <si>
    <t>62818-0714-7393</t>
  </si>
  <si>
    <t>Replacement Rotation</t>
  </si>
  <si>
    <t>Sabarudin</t>
  </si>
  <si>
    <t>sabarudin@pikavenue.com</t>
  </si>
  <si>
    <t>silvia fransisca</t>
  </si>
  <si>
    <t>silvia.fransisca@pikavenue.com</t>
  </si>
  <si>
    <t>Tenant Relation PIK AVENUE</t>
  </si>
  <si>
    <t>tr.mailinglist@pikavenue.com</t>
  </si>
  <si>
    <t>tias mintaraga</t>
  </si>
  <si>
    <t>tias.mintaraga@pikavenue.com</t>
  </si>
  <si>
    <t>Tika Aprianti</t>
  </si>
  <si>
    <t>tika.aprianti@pikavenue.com</t>
  </si>
  <si>
    <t>62857-1508-0301</t>
  </si>
  <si>
    <t>Vera Lidia</t>
  </si>
  <si>
    <t>vera.lidia@pikavenue.com</t>
  </si>
  <si>
    <t>Afif Akbar Kadarusman</t>
  </si>
  <si>
    <t>afif.kadarusman@ashta.co.id</t>
  </si>
  <si>
    <t>62815-1086-9855</t>
  </si>
  <si>
    <t>Events Staff</t>
  </si>
  <si>
    <t>Unit - ASHTA</t>
  </si>
  <si>
    <t>alex.kusuma@ashtarasa.com</t>
  </si>
  <si>
    <t>Andrew Aryansyah S</t>
  </si>
  <si>
    <t>andrew.s@ashta.co.id</t>
  </si>
  <si>
    <t>62896-3120-1194</t>
  </si>
  <si>
    <t>Andrian Risadi</t>
  </si>
  <si>
    <t>andrian.risadi@ashta.co.id</t>
  </si>
  <si>
    <t>62896-5852-6789</t>
  </si>
  <si>
    <t>GEA &amp; Tenant Relation Staff</t>
  </si>
  <si>
    <t>Tenant Relations ASHTA</t>
  </si>
  <si>
    <t>ASHTATALENTS</t>
  </si>
  <si>
    <t>talents@ashta.co.id</t>
  </si>
  <si>
    <t>Marcomm Staff</t>
  </si>
  <si>
    <t>Barus Nainggolan</t>
  </si>
  <si>
    <t>barus.nainggolan@ashta.co.id</t>
  </si>
  <si>
    <t>62812-8382-4004</t>
  </si>
  <si>
    <t>Canteen District8</t>
  </si>
  <si>
    <t>canteen.district8@ashta.co.id</t>
  </si>
  <si>
    <t>Other</t>
  </si>
  <si>
    <t>Ceria Thalia Sumanti</t>
  </si>
  <si>
    <t>ceria.sumanti@asri.co.id</t>
  </si>
  <si>
    <t>62853-9967-9507</t>
  </si>
  <si>
    <t>Cessha Fatimah Adinda Putri</t>
  </si>
  <si>
    <t>cessha.putri@ashta.co.id</t>
  </si>
  <si>
    <t>62818-1889-5616</t>
  </si>
  <si>
    <t>Dian Puspitasari</t>
  </si>
  <si>
    <t>dian.puspitasari@ashta.co.id</t>
  </si>
  <si>
    <t>62812-9491-1401</t>
  </si>
  <si>
    <t>Guest Experience Ashta</t>
  </si>
  <si>
    <t>guest.experience@ashta.co.id</t>
  </si>
  <si>
    <t>Heidi Kusuma</t>
  </si>
  <si>
    <t>heidi.kusuma@ashtarasa.com</t>
  </si>
  <si>
    <t>Hendi Hidayat</t>
  </si>
  <si>
    <t>hendi.hidayat@ashta.co.id</t>
  </si>
  <si>
    <t>62838-0805-8140</t>
  </si>
  <si>
    <t>Ido Rudy Clay</t>
  </si>
  <si>
    <t>ido.clay@ashta.co.id</t>
  </si>
  <si>
    <t>62813-8175-4493</t>
  </si>
  <si>
    <t>Security &amp; Parking Supervisor</t>
  </si>
  <si>
    <t>it@ashta.co.id</t>
  </si>
  <si>
    <t>Luthfan Az Zihni</t>
  </si>
  <si>
    <t>luthfan.zihni@ashta.co.id</t>
  </si>
  <si>
    <t>62877-2994-4909</t>
  </si>
  <si>
    <t>Maria Viniati Borromeu Pewut</t>
  </si>
  <si>
    <t>maria.pewut@ashta.co.id</t>
  </si>
  <si>
    <t>62812-9125-2952</t>
  </si>
  <si>
    <t>GEA &amp; Tenant Relation Supervisor</t>
  </si>
  <si>
    <t>Mustofa</t>
  </si>
  <si>
    <t>mustofa.mustofa@ashta.co.id</t>
  </si>
  <si>
    <t>62853-1220-1945</t>
  </si>
  <si>
    <t>Nur Aprianna</t>
  </si>
  <si>
    <t>nur.aprianna@ashta.co.id</t>
  </si>
  <si>
    <t>62895-2303-0649</t>
  </si>
  <si>
    <t>Nur Firmansyah</t>
  </si>
  <si>
    <t>nur.firmansyah@ashta.co.id</t>
  </si>
  <si>
    <t>62812-8384-5500</t>
  </si>
  <si>
    <t>Nurudin</t>
  </si>
  <si>
    <t>nurudin.nurudin@ashta.co.id</t>
  </si>
  <si>
    <t>62812-9688-7101</t>
  </si>
  <si>
    <t>Raiyan Ramadhan</t>
  </si>
  <si>
    <t>raiyan.ramadhan@ashta.co.id</t>
  </si>
  <si>
    <t>62853-6121-5858</t>
  </si>
  <si>
    <t>Rosmainia Alfandari</t>
  </si>
  <si>
    <t>rosmainia.alfandari@ashta.co.id</t>
  </si>
  <si>
    <t>62877-8459-7520</t>
  </si>
  <si>
    <t>Operation Administration Staff</t>
  </si>
  <si>
    <t>62821-2280-3053</t>
  </si>
  <si>
    <t>Sherlly Hartono</t>
  </si>
  <si>
    <t>sherlly.hartono@ashtarasa.com</t>
  </si>
  <si>
    <t>Spac8</t>
  </si>
  <si>
    <t>spac8@ashta.co.id</t>
  </si>
  <si>
    <t>62818-165-005</t>
  </si>
  <si>
    <t>Assistant Manager</t>
  </si>
  <si>
    <t>Steve Kusuma</t>
  </si>
  <si>
    <t>steve.kusuma@ashtarasa.com</t>
  </si>
  <si>
    <t>Tenant Relations Ashta</t>
  </si>
  <si>
    <t>tenant.relations@ashta.co.id</t>
  </si>
  <si>
    <t>Walter Kusuma</t>
  </si>
  <si>
    <t>walter.kusuma@ashtarasa.com</t>
  </si>
  <si>
    <t>alex.kusuma@ashtarasagraha.com</t>
  </si>
  <si>
    <t>Unit - HUBLIFE</t>
  </si>
  <si>
    <t>Alridho Yudha Permana</t>
  </si>
  <si>
    <t>alridho.permana@hublife.co.id</t>
  </si>
  <si>
    <t>Aries Prayogo</t>
  </si>
  <si>
    <t>aries.prayogo@hublife.co.id</t>
  </si>
  <si>
    <t>Bagus Anggara</t>
  </si>
  <si>
    <t>bagus.anggara@hublife.co.id</t>
  </si>
  <si>
    <t>62812-1158-1357</t>
  </si>
  <si>
    <t>Graphic Design Senior Staff</t>
  </si>
  <si>
    <t>62815-7467-2467</t>
  </si>
  <si>
    <t>Catherine Susanto</t>
  </si>
  <si>
    <t>Engineering Hublife</t>
  </si>
  <si>
    <t>engineering.hl@hublife.co.id</t>
  </si>
  <si>
    <t>General Operation</t>
  </si>
  <si>
    <t>general.operation@hublife.co.id</t>
  </si>
  <si>
    <t>HSE Staff (Outsource)</t>
  </si>
  <si>
    <t>Keperluan vendor attach gambar di Ms Forms. #10252 (Password: generaloperation@123)</t>
  </si>
  <si>
    <t>Guest Experience Hublife</t>
  </si>
  <si>
    <t>guest.experience@hublife.co.id</t>
  </si>
  <si>
    <t>Hamid Susilo</t>
  </si>
  <si>
    <t>hamid.susilo@hublife.co.id</t>
  </si>
  <si>
    <t>62819-0551-4181</t>
  </si>
  <si>
    <t>heidi.kusuma@ashtarasagraha.com</t>
  </si>
  <si>
    <t>Ida Minda</t>
  </si>
  <si>
    <t>ida.minda@hublife.co.id</t>
  </si>
  <si>
    <t>62858-8745-5737</t>
  </si>
  <si>
    <t>Inesia Melati</t>
  </si>
  <si>
    <t>inesia.melati@hublife.co.id</t>
  </si>
  <si>
    <t>62857-7448-5890</t>
  </si>
  <si>
    <t>Iskandar</t>
  </si>
  <si>
    <t>iskandar.ngadiman@hublife.co.id</t>
  </si>
  <si>
    <t>62812-9075-1203</t>
  </si>
  <si>
    <t>Civil Supervisor</t>
  </si>
  <si>
    <t>Isnul Firmansyah</t>
  </si>
  <si>
    <t>isnul.firmansyah@hublife.co.id</t>
  </si>
  <si>
    <t>62812-1882-5204</t>
  </si>
  <si>
    <t>PIK ke Hublife 08 April 2025 Tiket 9796</t>
  </si>
  <si>
    <t>it@hublife.co.id</t>
  </si>
  <si>
    <t>leasing@hublife.co.id</t>
  </si>
  <si>
    <t>Leo Aji Yanto</t>
  </si>
  <si>
    <t>leo.yanto@hublife.co.id</t>
  </si>
  <si>
    <t>62856-9378-6656</t>
  </si>
  <si>
    <t>Luhut Hermanto</t>
  </si>
  <si>
    <t>62812-8083-5652</t>
  </si>
  <si>
    <t>Muhammad Arif Al Furqon</t>
  </si>
  <si>
    <t>muhammad.furqon@hublife.co.id</t>
  </si>
  <si>
    <t>62895-3302-59148</t>
  </si>
  <si>
    <t>Security Supervisor</t>
  </si>
  <si>
    <t>Harnas S T Raul</t>
  </si>
  <si>
    <t>Muhamad Dicki Ade Saputra</t>
  </si>
  <si>
    <t>muhamad.saputra@hublife.co.id</t>
  </si>
  <si>
    <t>62812-7205-5578</t>
  </si>
  <si>
    <t>MVAC Supervisor</t>
  </si>
  <si>
    <t>Rahma Nindia Kalyana</t>
  </si>
  <si>
    <t>rahma.kalyana@hublife.co.id</t>
  </si>
  <si>
    <t>62812-9877-3155</t>
  </si>
  <si>
    <t>Casual Leasing Junior Supervisor</t>
  </si>
  <si>
    <t>Riski Adrizal</t>
  </si>
  <si>
    <t>riski.adrizal@hublife.co.id</t>
  </si>
  <si>
    <t>62853-5531-4546</t>
  </si>
  <si>
    <t>Fire &amp; Safety Supervisor</t>
  </si>
  <si>
    <t>sherlly.hartono@ashtarasagraha.com</t>
  </si>
  <si>
    <t>Stefanny Yanto</t>
  </si>
  <si>
    <t>stefanny.yanto@hublife.co.id</t>
  </si>
  <si>
    <t>Casual Leasing Supervisor</t>
  </si>
  <si>
    <t>steve.kusuma@ashtarasagraha.com</t>
  </si>
  <si>
    <t>Susanto Ardhi Sari</t>
  </si>
  <si>
    <t>susanto.sari@hublife.co.id</t>
  </si>
  <si>
    <t>62815-6762-0910</t>
  </si>
  <si>
    <t>Tordi Agus Prasaska</t>
  </si>
  <si>
    <t>62853-1922-1344</t>
  </si>
  <si>
    <t>Tenant Relation Hublife</t>
  </si>
  <si>
    <t>tenant.relation@hublife.co.id</t>
  </si>
  <si>
    <t>walter.kusuma@ashtarasagraha.com</t>
  </si>
  <si>
    <t>6289-7910-8667</t>
  </si>
  <si>
    <t>Adam Hafiz</t>
  </si>
  <si>
    <t>adam.hafiz@asri.co.id</t>
  </si>
  <si>
    <t>62857-1910-8019</t>
  </si>
  <si>
    <t>Head Office - ASGO</t>
  </si>
  <si>
    <t>Security Operational Supervisor</t>
  </si>
  <si>
    <t>62813-1903-8101</t>
  </si>
  <si>
    <t>Adelia Marcha Yunus</t>
  </si>
  <si>
    <t>adelia.marcha@asri.co.id</t>
  </si>
  <si>
    <t>6287-7735-99524</t>
  </si>
  <si>
    <t>MOI ke ASRI karena handel MOI &amp; KMALL</t>
  </si>
  <si>
    <t>62858-8382-4833</t>
  </si>
  <si>
    <t>62813-2868-2033</t>
  </si>
  <si>
    <t>admin.purchasing@asri.co.id</t>
  </si>
  <si>
    <t>62812-9322-3052</t>
  </si>
  <si>
    <t>Ravello Jonathan Hasitongan</t>
  </si>
  <si>
    <t>Agatha Yosefina</t>
  </si>
  <si>
    <t>agatha.yosefina@asri.co.id</t>
  </si>
  <si>
    <t>62812-1203-3915</t>
  </si>
  <si>
    <t>Unit - GGP</t>
  </si>
  <si>
    <t>Leasing Assistant Manager</t>
  </si>
  <si>
    <t>Unbudgeted</t>
  </si>
  <si>
    <t>62812-4589-5694</t>
  </si>
  <si>
    <t>Ahmad Zaelani Firdaus</t>
  </si>
  <si>
    <t>ahmad.firdaus@asri.co.id</t>
  </si>
  <si>
    <t>62817-346-474</t>
  </si>
  <si>
    <t>Aji Rahmadani</t>
  </si>
  <si>
    <t>aji.rahmadani@asri.co.id</t>
  </si>
  <si>
    <t>62899-7331-061</t>
  </si>
  <si>
    <t>Unit - Menara Jakarta Mall</t>
  </si>
  <si>
    <t>62878-2552-1698</t>
  </si>
  <si>
    <t>62819-5252-0528</t>
  </si>
  <si>
    <t>62812-8064-0133</t>
  </si>
  <si>
    <t>62812-2172-8811</t>
  </si>
  <si>
    <t>62812-1946-3231</t>
  </si>
  <si>
    <t>Alvita Marsha</t>
  </si>
  <si>
    <t>alvita.marsha@asri.co.id</t>
  </si>
  <si>
    <t>62813-9878-2898</t>
  </si>
  <si>
    <t>62812-9464-5811</t>
  </si>
  <si>
    <t>62898-2318-200</t>
  </si>
  <si>
    <t>Anggi Anggara</t>
  </si>
  <si>
    <t>anggi.anggara@asri.co.id</t>
  </si>
  <si>
    <t>62813-1717-0992</t>
  </si>
  <si>
    <t>Content Creator Supervisor</t>
  </si>
  <si>
    <t>62812-2234-9102</t>
  </si>
  <si>
    <t>62852-9229-1555</t>
  </si>
  <si>
    <t>Manager</t>
  </si>
  <si>
    <t>62812-1330-5162</t>
  </si>
  <si>
    <t>62812-1480-0500</t>
  </si>
  <si>
    <t>62857-2967-1274</t>
  </si>
  <si>
    <t>Arief Kurniawan</t>
  </si>
  <si>
    <t>arief.kurniawan@asri.co.id</t>
  </si>
  <si>
    <t>62822-9962-2997</t>
  </si>
  <si>
    <t>Unit - Menara Jakarta</t>
  </si>
  <si>
    <t>62856-7222-218</t>
  </si>
  <si>
    <t>Director</t>
  </si>
  <si>
    <t>Diah Rahayu</t>
  </si>
  <si>
    <t>62811-7229-979</t>
  </si>
  <si>
    <t>62815-1379-0582</t>
  </si>
  <si>
    <t>62812-1919-1674</t>
  </si>
  <si>
    <t>ASRI a subsidiary of Agung Sedayu Group</t>
  </si>
  <si>
    <t>centerexperience@asri.co.id</t>
  </si>
  <si>
    <t>Center Experience Staff</t>
  </si>
  <si>
    <t>ASRI Living</t>
  </si>
  <si>
    <t>asriliving@asri.co.id</t>
  </si>
  <si>
    <t>Innovation Staff</t>
  </si>
  <si>
    <t>62857-7601-7627</t>
  </si>
  <si>
    <t>Axell Matthew Rotinsulu</t>
  </si>
  <si>
    <t>axell.rotinsulu@asri.co.id</t>
  </si>
  <si>
    <t>62819-9653-5307</t>
  </si>
  <si>
    <t>Senior Supervisor</t>
  </si>
  <si>
    <t>62812-9187-9606</t>
  </si>
  <si>
    <t>62895-3307-64325</t>
  </si>
  <si>
    <t>62851-5671-9103</t>
  </si>
  <si>
    <t>62857-9935-8134</t>
  </si>
  <si>
    <t>62812-2384-641</t>
  </si>
  <si>
    <t>62857-7728-2849</t>
  </si>
  <si>
    <t>62812-8231-0886</t>
  </si>
  <si>
    <t>Calvin Sutandi</t>
  </si>
  <si>
    <t>calvin.sutandi@asri.co.id</t>
  </si>
  <si>
    <t>62852-1127-2774</t>
  </si>
  <si>
    <t>Unit - MOI</t>
  </si>
  <si>
    <t>62821-2363-1971</t>
  </si>
  <si>
    <t>Charles Lim</t>
  </si>
  <si>
    <t>charles.lim@asri.co.id</t>
  </si>
  <si>
    <t>62812-8599-4468</t>
  </si>
  <si>
    <t>Reza Fauzi</t>
  </si>
  <si>
    <t>62878-1710-6609</t>
  </si>
  <si>
    <t>62812-6204-8265</t>
  </si>
  <si>
    <t>Christina</t>
  </si>
  <si>
    <t>christina.suhardi@asri.co.id</t>
  </si>
  <si>
    <t>62817-9909-767</t>
  </si>
  <si>
    <t>Deputy General Manager</t>
  </si>
  <si>
    <t>Operation Deputy General Manager</t>
  </si>
  <si>
    <t>Replacement Mutation</t>
  </si>
  <si>
    <t>62822-9198-1875</t>
  </si>
  <si>
    <t>Ayoedya Earning Webee</t>
  </si>
  <si>
    <t>62822-4549-1129</t>
  </si>
  <si>
    <t>62821-3551-7545</t>
  </si>
  <si>
    <t>62812-1308-8168</t>
  </si>
  <si>
    <t>Dani</t>
  </si>
  <si>
    <t>dani.hardi@asri.co.id</t>
  </si>
  <si>
    <t>62896-6080-7100</t>
  </si>
  <si>
    <t>F &amp; B Supervisor</t>
  </si>
  <si>
    <t>62819-3244-7419</t>
  </si>
  <si>
    <t>62818-930-104</t>
  </si>
  <si>
    <t>POM District 8</t>
  </si>
  <si>
    <t>Danny Gibran Ariyant</t>
  </si>
  <si>
    <t>danny.ariyant@asri.co.id</t>
  </si>
  <si>
    <t>62812-8976-1414</t>
  </si>
  <si>
    <t>62811-1149-882</t>
  </si>
  <si>
    <t>62812-1113-360</t>
  </si>
  <si>
    <t>62812-8836-4525</t>
  </si>
  <si>
    <t>62813-9123-2461</t>
  </si>
  <si>
    <t>General Manager</t>
  </si>
  <si>
    <t>Denis</t>
  </si>
  <si>
    <t>denis.rahardja@asri.co.id</t>
  </si>
  <si>
    <t>62815-1737-4333</t>
  </si>
  <si>
    <t>Research &amp; Analyst Admin Senior Staff</t>
  </si>
  <si>
    <t>Dhany Andreas</t>
  </si>
  <si>
    <t>dhany.andreas@asri.co.id</t>
  </si>
  <si>
    <t>62812-9523-5680</t>
  </si>
  <si>
    <t>Dian Permana</t>
  </si>
  <si>
    <t>dian.permana@asri.co.id</t>
  </si>
  <si>
    <t>62811-2245-996</t>
  </si>
  <si>
    <t>dirk.fischbach@asri.co.id</t>
  </si>
  <si>
    <t>62811-8884-0081</t>
  </si>
  <si>
    <t>Ditya Irene Situmorang</t>
  </si>
  <si>
    <t>ditya.situmorang@asri.co.id</t>
  </si>
  <si>
    <t>62813-1097-4519</t>
  </si>
  <si>
    <t>Clara Veronica</t>
  </si>
  <si>
    <t>62812-1092-688</t>
  </si>
  <si>
    <t>Unbudegeted</t>
  </si>
  <si>
    <t>62878-8637-8699</t>
  </si>
  <si>
    <t>62853-1358-3820</t>
  </si>
  <si>
    <t>62895-1415-4094</t>
  </si>
  <si>
    <t>62812-9113-2313</t>
  </si>
  <si>
    <t>62813-1623-2355</t>
  </si>
  <si>
    <t>62878-8214-2204</t>
  </si>
  <si>
    <t>62812-2867-7820</t>
  </si>
  <si>
    <t>62811-1089-393</t>
  </si>
  <si>
    <t>62812-9582-5417</t>
  </si>
  <si>
    <t>62811-1927-319</t>
  </si>
  <si>
    <t>62812-8941-4130</t>
  </si>
  <si>
    <t>Lasma Asrina Manik</t>
  </si>
  <si>
    <t>Ezra Laurencia Anwar</t>
  </si>
  <si>
    <t>ezra.anwar@asri.co.id</t>
  </si>
  <si>
    <t>62878-8495-4541</t>
  </si>
  <si>
    <t>Business Development Supervisor</t>
  </si>
  <si>
    <t>62852-0347-6875</t>
  </si>
  <si>
    <t>Fahri Amin</t>
  </si>
  <si>
    <t>fahri.amin@asri.co.id</t>
  </si>
  <si>
    <t>62813-8703-6353</t>
  </si>
  <si>
    <t>62818-0741-7709</t>
  </si>
  <si>
    <t>Fansuri Ali Yafi</t>
  </si>
  <si>
    <t>fansuri.yafi@asri.co.id</t>
  </si>
  <si>
    <t>62812-9666-7780</t>
  </si>
  <si>
    <t>Felicia Ruth Agriani</t>
  </si>
  <si>
    <t>felicia.ruth@asri.co.id</t>
  </si>
  <si>
    <t>Felix Wirawan</t>
  </si>
  <si>
    <t>felix.wirawan@asri.co.id</t>
  </si>
  <si>
    <t>62811-966-906</t>
  </si>
  <si>
    <t>Febriandita Ramadhan Nugraha</t>
  </si>
  <si>
    <t>febriandita.putra@asri.co.id</t>
  </si>
  <si>
    <t>62811-1355-005</t>
  </si>
  <si>
    <t>62813-8277-7555</t>
  </si>
  <si>
    <t>62898-471-304</t>
  </si>
  <si>
    <t>Finance Procurement</t>
  </si>
  <si>
    <t>finance.procurement@asri.co.id</t>
  </si>
  <si>
    <t>62822-9933-2322</t>
  </si>
  <si>
    <t>Suhaibah</t>
  </si>
  <si>
    <t>GP Alert</t>
  </si>
  <si>
    <t>gp.alert@asri.co.id</t>
  </si>
  <si>
    <t>IT Staff</t>
  </si>
  <si>
    <t>62812-8027-9631</t>
  </si>
  <si>
    <t>Gabriela Siagian</t>
  </si>
  <si>
    <t>​gabriela.siagian@asri.co.id</t>
  </si>
  <si>
    <t>62812-8749-9567</t>
  </si>
  <si>
    <t>Compensation &amp; Benefit Supervisor</t>
  </si>
  <si>
    <t>Rista Elva Juanda</t>
  </si>
  <si>
    <t>GP Admin</t>
  </si>
  <si>
    <t>gp.admin@asri.co.id</t>
  </si>
  <si>
    <t>Grace Rachel Olivia Hutabarat</t>
  </si>
  <si>
    <t>grace.hutabarat@asri.co.id</t>
  </si>
  <si>
    <t>62813-1482-4164</t>
  </si>
  <si>
    <t>Media Relation Staff</t>
  </si>
  <si>
    <t>Corporate Communication &amp; Affairs</t>
  </si>
  <si>
    <t>62811-800-862</t>
  </si>
  <si>
    <t>Hannah Prisca</t>
  </si>
  <si>
    <t>hannah.prisca@asri.co.id</t>
  </si>
  <si>
    <t>62896-5240-8464</t>
  </si>
  <si>
    <t>62857-1876-9329</t>
  </si>
  <si>
    <t>62878-0800-2158</t>
  </si>
  <si>
    <t>Claudia Natasya</t>
  </si>
  <si>
    <t>62812-8802-9296</t>
  </si>
  <si>
    <t>62812-1838-4146</t>
  </si>
  <si>
    <t>62811-9110-755</t>
  </si>
  <si>
    <t>Helpdesk IT ASRI</t>
  </si>
  <si>
    <t>ticketing@asri.co.id</t>
  </si>
  <si>
    <t>PIC tim IT untuk Ticketing via email</t>
  </si>
  <si>
    <t>Harris Setiawan</t>
  </si>
  <si>
    <t>harris.setiawan@asri.co.id</t>
  </si>
  <si>
    <t>62857-1194-8025</t>
  </si>
  <si>
    <t>62852-1030-3462</t>
  </si>
  <si>
    <t>62813-1110-9511</t>
  </si>
  <si>
    <t>62878-8788-5685</t>
  </si>
  <si>
    <t>62852-1707-7499</t>
  </si>
  <si>
    <t>Host Master</t>
  </si>
  <si>
    <t>hostmaster@asri.co.id</t>
  </si>
  <si>
    <t>62815-8489-7349</t>
  </si>
  <si>
    <t>Herlangga Friyono</t>
  </si>
  <si>
    <t>herlangga.friyono@asri.co.id</t>
  </si>
  <si>
    <t>62857-8105-2744</t>
  </si>
  <si>
    <t>62812-6933-3111</t>
  </si>
  <si>
    <t>PIC tim HR EB Claudia Renata untuk branding dan kegiatan internal karyawan ASRI</t>
  </si>
  <si>
    <t>Hi ASRI</t>
  </si>
  <si>
    <t>admin.hi@asri.co.id</t>
  </si>
  <si>
    <t>HR &amp; GA Staff</t>
  </si>
  <si>
    <t>HR &amp; GA Operational Staff</t>
  </si>
  <si>
    <t>PIC tim HR Ops untuk blast informasi seputar ASRI</t>
  </si>
  <si>
    <t>HRGA Info</t>
  </si>
  <si>
    <t>HRGAINFO@asri.co.id</t>
  </si>
  <si>
    <t>30/07/2024</t>
  </si>
  <si>
    <t>PIC tim IT untuk alert network dan password expired</t>
  </si>
  <si>
    <t>IT Alert</t>
  </si>
  <si>
    <t>it.alert@asri.co.id</t>
  </si>
  <si>
    <t>PIC tim HR PD pak Helmi</t>
  </si>
  <si>
    <t>HR People Development</t>
  </si>
  <si>
    <t>hr.peopledevelopment@asri.co.id</t>
  </si>
  <si>
    <t>Ika Ayuni Putri</t>
  </si>
  <si>
    <t>ika.putri@asri.co.id</t>
  </si>
  <si>
    <t>62812-1980-1086</t>
  </si>
  <si>
    <t>62812-6650-3255</t>
  </si>
  <si>
    <t>62821-1491-3059</t>
  </si>
  <si>
    <t>62877-8396-7597</t>
  </si>
  <si>
    <t>Ireyne Mamahit</t>
  </si>
  <si>
    <t>ireyne.mamahit@asri.co.id</t>
  </si>
  <si>
    <t>62852-9512-4021</t>
  </si>
  <si>
    <t>F &amp; B Staff</t>
  </si>
  <si>
    <t>62895-6064-71762</t>
  </si>
  <si>
    <t>it.support</t>
  </si>
  <si>
    <t>it.support@asri.co.id</t>
  </si>
  <si>
    <t xml:space="preserve">PIC tim IT untuk billing </t>
  </si>
  <si>
    <t>62857-0066-9244</t>
  </si>
  <si>
    <t>62818-152-903</t>
  </si>
  <si>
    <t>62818-733-0021</t>
  </si>
  <si>
    <t>Karlina Veradia</t>
  </si>
  <si>
    <t>karlina.veradia@asri.co.id</t>
  </si>
  <si>
    <t>Casual Leasing Senior Staff</t>
  </si>
  <si>
    <t>62857-1780-6656</t>
  </si>
  <si>
    <t>Kintan Asmarandani</t>
  </si>
  <si>
    <t>kintan.asmarandani@asri.co.id</t>
  </si>
  <si>
    <t>62812-1624-6515</t>
  </si>
  <si>
    <t>62819-0548-9463</t>
  </si>
  <si>
    <t>Leny Koesnandar</t>
  </si>
  <si>
    <t>leny.koesnandar@asri.co.id</t>
  </si>
  <si>
    <t>62818-0681-9868</t>
  </si>
  <si>
    <t>Senior Manager</t>
  </si>
  <si>
    <t>62812-1811-4532</t>
  </si>
  <si>
    <t>Lucyana Marcelina</t>
  </si>
  <si>
    <t>lucyana.marcelina@asri.co.id</t>
  </si>
  <si>
    <t>62812-9881-9980</t>
  </si>
  <si>
    <t>Secretary Assistant Manager</t>
  </si>
  <si>
    <t>Yukky Gunawan</t>
  </si>
  <si>
    <t>62896-1275-8449</t>
  </si>
  <si>
    <t>Makmur Jaya Serasi</t>
  </si>
  <si>
    <t>makmur.jaya.serasi@asri.co.id</t>
  </si>
  <si>
    <t>62878-8901-3939</t>
  </si>
  <si>
    <t>Maria Emakulata Djuwana</t>
  </si>
  <si>
    <t>maria.djuwana@asri.co.id</t>
  </si>
  <si>
    <t>Fit Out Administration Staff</t>
  </si>
  <si>
    <t>Maria Olivia Adelline Centius</t>
  </si>
  <si>
    <t>maria.centius@asri.co.id</t>
  </si>
  <si>
    <t>62813-1029-0130</t>
  </si>
  <si>
    <t>62851-8304-9837</t>
  </si>
  <si>
    <t>62812-8059-0924</t>
  </si>
  <si>
    <t>Senior Assistant Manager</t>
  </si>
  <si>
    <t>62813-2121-2585</t>
  </si>
  <si>
    <t>62856-1810-450</t>
  </si>
  <si>
    <t>62878-8511-5169</t>
  </si>
  <si>
    <t>62813-8123-7217</t>
  </si>
  <si>
    <t>IT Support</t>
  </si>
  <si>
    <t>it.support@menarajakarta.co.id</t>
  </si>
  <si>
    <t>62813-1043-4136</t>
  </si>
  <si>
    <t>62821-7666-1100</t>
  </si>
  <si>
    <t>62811-8602-711</t>
  </si>
  <si>
    <t>Muhammad Rizal Rifa I</t>
  </si>
  <si>
    <t>muhammad.rifa@asri.co.id</t>
  </si>
  <si>
    <t>62896-7032-8812</t>
  </si>
  <si>
    <t>Muqsithu Nafi’U Dzikri Rofi’ R</t>
  </si>
  <si>
    <t>muqsithu.rofi@asri.co.id</t>
  </si>
  <si>
    <t>62822-2718-1613</t>
  </si>
  <si>
    <t>62857-6339-1801</t>
  </si>
  <si>
    <t>Nia Utami</t>
  </si>
  <si>
    <t>nia.utami@asri.co.id</t>
  </si>
  <si>
    <t>62819-3241-8238</t>
  </si>
  <si>
    <t>62856-9999-910</t>
  </si>
  <si>
    <t>Nonnita Nurhalisa</t>
  </si>
  <si>
    <t>nonnita.nurhalisa@asri.co.id</t>
  </si>
  <si>
    <t>62812-1265-3503</t>
  </si>
  <si>
    <t>Visual Merchandise &amp; Onsite Staff</t>
  </si>
  <si>
    <t>62821-8168-6180</t>
  </si>
  <si>
    <t>62821-2464-2623</t>
  </si>
  <si>
    <t>62858-2160-2610</t>
  </si>
  <si>
    <t>Nurfika Nabilla Oktaviani</t>
  </si>
  <si>
    <t>nurfika.oktaviani@asri.co.id</t>
  </si>
  <si>
    <t>62855-8837-67674</t>
  </si>
  <si>
    <t>Olivia Valentina Satria Putri</t>
  </si>
  <si>
    <t>olivia.putri@asri.co.id</t>
  </si>
  <si>
    <t>62877-2984-7410</t>
  </si>
  <si>
    <t>Social Media &amp; Content Creator Supervisor</t>
  </si>
  <si>
    <t>Operations Manager</t>
  </si>
  <si>
    <t>operations.manager@asri.co.id</t>
  </si>
  <si>
    <t>Permintaan Management untuk keperluan menerima cv dari lowongan iklan.</t>
  </si>
  <si>
    <t>62813-1905-1488</t>
  </si>
  <si>
    <t>62895-4147-34288</t>
  </si>
  <si>
    <t>Lapor ASRI</t>
  </si>
  <si>
    <t>laporASRI@asri.co.id</t>
  </si>
  <si>
    <t>IA &amp; BP Staff</t>
  </si>
  <si>
    <t>PIC tim ISO  pak Sodri. Menerima laporan atas pelanggaran di ASRI</t>
  </si>
  <si>
    <t>62812-8122-3237</t>
  </si>
  <si>
    <t>Priscilla Modena</t>
  </si>
  <si>
    <t>priscilla.modena@asri.co.id</t>
  </si>
  <si>
    <t>62812-9510-6091</t>
  </si>
  <si>
    <t>62878-8072-2282</t>
  </si>
  <si>
    <t>62812-9099-9310</t>
  </si>
  <si>
    <t>62822-1325-9133</t>
  </si>
  <si>
    <t>Rachmat Widiantoro</t>
  </si>
  <si>
    <t>rachmat.widiantoro@asri.co.id</t>
  </si>
  <si>
    <t>62813-7064-3317</t>
  </si>
  <si>
    <t>Raden Christian Haryanto</t>
  </si>
  <si>
    <t>raden.haryanto@asri.co.id</t>
  </si>
  <si>
    <t>62882-2780-2788</t>
  </si>
  <si>
    <t>SPV</t>
  </si>
  <si>
    <t>Visual Merchandise &amp; Onsite Supervisor</t>
  </si>
  <si>
    <t>62812-9909-8838</t>
  </si>
  <si>
    <t>62812-8837-7718</t>
  </si>
  <si>
    <t>62877-893-3512</t>
  </si>
  <si>
    <t>62838-7205-2524</t>
  </si>
  <si>
    <t>Recruitment</t>
  </si>
  <si>
    <t>recruitment@asri.co.id</t>
  </si>
  <si>
    <t>PIC tim HR TA bu Silvia untuk menerima kebutuhan recruitment ASRI</t>
  </si>
  <si>
    <t>62815-1001-9502</t>
  </si>
  <si>
    <t>Eric Daryl</t>
  </si>
  <si>
    <t>62821-1288-8080</t>
  </si>
  <si>
    <t>62815-1988-0042</t>
  </si>
  <si>
    <t>Ricky Ongko Susanto</t>
  </si>
  <si>
    <t>ricky.susanto@asri.co.id</t>
  </si>
  <si>
    <t>62852-8178-9532</t>
  </si>
  <si>
    <t>62857-8141-9681</t>
  </si>
  <si>
    <t>62812-8637-1158</t>
  </si>
  <si>
    <t>62812-1827-9100</t>
  </si>
  <si>
    <t>62818-968-955</t>
  </si>
  <si>
    <t>62896-6904-3561</t>
  </si>
  <si>
    <t>62812-9436-8928</t>
  </si>
  <si>
    <t>Samanda Ratna Janna</t>
  </si>
  <si>
    <t>samanda.janna@asri.co.id</t>
  </si>
  <si>
    <t>62811-8070-457</t>
  </si>
  <si>
    <t>Sandra Sari Halauwet</t>
  </si>
  <si>
    <t>sandra.halauwet@asri.co.id</t>
  </si>
  <si>
    <t>62821-1801-7835</t>
  </si>
  <si>
    <t>62896-3614-8985</t>
  </si>
  <si>
    <t>62812-1480-8053</t>
  </si>
  <si>
    <t>62821-2230-5722</t>
  </si>
  <si>
    <t>Sehat Rezeki S</t>
  </si>
  <si>
    <t>sehat.rezeki@asri.co.id</t>
  </si>
  <si>
    <t>62853-7012-4423</t>
  </si>
  <si>
    <t>62812-8845-2925</t>
  </si>
  <si>
    <t>62812-8009-6737</t>
  </si>
  <si>
    <t>Sherly</t>
  </si>
  <si>
    <t>sherlly.hartono@asri.co.id</t>
  </si>
  <si>
    <t>CEO Assistant</t>
  </si>
  <si>
    <t>Sindi Silitonga</t>
  </si>
  <si>
    <t>sindi.silitonga@asri.co.id</t>
  </si>
  <si>
    <t>62856-9843-177</t>
  </si>
  <si>
    <t>62815-7448-2930</t>
  </si>
  <si>
    <t>Siti Maisyaroh</t>
  </si>
  <si>
    <t>siti.maisyaroh@asri.co.id</t>
  </si>
  <si>
    <t>Casual Leasing Staff</t>
  </si>
  <si>
    <t>62812-9033-1967</t>
  </si>
  <si>
    <t>Sri Adiyani</t>
  </si>
  <si>
    <t>sri.adiyani@asri.co.id</t>
  </si>
  <si>
    <t>62813-1036-0391</t>
  </si>
  <si>
    <t>Fit Out Administration Senior Staff</t>
  </si>
  <si>
    <t>62817-0185-998</t>
  </si>
  <si>
    <t>Stefianny Ledy Carolis</t>
  </si>
  <si>
    <t>stefianny.carolis@asri.co.id</t>
  </si>
  <si>
    <t>62878-8544-5890</t>
  </si>
  <si>
    <t>Sukisna</t>
  </si>
  <si>
    <t>sukisna.sukisna@asri.co.id</t>
  </si>
  <si>
    <t>Senior MEP Engineer</t>
  </si>
  <si>
    <t>Sulastri</t>
  </si>
  <si>
    <t>sulastri.tarmudi@asri.co.id</t>
  </si>
  <si>
    <t>62813-1930-4447</t>
  </si>
  <si>
    <t>Business Development Staff</t>
  </si>
  <si>
    <t>62822-1138-3371</t>
  </si>
  <si>
    <t>62852-2002-0325</t>
  </si>
  <si>
    <t>taman anggrek residence</t>
  </si>
  <si>
    <t>tares@asri.co.id</t>
  </si>
  <si>
    <t>Blast Email invoice tenant</t>
  </si>
  <si>
    <t>62857-7618-1354</t>
  </si>
  <si>
    <t>62811-9966-693</t>
  </si>
  <si>
    <t>Head</t>
  </si>
  <si>
    <t>Tazqia Niken Nabila</t>
  </si>
  <si>
    <t>tazqia.nabila@asri.co.id</t>
  </si>
  <si>
    <t>62821-1153-9904</t>
  </si>
  <si>
    <t>Events Senior Staff</t>
  </si>
  <si>
    <t>62813-8410-9993</t>
  </si>
  <si>
    <t>Tessa Marlenaska</t>
  </si>
  <si>
    <t>tessa.marlenaska@asri.co.id</t>
  </si>
  <si>
    <t>62895-7033-07900</t>
  </si>
  <si>
    <t>62813-1054-5672</t>
  </si>
  <si>
    <t>62812-8692-4913</t>
  </si>
  <si>
    <t>toar tanos</t>
  </si>
  <si>
    <t>toar.tanos@asri.co.id</t>
  </si>
  <si>
    <t>62877-7551-1011</t>
  </si>
  <si>
    <t>62812-1368-1169</t>
  </si>
  <si>
    <t>Traffic Property</t>
  </si>
  <si>
    <t>traffic.property@asri.co.id</t>
  </si>
  <si>
    <t>Ticket #7438. Pak Meck Brandcomm(untuk request project agar dapat
menjadi pelayanan 1 pintu bagi tim property (FCC, MJ dan D8) dalam menajalankan tugas harian.)</t>
  </si>
  <si>
    <t>62813-9890-9869</t>
  </si>
  <si>
    <t>62823-6230-6264</t>
  </si>
  <si>
    <t>Unit - Taman Anggrek Residences</t>
  </si>
  <si>
    <t>Valentina Rima</t>
  </si>
  <si>
    <t>valentina.rima@asri.co.id</t>
  </si>
  <si>
    <t>62857-7666-1906</t>
  </si>
  <si>
    <t>62812-8588-1166</t>
  </si>
  <si>
    <t>Vanesa Marcella</t>
  </si>
  <si>
    <t>vanesa.marcella@asri.co.id</t>
  </si>
  <si>
    <t>62877-8883-5814</t>
  </si>
  <si>
    <t>Graphic Designer Staff</t>
  </si>
  <si>
    <t>62818-0606-6706</t>
  </si>
  <si>
    <t>Vensensya Tjung</t>
  </si>
  <si>
    <t>vensensya.tjung@asri.co.id</t>
  </si>
  <si>
    <t>62813-1116-2966</t>
  </si>
  <si>
    <t>62812-7760-9317</t>
  </si>
  <si>
    <t>62811-8588-872</t>
  </si>
  <si>
    <t>62822-1084-9388</t>
  </si>
  <si>
    <t>Wahyu Nurholik</t>
  </si>
  <si>
    <t>62856-9289-0538</t>
  </si>
  <si>
    <t>MVAC &amp; Electrical Staff</t>
  </si>
  <si>
    <t>62878-3403-3213</t>
  </si>
  <si>
    <t>62812-9441-4484</t>
  </si>
  <si>
    <t>62812-1207-9096</t>
  </si>
  <si>
    <t>62821-1377-5600</t>
  </si>
  <si>
    <t>62896-3565-1120</t>
  </si>
  <si>
    <t>62811-1800-634</t>
  </si>
  <si>
    <t>Wiras Dwi Aditama</t>
  </si>
  <si>
    <t>wiras.aditama@asri.co.id</t>
  </si>
  <si>
    <t>62882-2386-8781</t>
  </si>
  <si>
    <t>62878-7579-8507</t>
  </si>
  <si>
    <t>62812-1226-7237</t>
  </si>
  <si>
    <t>Yohanes Dwinanto</t>
  </si>
  <si>
    <t>yohanes.dwinanto@asri.co.id</t>
  </si>
  <si>
    <t>Yos Dora Cristy Girsang</t>
  </si>
  <si>
    <t>yos.girsang@asri.co.id</t>
  </si>
  <si>
    <t>62815-1458-3971</t>
  </si>
  <si>
    <t>62877-1465-1256</t>
  </si>
  <si>
    <t>62819-0637-6529</t>
  </si>
  <si>
    <t>Abdul Hamid Suherlan</t>
  </si>
  <si>
    <t>abdul.suherlan@grandgalaxypark.com</t>
  </si>
  <si>
    <t>62822-1424-6147</t>
  </si>
  <si>
    <t>Agus Pranowo</t>
  </si>
  <si>
    <t>agus.pranowo@grandgalaxypark.com</t>
  </si>
  <si>
    <t>Amien Ruswal</t>
  </si>
  <si>
    <t>amien.ruswal@grandgalaxypark.com</t>
  </si>
  <si>
    <t>62896-1850-3700</t>
  </si>
  <si>
    <t>Ariwibowo</t>
  </si>
  <si>
    <t>62896-8505-8237</t>
  </si>
  <si>
    <t>Civil Staff</t>
  </si>
  <si>
    <t>Kurnadi</t>
  </si>
  <si>
    <t>Komang Soma Aria Yudha</t>
  </si>
  <si>
    <t>aria.yudha@grandgalaxypark.com</t>
  </si>
  <si>
    <t>Bryan Dhika Bomantara</t>
  </si>
  <si>
    <t>bryan.bomantara@grandgalaxypark.com</t>
  </si>
  <si>
    <t>62812-1380-7411</t>
  </si>
  <si>
    <t>Cita Budi Riandini</t>
  </si>
  <si>
    <t>cita.riandini@grandgalaxypark.com</t>
  </si>
  <si>
    <t>62856-4999-6828</t>
  </si>
  <si>
    <t>Engineering GGP Staff</t>
  </si>
  <si>
    <t>engineering.ggp@grandgalaxypark.com</t>
  </si>
  <si>
    <t>Erilia Oktriana</t>
  </si>
  <si>
    <t>erilia.oktriana@grandgalaxypark.com</t>
  </si>
  <si>
    <t>62812-5017-5311</t>
  </si>
  <si>
    <t>Guest Experience Grand Galaxy Park</t>
  </si>
  <si>
    <t>guest.experience@grandgalaxypark.com</t>
  </si>
  <si>
    <t>GE &amp; TR Staff</t>
  </si>
  <si>
    <t>Haerul Okta Fahmi</t>
  </si>
  <si>
    <t>haerul.fahmi@grandgalaxypark.com</t>
  </si>
  <si>
    <t>62822-4620-0640</t>
  </si>
  <si>
    <t>Harri Prasetian</t>
  </si>
  <si>
    <t>harri.prasetian@grandgalaxypark.com</t>
  </si>
  <si>
    <t>62898-6857-069</t>
  </si>
  <si>
    <t>HSEGGP</t>
  </si>
  <si>
    <t>hseggp@grandgalaxypark.com</t>
  </si>
  <si>
    <t>Keperluan vendor attach gambar di Ms Forms. Ticket #10251 (Password: hse.ggp@123)</t>
  </si>
  <si>
    <t>Ika Retna Wati</t>
  </si>
  <si>
    <t>ika.wati@grandgalaxypark.com</t>
  </si>
  <si>
    <t>62895-3211-52090</t>
  </si>
  <si>
    <t>Parking &amp; Housekeeping Staff</t>
  </si>
  <si>
    <t>Jeremy Groversam D</t>
  </si>
  <si>
    <t>jeremy.groversam@grandgalaxypark.com</t>
  </si>
  <si>
    <t>62821-1446-6648</t>
  </si>
  <si>
    <t>62856-9282-2663</t>
  </si>
  <si>
    <t>kiki amelia</t>
  </si>
  <si>
    <t>kiki.amelia@grandgalaxypark.com</t>
  </si>
  <si>
    <t>Kristiyanto</t>
  </si>
  <si>
    <t>kristiyanto.marjono@grandgalaxypark.com</t>
  </si>
  <si>
    <t>62812-8908-1985</t>
  </si>
  <si>
    <t>Electrical Supervisor</t>
  </si>
  <si>
    <t>M. Zainu Rohman</t>
  </si>
  <si>
    <t>zainu.rohman@grandgalaxypark.com</t>
  </si>
  <si>
    <t>62853-1365-1222</t>
  </si>
  <si>
    <t>Maria Rosa Angelica Djawa Meka</t>
  </si>
  <si>
    <t>maria.meka@grandgalaxypark.com</t>
  </si>
  <si>
    <t>62822-3760-6791</t>
  </si>
  <si>
    <t>Advertising &amp; Shopping Promotion Staff</t>
  </si>
  <si>
    <t>Nurul Amalina</t>
  </si>
  <si>
    <t>nurul.amalina@grandgalaxypark.com</t>
  </si>
  <si>
    <t>Parulian Simatupang</t>
  </si>
  <si>
    <t>parulian.simatupang@grandgalaxypark.com</t>
  </si>
  <si>
    <t>62857-7288-0823</t>
  </si>
  <si>
    <t>Ryan Julianus</t>
  </si>
  <si>
    <t>ryan.julianus@grandgalaxypark.com</t>
  </si>
  <si>
    <t>62821-1429-9595</t>
  </si>
  <si>
    <t>Setiadi Purwantoro</t>
  </si>
  <si>
    <t>setiadi.purwantoro@grandgalaxypark.com</t>
  </si>
  <si>
    <t>62813-8420-0181</t>
  </si>
  <si>
    <t>Supari</t>
  </si>
  <si>
    <t>supari.eng@grandgalaxypark.com</t>
  </si>
  <si>
    <t>Tenant Relation Grand Galaxy Park</t>
  </si>
  <si>
    <t>tenant.relation@grandgalaxypark.com</t>
  </si>
  <si>
    <t>Valentino William Yapergo</t>
  </si>
  <si>
    <t>valentino.yapergo@grandgalaxypark.com</t>
  </si>
  <si>
    <t>62896-5210-3409</t>
  </si>
  <si>
    <t>Dani Prasetiyo</t>
  </si>
  <si>
    <t>Warner Rutz</t>
  </si>
  <si>
    <t>warner.rutz@grandgalaxypark.com</t>
  </si>
  <si>
    <t>Wiharto Abie</t>
  </si>
  <si>
    <t>wiharto.abie@grandgalaxypark.com</t>
  </si>
  <si>
    <t>Yemima Gracita</t>
  </si>
  <si>
    <t>yemima.gracita@grandgalaxypark.com</t>
  </si>
  <si>
    <t>62811-1233-044</t>
  </si>
  <si>
    <t>Yuriza Vidya Bramantio</t>
  </si>
  <si>
    <t>yuriza.bramantio@grandgalaxypark.com</t>
  </si>
  <si>
    <t>Adam Pirmansyah</t>
  </si>
  <si>
    <t>adam.pirmansyah@mallofindonesia.com</t>
  </si>
  <si>
    <t>62858-8211-9402</t>
  </si>
  <si>
    <t>Ade Kurniawan</t>
  </si>
  <si>
    <t>ade.kurniawan@mallofindonesia.com</t>
  </si>
  <si>
    <t>62857-8053-4441</t>
  </si>
  <si>
    <t>Adi Yudha Pratama Syam Putera</t>
  </si>
  <si>
    <t>adi.putera@mallofindonesia.com</t>
  </si>
  <si>
    <t>62877-8082-5093</t>
  </si>
  <si>
    <t>Security &amp; CCTV Staff</t>
  </si>
  <si>
    <t>Annisa Ratika Syahni</t>
  </si>
  <si>
    <t>annisa.syahni@mallofindonesia.com</t>
  </si>
  <si>
    <t>62856-9505-2237</t>
  </si>
  <si>
    <t>Anzzal Ibrahim</t>
  </si>
  <si>
    <t>anzzal.ibrahim@mallofindonesia.com</t>
  </si>
  <si>
    <t>62813-1355-6838</t>
  </si>
  <si>
    <t>GEA Staff</t>
  </si>
  <si>
    <t>Aprilani Dwi Astuti</t>
  </si>
  <si>
    <t>aprilani.astuti@asri.co.id</t>
  </si>
  <si>
    <t>62857-9522-2977</t>
  </si>
  <si>
    <t>Ayi Muflihuddin</t>
  </si>
  <si>
    <t>ayi.muflihuddin@mallofindonesia.com</t>
  </si>
  <si>
    <t>62814-0168-3897</t>
  </si>
  <si>
    <t>Replacement Promotion</t>
  </si>
  <si>
    <t>Rifai</t>
  </si>
  <si>
    <t>Billy Latuputty</t>
  </si>
  <si>
    <t>62852-1378-1655</t>
  </si>
  <si>
    <t>CCTV Staff</t>
  </si>
  <si>
    <t>Chairul Anwar</t>
  </si>
  <si>
    <t>chairul.anwar@mallofindonesia.com</t>
  </si>
  <si>
    <t>62896-6606-3917</t>
  </si>
  <si>
    <t>Parking Staff</t>
  </si>
  <si>
    <t>Daniel Stefanus</t>
  </si>
  <si>
    <t>daniel.stefanus@mallofindonesia.com</t>
  </si>
  <si>
    <t>62821-2553-2274</t>
  </si>
  <si>
    <t>Deskawati Dewi Utomo</t>
  </si>
  <si>
    <t>deskawati.utomo@mallofindonesia.com</t>
  </si>
  <si>
    <t>62817-6976-779</t>
  </si>
  <si>
    <t>62877-8021-6430</t>
  </si>
  <si>
    <t>Didik Rianto</t>
  </si>
  <si>
    <t>didik.rianto@mallofindonesia.com</t>
  </si>
  <si>
    <t>62857-1093-4133</t>
  </si>
  <si>
    <t>Dinar Puspita Yuwono</t>
  </si>
  <si>
    <t>dinar.yuwono@mallofindonesia.com</t>
  </si>
  <si>
    <t>62856-9357-5799</t>
  </si>
  <si>
    <t>62813-1066-9037</t>
  </si>
  <si>
    <t>Ega Dwihandika</t>
  </si>
  <si>
    <t>ega.dwihandika@mallofindonesia.com</t>
  </si>
  <si>
    <t>Eko Purwanto</t>
  </si>
  <si>
    <t>eko.purwanto@mallofindonesia.com</t>
  </si>
  <si>
    <t>62813-1053-9687</t>
  </si>
  <si>
    <t>Engineering MOI</t>
  </si>
  <si>
    <t>engineering.moi@mallofindonesia.com</t>
  </si>
  <si>
    <t>Fauziah Amelia</t>
  </si>
  <si>
    <t>fauziah.amelia@mallofindonesia.com</t>
  </si>
  <si>
    <t>62858-8154-4495</t>
  </si>
  <si>
    <t>Tenant Relation Senior Staff</t>
  </si>
  <si>
    <t>Febriansyah Rahmat</t>
  </si>
  <si>
    <t>febriansyah.rahmat@mallofindonesia.com</t>
  </si>
  <si>
    <t>62877-8001-6547</t>
  </si>
  <si>
    <t>Guest  Experience Ambassador MOI</t>
  </si>
  <si>
    <t>guest.experience@mallofindonesia.com</t>
  </si>
  <si>
    <t>Guest Experience MOI</t>
  </si>
  <si>
    <t>leader.gea@mallofindonesia.com</t>
  </si>
  <si>
    <t>Guest Experience Leader</t>
  </si>
  <si>
    <t>Harun Rizal</t>
  </si>
  <si>
    <t>harun.rizal@mallofindonesia.com</t>
  </si>
  <si>
    <t>hery hermawan</t>
  </si>
  <si>
    <t>hery.hermawan@mallofindonesia.com</t>
  </si>
  <si>
    <t>HSEMOI</t>
  </si>
  <si>
    <t>hsemoi@mallofindonesia.com</t>
  </si>
  <si>
    <t>Keperluan vendor attach gambar di Ms Forms. Ticket #10287 (Password: hse.moi@123)</t>
  </si>
  <si>
    <t>Iklima Nurhanifah</t>
  </si>
  <si>
    <t>iklima.nurhanifah@mallofindonesia.com</t>
  </si>
  <si>
    <t>62819-0495-4371</t>
  </si>
  <si>
    <t>Inez Sutjiadi</t>
  </si>
  <si>
    <t>inez.sutjiadi@mallofindonesia.com</t>
  </si>
  <si>
    <t>Iqbal Sahputra</t>
  </si>
  <si>
    <t>iqbal.sahputra@mallofindonesia.com</t>
  </si>
  <si>
    <t>62882-9103-3288</t>
  </si>
  <si>
    <t>Jaka Wahyu Pratama</t>
  </si>
  <si>
    <t>62823-7476-4040</t>
  </si>
  <si>
    <t>Mahfut Zen</t>
  </si>
  <si>
    <t>mahfut.zen@mallofindonesia.com</t>
  </si>
  <si>
    <t>Martin Abdulah</t>
  </si>
  <si>
    <t>martin.abdulah@mallofindonesia.com</t>
  </si>
  <si>
    <t>62819-0889-4852</t>
  </si>
  <si>
    <t>62812-2283-0700</t>
  </si>
  <si>
    <t>Dimsiyi Habibi</t>
  </si>
  <si>
    <t>Muhammad Fikri Fadilah</t>
  </si>
  <si>
    <t>62857-7204-7175</t>
  </si>
  <si>
    <t>Nur Rachmad Ramadhan</t>
  </si>
  <si>
    <t>Muhammad Ma’ruf Kurniawan</t>
  </si>
  <si>
    <t>muhammad.kurniawan@mallofindonesia.com</t>
  </si>
  <si>
    <t>62812-9971-4552</t>
  </si>
  <si>
    <t>Parking &amp; Housekeeping Supervisor</t>
  </si>
  <si>
    <t>Mohamad Rofi'i</t>
  </si>
  <si>
    <t>mohamad.rofii@mallofindonesia.com</t>
  </si>
  <si>
    <t>Nur Rohmah Wati</t>
  </si>
  <si>
    <t>nur.rohmah@mallofindonesia.com</t>
  </si>
  <si>
    <t>Pt Cba</t>
  </si>
  <si>
    <t>pt.cba_ipp@mallofindonesia.com</t>
  </si>
  <si>
    <t>CBA</t>
  </si>
  <si>
    <t>Rani Rahmawati</t>
  </si>
  <si>
    <t>rani.rahmawati@mallofindonesia.com</t>
  </si>
  <si>
    <t>62812-8898-6522</t>
  </si>
  <si>
    <t>Jourey Marthin Luther Ketaren</t>
  </si>
  <si>
    <t>Ricky Pratama</t>
  </si>
  <si>
    <t>62856-9388-3700</t>
  </si>
  <si>
    <t>rifai.tjasjono@mallofindonesia.com</t>
  </si>
  <si>
    <t>Rizky Heranawan</t>
  </si>
  <si>
    <t>rizky.heranawan@mallofindonesia.com</t>
  </si>
  <si>
    <t>Saepul Anwar</t>
  </si>
  <si>
    <t>saepul.anwar@mallofindonesia.com</t>
  </si>
  <si>
    <t>Siti Jamilah</t>
  </si>
  <si>
    <t>siti.jamilah@mallofindonesia.com</t>
  </si>
  <si>
    <t>62855-9117-9329</t>
  </si>
  <si>
    <t>Shinta Devi Ayuningrum</t>
  </si>
  <si>
    <t>shinta.ayuningrum@mallofindonesia.com</t>
  </si>
  <si>
    <t>62822-1393-3052</t>
  </si>
  <si>
    <t>Siswo Triyadi Kismanto</t>
  </si>
  <si>
    <t>siswo.kismanto@mallofindonesia.com</t>
  </si>
  <si>
    <t>62895-2633-7757</t>
  </si>
  <si>
    <t>Security &amp; CCTV Supervisor</t>
  </si>
  <si>
    <t>62878-7882-2898</t>
  </si>
  <si>
    <t>Sukmawati</t>
  </si>
  <si>
    <t>sukmawati@mallofindonesia.com</t>
  </si>
  <si>
    <t>Susantias Pambayun</t>
  </si>
  <si>
    <t>susantias.pambayun@mallofindonesia.com</t>
  </si>
  <si>
    <t>Syarif Hidayah</t>
  </si>
  <si>
    <t>syarif.hidayah@mallofindonesia.com</t>
  </si>
  <si>
    <t>62895-3464-2064</t>
  </si>
  <si>
    <t>Tanti Suryani</t>
  </si>
  <si>
    <t>tanti.suryani@mallofindonesia.com</t>
  </si>
  <si>
    <t>Tari Permata Lestari</t>
  </si>
  <si>
    <t>tari.lestari@mallofindonesia.com</t>
  </si>
  <si>
    <t>62858-6563-0493</t>
  </si>
  <si>
    <t>tr@mallofindonesia.com</t>
  </si>
  <si>
    <t>Tolani Raharjo</t>
  </si>
  <si>
    <t>tolani.raharjo@mallofindonesia.com</t>
  </si>
  <si>
    <t>62878-8699-9552</t>
  </si>
  <si>
    <t>Tristan Tamir Watanata</t>
  </si>
  <si>
    <t>tristan.watanata@mallofindonesia.com</t>
  </si>
  <si>
    <t>62851-6101-0411</t>
  </si>
  <si>
    <t>F&amp;B Supervisor</t>
  </si>
  <si>
    <t>Vino Rianto</t>
  </si>
  <si>
    <t>vino.rianto@mallofindonesia.com</t>
  </si>
  <si>
    <t>62813-8856-4402</t>
  </si>
  <si>
    <t>62812-9393-8559</t>
  </si>
  <si>
    <t>Wahyu Firdaus</t>
  </si>
  <si>
    <t>wahyu.firdaus@mallofindonesia.com</t>
  </si>
  <si>
    <t>62813-1104-4205</t>
  </si>
  <si>
    <t>Waryani</t>
  </si>
  <si>
    <t>waryani@mallofindonesia.com</t>
  </si>
  <si>
    <t>Wiwih Winata</t>
  </si>
  <si>
    <t>wiwih.winata@mallofindonesia.com</t>
  </si>
  <si>
    <t>62815-8681-3772</t>
  </si>
  <si>
    <t>Yera Ameilia</t>
  </si>
  <si>
    <t>yera.ameilia@mallofindonesia.com</t>
  </si>
  <si>
    <t>62822-3136-9147</t>
  </si>
  <si>
    <t>Yogha Tri Arisandy</t>
  </si>
  <si>
    <t>yogha.arisandy@mallofindonesia.com</t>
  </si>
  <si>
    <t>62813-1959-9915</t>
  </si>
  <si>
    <t>Aris Gunawan</t>
  </si>
  <si>
    <t>Admin FNB</t>
  </si>
  <si>
    <t>admin.fnb@flixcinema.com</t>
  </si>
  <si>
    <t>Unit - FLIX MOI</t>
  </si>
  <si>
    <t>Admin Marcomm</t>
  </si>
  <si>
    <t>admin.marcomm@flixcinema.com</t>
  </si>
  <si>
    <t>Marketing Communication Admin Staff</t>
  </si>
  <si>
    <t>Admin SHQ</t>
  </si>
  <si>
    <t>admin.shq@flixcinema.com</t>
  </si>
  <si>
    <t>Unit - FLIX GGP</t>
  </si>
  <si>
    <t>Cinema Admin Staff</t>
  </si>
  <si>
    <t>david@flixcinema.com</t>
  </si>
  <si>
    <t>Film Programming</t>
  </si>
  <si>
    <t>film.programming@flixcinema.com</t>
  </si>
  <si>
    <t>Graphic Design</t>
  </si>
  <si>
    <t>graphic.design@flixcinema.com</t>
  </si>
  <si>
    <t>Dienda Zahra Imania M</t>
  </si>
  <si>
    <t>IT PA PIK</t>
  </si>
  <si>
    <t>itpa.pik@flixcinema.com</t>
  </si>
  <si>
    <t>Unit - FLIX PIK</t>
  </si>
  <si>
    <t>IT Projectionist Staff</t>
  </si>
  <si>
    <t>ITPA Flix Cinema ASHTA</t>
  </si>
  <si>
    <t>itpa.ashta@flixcinema.com</t>
  </si>
  <si>
    <t>Unit - FLIX ASHTA</t>
  </si>
  <si>
    <t>ITPA Flix Cinema GGP</t>
  </si>
  <si>
    <t>itpa.ggp@flixcinema.com</t>
  </si>
  <si>
    <t>ITPA MOI</t>
  </si>
  <si>
    <t>itpa.moi@flixcinema.com</t>
  </si>
  <si>
    <t>Marketing Flix Cinema</t>
  </si>
  <si>
    <t>marketing.flix@flixcinema.com</t>
  </si>
  <si>
    <t>Marketing Communication Staff</t>
  </si>
  <si>
    <t>Andhika Maulana</t>
  </si>
  <si>
    <t>MOD Flix Cinema ASHTA</t>
  </si>
  <si>
    <t>mod.ashta@flixcinema.com</t>
  </si>
  <si>
    <t>Cinema Technology Supervisor</t>
  </si>
  <si>
    <t>Ahmad Sopyan</t>
  </si>
  <si>
    <t>MOD Flix Cinema GGP</t>
  </si>
  <si>
    <t>mod.ggp@flixcinema.com</t>
  </si>
  <si>
    <t>MOD Flix Cinema MOI</t>
  </si>
  <si>
    <t>mod.moi@flixcinema.com</t>
  </si>
  <si>
    <t>MOD Flix Cinema PIK</t>
  </si>
  <si>
    <t>mod.pik@flixcinema.com</t>
  </si>
  <si>
    <t>62896-0698-2388</t>
  </si>
  <si>
    <t>Jaka Dwi Mustari</t>
  </si>
  <si>
    <t>Online Sales</t>
  </si>
  <si>
    <t>online.sales@flixcinema.com</t>
  </si>
  <si>
    <t>Post Master</t>
  </si>
  <si>
    <t>postmaster@flixcinema.com</t>
  </si>
  <si>
    <t>SAM REPORT GOVREL</t>
  </si>
  <si>
    <t>sam@flixcinema.com</t>
  </si>
  <si>
    <t>Social Media</t>
  </si>
  <si>
    <t>socialmedia@flixcinema.com</t>
  </si>
  <si>
    <t>Social Media &amp; Digital Administration Staff</t>
  </si>
  <si>
    <t>STORE GGP</t>
  </si>
  <si>
    <t>store.ggp@flixcinema.com</t>
  </si>
  <si>
    <t>Store</t>
  </si>
  <si>
    <t>Store MOI</t>
  </si>
  <si>
    <t>store.moi@flixcinema.com</t>
  </si>
  <si>
    <t>Store Operational</t>
  </si>
  <si>
    <t>store.ops@flixcinema.com</t>
  </si>
  <si>
    <t>STORE PIK</t>
  </si>
  <si>
    <t>store.pik@flixcinema.com</t>
  </si>
  <si>
    <t>support.flix@flixcinema.com</t>
  </si>
  <si>
    <t>Yomi Andrizal</t>
  </si>
  <si>
    <t>yomi.andrizal@flixcinema.com</t>
  </si>
  <si>
    <t>admin ch1</t>
  </si>
  <si>
    <t>admin.ch1@tamananggrekresidence.co.id</t>
  </si>
  <si>
    <t>admin engineering</t>
  </si>
  <si>
    <t>adm.eng@tamananggrekresidence.co.id</t>
  </si>
  <si>
    <t>admin engineering 1</t>
  </si>
  <si>
    <t>adm.eng1@tamananggrekresidence.co.id</t>
  </si>
  <si>
    <t>admin GS</t>
  </si>
  <si>
    <t>adm.gs@tamananggrekresidence.co.id</t>
  </si>
  <si>
    <t>admin tenant relation</t>
  </si>
  <si>
    <t>adm.tr@tamananggrekresidence.co.id</t>
  </si>
  <si>
    <t>Tenant Relation Administration Staff</t>
  </si>
  <si>
    <t>Burhanudin Machmud</t>
  </si>
  <si>
    <t>Rengga Aditya Noor</t>
  </si>
  <si>
    <t>Chief General Services</t>
  </si>
  <si>
    <t>deputy manager</t>
  </si>
  <si>
    <t>deputy.manager@tamananggrekresidence.co.id</t>
  </si>
  <si>
    <t>Deputy Manager</t>
  </si>
  <si>
    <t>Drafter</t>
  </si>
  <si>
    <t>drafter@tamananggrekresidence.co.id</t>
  </si>
  <si>
    <t>fitout</t>
  </si>
  <si>
    <t>fitout@tamananggrekresidence.co.id</t>
  </si>
  <si>
    <t>Fit Out Staff</t>
  </si>
  <si>
    <t>hse</t>
  </si>
  <si>
    <t>hse@tamananggrekresidence.co.id</t>
  </si>
  <si>
    <t>Ibnu Rachmatulloh</t>
  </si>
  <si>
    <t>spv.gs@tamananggrekresidence.co.id</t>
  </si>
  <si>
    <t>62851-7446-0089</t>
  </si>
  <si>
    <t>it.support@tamananggrekresidence.co.id</t>
  </si>
  <si>
    <t>Lukas Hanusia L Tobing</t>
  </si>
  <si>
    <t>62852-1998-2151</t>
  </si>
  <si>
    <t>Facility Staff</t>
  </si>
  <si>
    <t>Anwar Kurniawan</t>
  </si>
  <si>
    <t>purchasing 2</t>
  </si>
  <si>
    <t>purchasing2@tamananggrekresidence.co.id</t>
  </si>
  <si>
    <t>Reza Lantoni Pradana</t>
  </si>
  <si>
    <t>Facility</t>
  </si>
  <si>
    <t>Arya Wirayudha Pradhana</t>
  </si>
  <si>
    <t>Salwa Nayla Maulidya</t>
  </si>
  <si>
    <t>spv engineering</t>
  </si>
  <si>
    <t>spv.eng@tamananggrekresidence.co.id</t>
  </si>
  <si>
    <t>spv engineering 1</t>
  </si>
  <si>
    <t>spv.eng1@tamananggrekresidence.co.id</t>
  </si>
  <si>
    <t>spv engineering 2</t>
  </si>
  <si>
    <t>spv.eng2@tamananggrekresidence.co.id</t>
  </si>
  <si>
    <t>spv fitout</t>
  </si>
  <si>
    <t>spv.fitout@tamananggrekresidence.co.id</t>
  </si>
  <si>
    <t>spv gs</t>
  </si>
  <si>
    <t>spv.gs2@tamananggrekresidence.co.id</t>
  </si>
  <si>
    <t>Cleaning &amp; Landscape Supervisor</t>
  </si>
  <si>
    <t>spv gs 1</t>
  </si>
  <si>
    <t>spv gs 2</t>
  </si>
  <si>
    <t>SPV GS 3</t>
  </si>
  <si>
    <t>spv.gs3@tamananggrekresidence.co.id</t>
  </si>
  <si>
    <t>spv hse</t>
  </si>
  <si>
    <t>spv.hse@tamananggrekresidence.co.id</t>
  </si>
  <si>
    <t>spv tenant relation 1</t>
  </si>
  <si>
    <t>spv.tr1@tamananggrekresidence.co.id</t>
  </si>
  <si>
    <t>spv tenant relation 2</t>
  </si>
  <si>
    <t>spv.tr2@tamananggrekresidence.co.id</t>
  </si>
  <si>
    <t>spv tenant relation 3</t>
  </si>
  <si>
    <t>spv.tr3@tamananggrekresidence.co.id</t>
  </si>
  <si>
    <t>Resign 31 Juli 2025</t>
  </si>
  <si>
    <t>tenant relation 1</t>
  </si>
  <si>
    <t>tenant.relation1@tamananggrekresidence.co.id</t>
  </si>
  <si>
    <t>tenant relation 2</t>
  </si>
  <si>
    <t>tenant.relation2@tamananggrekresidence.co.id</t>
  </si>
  <si>
    <t>tenant relation 3</t>
  </si>
  <si>
    <t>tenant.relation3@tamananggrekresidence.co.id</t>
  </si>
  <si>
    <t>tenant relation 4</t>
  </si>
  <si>
    <t>tenant.relation4@tamananggrekresidence.co.id</t>
  </si>
  <si>
    <t>tenant relation 5</t>
  </si>
  <si>
    <t>tenant.relation5@tamananggrekresidence.co.id</t>
  </si>
  <si>
    <t>tenant relation 6</t>
  </si>
  <si>
    <t>tenant.relation6@tamananggrekresidence.co.id</t>
  </si>
  <si>
    <t>Tenant Relation 7</t>
  </si>
  <si>
    <t>tenant.relation7@tamananggrekresidence.co.id</t>
  </si>
  <si>
    <t>62857-1111-9267</t>
  </si>
  <si>
    <t>62812-8717-9718</t>
  </si>
  <si>
    <t>62819-4051-991</t>
  </si>
  <si>
    <t>62895-0224-1144</t>
  </si>
  <si>
    <t>628575-9988-933</t>
  </si>
  <si>
    <t>Senior manager</t>
  </si>
  <si>
    <t>62857-1008-4203</t>
  </si>
  <si>
    <t>Lutfi Mudakar</t>
  </si>
  <si>
    <t>62878-7840-8252</t>
  </si>
  <si>
    <t>menarajakarta@menarajakarta.co.id</t>
  </si>
  <si>
    <t>62817-756-484</t>
  </si>
  <si>
    <t>Riyadi Agustiar</t>
  </si>
  <si>
    <t>62812-8484-7560</t>
  </si>
  <si>
    <t>62878-8932-4241</t>
  </si>
  <si>
    <t>62857-1006-9036</t>
  </si>
  <si>
    <t>Sementara menggunakan license dari email spv.eng@fatmawaticitycenter.co.id</t>
  </si>
  <si>
    <t>62812-9433-9033</t>
  </si>
  <si>
    <t>62857-4332-0611</t>
  </si>
  <si>
    <t>62857-5998-8933</t>
  </si>
  <si>
    <t>Staff HSE</t>
  </si>
  <si>
    <t>​staff.hse@menarajakarta.co.id</t>
  </si>
  <si>
    <t>62858-8616-1728</t>
  </si>
  <si>
    <t>Tahiriah Agus Subehi</t>
  </si>
  <si>
    <t>62812-8465-6686</t>
  </si>
  <si>
    <t>Engineering Shift &amp; Control Room Staff</t>
  </si>
  <si>
    <t>Wilfred Purnama</t>
  </si>
  <si>
    <t>wilfred.purnama@menarajakarta.co.id</t>
  </si>
  <si>
    <t>62813-9476-4448</t>
  </si>
  <si>
    <t>Anton Muhamad Khadafi</t>
  </si>
  <si>
    <t>62895-6114-88385</t>
  </si>
  <si>
    <t>Unit - Fatmawati City Center</t>
  </si>
  <si>
    <t>Rido Rinaldi Kodri</t>
  </si>
  <si>
    <t>62857-9584-2156</t>
  </si>
  <si>
    <t>Chief Finance Accounting</t>
  </si>
  <si>
    <t>chief.fincon@fatmawaticitycenter.co.id</t>
  </si>
  <si>
    <t>62819-0279-9462</t>
  </si>
  <si>
    <t>62877-7119-4436</t>
  </si>
  <si>
    <t>MPP 2024</t>
  </si>
  <si>
    <t>62896-3372-2156</t>
  </si>
  <si>
    <t>62877-7518-7457 </t>
  </si>
  <si>
    <t>Rama Panji Saputra</t>
  </si>
  <si>
    <t>62896-5521-3399</t>
  </si>
  <si>
    <t>SPV Engineering</t>
  </si>
  <si>
    <t>spv.eng@fatmawaticitycenter.co.id</t>
  </si>
  <si>
    <t>Engineering SPV</t>
  </si>
  <si>
    <t>Sementara digunakan untuk safira.firdy@menarajakarta.co.id #9948</t>
  </si>
  <si>
    <t>62899-9211-093</t>
  </si>
  <si>
    <t>62812-9541-6679</t>
  </si>
  <si>
    <t>SPV Tenant Relation 2</t>
  </si>
  <si>
    <t>spv.tr2@fatmawaticitycenter.co.id</t>
  </si>
  <si>
    <t>62851-5624-0752</t>
  </si>
  <si>
    <t>62877-8887-8547</t>
  </si>
  <si>
    <t>Storekeeper Staff</t>
  </si>
  <si>
    <t>62877-2807-0611</t>
  </si>
  <si>
    <t>A Seto Nugroho</t>
  </si>
  <si>
    <t>seto.nugroho@district8.co</t>
  </si>
  <si>
    <t>‪62812-8321-0210</t>
  </si>
  <si>
    <t>Admin District8</t>
  </si>
  <si>
    <t>admin@district8.co</t>
  </si>
  <si>
    <t>62817-7823-866</t>
  </si>
  <si>
    <t>62821-2381-3792</t>
  </si>
  <si>
    <t>Elsita Damayanti</t>
  </si>
  <si>
    <t>Adriana Nabila</t>
  </si>
  <si>
    <t>adriana.nabila@district8.co</t>
  </si>
  <si>
    <t>62877-8762-2976</t>
  </si>
  <si>
    <t>231542</t>
  </si>
  <si>
    <t>Client Services Administration Staff</t>
  </si>
  <si>
    <t>Agit Sholeh Manansal</t>
  </si>
  <si>
    <t>agit.manansal@district8.co</t>
  </si>
  <si>
    <t>240734</t>
  </si>
  <si>
    <t>Duty Supervisor</t>
  </si>
  <si>
    <t>RESIDENCE MANAGEMENT</t>
  </si>
  <si>
    <t>Ahmad Fauzi Suhana</t>
  </si>
  <si>
    <t>ahmad.suhana@district8.co</t>
  </si>
  <si>
    <t>62821-2433-3495</t>
  </si>
  <si>
    <t>Tenant Relations Staff</t>
  </si>
  <si>
    <t>Client Services Office</t>
  </si>
  <si>
    <t>Ahmad Susilo</t>
  </si>
  <si>
    <t>ahmad.susilo@district8.co</t>
  </si>
  <si>
    <t>240920</t>
  </si>
  <si>
    <t>HSE SUPERVISOR</t>
  </si>
  <si>
    <t>Alfridus Tnesi</t>
  </si>
  <si>
    <t>alfridus.tnesi@district8.co</t>
  </si>
  <si>
    <t>62813-8824-3713</t>
  </si>
  <si>
    <t>220424</t>
  </si>
  <si>
    <t>Concierge Staff</t>
  </si>
  <si>
    <t>Alieffianie Putri</t>
  </si>
  <si>
    <t>alieffianie.putri@district8.co</t>
  </si>
  <si>
    <t>230651</t>
  </si>
  <si>
    <t>Security Administration Staff</t>
  </si>
  <si>
    <t>SECURITY &amp; PARKING</t>
  </si>
  <si>
    <t>anggi.yonarita@district8.co</t>
  </si>
  <si>
    <t>62813-6341-5889</t>
  </si>
  <si>
    <t>ASRI ke D8 13 Oktober 2025</t>
  </si>
  <si>
    <t>Anggun Hartono</t>
  </si>
  <si>
    <t>anggun.hartono@district8.co</t>
  </si>
  <si>
    <t>170074</t>
  </si>
  <si>
    <t>Engineering Shift Leader Staff</t>
  </si>
  <si>
    <t>ENGINEERING</t>
  </si>
  <si>
    <t>Atet Rochidin</t>
  </si>
  <si>
    <t>atet.rochidin@district8.co</t>
  </si>
  <si>
    <t>62812-7930-8877</t>
  </si>
  <si>
    <t>CO Cluster</t>
  </si>
  <si>
    <t>Ayub Fadillah</t>
  </si>
  <si>
    <t>ayub.fadillah@district8.co</t>
  </si>
  <si>
    <t>241390</t>
  </si>
  <si>
    <t>Housekeeping Supervisor</t>
  </si>
  <si>
    <t>Housekeeping Estate</t>
  </si>
  <si>
    <t>Business Developement</t>
  </si>
  <si>
    <t>busdev@district8.co</t>
  </si>
  <si>
    <t>62822-2027-7099</t>
  </si>
  <si>
    <t>62812-9321-2357</t>
  </si>
  <si>
    <t>231743</t>
  </si>
  <si>
    <t>Venesia Sormin</t>
  </si>
  <si>
    <t>Concierge The langham residences</t>
  </si>
  <si>
    <t>concierge.thelanghamresidences@district8.co</t>
  </si>
  <si>
    <t>62812-9073-0091</t>
  </si>
  <si>
    <t>Crista Sari</t>
  </si>
  <si>
    <t>crista.sari@district8.co</t>
  </si>
  <si>
    <t>231553</t>
  </si>
  <si>
    <t>D8 Apartment Tenant Relations</t>
  </si>
  <si>
    <t>tr.apartment@district8.co</t>
  </si>
  <si>
    <t>62813-1559-2120</t>
  </si>
  <si>
    <t>Ge &amp; Tr Staff</t>
  </si>
  <si>
    <t>62856-9592-7670</t>
  </si>
  <si>
    <t>D8 I.T</t>
  </si>
  <si>
    <t>i.t@district8.co</t>
  </si>
  <si>
    <t>D8 Office Tenant Relations</t>
  </si>
  <si>
    <t>tr.office@district8.co</t>
  </si>
  <si>
    <t>62811-1650-677</t>
  </si>
  <si>
    <t>Dede Rohim</t>
  </si>
  <si>
    <t>dede.rohim@district8.co</t>
  </si>
  <si>
    <t>241391</t>
  </si>
  <si>
    <t>220506</t>
  </si>
  <si>
    <t>Dendi Yudi Anggara</t>
  </si>
  <si>
    <t>dendi.anggara@district8.co</t>
  </si>
  <si>
    <t>62878-8729-7367</t>
  </si>
  <si>
    <t>180371</t>
  </si>
  <si>
    <t>240440</t>
  </si>
  <si>
    <t>dias eka  kusuma</t>
  </si>
  <si>
    <t>eka.kusuma@district8.co</t>
  </si>
  <si>
    <t>240466</t>
  </si>
  <si>
    <t>62812-8780-8175</t>
  </si>
  <si>
    <t>241198</t>
  </si>
  <si>
    <t>62853-2031-8993</t>
  </si>
  <si>
    <t>230647</t>
  </si>
  <si>
    <t>62878-5100-0323</t>
  </si>
  <si>
    <t>240367</t>
  </si>
  <si>
    <t>Eform District 8</t>
  </si>
  <si>
    <t>eform@district8.co</t>
  </si>
  <si>
    <t>Hr &amp; Ga Staff</t>
  </si>
  <si>
    <t>62812-8458-0330</t>
  </si>
  <si>
    <t>Ericha Salsabila Rudiantono</t>
  </si>
  <si>
    <t>ericha.salsabila@district8.co</t>
  </si>
  <si>
    <t>62818-6009-49</t>
  </si>
  <si>
    <t>241382</t>
  </si>
  <si>
    <t>HSE Administration Officer</t>
  </si>
  <si>
    <t>Erwin Raharja</t>
  </si>
  <si>
    <t>erwin.raharja@district8.co</t>
  </si>
  <si>
    <t>62856-9157-6787</t>
  </si>
  <si>
    <t>240446</t>
  </si>
  <si>
    <t>Operational Genset &amp; Control Room Staff</t>
  </si>
  <si>
    <t>Euaggelion David</t>
  </si>
  <si>
    <t>euaggelion.david@district8.co</t>
  </si>
  <si>
    <t>62858-8871-3053</t>
  </si>
  <si>
    <t>241294</t>
  </si>
  <si>
    <t>Project Coordinator</t>
  </si>
  <si>
    <t>Facility Apartment</t>
  </si>
  <si>
    <t>facilityapartment@district8.co</t>
  </si>
  <si>
    <t>Fanny Fajrianti Kartini</t>
  </si>
  <si>
    <t>fanny.kartini@district8.co</t>
  </si>
  <si>
    <t>62821-1348-3927</t>
  </si>
  <si>
    <t>240256</t>
  </si>
  <si>
    <t>Farida Ismail</t>
  </si>
  <si>
    <t>farida.ismail@district8.co</t>
  </si>
  <si>
    <t>210847</t>
  </si>
  <si>
    <t>Gioranike Geraldin</t>
  </si>
  <si>
    <t>gioranike.geraldin@district8.co</t>
  </si>
  <si>
    <t>62821-6839-4252</t>
  </si>
  <si>
    <t>Andhika Rusmantara</t>
  </si>
  <si>
    <t>Grace Ruth Agustina</t>
  </si>
  <si>
    <t>grace.ruth@district8.co</t>
  </si>
  <si>
    <t>62815-3937-5531; 62815-9410-212</t>
  </si>
  <si>
    <t>231831</t>
  </si>
  <si>
    <t>GSO ETERNITY</t>
  </si>
  <si>
    <t>gso.eternity@district8.co</t>
  </si>
  <si>
    <t>62896-8811-1403</t>
  </si>
  <si>
    <t>General Service Staff</t>
  </si>
  <si>
    <t>GSO INFINITY</t>
  </si>
  <si>
    <t>gso.infinity@district8.co</t>
  </si>
  <si>
    <t>GSO Office</t>
  </si>
  <si>
    <t>gso.office@district8.co</t>
  </si>
  <si>
    <t>62877-7619-6245</t>
  </si>
  <si>
    <t>herul.okta@district8.co</t>
  </si>
  <si>
    <t>62812-2316-2898</t>
  </si>
  <si>
    <t>240492</t>
  </si>
  <si>
    <t>SECURITY</t>
  </si>
  <si>
    <t>240399</t>
  </si>
  <si>
    <t>HRD</t>
  </si>
  <si>
    <t>HRD@district8.co</t>
  </si>
  <si>
    <t>Hawa</t>
  </si>
  <si>
    <t>HSE District 8</t>
  </si>
  <si>
    <t>qhse@district8.co</t>
  </si>
  <si>
    <t>62823-6011-7812</t>
  </si>
  <si>
    <t>HSE District 8 Eksternal</t>
  </si>
  <si>
    <t>HSEDistrict8.Eksternal@district8.co</t>
  </si>
  <si>
    <t>Keperluan vendor attach gambar di Ms Forms. #9991(Password: hsed8@123)</t>
  </si>
  <si>
    <t>Ikhfa Nurtamimi</t>
  </si>
  <si>
    <t>ikhfa.nurtamimi@district8.co</t>
  </si>
  <si>
    <t>info District 8</t>
  </si>
  <si>
    <t>info@district8.co</t>
  </si>
  <si>
    <t>Imran Tanjung</t>
  </si>
  <si>
    <t>imran.tanjung@district8.co</t>
  </si>
  <si>
    <t>‪62822‑8625‑2710‬</t>
  </si>
  <si>
    <t>Istika Ananto</t>
  </si>
  <si>
    <t>istika.ananto@district8.co</t>
  </si>
  <si>
    <t>62877-7243-3330</t>
  </si>
  <si>
    <t>Khalisha Salsabil Riefana</t>
  </si>
  <si>
    <t>adm.gs@district8.co</t>
  </si>
  <si>
    <t>62857-3027-9213</t>
  </si>
  <si>
    <t>General Services Administration Staff</t>
  </si>
  <si>
    <t>Lany Aprili Sulistiani</t>
  </si>
  <si>
    <t>lany.sulistiani@district8.co</t>
  </si>
  <si>
    <t>62823-1258-0659</t>
  </si>
  <si>
    <t>Panggih Hidayat</t>
  </si>
  <si>
    <t>Lani Oktaviani</t>
  </si>
  <si>
    <t>lani.oktaviani@district8.co</t>
  </si>
  <si>
    <t>62812-9549-6025</t>
  </si>
  <si>
    <t>Safetyman</t>
  </si>
  <si>
    <t>Dari MJ ke D8</t>
  </si>
  <si>
    <t>M. Rizky Pradana</t>
  </si>
  <si>
    <t>rizky.pradana@district8.co</t>
  </si>
  <si>
    <t>242045</t>
  </si>
  <si>
    <t>M. Sekarmaji Abdilah Chaidar</t>
  </si>
  <si>
    <t>abdilah.chaidar@district8.co</t>
  </si>
  <si>
    <t>Facility Attendant Staff</t>
  </si>
  <si>
    <t>Mardiansyah</t>
  </si>
  <si>
    <t>mardiansyah.mardiansyah@district8.co</t>
  </si>
  <si>
    <t>Tenant Facilities Staff</t>
  </si>
  <si>
    <t>Marketing District 8</t>
  </si>
  <si>
    <t>marketing@district8.co</t>
  </si>
  <si>
    <t>Mohamad Fauzi</t>
  </si>
  <si>
    <t>mohamad.fauzi@district8.co</t>
  </si>
  <si>
    <t>Mohamad Soleh</t>
  </si>
  <si>
    <t>mohamad.soleh@district8.co</t>
  </si>
  <si>
    <t>muhammad.furqon@ district8.co</t>
  </si>
  <si>
    <t>Muhammad Rifai</t>
  </si>
  <si>
    <t>muhammad.rifai@district8.co</t>
  </si>
  <si>
    <t>Tenant Relation Supervisor Apartment</t>
  </si>
  <si>
    <t>Nabila Rizqi Amadea</t>
  </si>
  <si>
    <t>adm.cso@district8.co</t>
  </si>
  <si>
    <t>62821-1278-7255</t>
  </si>
  <si>
    <t>Client Service Administration Staff</t>
  </si>
  <si>
    <t>Client Service Office</t>
  </si>
  <si>
    <t>Nabila Sued Azzukhruf</t>
  </si>
  <si>
    <t>nabila.azzukhruf@district8.co</t>
  </si>
  <si>
    <t>240971</t>
  </si>
  <si>
    <t>Tenant Relation Administration</t>
  </si>
  <si>
    <t>Nindya Pratamamurti</t>
  </si>
  <si>
    <t>nindya.pratamamurti@district8.co</t>
  </si>
  <si>
    <t>62815-4819-8439</t>
  </si>
  <si>
    <t>Tenant Relations Supervisor</t>
  </si>
  <si>
    <t>Nona Novelia</t>
  </si>
  <si>
    <t>nona.novelia@district8.co</t>
  </si>
  <si>
    <t>Parking Collection</t>
  </si>
  <si>
    <t>parking.collection@district8.co</t>
  </si>
  <si>
    <t>Operational Staff</t>
  </si>
  <si>
    <t>Prima Kartika Ayu</t>
  </si>
  <si>
    <t>prima.kartika@district8.co</t>
  </si>
  <si>
    <t>Receptionist D8</t>
  </si>
  <si>
    <t>receptionist.d8@district8.co</t>
  </si>
  <si>
    <t>redian.sutanto@district8.co</t>
  </si>
  <si>
    <t>Retta Octavia Dwi Rachma</t>
  </si>
  <si>
    <t>retta.rachma@district8.co</t>
  </si>
  <si>
    <t>62813-1534-1287</t>
  </si>
  <si>
    <t>Talent Acquisition Assistant Manager</t>
  </si>
  <si>
    <t>Reynaldi</t>
  </si>
  <si>
    <t>reynaldi@district8.co</t>
  </si>
  <si>
    <t>Riski Gunawan Alfaret</t>
  </si>
  <si>
    <t>riski.gunawan@district8.co</t>
  </si>
  <si>
    <t>Rizqi Arismarisa</t>
  </si>
  <si>
    <t>rizqi.arismarisa@district8.co</t>
  </si>
  <si>
    <t>62877-1218-9044</t>
  </si>
  <si>
    <t>General Service</t>
  </si>
  <si>
    <t>Trisna Sudiana</t>
  </si>
  <si>
    <t>Ronal Panjaitan</t>
  </si>
  <si>
    <t>ronal.panjaitan@district8.co</t>
  </si>
  <si>
    <t>242155</t>
  </si>
  <si>
    <t>Marketing Communication Supervisor</t>
  </si>
  <si>
    <t>RR. Devie Andini Puspita</t>
  </si>
  <si>
    <t>devie.andini@district8.co</t>
  </si>
  <si>
    <t>Guest Services Officer Staff</t>
  </si>
  <si>
    <t>Sazi Ajeng</t>
  </si>
  <si>
    <t>sazi.ajeng@district8.co</t>
  </si>
  <si>
    <t>Guest Services Officer Supervisor</t>
  </si>
  <si>
    <t>Secretary TR Apt</t>
  </si>
  <si>
    <t>Secretary.tr.apt@district8.co</t>
  </si>
  <si>
    <t>Secretary Supervisor</t>
  </si>
  <si>
    <t>Secretary.GM D8</t>
  </si>
  <si>
    <t>secretary.gmd8@district8.co</t>
  </si>
  <si>
    <t>Setyoningsih</t>
  </si>
  <si>
    <t>setyoningsih.nien@district8.co</t>
  </si>
  <si>
    <t>Sigit Pratomo</t>
  </si>
  <si>
    <t>sigit.pratomo@district8.co</t>
  </si>
  <si>
    <t>Silfadhilla Ananda Prasetyo</t>
  </si>
  <si>
    <t>silfadhilla.prasetyo@district8.co</t>
  </si>
  <si>
    <t>62857-1798-4602</t>
  </si>
  <si>
    <t>Siti Nurfadilah</t>
  </si>
  <si>
    <t>siti.nurfadilah@district8.co</t>
  </si>
  <si>
    <t>Sri Mulyani</t>
  </si>
  <si>
    <t>sri.mulyani@district8.co</t>
  </si>
  <si>
    <t>stevvie lessil</t>
  </si>
  <si>
    <t>stevvie.lessil@district8.co</t>
  </si>
  <si>
    <t>subroto.paiman@district8.co</t>
  </si>
  <si>
    <t>62877-8521-4838</t>
  </si>
  <si>
    <t>GA Supervisor</t>
  </si>
  <si>
    <t>Sugito</t>
  </si>
  <si>
    <t>sugito@district8.co</t>
  </si>
  <si>
    <t>Supervisor ENG</t>
  </si>
  <si>
    <t>supervisor.eng@district8.co</t>
  </si>
  <si>
    <t>Engineering Spv</t>
  </si>
  <si>
    <t>Suyadi</t>
  </si>
  <si>
    <t>suyadi.suyadi@district8.co</t>
  </si>
  <si>
    <t>Theresia Oktavia</t>
  </si>
  <si>
    <t>theresia.oktavia@district8.co</t>
  </si>
  <si>
    <t>62878-8813-1990</t>
  </si>
  <si>
    <t>Deputy Finance &amp; Accounting Manager</t>
  </si>
  <si>
    <t>Tri Lestari</t>
  </si>
  <si>
    <t>tri.lestari@district8.co</t>
  </si>
  <si>
    <t>Tuti Fitrianasari</t>
  </si>
  <si>
    <t>admengoprs@district8.co</t>
  </si>
  <si>
    <t>241389</t>
  </si>
  <si>
    <t>Wahyu Dimawan</t>
  </si>
  <si>
    <t>wahyu.dimawan@district8.co</t>
  </si>
  <si>
    <t>Junior Security Supervisor</t>
  </si>
  <si>
    <t>Waluyo</t>
  </si>
  <si>
    <t>waluyo.waluyo@district8.co</t>
  </si>
  <si>
    <t>Operational Handling Complaint Supervisor</t>
  </si>
  <si>
    <t>Winny Eliza Rose</t>
  </si>
  <si>
    <t>winny.rose@district8.co</t>
  </si>
  <si>
    <t>Wulan Widi Astuti</t>
  </si>
  <si>
    <t>wulan.widi@district8.co</t>
  </si>
  <si>
    <t>Yolanda Fadilla</t>
  </si>
  <si>
    <t>yolanda.fadilla@district8.co</t>
  </si>
  <si>
    <t>Yosi Handriyawake</t>
  </si>
  <si>
    <t>yosi.handriyawake@district8.co</t>
  </si>
  <si>
    <t>Yudi Abdillah</t>
  </si>
  <si>
    <t>yudi.abdillah@district8.co</t>
  </si>
  <si>
    <t>Yuli Astuti</t>
  </si>
  <si>
    <t>yuli.astuti@district8.co</t>
  </si>
  <si>
    <t>241256</t>
  </si>
  <si>
    <t>62812-9981-7701</t>
  </si>
  <si>
    <t>240625</t>
  </si>
  <si>
    <t>No</t>
  </si>
  <si>
    <t>License 2025</t>
  </si>
  <si>
    <t>License Request</t>
  </si>
  <si>
    <t>Engineering Administration Staf</t>
  </si>
  <si>
    <t>Operationl Mall Administration Staff</t>
  </si>
  <si>
    <t>Karlina Tamaya</t>
  </si>
  <si>
    <t>Facility Administration Staff</t>
  </si>
  <si>
    <t>Annisa Azhar Maulina</t>
  </si>
  <si>
    <t>Operation Mall Administration Staff</t>
  </si>
  <si>
    <t>Done to Standard</t>
  </si>
  <si>
    <t>PT Beban</t>
  </si>
  <si>
    <t>PT Mandiri Andal Sejahtera - MJ </t>
  </si>
  <si>
    <t>PT Mandiri Andal Sejahtera - HQ Mall</t>
  </si>
  <si>
    <t>wahyu.nurholik@asri.co.id</t>
  </si>
  <si>
    <t>dapat standard</t>
  </si>
  <si>
    <t>Total</t>
  </si>
  <si>
    <t>IT Projectionist</t>
  </si>
  <si>
    <t>Manager On Duty</t>
  </si>
  <si>
    <t>Marcomm</t>
  </si>
  <si>
    <t>Brandcomm</t>
  </si>
  <si>
    <t>Purchasing</t>
  </si>
  <si>
    <t>Event</t>
  </si>
  <si>
    <t>Site Project Management 3</t>
  </si>
  <si>
    <t>Marketing</t>
  </si>
  <si>
    <t>Sales</t>
  </si>
  <si>
    <t>Support Project</t>
  </si>
  <si>
    <t>Site Project Management 1</t>
  </si>
  <si>
    <t>IPP Support</t>
  </si>
  <si>
    <t>GEA/Tenant Relation</t>
  </si>
  <si>
    <t>Operation &amp; Maintenance</t>
  </si>
  <si>
    <t>F&amp;B</t>
  </si>
  <si>
    <t>Project Management</t>
  </si>
  <si>
    <t>IPP Operation MOI</t>
  </si>
  <si>
    <t>IA &amp; BP</t>
  </si>
  <si>
    <t>Marketing Communication - Cinema</t>
  </si>
  <si>
    <t>Center Management</t>
  </si>
  <si>
    <t>Operatonal</t>
  </si>
  <si>
    <t>Total by level (mgr-up)</t>
  </si>
  <si>
    <t>Total by department (admin-staff-spv)</t>
  </si>
  <si>
    <t>TOTAL</t>
  </si>
  <si>
    <t>NOTE</t>
  </si>
  <si>
    <t>Business Development Assistant Manager</t>
  </si>
  <si>
    <t>Suryo Wibowo</t>
  </si>
  <si>
    <t>suryo_wibowo.cba@mallofindonesia.com</t>
  </si>
  <si>
    <t>62856-9798-1635</t>
  </si>
  <si>
    <t>Unit - IPP MOI</t>
  </si>
  <si>
    <t>Site Project Management Assistant Manager 3</t>
  </si>
  <si>
    <t>phelia rusli</t>
  </si>
  <si>
    <t>phelia.rusli@asri.co.id</t>
  </si>
  <si>
    <t>62812-1869-8628</t>
  </si>
  <si>
    <t>R &amp; D</t>
  </si>
  <si>
    <t>Research &amp; Development Assistant Manager</t>
  </si>
  <si>
    <t>jourey.ketaren@asri.co.id</t>
  </si>
  <si>
    <t>62811-8502-206</t>
  </si>
  <si>
    <t>Personal Assistant Assistant Manager</t>
  </si>
  <si>
    <t>Social Media Strategist Assistant Manager</t>
  </si>
  <si>
    <t>Corcomm</t>
  </si>
  <si>
    <t>Budi Irawan</t>
  </si>
  <si>
    <t>budi.irawan@ashta.co.id</t>
  </si>
  <si>
    <t>62812-1255-3880</t>
  </si>
  <si>
    <t>yukky.gunawan@asri.co.id</t>
  </si>
  <si>
    <t>Legal</t>
  </si>
  <si>
    <t>Elister</t>
  </si>
  <si>
    <t>elister@mallofindonesia.com</t>
  </si>
  <si>
    <t>62813-8687-8966</t>
  </si>
  <si>
    <t xml:space="preserve">IPP Support Assistant Manager </t>
  </si>
  <si>
    <t>Asset Management</t>
  </si>
  <si>
    <t>Raras Anissa Ningtyas</t>
  </si>
  <si>
    <t>raras.ningtyas@asri.co.id</t>
  </si>
  <si>
    <t>62823-1187-3778</t>
  </si>
  <si>
    <t>People Development Assistant Manager</t>
  </si>
  <si>
    <t>pedri.halim@hublife.co.id</t>
  </si>
  <si>
    <t>GEA &amp; TR Assistant Manager</t>
  </si>
  <si>
    <t>Adhikara Utomo</t>
  </si>
  <si>
    <t>adhikara.utomo@asri.co.id</t>
  </si>
  <si>
    <t>QC/QS</t>
  </si>
  <si>
    <t>Count of Nama</t>
  </si>
  <si>
    <t>Naziracnoer</t>
  </si>
  <si>
    <t>naziracnoer@asri.co.id</t>
  </si>
  <si>
    <t>62815-1141-9009</t>
  </si>
  <si>
    <t>MBD</t>
  </si>
  <si>
    <t>GM</t>
  </si>
  <si>
    <t>Business Development General Manager</t>
  </si>
  <si>
    <t>Chief</t>
  </si>
  <si>
    <t>COO</t>
  </si>
  <si>
    <t>Total by department (admin-staff-spv) Total</t>
  </si>
  <si>
    <t>Senior General Manager</t>
  </si>
  <si>
    <t>Total by level (mgr-up) Total</t>
  </si>
  <si>
    <t>Gibson Sinambela</t>
  </si>
  <si>
    <t>gibson.sinambela@hublife.co.id</t>
  </si>
  <si>
    <t>62818-972-034</t>
  </si>
  <si>
    <t>sugito.pawiro@asri.co.id</t>
  </si>
  <si>
    <t>62811-9433-088</t>
  </si>
  <si>
    <t>MVAC Engineering Manager</t>
  </si>
  <si>
    <t>atet.rochidin@asri.co.id</t>
  </si>
  <si>
    <t>Electrical Engineering Manager</t>
  </si>
  <si>
    <t>Finance &amp; Accounting Corporate</t>
  </si>
  <si>
    <t>Basic (Home &amp; business)</t>
  </si>
  <si>
    <t>Finance &amp; Accounting General Manager</t>
  </si>
  <si>
    <t>Adam Rifanto</t>
  </si>
  <si>
    <t>adam.rifanto@pikavenue.com</t>
  </si>
  <si>
    <t>WH</t>
  </si>
  <si>
    <t>Warehouse Mall Assistant Manager</t>
  </si>
  <si>
    <t>diah.rahayu@asri.co.id</t>
  </si>
  <si>
    <t>62811-8199-954</t>
  </si>
  <si>
    <t>Human Resources Operation General Manager</t>
  </si>
  <si>
    <t>Vera Ciputra</t>
  </si>
  <si>
    <t>vera.ciputra@asri.co.id</t>
  </si>
  <si>
    <t>62812-1980-8880</t>
  </si>
  <si>
    <t>Talent Acquisition Manager</t>
  </si>
  <si>
    <t>Andrie Satya Setiono</t>
  </si>
  <si>
    <t>andri.setiono@asri.co.id</t>
  </si>
  <si>
    <t>62898-8068-578</t>
  </si>
  <si>
    <t>Project Manager</t>
  </si>
  <si>
    <t>Roy Wahana</t>
  </si>
  <si>
    <t>roy.wahana@asri.co.id</t>
  </si>
  <si>
    <t>Innovation Manager</t>
  </si>
  <si>
    <t>Johari Johari</t>
  </si>
  <si>
    <t>Evia Sardodjo</t>
  </si>
  <si>
    <t>evia.sardodjo@asri.co.id</t>
  </si>
  <si>
    <t>62818-499-489</t>
  </si>
  <si>
    <t>Deputy GM</t>
  </si>
  <si>
    <t>Leasing Deputy General Manager</t>
  </si>
  <si>
    <t>claudia.natasya@asri.co.id</t>
  </si>
  <si>
    <t>62822-1614-5159</t>
  </si>
  <si>
    <t>Langlang Maulana</t>
  </si>
  <si>
    <t>langlang.maulana@mallofindonesia.com</t>
  </si>
  <si>
    <t>Govrel</t>
  </si>
  <si>
    <t>CHRD</t>
  </si>
  <si>
    <t>Departement Head</t>
  </si>
  <si>
    <t>Contract &amp; Payment Control Department Head</t>
  </si>
  <si>
    <t>lesnusa@mallofindonesia.com</t>
  </si>
  <si>
    <t>eric.daryl@asri.co.id</t>
  </si>
  <si>
    <t>Operation Director</t>
  </si>
  <si>
    <t>Pritha Auria Prameswary</t>
  </si>
  <si>
    <t>pritha.prameswary@asri.co.id</t>
  </si>
  <si>
    <t>62856-7787-297</t>
  </si>
  <si>
    <t>Operation Mall Manager</t>
  </si>
  <si>
    <t>Danny Stephanus Christian</t>
  </si>
  <si>
    <t>danny.christian@asri.co.id</t>
  </si>
  <si>
    <t>62858-1377-1919</t>
  </si>
  <si>
    <t>Eriek Herdiana Setiawan</t>
  </si>
  <si>
    <t>eriek.setiawan@mallofindonesia.com</t>
  </si>
  <si>
    <t>62817-212-507</t>
  </si>
  <si>
    <t>Erwin Sunbasana</t>
  </si>
  <si>
    <t>erwin.sunbasana@mallofindonesia.com</t>
  </si>
  <si>
    <t>Albert Marvindo</t>
  </si>
  <si>
    <t>albert.marvindo@asri.co.id</t>
  </si>
  <si>
    <t>AR</t>
  </si>
  <si>
    <t>ar@fatmawaticitycenter.co.id</t>
  </si>
  <si>
    <t>Nala Rita</t>
  </si>
  <si>
    <t>nala.rita@pikavenue.com</t>
  </si>
  <si>
    <t>suhaibah@asri.co.id</t>
  </si>
  <si>
    <t>62812-9663-3127</t>
  </si>
  <si>
    <t>Ravello Jonathan Hasintongan</t>
  </si>
  <si>
    <t>ravello.hasintongan@asri.co.id</t>
  </si>
  <si>
    <t>62877-0893-3512</t>
  </si>
  <si>
    <t>lasma.manik@asri.co.id</t>
  </si>
  <si>
    <t>62857-7484-0245</t>
  </si>
  <si>
    <t>Khusnul Khotimah</t>
  </si>
  <si>
    <t>khusnul.khotimah@asri.co.id</t>
  </si>
  <si>
    <t>62896-5405-5583</t>
  </si>
  <si>
    <t>Jonathan Farrell Ibrahim</t>
  </si>
  <si>
    <t>jonathan.ibrahim@asri.co.id</t>
  </si>
  <si>
    <t>62813-1033-9455</t>
  </si>
  <si>
    <t>Heri Risnanto</t>
  </si>
  <si>
    <t>heri.risnanto@asri.co.id</t>
  </si>
  <si>
    <t>62878-5931-6387</t>
  </si>
  <si>
    <t>62858-2071-0801</t>
  </si>
  <si>
    <t>Christian</t>
  </si>
  <si>
    <t>christian@asri.co.id</t>
  </si>
  <si>
    <t>62818-0813-4922</t>
  </si>
  <si>
    <t>Diniati Meita</t>
  </si>
  <si>
    <t>diniati.meita@asri.co.id</t>
  </si>
  <si>
    <t>62857-1613-1975</t>
  </si>
  <si>
    <t>Citra Puspa</t>
  </si>
  <si>
    <t>citra.puspa@asri.co.id</t>
  </si>
  <si>
    <t>62821-1396-3496</t>
  </si>
  <si>
    <t>Mikha Riana</t>
  </si>
  <si>
    <t>mikha.riana@asri.co.id</t>
  </si>
  <si>
    <t>62857-1437-1031</t>
  </si>
  <si>
    <t>62896-1838-5232</t>
  </si>
  <si>
    <t>hrd@fatmawaticitycenter.co.id</t>
  </si>
  <si>
    <t>feony.dadi@mallofindonesia.com</t>
  </si>
  <si>
    <t>Kandar Meidianto</t>
  </si>
  <si>
    <t>kandar.meidianto@pikavenue.com</t>
  </si>
  <si>
    <t>62857-7559-6007</t>
  </si>
  <si>
    <t>kevin edria</t>
  </si>
  <si>
    <t>kevin.edria@pikavenue.com</t>
  </si>
  <si>
    <t>62812-9355-8377</t>
  </si>
  <si>
    <t>Agung Widiyantoko</t>
  </si>
  <si>
    <t>agung.widiyantoko@mallofindonesia.com</t>
  </si>
  <si>
    <t>Warehouse Mall Staff</t>
  </si>
  <si>
    <t>gracia.loemongga@grandgalaxypark.com</t>
  </si>
  <si>
    <t>Employer Branding Staff</t>
  </si>
  <si>
    <t>Talent Acquisition</t>
  </si>
  <si>
    <t>talent.acquisition@asri.co.id</t>
  </si>
  <si>
    <t>62813-8927-9101</t>
  </si>
  <si>
    <t>Andhiyah Tsabitah</t>
  </si>
  <si>
    <t>andhiyah.tsabitah@asri.co.id</t>
  </si>
  <si>
    <t>Hello ASRI</t>
  </si>
  <si>
    <t>hello@asri.co.id</t>
  </si>
  <si>
    <t>AskHRD</t>
  </si>
  <si>
    <t>askHRD@asri.co.id</t>
  </si>
  <si>
    <t>dimsiyi.habibi@mallofindonesia.com</t>
  </si>
  <si>
    <t>santi silviana</t>
  </si>
  <si>
    <t>santi.silviana@pikavenue.com</t>
  </si>
  <si>
    <t>62817-6665-677</t>
  </si>
  <si>
    <t>Merry Gleadis Ingrid Waladow</t>
  </si>
  <si>
    <t>merry.waladow@asri.co.id</t>
  </si>
  <si>
    <t>62812-1196-0553</t>
  </si>
  <si>
    <t>Compensation &amp; Benefit  Supervisor</t>
  </si>
  <si>
    <t>62812-9840-6557</t>
  </si>
  <si>
    <t>Testing IT</t>
  </si>
  <si>
    <t>testingit@asri.co.id</t>
  </si>
  <si>
    <t>Admin</t>
  </si>
  <si>
    <t>62813-8537-2321</t>
  </si>
  <si>
    <t>Kinanthi Sekar Pinakesti</t>
  </si>
  <si>
    <t>kinanthi.pinakesti@hublife.co.id</t>
  </si>
  <si>
    <t>62851-5650-2310</t>
  </si>
  <si>
    <t>clara.veronica@asri.co.id</t>
  </si>
  <si>
    <t>62896-9804-7767</t>
  </si>
  <si>
    <t>Vanessa Maria L</t>
  </si>
  <si>
    <t>vanessa.maria@asri.co.id</t>
  </si>
  <si>
    <t>62857-1170-1352</t>
  </si>
  <si>
    <t>Tania Imanuella Pasaka</t>
  </si>
  <si>
    <t>tania.pasaka@asri.co.id</t>
  </si>
  <si>
    <t>62813-5677-3727</t>
  </si>
  <si>
    <t>procurement@fatmawaticitycenter.co.id</t>
  </si>
  <si>
    <t>Regina Patrizia Pingkan Keintjem</t>
  </si>
  <si>
    <t>regina.keintjem@asri.co.id</t>
  </si>
  <si>
    <t>62823-1143-8681</t>
  </si>
  <si>
    <t>Procurement Administration Staff</t>
  </si>
  <si>
    <t>Nandini Isnan</t>
  </si>
  <si>
    <t>nandini.isnan@asri.co.id</t>
  </si>
  <si>
    <t>62878-0408-0567</t>
  </si>
  <si>
    <t>Maria Defriniana Harpina</t>
  </si>
  <si>
    <t>maria.harpina@asri.co.id</t>
  </si>
  <si>
    <t>62812-3234-7038</t>
  </si>
  <si>
    <t>Bella Jade Khadidjaah</t>
  </si>
  <si>
    <t>bella.khadidjaah@asri.co.id</t>
  </si>
  <si>
    <t>62838-4030-2720</t>
  </si>
  <si>
    <t>Rahman Dwi Setyawan</t>
  </si>
  <si>
    <t>rahman.setyawan@asri.co.id</t>
  </si>
  <si>
    <t>62856-9590-5500</t>
  </si>
  <si>
    <t>62857-7122-2408</t>
  </si>
  <si>
    <t>Purchasing SPV</t>
  </si>
  <si>
    <t>Muhamad Rohmat Kurnia</t>
  </si>
  <si>
    <t>muhamad.kurnia@asri.co.id</t>
  </si>
  <si>
    <t>62838-1157-8420</t>
  </si>
  <si>
    <t>Dena Asep Permana</t>
  </si>
  <si>
    <t>dena.permana@asri.co.id</t>
  </si>
  <si>
    <t>62822-1741-6292</t>
  </si>
  <si>
    <t>Dedi Rahmad</t>
  </si>
  <si>
    <t>dedi.rahmad@asri.co.id</t>
  </si>
  <si>
    <t>62812-2230-0540</t>
  </si>
  <si>
    <t>febriana.eka@mallofindonesia.com</t>
  </si>
  <si>
    <t>Project &amp; Management</t>
  </si>
  <si>
    <t>Doni Widotama Saputra</t>
  </si>
  <si>
    <t>doni.saputra@asri.co.id</t>
  </si>
  <si>
    <t>62812-8518-7636</t>
  </si>
  <si>
    <t>Wahyu Arianto</t>
  </si>
  <si>
    <t>wahyu.arianto@asri.co.id</t>
  </si>
  <si>
    <t>Purchasing Supervisor</t>
  </si>
  <si>
    <t>ASRI Living Staff</t>
  </si>
  <si>
    <t>DEPARTMENT</t>
  </si>
  <si>
    <t>NIK (cut off Okt 24)</t>
  </si>
  <si>
    <t>Adam Hermi Riandanu</t>
  </si>
  <si>
    <t>adam.riandanu@pikavenue.com</t>
  </si>
  <si>
    <t>211119</t>
  </si>
  <si>
    <t>160644</t>
  </si>
  <si>
    <t>200300</t>
  </si>
  <si>
    <t>241766</t>
  </si>
  <si>
    <t>240599</t>
  </si>
  <si>
    <t>220602</t>
  </si>
  <si>
    <t>Unit - FLIX PIK Avenue</t>
  </si>
  <si>
    <t>Junior Director</t>
  </si>
  <si>
    <t>Anwar Nur Yaasin</t>
  </si>
  <si>
    <t>anwar.yaasin@pikavenue.com</t>
  </si>
  <si>
    <t>240189</t>
  </si>
  <si>
    <t>220770</t>
  </si>
  <si>
    <t>Non Staff</t>
  </si>
  <si>
    <t>240831</t>
  </si>
  <si>
    <t>Bambang Prasetyo Nugroho</t>
  </si>
  <si>
    <t>bambang.nugroho@pikavenue.com</t>
  </si>
  <si>
    <t>240933</t>
  </si>
  <si>
    <t>190318</t>
  </si>
  <si>
    <t>241697</t>
  </si>
  <si>
    <t>200011</t>
  </si>
  <si>
    <t>engineer pik</t>
  </si>
  <si>
    <t>engineer.pik@pikavenue.com</t>
  </si>
  <si>
    <t>ester lidya</t>
  </si>
  <si>
    <t>ester.lidya@pikavenue.com</t>
  </si>
  <si>
    <t>191086</t>
  </si>
  <si>
    <t>220244</t>
  </si>
  <si>
    <t>231356</t>
  </si>
  <si>
    <t>231615</t>
  </si>
  <si>
    <t>Imran Junaedi</t>
  </si>
  <si>
    <t>imran.junaedi@pikavenue.com</t>
  </si>
  <si>
    <t>231959</t>
  </si>
  <si>
    <t>isnul.firmansyah@pikavenue.com</t>
  </si>
  <si>
    <t>221123</t>
  </si>
  <si>
    <t>Jeffrey R. A. Klokke</t>
  </si>
  <si>
    <t>jeffrey.klokke@pikavenue.com</t>
  </si>
  <si>
    <t>240323</t>
  </si>
  <si>
    <t>170747</t>
  </si>
  <si>
    <t>210746</t>
  </si>
  <si>
    <t>241179</t>
  </si>
  <si>
    <t>241334</t>
  </si>
  <si>
    <t>240424</t>
  </si>
  <si>
    <t>Nisriina Nurhaliza</t>
  </si>
  <si>
    <t>nisriina.nurhaliza@pikavenue.com</t>
  </si>
  <si>
    <t>241430</t>
  </si>
  <si>
    <t>241848</t>
  </si>
  <si>
    <t>241582</t>
  </si>
  <si>
    <t>140892</t>
  </si>
  <si>
    <t>240949</t>
  </si>
  <si>
    <t>232144</t>
  </si>
  <si>
    <t>Rishal Indra Nugraha</t>
  </si>
  <si>
    <t>170442</t>
  </si>
  <si>
    <t>130947</t>
  </si>
  <si>
    <t>191092</t>
  </si>
  <si>
    <t>110672</t>
  </si>
  <si>
    <t>241468</t>
  </si>
  <si>
    <t>Tyas Pangesti</t>
  </si>
  <si>
    <t>tyas.pangesti@pikavenue.com</t>
  </si>
  <si>
    <t>230973</t>
  </si>
  <si>
    <t>Vera Lidia Simanjuntak</t>
  </si>
  <si>
    <t>171088</t>
  </si>
  <si>
    <t>241117</t>
  </si>
  <si>
    <t>241270</t>
  </si>
  <si>
    <t>210263</t>
  </si>
  <si>
    <t>240715</t>
  </si>
  <si>
    <t>240381</t>
  </si>
  <si>
    <t>220922</t>
  </si>
  <si>
    <t>221363</t>
  </si>
  <si>
    <t>231764</t>
  </si>
  <si>
    <t>230801</t>
  </si>
  <si>
    <t>241869</t>
  </si>
  <si>
    <t>Luthfan Az Zihni Suharto</t>
  </si>
  <si>
    <t>210423</t>
  </si>
  <si>
    <t>210176</t>
  </si>
  <si>
    <t>210275</t>
  </si>
  <si>
    <t>130983</t>
  </si>
  <si>
    <t>230849</t>
  </si>
  <si>
    <t>232369</t>
  </si>
  <si>
    <t>security@ashta.co.id</t>
  </si>
  <si>
    <t>security.staff@ashta.co.id</t>
  </si>
  <si>
    <t>110144</t>
  </si>
  <si>
    <t>241312</t>
  </si>
  <si>
    <t>232256</t>
  </si>
  <si>
    <t>240898</t>
  </si>
  <si>
    <t>Yayan Sukendar</t>
  </si>
  <si>
    <t>yayan.sukendar@ashta.co.id</t>
  </si>
  <si>
    <t>230674</t>
  </si>
  <si>
    <t>Ardhonal Drajad Susanto</t>
  </si>
  <si>
    <t>ardhonal.susanto@hublife.co.id</t>
  </si>
  <si>
    <t>220695</t>
  </si>
  <si>
    <t>210383</t>
  </si>
  <si>
    <t>241001</t>
  </si>
  <si>
    <t>catherine.susanto@hublife.co.id</t>
  </si>
  <si>
    <t>221129</t>
  </si>
  <si>
    <t>Clara Keisya Haningtyas</t>
  </si>
  <si>
    <t>clara.haningtyas@hublife.co.id</t>
  </si>
  <si>
    <t>241509</t>
  </si>
  <si>
    <t>Hairul Rizal</t>
  </si>
  <si>
    <t>hairul.rizal@hublife.co.id</t>
  </si>
  <si>
    <t>220851</t>
  </si>
  <si>
    <t>241299</t>
  </si>
  <si>
    <t>Harnas S. T. Raul</t>
  </si>
  <si>
    <t>harnas.raul@hublife.co.id</t>
  </si>
  <si>
    <t>240063</t>
  </si>
  <si>
    <t>240208</t>
  </si>
  <si>
    <t>240950</t>
  </si>
  <si>
    <t>240439</t>
  </si>
  <si>
    <t>luhut.hermanto@hublife.co.id</t>
  </si>
  <si>
    <t>102511</t>
  </si>
  <si>
    <t>241376</t>
  </si>
  <si>
    <t>221124</t>
  </si>
  <si>
    <t>240658</t>
  </si>
  <si>
    <t>190079</t>
  </si>
  <si>
    <t>220481</t>
  </si>
  <si>
    <t>tordi.prasaska@hublife.co.id</t>
  </si>
  <si>
    <t>180167</t>
  </si>
  <si>
    <t>240427</t>
  </si>
  <si>
    <t>ASG Tower</t>
  </si>
  <si>
    <t>Adam Firdaus</t>
  </si>
  <si>
    <t>adam.firdaus@asri.co.id</t>
  </si>
  <si>
    <t>241736</t>
  </si>
  <si>
    <t>241865</t>
  </si>
  <si>
    <t>241721</t>
  </si>
  <si>
    <t>160276</t>
  </si>
  <si>
    <t>Aditya Gustiyana</t>
  </si>
  <si>
    <t>aditya.gustiyana@asri.co.id</t>
  </si>
  <si>
    <t>241489</t>
  </si>
  <si>
    <t>232311</t>
  </si>
  <si>
    <t>180362</t>
  </si>
  <si>
    <t>221517</t>
  </si>
  <si>
    <t>Ahmad Putra Wijaya</t>
  </si>
  <si>
    <t>ahmad.wijaya@asri.co.id</t>
  </si>
  <si>
    <t>241323</t>
  </si>
  <si>
    <t>232371</t>
  </si>
  <si>
    <t>180227</t>
  </si>
  <si>
    <t>220290</t>
  </si>
  <si>
    <t>241811</t>
  </si>
  <si>
    <t>221284</t>
  </si>
  <si>
    <t>Alexandra J Stefanie Modok</t>
  </si>
  <si>
    <t>180652</t>
  </si>
  <si>
    <t>170569</t>
  </si>
  <si>
    <t>231337</t>
  </si>
  <si>
    <t>Andina Nabila Hasnah</t>
  </si>
  <si>
    <t>andina.hasnah@asri.co.id</t>
  </si>
  <si>
    <t>241539</t>
  </si>
  <si>
    <t>230880</t>
  </si>
  <si>
    <t>andrie.setiono@asri.co.id</t>
  </si>
  <si>
    <t>232372</t>
  </si>
  <si>
    <t>241406</t>
  </si>
  <si>
    <t>241542</t>
  </si>
  <si>
    <t>Anita Septiany</t>
  </si>
  <si>
    <t>110480</t>
  </si>
  <si>
    <t>ASHTA</t>
  </si>
  <si>
    <t>241616</t>
  </si>
  <si>
    <t>220588</t>
  </si>
  <si>
    <t>Arbhy Yuansar Timor</t>
  </si>
  <si>
    <t>170311</t>
  </si>
  <si>
    <t>190403</t>
  </si>
  <si>
    <t>231421</t>
  </si>
  <si>
    <t>221736</t>
  </si>
  <si>
    <t>Ary Dwi Kurniawan</t>
  </si>
  <si>
    <t>160673</t>
  </si>
  <si>
    <t>Ari Syafari</t>
  </si>
  <si>
    <t>160136</t>
  </si>
  <si>
    <t>150132</t>
  </si>
  <si>
    <t>Asri F&amp;B</t>
  </si>
  <si>
    <t>asrifnb@asri.co.id</t>
  </si>
  <si>
    <t>240027</t>
  </si>
  <si>
    <t>230037</t>
  </si>
  <si>
    <t>ayoedya.webee@asri.co.id</t>
  </si>
  <si>
    <t>241189</t>
  </si>
  <si>
    <t>230064</t>
  </si>
  <si>
    <t>230138</t>
  </si>
  <si>
    <t>232379</t>
  </si>
  <si>
    <t>231882</t>
  </si>
  <si>
    <t>171033</t>
  </si>
  <si>
    <t>231055</t>
  </si>
  <si>
    <t>240823</t>
  </si>
  <si>
    <t>Boby Priambodo</t>
  </si>
  <si>
    <t>boby.priambodo@asri.co.id</t>
  </si>
  <si>
    <t>Brandcomm Asset</t>
  </si>
  <si>
    <t>brandcomm.asset@asri.co.id</t>
  </si>
  <si>
    <t>240942</t>
  </si>
  <si>
    <t>150821</t>
  </si>
  <si>
    <t>241823</t>
  </si>
  <si>
    <t>221366</t>
  </si>
  <si>
    <t>240762</t>
  </si>
  <si>
    <t>Christin Aprina Simanjuntak</t>
  </si>
  <si>
    <t>191066</t>
  </si>
  <si>
    <t>Cinantya Mekar Cinta Sutanto</t>
  </si>
  <si>
    <t>210529</t>
  </si>
  <si>
    <t>220502</t>
  </si>
  <si>
    <t>Citra Puspa Soraya</t>
  </si>
  <si>
    <t>180202</t>
  </si>
  <si>
    <t>230720</t>
  </si>
  <si>
    <t>231948</t>
  </si>
  <si>
    <t>Eduarda Cynthia Dewi Mulyadi</t>
  </si>
  <si>
    <t>170149</t>
  </si>
  <si>
    <t>231932</t>
  </si>
  <si>
    <t>Daniel Freddy H. Sirait</t>
  </si>
  <si>
    <t>190126</t>
  </si>
  <si>
    <t>240193</t>
  </si>
  <si>
    <t>150924</t>
  </si>
  <si>
    <t>David Louis Hilman</t>
  </si>
  <si>
    <t>140713</t>
  </si>
  <si>
    <t>220144</t>
  </si>
  <si>
    <t>221489</t>
  </si>
  <si>
    <t>181035</t>
  </si>
  <si>
    <t>241863</t>
  </si>
  <si>
    <t>181122</t>
  </si>
  <si>
    <t>Dharmawan Teguh Prakoso</t>
  </si>
  <si>
    <t>190985</t>
  </si>
  <si>
    <t>230556</t>
  </si>
  <si>
    <t>Dian Daniasih Puspita</t>
  </si>
  <si>
    <t>170395</t>
  </si>
  <si>
    <t>232062</t>
  </si>
  <si>
    <t>Diniati Meita Sanusi</t>
  </si>
  <si>
    <t>150252</t>
  </si>
  <si>
    <t>Dominggo M.P Aritonang</t>
  </si>
  <si>
    <t>180543</t>
  </si>
  <si>
    <t>190783</t>
  </si>
  <si>
    <t>Dwi Ari Setiadi</t>
  </si>
  <si>
    <t>150957</t>
  </si>
  <si>
    <t>180745</t>
  </si>
  <si>
    <t>Een Ayu Widarti</t>
  </si>
  <si>
    <t>150712</t>
  </si>
  <si>
    <t>240059</t>
  </si>
  <si>
    <t>221295</t>
  </si>
  <si>
    <t>221576</t>
  </si>
  <si>
    <t>Eric Daryl Kurniawan</t>
  </si>
  <si>
    <t>170086</t>
  </si>
  <si>
    <t>220320</t>
  </si>
  <si>
    <t>Evalia Arisyanti Daw</t>
  </si>
  <si>
    <t>170179</t>
  </si>
  <si>
    <t>240944</t>
  </si>
  <si>
    <t>230344</t>
  </si>
  <si>
    <t>241851</t>
  </si>
  <si>
    <t>241278</t>
  </si>
  <si>
    <t>220067</t>
  </si>
  <si>
    <t>221347</t>
  </si>
  <si>
    <t>Febriana Eka Hermayati</t>
  </si>
  <si>
    <t>231309</t>
  </si>
  <si>
    <t>190153</t>
  </si>
  <si>
    <t>Felix Lai</t>
  </si>
  <si>
    <t>felix.lai@asri.co.id</t>
  </si>
  <si>
    <t>241957</t>
  </si>
  <si>
    <t>211005</t>
  </si>
  <si>
    <t>240011</t>
  </si>
  <si>
    <t>231399</t>
  </si>
  <si>
    <t>Galih Rizky Kurniawan</t>
  </si>
  <si>
    <t>141045</t>
  </si>
  <si>
    <t>241251</t>
  </si>
  <si>
    <t>Green ASRI</t>
  </si>
  <si>
    <t>green@asri.co.id</t>
  </si>
  <si>
    <t>231711</t>
  </si>
  <si>
    <t>232298</t>
  </si>
  <si>
    <t>220850</t>
  </si>
  <si>
    <t>210303</t>
  </si>
  <si>
    <t>231525</t>
  </si>
  <si>
    <t>180426</t>
  </si>
  <si>
    <t>221317</t>
  </si>
  <si>
    <t>102186</t>
  </si>
  <si>
    <t>231721</t>
  </si>
  <si>
    <t>111104</t>
  </si>
  <si>
    <t>240025</t>
  </si>
  <si>
    <t>241897</t>
  </si>
  <si>
    <t>210948</t>
  </si>
  <si>
    <t>170468</t>
  </si>
  <si>
    <t>141206</t>
  </si>
  <si>
    <t>181394</t>
  </si>
  <si>
    <t>181039</t>
  </si>
  <si>
    <t>200180</t>
  </si>
  <si>
    <t>Ike Laorena Prilistia</t>
  </si>
  <si>
    <t>ike.prilistia@asri.co.id</t>
  </si>
  <si>
    <t>241950</t>
  </si>
  <si>
    <t>221160</t>
  </si>
  <si>
    <t>232245</t>
  </si>
  <si>
    <t>241247</t>
  </si>
  <si>
    <t>241681</t>
  </si>
  <si>
    <t>Ivan Eduardo Pontoh</t>
  </si>
  <si>
    <t>ivan.eduardo@asri.co.id</t>
  </si>
  <si>
    <t>180899</t>
  </si>
  <si>
    <t>211017</t>
  </si>
  <si>
    <t>100822</t>
  </si>
  <si>
    <t>240287</t>
  </si>
  <si>
    <t>Karlina Veradia S</t>
  </si>
  <si>
    <t>220363</t>
  </si>
  <si>
    <t>241314</t>
  </si>
  <si>
    <t>232104</t>
  </si>
  <si>
    <t>kinanthi.pinakesti@asri.co.id</t>
  </si>
  <si>
    <t>232100</t>
  </si>
  <si>
    <t>221443</t>
  </si>
  <si>
    <t>150757</t>
  </si>
  <si>
    <t>220531</t>
  </si>
  <si>
    <t>160397</t>
  </si>
  <si>
    <t>240951</t>
  </si>
  <si>
    <t>210877</t>
  </si>
  <si>
    <t>160854</t>
  </si>
  <si>
    <t>231868</t>
  </si>
  <si>
    <t>Margaretha Rani Astuti</t>
  </si>
  <si>
    <t>160413</t>
  </si>
  <si>
    <t>150670</t>
  </si>
  <si>
    <t>140164</t>
  </si>
  <si>
    <t>241461</t>
  </si>
  <si>
    <t>Melissa S Wongkar</t>
  </si>
  <si>
    <t>190243</t>
  </si>
  <si>
    <t>141230</t>
  </si>
  <si>
    <t>220902</t>
  </si>
  <si>
    <t>191124</t>
  </si>
  <si>
    <t>240996</t>
  </si>
  <si>
    <t>232054</t>
  </si>
  <si>
    <t>Mosa Abidharma</t>
  </si>
  <si>
    <t>190230</t>
  </si>
  <si>
    <t>241106</t>
  </si>
  <si>
    <t>Muhamad Aliyudin</t>
  </si>
  <si>
    <t>muhamad.aliyudin@asri.co.id</t>
  </si>
  <si>
    <t>230435</t>
  </si>
  <si>
    <t>231792</t>
  </si>
  <si>
    <t>Munifa Hartoyo</t>
  </si>
  <si>
    <t>munifa.hartoyo@asri.co.id</t>
  </si>
  <si>
    <t>232074</t>
  </si>
  <si>
    <t>240074</t>
  </si>
  <si>
    <t>230882</t>
  </si>
  <si>
    <t>Nita Nazira C. Noer</t>
  </si>
  <si>
    <t>210070</t>
  </si>
  <si>
    <t>Nia Utami Rachmawati</t>
  </si>
  <si>
    <t>210543</t>
  </si>
  <si>
    <t>Nia Veronika Gunawan</t>
  </si>
  <si>
    <t>141051</t>
  </si>
  <si>
    <t>170849</t>
  </si>
  <si>
    <t>Ninu</t>
  </si>
  <si>
    <t>ninu.ninu@asri.co.id</t>
  </si>
  <si>
    <t>200328</t>
  </si>
  <si>
    <t>Noval Reza</t>
  </si>
  <si>
    <t>210065</t>
  </si>
  <si>
    <t>140819</t>
  </si>
  <si>
    <t>232157</t>
  </si>
  <si>
    <t>221292</t>
  </si>
  <si>
    <t>241311</t>
  </si>
  <si>
    <t>Pascha Nehemia Winanda</t>
  </si>
  <si>
    <t>pascha.winanda@asri.co.id</t>
  </si>
  <si>
    <t>221550</t>
  </si>
  <si>
    <t>241815</t>
  </si>
  <si>
    <t>Pedri Septian Halim</t>
  </si>
  <si>
    <t>200038</t>
  </si>
  <si>
    <t>241814</t>
  </si>
  <si>
    <t>Project Arsitek2</t>
  </si>
  <si>
    <t>project.arsitek2@asri.co.id</t>
  </si>
  <si>
    <t>Puryantiningsih</t>
  </si>
  <si>
    <t>101259</t>
  </si>
  <si>
    <t>240040</t>
  </si>
  <si>
    <t>Rachel Rouli Naibaho</t>
  </si>
  <si>
    <t>220037</t>
  </si>
  <si>
    <t>Rachmat Teguh Widiantoro</t>
  </si>
  <si>
    <t>220942</t>
  </si>
  <si>
    <t>241234</t>
  </si>
  <si>
    <t>M. Radityo Reksagama</t>
  </si>
  <si>
    <t>160661</t>
  </si>
  <si>
    <t>Ramadhani Budiman, ST</t>
  </si>
  <si>
    <t>190620</t>
  </si>
  <si>
    <t>230570</t>
  </si>
  <si>
    <t>150716</t>
  </si>
  <si>
    <t>230380</t>
  </si>
  <si>
    <t>140073</t>
  </si>
  <si>
    <t>150051</t>
  </si>
  <si>
    <t>230175</t>
  </si>
  <si>
    <t>reza.fauzi@asri.co.id</t>
  </si>
  <si>
    <t>170808</t>
  </si>
  <si>
    <t>200579</t>
  </si>
  <si>
    <t>Ricky Fernandus</t>
  </si>
  <si>
    <t>ricky.fernandus@asri.co.id</t>
  </si>
  <si>
    <t>241831</t>
  </si>
  <si>
    <t>210395</t>
  </si>
  <si>
    <t>230174</t>
  </si>
  <si>
    <t>rista.juanda@asri.co.id</t>
  </si>
  <si>
    <t>241537</t>
  </si>
  <si>
    <t>211054</t>
  </si>
  <si>
    <t>111077</t>
  </si>
  <si>
    <t>Rony Husain Muhammad I.</t>
  </si>
  <si>
    <t>140636</t>
  </si>
  <si>
    <t>Roy Sudibya Wahana</t>
  </si>
  <si>
    <t>221125</t>
  </si>
  <si>
    <t>241895</t>
  </si>
  <si>
    <t>Samanda Ratna Janna S</t>
  </si>
  <si>
    <t>231697</t>
  </si>
  <si>
    <t>220852</t>
  </si>
  <si>
    <t>190304</t>
  </si>
  <si>
    <t>231871</t>
  </si>
  <si>
    <t>Sehat R. Sianipar</t>
  </si>
  <si>
    <t>181139</t>
  </si>
  <si>
    <t>180097</t>
  </si>
  <si>
    <t>240863</t>
  </si>
  <si>
    <t>230846</t>
  </si>
  <si>
    <t>Silvia Mutiara Putri Wijaya</t>
  </si>
  <si>
    <t>210363</t>
  </si>
  <si>
    <t>100807</t>
  </si>
  <si>
    <t>Siti Maisyaroh Toyib</t>
  </si>
  <si>
    <t>160681</t>
  </si>
  <si>
    <t>130358</t>
  </si>
  <si>
    <t>160470</t>
  </si>
  <si>
    <t>Stefanus Vincentius Siauwtika</t>
  </si>
  <si>
    <t>232361</t>
  </si>
  <si>
    <t>180188</t>
  </si>
  <si>
    <t>241512</t>
  </si>
  <si>
    <t>232380</t>
  </si>
  <si>
    <t>232375</t>
  </si>
  <si>
    <t>230819</t>
  </si>
  <si>
    <t>230702</t>
  </si>
  <si>
    <t>230173</t>
  </si>
  <si>
    <t>241258</t>
  </si>
  <si>
    <t>160967</t>
  </si>
  <si>
    <t>220350</t>
  </si>
  <si>
    <t>200664</t>
  </si>
  <si>
    <t>231996</t>
  </si>
  <si>
    <t>Tiya Mariadi Tarihoran</t>
  </si>
  <si>
    <t>231637</t>
  </si>
  <si>
    <t>Toar Mahenly Tanos</t>
  </si>
  <si>
    <t>180625</t>
  </si>
  <si>
    <t>Togu Rizki Nasution</t>
  </si>
  <si>
    <t>170618</t>
  </si>
  <si>
    <t>221818</t>
  </si>
  <si>
    <t>Ulfa Yani</t>
  </si>
  <si>
    <t>ulfayani@asri.co.id</t>
  </si>
  <si>
    <t>210549</t>
  </si>
  <si>
    <t>Valentina Rima Christiyanti</t>
  </si>
  <si>
    <t>170687</t>
  </si>
  <si>
    <t>Valerian Ivan Raharja</t>
  </si>
  <si>
    <t>191094</t>
  </si>
  <si>
    <t>232094</t>
  </si>
  <si>
    <t>Vanny Paramitha Riyadie</t>
  </si>
  <si>
    <t>170984</t>
  </si>
  <si>
    <t>Vensensya</t>
  </si>
  <si>
    <t>230093</t>
  </si>
  <si>
    <t>181068</t>
  </si>
  <si>
    <t>230553</t>
  </si>
  <si>
    <t>Veri Y. Setiady</t>
  </si>
  <si>
    <t>veri.setiady@asri.co.id</t>
  </si>
  <si>
    <t>241606</t>
  </si>
  <si>
    <t>221283</t>
  </si>
  <si>
    <t>220145</t>
  </si>
  <si>
    <t>231942</t>
  </si>
  <si>
    <t>220143</t>
  </si>
  <si>
    <t>Wahyu Setiadi Nugroho</t>
  </si>
  <si>
    <t>191095</t>
  </si>
  <si>
    <t>241491</t>
  </si>
  <si>
    <t>241046</t>
  </si>
  <si>
    <t>232370</t>
  </si>
  <si>
    <t>220909</t>
  </si>
  <si>
    <t>231067</t>
  </si>
  <si>
    <t>150591</t>
  </si>
  <si>
    <t>240763</t>
  </si>
  <si>
    <t>221632</t>
  </si>
  <si>
    <t>190766</t>
  </si>
  <si>
    <t>102815</t>
  </si>
  <si>
    <t>Muchammad Yusuf Ichsan</t>
  </si>
  <si>
    <t>181468</t>
  </si>
  <si>
    <t>Zico Rossano Hansakarya</t>
  </si>
  <si>
    <t>160971</t>
  </si>
  <si>
    <t>Zipora Dela Ayustini</t>
  </si>
  <si>
    <t>220203</t>
  </si>
  <si>
    <t>231675</t>
  </si>
  <si>
    <t>140975</t>
  </si>
  <si>
    <t>131262</t>
  </si>
  <si>
    <t>240802</t>
  </si>
  <si>
    <t>Aria Yudha</t>
  </si>
  <si>
    <t>220141</t>
  </si>
  <si>
    <t>241472</t>
  </si>
  <si>
    <t>240755</t>
  </si>
  <si>
    <t>232321</t>
  </si>
  <si>
    <t>dani.prasetiyo@grandgalaxypark.com</t>
  </si>
  <si>
    <t>241672</t>
  </si>
  <si>
    <t>Danu Wardoyo</t>
  </si>
  <si>
    <t>danu.wardoyo@grandgalaxypark.com</t>
  </si>
  <si>
    <t>240932</t>
  </si>
  <si>
    <t>engineering ggp</t>
  </si>
  <si>
    <t>240172</t>
  </si>
  <si>
    <t>130877</t>
  </si>
  <si>
    <t>Haki Irawan</t>
  </si>
  <si>
    <t>haki.irawan@grandgalaxypark.com</t>
  </si>
  <si>
    <t>240879</t>
  </si>
  <si>
    <t>241103</t>
  </si>
  <si>
    <t>hendri.apriansyah@grandgalaxypark.com</t>
  </si>
  <si>
    <t>211091</t>
  </si>
  <si>
    <t>231616</t>
  </si>
  <si>
    <t>241185</t>
  </si>
  <si>
    <t>110570</t>
  </si>
  <si>
    <t>kurnadi.karim@grandgalaxypark.com</t>
  </si>
  <si>
    <t>241004</t>
  </si>
  <si>
    <t>241540</t>
  </si>
  <si>
    <t>241612</t>
  </si>
  <si>
    <t>Muhammad Reski</t>
  </si>
  <si>
    <t>muhammad.reski@grandgalaxypark.com</t>
  </si>
  <si>
    <t>241174</t>
  </si>
  <si>
    <t>Muhammad Iqbal Ibrahim</t>
  </si>
  <si>
    <t>muhammad.ibrahim@grandgalaxypark.com</t>
  </si>
  <si>
    <t>240789</t>
  </si>
  <si>
    <t>110264</t>
  </si>
  <si>
    <t>Peri Suhardani</t>
  </si>
  <si>
    <t>peri.suhardani@grandgalaxypark.com</t>
  </si>
  <si>
    <t>240889</t>
  </si>
  <si>
    <t>241818</t>
  </si>
  <si>
    <t>210252</t>
  </si>
  <si>
    <t>220142</t>
  </si>
  <si>
    <t>103469</t>
  </si>
  <si>
    <t>131258</t>
  </si>
  <si>
    <t>Trigianto</t>
  </si>
  <si>
    <t>trigianto@grandgalaxypark.com</t>
  </si>
  <si>
    <t>Warner Rutz Panjaitan</t>
  </si>
  <si>
    <t>101614</t>
  </si>
  <si>
    <t>231595</t>
  </si>
  <si>
    <t>240711</t>
  </si>
  <si>
    <t>240013</t>
  </si>
  <si>
    <t>241356</t>
  </si>
  <si>
    <t>adelia.marcha@mallofindonesia.com</t>
  </si>
  <si>
    <t>150984</t>
  </si>
  <si>
    <t>190829</t>
  </si>
  <si>
    <t>240796</t>
  </si>
  <si>
    <t>241506</t>
  </si>
  <si>
    <t>240419</t>
  </si>
  <si>
    <t>Bayu Heriyanto</t>
  </si>
  <si>
    <t>bayu.heriyanto@mallofindonesia.com</t>
  </si>
  <si>
    <t>220903</t>
  </si>
  <si>
    <t>241713</t>
  </si>
  <si>
    <t>231626</t>
  </si>
  <si>
    <t>241462</t>
  </si>
  <si>
    <t>240062</t>
  </si>
  <si>
    <t>Muhammad Dimsiyi Habibi</t>
  </si>
  <si>
    <t>160801</t>
  </si>
  <si>
    <t>231501</t>
  </si>
  <si>
    <t>110482</t>
  </si>
  <si>
    <t>101808</t>
  </si>
  <si>
    <t>Elister Mikka Siagian</t>
  </si>
  <si>
    <t>241108</t>
  </si>
  <si>
    <t>febriana.hermayati@mallofindonesia.com</t>
  </si>
  <si>
    <t>241870</t>
  </si>
  <si>
    <t>102151</t>
  </si>
  <si>
    <t>241757</t>
  </si>
  <si>
    <t>241354</t>
  </si>
  <si>
    <t>200402</t>
  </si>
  <si>
    <t>240852</t>
  </si>
  <si>
    <t>Jessica Jordanes</t>
  </si>
  <si>
    <t>jessica.jordanes@mallofindonesia.com</t>
  </si>
  <si>
    <t>230956</t>
  </si>
  <si>
    <t>julius.siahaya@mallofindonesia.com</t>
  </si>
  <si>
    <t>211248</t>
  </si>
  <si>
    <t>103393</t>
  </si>
  <si>
    <t>241871</t>
  </si>
  <si>
    <t>Muh Yusuf Suhartono</t>
  </si>
  <si>
    <t>muh.suhartono@mallofindonesia.com</t>
  </si>
  <si>
    <t>241722</t>
  </si>
  <si>
    <t>241473</t>
  </si>
  <si>
    <t>220527</t>
  </si>
  <si>
    <t>R. Lesnussa</t>
  </si>
  <si>
    <t>131235</t>
  </si>
  <si>
    <t>150477</t>
  </si>
  <si>
    <t>Regina Devita Christi</t>
  </si>
  <si>
    <t>regina.christi@mallofindonesia.com</t>
  </si>
  <si>
    <t>221680</t>
  </si>
  <si>
    <t>100830</t>
  </si>
  <si>
    <t>Rizky Heranawan Pribadi</t>
  </si>
  <si>
    <t>220687</t>
  </si>
  <si>
    <t>150820</t>
  </si>
  <si>
    <t>Sales Pasar MOI</t>
  </si>
  <si>
    <t>sales.pasarmoi@mallofindonesia.com</t>
  </si>
  <si>
    <t>241182</t>
  </si>
  <si>
    <t>240805</t>
  </si>
  <si>
    <t>Sukmawati Suaji</t>
  </si>
  <si>
    <t>101834</t>
  </si>
  <si>
    <t>220528</t>
  </si>
  <si>
    <t>231822</t>
  </si>
  <si>
    <t>101935</t>
  </si>
  <si>
    <t>Taufik Jufri Yasin</t>
  </si>
  <si>
    <t>taufik.yasin@mallofindonesia.com</t>
  </si>
  <si>
    <t>101629</t>
  </si>
  <si>
    <t>241894</t>
  </si>
  <si>
    <t>241508</t>
  </si>
  <si>
    <t>240829</t>
  </si>
  <si>
    <t>101773</t>
  </si>
  <si>
    <t>200467</t>
  </si>
  <si>
    <t>232297</t>
  </si>
  <si>
    <t>221707</t>
  </si>
  <si>
    <t>Faisal Permana Alam</t>
  </si>
  <si>
    <t>220296</t>
  </si>
  <si>
    <t>241892</t>
  </si>
  <si>
    <t>240814</t>
  </si>
  <si>
    <t>160890</t>
  </si>
  <si>
    <t>221832</t>
  </si>
  <si>
    <t>220784</t>
  </si>
  <si>
    <t>241005</t>
  </si>
  <si>
    <t>Online Payment</t>
  </si>
  <si>
    <t>online.payment@flixcinema.com</t>
  </si>
  <si>
    <t>ryan.rizki@flixcinema.com</t>
  </si>
  <si>
    <t>170123</t>
  </si>
  <si>
    <t>161015</t>
  </si>
  <si>
    <t>Yudho Rahutomo</t>
  </si>
  <si>
    <t>160032</t>
  </si>
  <si>
    <t>Tares</t>
  </si>
  <si>
    <t>180063</t>
  </si>
  <si>
    <t>221693</t>
  </si>
  <si>
    <t>240083</t>
  </si>
  <si>
    <t>210474</t>
  </si>
  <si>
    <t>232060</t>
  </si>
  <si>
    <t>130830</t>
  </si>
  <si>
    <t>240883</t>
  </si>
  <si>
    <t>230745</t>
  </si>
  <si>
    <t>240098</t>
  </si>
  <si>
    <t>240084</t>
  </si>
  <si>
    <t>241246</t>
  </si>
  <si>
    <t>241326</t>
  </si>
  <si>
    <t>231498</t>
  </si>
  <si>
    <t>211003</t>
  </si>
  <si>
    <t>241431</t>
  </si>
  <si>
    <t>211208</t>
  </si>
  <si>
    <t>231053</t>
  </si>
  <si>
    <t>240161</t>
  </si>
  <si>
    <t>241335</t>
  </si>
  <si>
    <t>221326</t>
  </si>
  <si>
    <t>spv ch1</t>
  </si>
  <si>
    <t>spv.ch1@tamananggrekresidence.co.id</t>
  </si>
  <si>
    <t>120163</t>
  </si>
  <si>
    <t>230777</t>
  </si>
  <si>
    <t>101242</t>
  </si>
  <si>
    <t>200513</t>
  </si>
  <si>
    <t>240082</t>
  </si>
  <si>
    <t>spv.gs1@tamananggrekresidence.co.id</t>
  </si>
  <si>
    <t>241670</t>
  </si>
  <si>
    <t>230073</t>
  </si>
  <si>
    <t>230523</t>
  </si>
  <si>
    <t>231092</t>
  </si>
  <si>
    <t>241679</t>
  </si>
  <si>
    <t>200469</t>
  </si>
  <si>
    <t>210963</t>
  </si>
  <si>
    <t>231586</t>
  </si>
  <si>
    <t>230311</t>
  </si>
  <si>
    <t>231482</t>
  </si>
  <si>
    <t>240153</t>
  </si>
  <si>
    <t>230449</t>
  </si>
  <si>
    <t>210544</t>
  </si>
  <si>
    <t>231820</t>
  </si>
  <si>
    <t>231075</t>
  </si>
  <si>
    <t>221807</t>
  </si>
  <si>
    <t>230105</t>
  </si>
  <si>
    <t>231439</t>
  </si>
  <si>
    <t>230971</t>
  </si>
  <si>
    <t>linda.herlinawati@menarajakarta.co,id</t>
  </si>
  <si>
    <t>231740</t>
  </si>
  <si>
    <t>240595</t>
  </si>
  <si>
    <t>240041</t>
  </si>
  <si>
    <t>221826</t>
  </si>
  <si>
    <t>231287</t>
  </si>
  <si>
    <t>230217</t>
  </si>
  <si>
    <t>230280</t>
  </si>
  <si>
    <t>240630</t>
  </si>
  <si>
    <t>231688</t>
  </si>
  <si>
    <t>232345</t>
  </si>
  <si>
    <t>230061</t>
  </si>
  <si>
    <t>231516</t>
  </si>
  <si>
    <t>230373</t>
  </si>
  <si>
    <t>Gracia Maria Loemongga</t>
  </si>
  <si>
    <t>gracia.loemongga@fatmawaticitycenter.com</t>
  </si>
  <si>
    <t>220304</t>
  </si>
  <si>
    <t>241711</t>
  </si>
  <si>
    <t>240862</t>
  </si>
  <si>
    <t>231097</t>
  </si>
  <si>
    <t>230341</t>
  </si>
  <si>
    <t>241051</t>
  </si>
  <si>
    <t>Code_asset</t>
  </si>
  <si>
    <t>Departement</t>
  </si>
  <si>
    <t>Version</t>
  </si>
  <si>
    <t>Edition</t>
  </si>
  <si>
    <t>Office License</t>
  </si>
  <si>
    <t>DT.0003</t>
  </si>
  <si>
    <t>Home &amp; Business</t>
  </si>
  <si>
    <t>OEM</t>
  </si>
  <si>
    <t>DT.0030</t>
  </si>
  <si>
    <t>Fitri Rachmawati</t>
  </si>
  <si>
    <t>DT.0036</t>
  </si>
  <si>
    <t>VACANT</t>
  </si>
  <si>
    <t>DT.0037</t>
  </si>
  <si>
    <t>DT.0057</t>
  </si>
  <si>
    <t>DT.0062</t>
  </si>
  <si>
    <t>DT.0075</t>
  </si>
  <si>
    <t>DT.0082</t>
  </si>
  <si>
    <t>DT.0084</t>
  </si>
  <si>
    <t>Shindy Fabriana</t>
  </si>
  <si>
    <t>DT.0087</t>
  </si>
  <si>
    <t>Supari.</t>
  </si>
  <si>
    <t>DT.0089</t>
  </si>
  <si>
    <t>DT.0107</t>
  </si>
  <si>
    <t>Subroto.</t>
  </si>
  <si>
    <t>DT.0232</t>
  </si>
  <si>
    <t>Operational Flix</t>
  </si>
  <si>
    <t>FLIX</t>
  </si>
  <si>
    <t>FLIX MOI</t>
  </si>
  <si>
    <t>DT.0235</t>
  </si>
  <si>
    <t>DT.0237</t>
  </si>
  <si>
    <t>DT.0246</t>
  </si>
  <si>
    <t>NB.0034</t>
  </si>
  <si>
    <t>CRM - INNO</t>
  </si>
  <si>
    <t>NB.0057</t>
  </si>
  <si>
    <t>Erda Noor Setiawan</t>
  </si>
  <si>
    <t>PIK AVENUE</t>
  </si>
  <si>
    <t>NB.0096</t>
  </si>
  <si>
    <t>NB.0130</t>
  </si>
  <si>
    <t>NB.0132</t>
  </si>
  <si>
    <t>NB.0134</t>
  </si>
  <si>
    <t>NB.0136</t>
  </si>
  <si>
    <t>Phelia Davita Rusli</t>
  </si>
  <si>
    <t>Research and Development</t>
  </si>
  <si>
    <t>NB.0154</t>
  </si>
  <si>
    <t>NB.0189</t>
  </si>
  <si>
    <t>Valeryan Ivan Raharja</t>
  </si>
  <si>
    <t>NB.0204</t>
  </si>
  <si>
    <t>Purchasing &amp; Procurement</t>
  </si>
  <si>
    <t>NB.0196</t>
  </si>
  <si>
    <t>NB.0203</t>
  </si>
  <si>
    <t>Adek Rona Marentisa</t>
  </si>
  <si>
    <t>NB.0209</t>
  </si>
  <si>
    <t>NB.0223</t>
  </si>
  <si>
    <t>NB.0227</t>
  </si>
  <si>
    <t>NB.0224</t>
  </si>
  <si>
    <t>Gloria Irene</t>
  </si>
  <si>
    <t>NB.0372</t>
  </si>
  <si>
    <t>NB.0326</t>
  </si>
  <si>
    <t>NB.0340</t>
  </si>
  <si>
    <t>NB.0354</t>
  </si>
  <si>
    <t>Galih Rizki</t>
  </si>
  <si>
    <t>NB.0367</t>
  </si>
  <si>
    <t>Rizky Rahmad Hidayat</t>
  </si>
  <si>
    <t>NB.0373</t>
  </si>
  <si>
    <t>NB.0393</t>
  </si>
  <si>
    <t>Total License</t>
  </si>
  <si>
    <t>License Assigned</t>
  </si>
  <si>
    <t>License Available</t>
  </si>
  <si>
    <t>Usage 2024</t>
  </si>
  <si>
    <t>Expenses</t>
  </si>
  <si>
    <t>Type</t>
  </si>
  <si>
    <t>Unit</t>
  </si>
  <si>
    <t>Team</t>
  </si>
  <si>
    <t>Username</t>
  </si>
  <si>
    <t>Roles</t>
  </si>
  <si>
    <t>Basic (245): 20/04/2025</t>
  </si>
  <si>
    <t>Asri Corporate</t>
  </si>
  <si>
    <t>CORP</t>
  </si>
  <si>
    <t>ASRI CORPORATE</t>
  </si>
  <si>
    <t>Finance Controller</t>
  </si>
  <si>
    <t>bi.fincon@asri.co.id</t>
  </si>
  <si>
    <t>Standard (44): 25/04/2025</t>
  </si>
  <si>
    <t>bi.rd@asri.co.id</t>
  </si>
  <si>
    <t>Basic (5): 20/04/2025</t>
  </si>
  <si>
    <t>IABP</t>
  </si>
  <si>
    <t>bi.iabp@asri.co.id</t>
  </si>
  <si>
    <t>Standard(37): 20/04/2025</t>
  </si>
  <si>
    <t>bi.it@asri.co.id</t>
  </si>
  <si>
    <t>Basic (12): 25/04/2025</t>
  </si>
  <si>
    <t>All Managers HQ</t>
  </si>
  <si>
    <t>bi.managers@asri.co.id</t>
  </si>
  <si>
    <t>Standard (19): 25/04/2025</t>
  </si>
  <si>
    <t>BOD</t>
  </si>
  <si>
    <t>bi.bod@asri.co.id</t>
  </si>
  <si>
    <t>Basic (8): 20/04/2025</t>
  </si>
  <si>
    <t>Standard (37): 20/04/2025</t>
  </si>
  <si>
    <t>MALL</t>
  </si>
  <si>
    <t>MALL OF INDONESIA</t>
  </si>
  <si>
    <t>bi.moi@asri.co.id</t>
  </si>
  <si>
    <t>Basic (4) 15/06/2025</t>
  </si>
  <si>
    <t>bi.ashta@asri.co.id</t>
  </si>
  <si>
    <t>Standard (28): 15/06/2025</t>
  </si>
  <si>
    <t>GRAND GALAXY PARK</t>
  </si>
  <si>
    <t>bi.ggp@asri.co.id</t>
  </si>
  <si>
    <t>Basic (6) 15/06/2025</t>
  </si>
  <si>
    <t>HUBLIFE</t>
  </si>
  <si>
    <t>bi.hublife@asri.co.id</t>
  </si>
  <si>
    <t>Standard (62): 15/06/2025</t>
  </si>
  <si>
    <t>bi.pika@asri.co.id</t>
  </si>
  <si>
    <t>Standard (49): 19/04/2025</t>
  </si>
  <si>
    <t>MENARA JAKARTA MALL</t>
  </si>
  <si>
    <t>bi.mjmall@asri.co.id</t>
  </si>
  <si>
    <t>POM</t>
  </si>
  <si>
    <t>DISTRICT 8</t>
  </si>
  <si>
    <t>bi.district8@asri.co.id</t>
  </si>
  <si>
    <t>Basic (4): 22/04/2025</t>
  </si>
  <si>
    <t>MENARA JAKARTA</t>
  </si>
  <si>
    <t>bi.mjpom@asri.co.id</t>
  </si>
  <si>
    <t>Standard (30): 22/04/2025</t>
  </si>
  <si>
    <t>TAMAN ANGGREK RESIDENCE</t>
  </si>
  <si>
    <t>bi.tares@asri.co.id</t>
  </si>
  <si>
    <t>Standard (22): 14/07/2025</t>
  </si>
  <si>
    <t>FATMAWATI CITY CENTER</t>
  </si>
  <si>
    <t>bi.fcc@asri.co.id</t>
  </si>
  <si>
    <t>Basic (2): 14/07/2025</t>
  </si>
  <si>
    <t>CINEMA</t>
  </si>
  <si>
    <t>bi.flix@asri.co.id</t>
  </si>
  <si>
    <t>Standard (20): 13/08/2025</t>
  </si>
  <si>
    <t>Basic (1): 13/08/2025</t>
  </si>
  <si>
    <t>Basic (78): 13/06/2025</t>
  </si>
  <si>
    <t>Basic (45): 19/01/2025</t>
  </si>
  <si>
    <t>Office 365 All Site</t>
  </si>
  <si>
    <t>Department</t>
  </si>
  <si>
    <t>%</t>
  </si>
  <si>
    <t>MOI - Plan 2025</t>
  </si>
  <si>
    <t>ASHTA - Plan 2025</t>
  </si>
  <si>
    <t>Web Only</t>
  </si>
  <si>
    <t>Need Desktop</t>
  </si>
  <si>
    <t>Need Desktop-shared</t>
  </si>
  <si>
    <t>QTY</t>
  </si>
  <si>
    <t>PRICE TOTAL/year</t>
  </si>
  <si>
    <t>BASIC</t>
  </si>
  <si>
    <t>STANDARD</t>
  </si>
  <si>
    <t>MJ - Plan 2025</t>
  </si>
  <si>
    <t>FCC - Plan 2025</t>
  </si>
  <si>
    <t>D8 - Plan 2025</t>
  </si>
  <si>
    <t>MUTASI</t>
  </si>
  <si>
    <t>MPP</t>
  </si>
  <si>
    <t>NO</t>
  </si>
  <si>
    <t>BULAN RENCANA MUTASI</t>
  </si>
  <si>
    <t>NAMA KARYAWAN</t>
  </si>
  <si>
    <t>DEPT</t>
  </si>
  <si>
    <t>JABATAN</t>
  </si>
  <si>
    <t>JABATAN MUTASI</t>
  </si>
  <si>
    <t>UNIT AWAL</t>
  </si>
  <si>
    <t>UNIT MUTASI</t>
  </si>
  <si>
    <t>License Proposed</t>
  </si>
  <si>
    <t>Values</t>
  </si>
  <si>
    <t>LICENSE O365</t>
  </si>
  <si>
    <t>Count of DEPT</t>
  </si>
  <si>
    <t>Column Labels</t>
  </si>
  <si>
    <t>JANUARI</t>
  </si>
  <si>
    <t>LIDYA.</t>
  </si>
  <si>
    <t>FIT OUT</t>
  </si>
  <si>
    <t>FIT OUT ASSISTANT MANAGER</t>
  </si>
  <si>
    <t xml:space="preserve">Count of EXISTING / MPP </t>
  </si>
  <si>
    <t>Sum of TOTAL</t>
  </si>
  <si>
    <t xml:space="preserve">Total Count of EXISTING / MPP </t>
  </si>
  <si>
    <t>Total Sum of TOTAL</t>
  </si>
  <si>
    <t>MARGARETHA RANI ASTUTI</t>
  </si>
  <si>
    <t>FIT OUT MANAGER</t>
  </si>
  <si>
    <t>UNIT</t>
  </si>
  <si>
    <t>JULI</t>
  </si>
  <si>
    <t>CERIA THALIA SUMANTI</t>
  </si>
  <si>
    <t>FIT OUT SUPERVISOR</t>
  </si>
  <si>
    <t>MJ MALL</t>
  </si>
  <si>
    <t>HARRIS SETIAWAN</t>
  </si>
  <si>
    <t>VANESSA MARIA L</t>
  </si>
  <si>
    <t>LEASING</t>
  </si>
  <si>
    <t>LEASING SUPERVISOR</t>
  </si>
  <si>
    <t>NISRIINA NURHALIZA</t>
  </si>
  <si>
    <t>CENTER EXPERIENCE</t>
  </si>
  <si>
    <t>SOCIAL MEDIA &amp; DIGITAL ADMINISTRATION SENIOR STAFF</t>
  </si>
  <si>
    <t>ARIEF KURNIAWAN</t>
  </si>
  <si>
    <t>SOCIAL MEDIA &amp; DIGITAL ADMINISTRATION SUPERVISOR</t>
  </si>
  <si>
    <t>ALEXANDRA J STEFANIE MODOK</t>
  </si>
  <si>
    <t>CORPORATE COMMUNICATION &amp; AFFAIR</t>
  </si>
  <si>
    <t>SOCIAL MEDIA STRATEGIST ASSISTANT MANAGER</t>
  </si>
  <si>
    <t>SOCIAL MEDIA DIGITAL ADMINISTRATION ASSISTANT MANAGER</t>
  </si>
  <si>
    <t>PIK OFFICE / HQ</t>
  </si>
  <si>
    <t>POM FATMAWATI CITY CENTER</t>
  </si>
  <si>
    <t>POM MENARA JAKARTA</t>
  </si>
  <si>
    <t>POM TAMAN ANGGREK RESIDENCE</t>
  </si>
  <si>
    <t>Price/user/month</t>
  </si>
  <si>
    <t>365 License</t>
  </si>
  <si>
    <t>RECAP BUDGET VS ACTUAL REQUEST</t>
  </si>
  <si>
    <t>Qty</t>
  </si>
  <si>
    <t>Uom</t>
  </si>
  <si>
    <t>Harga Satuan</t>
  </si>
  <si>
    <t>TOTAL MPP+MUTASI</t>
  </si>
  <si>
    <t>DIFFERENCE VALUE</t>
  </si>
  <si>
    <t>STATUS</t>
  </si>
  <si>
    <t>NOTE ACTION</t>
  </si>
  <si>
    <t>Karyawan mutasi</t>
  </si>
  <si>
    <t>MPP 2025 (HR EST) : LICENSE O365 EMAIL &amp; TEAMS</t>
  </si>
  <si>
    <t>FLIX SHQ</t>
  </si>
  <si>
    <t>Month</t>
  </si>
  <si>
    <t>mpp unbudgeted +- 3 user</t>
  </si>
  <si>
    <t>ASRI MALL &amp; CINEMA</t>
  </si>
  <si>
    <t>mutasinya saja yang unbudgeted</t>
  </si>
  <si>
    <t>MJ Mall</t>
  </si>
  <si>
    <t>Mall/Unit baru</t>
  </si>
  <si>
    <t>to be check</t>
  </si>
  <si>
    <t>EXPIRED</t>
  </si>
  <si>
    <t>LICENSE</t>
  </si>
  <si>
    <t>COMPANY</t>
  </si>
  <si>
    <t>TENANT ID</t>
  </si>
  <si>
    <t>`2024</t>
  </si>
  <si>
    <t>Basic + Standard</t>
  </si>
  <si>
    <t>PT. Mandiri Andal Sejahtera</t>
  </si>
  <si>
    <t>4/20/2025</t>
  </si>
  <si>
    <t>Basic + Standard + Visio</t>
  </si>
  <si>
    <t>PT.Makmur Jaya Serasi</t>
  </si>
  <si>
    <t>8/13/2024</t>
  </si>
  <si>
    <t>PT. Kencana Agung Makmur</t>
  </si>
  <si>
    <t>PT.Sinema Agung Mandiri</t>
  </si>
  <si>
    <t>277e2a94-e658-4b3b-a464-Oe48fOOcc3aO</t>
  </si>
  <si>
    <t>6/15/2024</t>
  </si>
  <si>
    <t>PT. Mandiri Andal Sejahtera &amp; PT. Bangun Jaga Karsa</t>
  </si>
  <si>
    <t>7+43069-676b-47ec-918f-e67bbfe48d4b</t>
  </si>
  <si>
    <t>PT. Mandiri Andal Sejahtera &amp; PT. Arya Kencana Semesta</t>
  </si>
  <si>
    <t>b024e66e-72dO-40b9-82a6-2e45847c8aad</t>
  </si>
  <si>
    <t>7/14/2024</t>
  </si>
  <si>
    <t>PT. Pesona Puri Properti</t>
  </si>
  <si>
    <t>PT. Mandiri Andal Sejahtera &amp; PT.Makmur Jaya Serasi</t>
  </si>
  <si>
    <t>4/19/2025</t>
  </si>
  <si>
    <t>PT. Multi Artha Pratama</t>
  </si>
  <si>
    <t>PT. Arya Kencana Semesta</t>
  </si>
  <si>
    <t>f99c2395-eb47-4168-b977-cbab5bd0ab7</t>
  </si>
  <si>
    <t>* Angka pada MPP dan Mutasi merupakan forecasting</t>
  </si>
  <si>
    <t>* Angka pada Domain Menara Jakarta Mall merupakan forecasting</t>
  </si>
  <si>
    <t>Lisensi business max 300 user. Lebih dari itu, put di E1/E3</t>
  </si>
  <si>
    <t>Anniversary existing</t>
  </si>
  <si>
    <t>Last Activity Date</t>
  </si>
  <si>
    <t>E1</t>
  </si>
  <si>
    <t>E3-shared</t>
  </si>
  <si>
    <t>Safety Supervisor</t>
  </si>
  <si>
    <t>Mechanical Staff</t>
  </si>
  <si>
    <t>Engineer Staff</t>
  </si>
  <si>
    <t>Administrasi</t>
  </si>
  <si>
    <t>Housekeeping &amp; Parking Supervisor</t>
  </si>
  <si>
    <t>Advertising &amp; Shopping Promotion Supervisor</t>
  </si>
  <si>
    <t xml:space="preserve">Advertising &amp; Shopping Promotion Staff  </t>
  </si>
  <si>
    <t>Housekeeping &amp; Landscape Supervisor</t>
  </si>
  <si>
    <t>Social Media &amp; Digital Administration Supervisor</t>
  </si>
  <si>
    <t>GEA Supervisor</t>
  </si>
  <si>
    <t>Yogo Susanto</t>
  </si>
  <si>
    <t>yogo.susanto@hublife.co.id</t>
  </si>
  <si>
    <t>IT Network Staff</t>
  </si>
  <si>
    <t>Internal Audit &amp; Business Process Staff</t>
  </si>
  <si>
    <t>Brandcomm Staff</t>
  </si>
  <si>
    <t>E3</t>
  </si>
  <si>
    <t>Operational GM</t>
  </si>
  <si>
    <t>POM District 8 Building Management</t>
  </si>
  <si>
    <t>Graphic Designer Supervisor</t>
  </si>
  <si>
    <t>Communication Coordinator Staff</t>
  </si>
  <si>
    <t>Film Programming Supervisor</t>
  </si>
  <si>
    <t>Innovation Admin</t>
  </si>
  <si>
    <t>Software Engineering Supervisor</t>
  </si>
  <si>
    <t>Casual Leasing Officer</t>
  </si>
  <si>
    <t>Brand Design &amp; Web Development Senior Staff</t>
  </si>
  <si>
    <t>ulfayani</t>
  </si>
  <si>
    <t>Cinema Operation Administration Staff</t>
  </si>
  <si>
    <t>COO Commercial</t>
  </si>
  <si>
    <t>Dhea Kurniawan</t>
  </si>
  <si>
    <t>dhea.kurniawan@grandgalaxypark.com</t>
  </si>
  <si>
    <t>GEA &amp; TR Staff</t>
  </si>
  <si>
    <t>Security &amp; Parking Staff</t>
  </si>
  <si>
    <t>Property Area Staff</t>
  </si>
  <si>
    <t>Cinema Operation Supervisor</t>
  </si>
  <si>
    <t>Operation Power Plant Staff</t>
  </si>
  <si>
    <t xml:space="preserve">Site Engineer Supervisor 3 </t>
  </si>
  <si>
    <t>Utility Staff</t>
  </si>
  <si>
    <t>Pujiyanto</t>
  </si>
  <si>
    <t>pujiyanto.waladun@mallofindonesia.com</t>
  </si>
  <si>
    <t>Property Area Supervisor</t>
  </si>
  <si>
    <t>GEA</t>
  </si>
  <si>
    <t>Control Panel Supervisor</t>
  </si>
  <si>
    <t xml:space="preserve">Engineering Administration Staff </t>
  </si>
  <si>
    <t>General Service Administration Staff</t>
  </si>
  <si>
    <t>Facility Supervisor</t>
  </si>
  <si>
    <t>Managemnet</t>
  </si>
  <si>
    <t>Adi Bimo Satrio</t>
  </si>
  <si>
    <t>adi.satrio@district8.co</t>
  </si>
  <si>
    <t>adminpurchasing2@district8.co</t>
  </si>
  <si>
    <t>CLIENT SERVICES ADMINISTRATION STAFF</t>
  </si>
  <si>
    <t>DUTY SUPERVISOR</t>
  </si>
  <si>
    <t>Agus Priyanto</t>
  </si>
  <si>
    <t>agus.priyanto@district8.co</t>
  </si>
  <si>
    <t>TENANT RELATION ASSISTANT MANAGER</t>
  </si>
  <si>
    <t>Agus Ruswandi</t>
  </si>
  <si>
    <t>agus.ruswandi@district8.co</t>
  </si>
  <si>
    <t>HRGA &amp; LEGAL MANAGER</t>
  </si>
  <si>
    <t>Ahmad Firdaus</t>
  </si>
  <si>
    <t>ahmad.firdaus@district8.co</t>
  </si>
  <si>
    <t>GENERAL SERVICE</t>
  </si>
  <si>
    <t>TENANT FACILITIES SUPERVISOR</t>
  </si>
  <si>
    <t>Ahmad Riyan Sofyan</t>
  </si>
  <si>
    <t>ahmad.sofyan@district8.co</t>
  </si>
  <si>
    <t>IT SUPERVISOR</t>
  </si>
  <si>
    <t>CONCIERGE STAFF</t>
  </si>
  <si>
    <t>Ali Awabi</t>
  </si>
  <si>
    <t>ali.awabi@district8.co</t>
  </si>
  <si>
    <t>HUMAN RESOURCES STAFF</t>
  </si>
  <si>
    <t>SECURITY ADMINISTRATION STAFF</t>
  </si>
  <si>
    <t>andhika.rusmantara@district8.co</t>
  </si>
  <si>
    <t>Andi Rustandi</t>
  </si>
  <si>
    <t>andi.rustandi@district8.co</t>
  </si>
  <si>
    <t>ENGINEERING SHIFT LEADER STAFF</t>
  </si>
  <si>
    <t>Bagus Santoso</t>
  </si>
  <si>
    <t>bagus.santoso@district8.co</t>
  </si>
  <si>
    <t>GUEST SERVICES OFFICER STAFF</t>
  </si>
  <si>
    <t>BUSINESS DEVELOPMENT STAFF</t>
  </si>
  <si>
    <t>Dani Prigandani</t>
  </si>
  <si>
    <t>dani.prigandani@district8.co</t>
  </si>
  <si>
    <t>Data Barang Temuan</t>
  </si>
  <si>
    <t>data.barang.temuan@district8.co</t>
  </si>
  <si>
    <t>David Wasono</t>
  </si>
  <si>
    <t>david.wasono@district8.co</t>
  </si>
  <si>
    <t>GENERAL AFFAIR SUPERVISOR</t>
  </si>
  <si>
    <t>Deasyana</t>
  </si>
  <si>
    <t>deasyana.deasyana@district8.co</t>
  </si>
  <si>
    <t>LEGAL ASSISTANT MANAGER</t>
  </si>
  <si>
    <t>ENGINEERING SUPERVISOR</t>
  </si>
  <si>
    <t>COLLECTION STAFF</t>
  </si>
  <si>
    <t>HOUSEKEEPING SUPERVISOR</t>
  </si>
  <si>
    <t>BUILDING MANAGEMENT GENERAL MANAGER</t>
  </si>
  <si>
    <t>Elsa Gustian Restiani</t>
  </si>
  <si>
    <t>gustian.restiani@district8.co</t>
  </si>
  <si>
    <t>Enrico Tanubrata</t>
  </si>
  <si>
    <t>enrico.tanubrata@district8.co</t>
  </si>
  <si>
    <t>OPERATIONAL GENSET &amp; CONTROL ROOM STAFF</t>
  </si>
  <si>
    <t>Fajar Apriyandi</t>
  </si>
  <si>
    <t>fajar.apriyandi@district8.co</t>
  </si>
  <si>
    <t>FIT OUT STAFF</t>
  </si>
  <si>
    <t>Gary Kenneth Lovett</t>
  </si>
  <si>
    <t>gary.lovett@district8.co</t>
  </si>
  <si>
    <t>TENANT RELATION STAFF</t>
  </si>
  <si>
    <t>SECURITY SUPERVISOR</t>
  </si>
  <si>
    <t>ACCOUNT PAYABLE SUPERVISOR</t>
  </si>
  <si>
    <t>ACCOUNT RECEIVEBLE STAFF</t>
  </si>
  <si>
    <t>PURCHASING</t>
  </si>
  <si>
    <t>PROCUREMENT STAFF</t>
  </si>
  <si>
    <t>BUSINESS DEVELOPMENT MANAGER</t>
  </si>
  <si>
    <t>Leny Adriany</t>
  </si>
  <si>
    <t>leny.adriany@district8.co</t>
  </si>
  <si>
    <t>PARKING ADMINISTRATION STAFF</t>
  </si>
  <si>
    <t>Lidia Amelia</t>
  </si>
  <si>
    <t>lidia.amelia@district8.co</t>
  </si>
  <si>
    <t>TENANT FACILITIES STAFF</t>
  </si>
  <si>
    <t>CLIENT SERVICES MANAGER</t>
  </si>
  <si>
    <t>Muhammad Ruchiyat</t>
  </si>
  <si>
    <t>muhammad.ruchiyat@district8.co</t>
  </si>
  <si>
    <t>Nikodemus Budi Prayitno</t>
  </si>
  <si>
    <t>FINANCE &amp; ACCOUTING MANAGER</t>
  </si>
  <si>
    <t>Novrizal Salahuddin</t>
  </si>
  <si>
    <t>novrizal.salahuddin@district8.co</t>
  </si>
  <si>
    <t>ENGINEERING ASSISTANT MANAGER</t>
  </si>
  <si>
    <t>Nur Rahman Colorado</t>
  </si>
  <si>
    <t>nr.colorado@district8.co</t>
  </si>
  <si>
    <t>Nurun Fajriyah</t>
  </si>
  <si>
    <t>nurun.fajriyah@district8.co</t>
  </si>
  <si>
    <t>TENANT RELATION SUPERVISOR</t>
  </si>
  <si>
    <t>FINANCE &amp; ACCOUNTING SUPERVISOR</t>
  </si>
  <si>
    <t>panggih.hidayat@district8.co</t>
  </si>
  <si>
    <t>Prasandi  Bagus Santoso</t>
  </si>
  <si>
    <t>prasandi.bagus@district8.co</t>
  </si>
  <si>
    <t>Raden Andhika Abdul Razaaqq</t>
  </si>
  <si>
    <t>raden.andhika@district8.co</t>
  </si>
  <si>
    <t>Rafli Dwi</t>
  </si>
  <si>
    <t>rafli.dwi@district8.co</t>
  </si>
  <si>
    <t>STOREKEEPER STAFF</t>
  </si>
  <si>
    <t>Raissa Aoulia Agustian</t>
  </si>
  <si>
    <t>raissa.aoulia@district8.co</t>
  </si>
  <si>
    <t>Rizka Ayu</t>
  </si>
  <si>
    <t>rizka.ayu@district8.co</t>
  </si>
  <si>
    <t>SECRETARY STAFF</t>
  </si>
  <si>
    <t>Romdon Wahyu Hidayat</t>
  </si>
  <si>
    <t>romdon.wahyu@district8.co</t>
  </si>
  <si>
    <t>RR. Devie Andini</t>
  </si>
  <si>
    <t>Sam T. Nahawi</t>
  </si>
  <si>
    <t>tariq.alnahawi@district8.co</t>
  </si>
  <si>
    <t>SECURITY MANAGER</t>
  </si>
  <si>
    <t>Sazi  Ajeng</t>
  </si>
  <si>
    <t>GUEST SERVICES OFFICER SUPERVISOR</t>
  </si>
  <si>
    <t>SECRETARY SUPERVISOR</t>
  </si>
  <si>
    <t>Sendy Noer</t>
  </si>
  <si>
    <t>sendy.noer@district8.co</t>
  </si>
  <si>
    <t>PUBLIC RELATION ASSISTANT MANAGER</t>
  </si>
  <si>
    <t>ENGINEERING ADMINISTRATION STAFF</t>
  </si>
  <si>
    <t>TECHNICIAN STAFF</t>
  </si>
  <si>
    <t>Thesya Nadya</t>
  </si>
  <si>
    <t>thesya.nadya@district8.co</t>
  </si>
  <si>
    <t>PURCHASING STAFF</t>
  </si>
  <si>
    <t>Vidya Nur</t>
  </si>
  <si>
    <t>vidya.nur@district8.co</t>
  </si>
  <si>
    <t>Vincentius Yanse Andressa</t>
  </si>
  <si>
    <t>yanse.andressa@district8.co</t>
  </si>
  <si>
    <t>PURCHASING MANAGER</t>
  </si>
  <si>
    <t>OPERATIONAL HANDLING COMPLAINT SUPERVISOR</t>
  </si>
  <si>
    <t>JOIN DATE</t>
  </si>
  <si>
    <t xml:space="preserve">EXISTING / MPP </t>
  </si>
  <si>
    <t>Dept. Sesuai HC</t>
  </si>
  <si>
    <t>NAMA</t>
  </si>
  <si>
    <t>PT. BEBAN GAJI SAAT INI</t>
  </si>
  <si>
    <t>PT. BEBAN GAJI THN 2025</t>
  </si>
  <si>
    <t>PAYROLL BULAN</t>
  </si>
  <si>
    <t>CLOSING</t>
  </si>
  <si>
    <t>LEVEL</t>
  </si>
  <si>
    <t>JOB TITLE</t>
  </si>
  <si>
    <t>BEBAN GAJI DITANGGUNG</t>
  </si>
  <si>
    <t>HQ - UNIT</t>
  </si>
  <si>
    <t>REPORT F&amp;A : PT BEBAN GAJI</t>
  </si>
  <si>
    <t>REPORT F&amp;A : JURNAL</t>
  </si>
  <si>
    <t>ACTIVE MONTH</t>
  </si>
  <si>
    <t>PRICE</t>
  </si>
  <si>
    <t>MPP003</t>
  </si>
  <si>
    <t>POM D8_MPP 2025_MPP003</t>
  </si>
  <si>
    <t>OTHER-PT. KAWASAN MANDIRI BERSAMA - POM - DISTRICT 8</t>
  </si>
  <si>
    <t>SUPERVISOR</t>
  </si>
  <si>
    <t>MARKETING COMMUNICATION SUPERVISOR</t>
  </si>
  <si>
    <t>ESTATE D8</t>
  </si>
  <si>
    <t>KMB</t>
  </si>
  <si>
    <t>POM D8</t>
  </si>
  <si>
    <t>PROCUREMENT</t>
  </si>
  <si>
    <t>MPP004</t>
  </si>
  <si>
    <t>POM D8_MPP 2025_MPP004</t>
  </si>
  <si>
    <t>STAFF</t>
  </si>
  <si>
    <t>MPP005</t>
  </si>
  <si>
    <t>POM D8_MPP 2025_MPP005</t>
  </si>
  <si>
    <t>OTHER-PT. KARUNIA ARTHA PRATAMA - POM - DISTRIC 8</t>
  </si>
  <si>
    <t>SR STAFF</t>
  </si>
  <si>
    <t>TENANT RELATION COORDINATOR</t>
  </si>
  <si>
    <t>OFFICE</t>
  </si>
  <si>
    <t>KAP</t>
  </si>
  <si>
    <t>MPP006</t>
  </si>
  <si>
    <t>POM D8_MPP 2025_MPP006</t>
  </si>
  <si>
    <t>MPP007</t>
  </si>
  <si>
    <t>POM D8_MPP 2025_MPP007</t>
  </si>
  <si>
    <t>MANAGER</t>
  </si>
  <si>
    <t>MPP008</t>
  </si>
  <si>
    <t>POM D8_MPP 2025_MPP008</t>
  </si>
  <si>
    <t>ASSISTANT MANAGER</t>
  </si>
  <si>
    <t>SECURITY ASSISTANT MANAGER</t>
  </si>
  <si>
    <t>APARTMENT</t>
  </si>
  <si>
    <t>MPP009</t>
  </si>
  <si>
    <t>POM D8_MPP 2025_MPP009</t>
  </si>
  <si>
    <t>CCTV STAFF</t>
  </si>
  <si>
    <t>MPP010</t>
  </si>
  <si>
    <t>POM D8_MPP 2025_MPP010</t>
  </si>
  <si>
    <t>MPP011</t>
  </si>
  <si>
    <t>POM D8_MPP 2025_MPP011</t>
  </si>
  <si>
    <t>MPP012</t>
  </si>
  <si>
    <t>POM D8_MPP 2025_MPP012</t>
  </si>
  <si>
    <t>MPP013</t>
  </si>
  <si>
    <t>POM D8_MPP 2025_MPP013</t>
  </si>
  <si>
    <t>MPP014</t>
  </si>
  <si>
    <t>POM D8_MPP 2025_MPP014</t>
  </si>
  <si>
    <t>MPP015</t>
  </si>
  <si>
    <t>POM D8_MPP 2025_MPP015</t>
  </si>
  <si>
    <t>MPP016</t>
  </si>
  <si>
    <t>POM D8_MPP 2025_MPP016</t>
  </si>
  <si>
    <t>HSE MANAGER</t>
  </si>
  <si>
    <t>MPP017</t>
  </si>
  <si>
    <t>POM D8_MPP 2025_MPP017</t>
  </si>
  <si>
    <t>HSE ASSISTANT MANAGER</t>
  </si>
  <si>
    <t>MPP018</t>
  </si>
  <si>
    <t>POM D8_MPP 2025_MPP018</t>
  </si>
  <si>
    <t>MPP019</t>
  </si>
  <si>
    <t>POM D8_MPP 2025_MPP019</t>
  </si>
  <si>
    <t>SAFETY MAN</t>
  </si>
  <si>
    <t>MPP020</t>
  </si>
  <si>
    <t>POM D8_MPP 2025_MPP020</t>
  </si>
  <si>
    <t>MPP021</t>
  </si>
  <si>
    <t>POM D8_MPP 2025_MPP021</t>
  </si>
  <si>
    <t>MPP022</t>
  </si>
  <si>
    <t>POM D8_MPP 2025_MPP022</t>
  </si>
  <si>
    <t>MPP023</t>
  </si>
  <si>
    <t>POM D8_MPP 2025_MPP023</t>
  </si>
  <si>
    <t>GENERAL SERVICES</t>
  </si>
  <si>
    <t>MPP024</t>
  </si>
  <si>
    <t>POM D8_MPP 2025_MPP024</t>
  </si>
  <si>
    <t>LANDSCAPE SUPERVISOR</t>
  </si>
  <si>
    <t>MPP049</t>
  </si>
  <si>
    <t>POM D8_MPP 2025_MPP049</t>
  </si>
  <si>
    <t>TRAINING SUPERVISOR</t>
  </si>
  <si>
    <t>MPP050</t>
  </si>
  <si>
    <t>POM D8_MPP 2025_MPP050</t>
  </si>
  <si>
    <t>MPP051</t>
  </si>
  <si>
    <t>POM D8_MPP 2025_MPP051</t>
  </si>
  <si>
    <t>MPP052</t>
  </si>
  <si>
    <t>POM D8_MPP 2025_MPP052</t>
  </si>
  <si>
    <t>CONCIERGE SUPERVISOR</t>
  </si>
  <si>
    <t>LANGHAM</t>
  </si>
  <si>
    <t>MPP054</t>
  </si>
  <si>
    <t>CORP_MPP 2025_MPP054</t>
  </si>
  <si>
    <t>GP-PT. MANDIRI ANDAL SEJAHTERA - CORP</t>
  </si>
  <si>
    <t>GP-PT. MANDIRI ANDAL SEJAHTERA - MOI</t>
  </si>
  <si>
    <t>TALENT ACQUISITION SENIOR STAFF</t>
  </si>
  <si>
    <t>ALL</t>
  </si>
  <si>
    <t>MAS</t>
  </si>
  <si>
    <t>OPERATIONAL</t>
  </si>
  <si>
    <t>MPP058</t>
  </si>
  <si>
    <t>HL OPS_MPP 2024_MPP058</t>
  </si>
  <si>
    <t>GP-PT. MANDIRI ANDAL SEJAHTERA - HUB</t>
  </si>
  <si>
    <t>INESIA MELATI</t>
  </si>
  <si>
    <t>HL OPS</t>
  </si>
  <si>
    <t>MPP064</t>
  </si>
  <si>
    <t>MJ OPS_MPP 2025_MPP064</t>
  </si>
  <si>
    <t>GP-PT. MANDIRI ANDAL SEJAHTERA - MJ</t>
  </si>
  <si>
    <t>SECURITY STAFF</t>
  </si>
  <si>
    <t>MJ OPS</t>
  </si>
  <si>
    <t>MPP065</t>
  </si>
  <si>
    <t>MJ OPS_MPP 2025_MPP065</t>
  </si>
  <si>
    <t>HOUSEKEEPING STAFF</t>
  </si>
  <si>
    <t>MPP066</t>
  </si>
  <si>
    <t>MJ OPS_MPP 2025_MPP066</t>
  </si>
  <si>
    <t>MPP067</t>
  </si>
  <si>
    <t>MJ OPS_MPP 2025_MPP067</t>
  </si>
  <si>
    <t>LANDSCAPE STAFF</t>
  </si>
  <si>
    <t>MPP068</t>
  </si>
  <si>
    <t>MJ OPS_MPP 2025_MPP068</t>
  </si>
  <si>
    <t>HSE STAFF</t>
  </si>
  <si>
    <t>MPP069</t>
  </si>
  <si>
    <t>MJ OPS_MPP 2025_MPP069</t>
  </si>
  <si>
    <t>F&amp;B SUPERVISOR</t>
  </si>
  <si>
    <t>MPP070</t>
  </si>
  <si>
    <t>MJ OPS_MPP 2025_MPP070</t>
  </si>
  <si>
    <t>F&amp;B STAFF</t>
  </si>
  <si>
    <t>MPP071</t>
  </si>
  <si>
    <t>MJ OPS_MPP 2025_MPP071</t>
  </si>
  <si>
    <t>GEA &amp; TENANT RELATION SUPERVISOR</t>
  </si>
  <si>
    <t>MPP072</t>
  </si>
  <si>
    <t>MJ OPS_MPP 2025_MPP072</t>
  </si>
  <si>
    <t>GEA &amp; TENANT RELATION STAFF</t>
  </si>
  <si>
    <t>MPP073</t>
  </si>
  <si>
    <t>MJ OPS_MPP 2025_MPP073</t>
  </si>
  <si>
    <t>MPP074</t>
  </si>
  <si>
    <t>MJ OPS_MPP 2024_MPP074</t>
  </si>
  <si>
    <t>OPERATION MANAGER</t>
  </si>
  <si>
    <t>MPP076</t>
  </si>
  <si>
    <t>MJ OPS_MPP 2024_MPP076</t>
  </si>
  <si>
    <t>ADMINISTRATION STAFF</t>
  </si>
  <si>
    <t>MPP077</t>
  </si>
  <si>
    <t>MJ OPS_MPP 2024_MPP077</t>
  </si>
  <si>
    <t>MPP078</t>
  </si>
  <si>
    <t>MJ OPS_MPP 2024_MPP078</t>
  </si>
  <si>
    <t>MPP079</t>
  </si>
  <si>
    <t>MJ OPS_MPP 2024_MPP079</t>
  </si>
  <si>
    <t>MPP082</t>
  </si>
  <si>
    <t>MAP OPS_MPP 2024_MPP082</t>
  </si>
  <si>
    <t>GP-PT. MULTI ARTHA PRATAMA - PIK MALL</t>
  </si>
  <si>
    <t>PLUMBING SUPERVISOR</t>
  </si>
  <si>
    <t>MAP</t>
  </si>
  <si>
    <t>MAP OPS</t>
  </si>
  <si>
    <t>MPP085</t>
  </si>
  <si>
    <t>MAP OPS_MPP 2025_MPP085</t>
  </si>
  <si>
    <t>CONTROL PANEL STAFF</t>
  </si>
  <si>
    <t>MARKETING BUSINESS DEVELOPMENT</t>
  </si>
  <si>
    <t>MPP086</t>
  </si>
  <si>
    <t>MJ OPS_MPP 2025_MPP086</t>
  </si>
  <si>
    <t>MARKETING BUSINESS DEVELOPMENT SUPERVISOR</t>
  </si>
  <si>
    <t>CASUAL LEASING</t>
  </si>
  <si>
    <t>MPP095</t>
  </si>
  <si>
    <t>HL OPS_MPP 2024_MPP095</t>
  </si>
  <si>
    <t xml:space="preserve">VACANT RESIGN JHONATHAN </t>
  </si>
  <si>
    <t>CASUAL LEASING SUPERVISOR</t>
  </si>
  <si>
    <t>MPP096</t>
  </si>
  <si>
    <t>HQ MALL_MPP 2025_MPP096</t>
  </si>
  <si>
    <t>GP-PT. MANDIRI ANDAL SEJAHTERA - HQ MALL</t>
  </si>
  <si>
    <t>HQ MALL</t>
  </si>
  <si>
    <t>MPP097</t>
  </si>
  <si>
    <t>HQ MALL_MPP 2025_MPP097</t>
  </si>
  <si>
    <t>MPP098</t>
  </si>
  <si>
    <t>HQ MALL_MPP 2025_MPP098</t>
  </si>
  <si>
    <t>FIT OUT ADMINISTRATION STAFF</t>
  </si>
  <si>
    <t>MPP099</t>
  </si>
  <si>
    <t>POM MJ_MPP 2025_MPP099</t>
  </si>
  <si>
    <t>GP-PT. PESONA PURI PROPERTI</t>
  </si>
  <si>
    <t>GP-PT. KAWASAN PERMATA AGUNG</t>
  </si>
  <si>
    <t>OPERATIONAL STAFF</t>
  </si>
  <si>
    <t>ESTATE MJ</t>
  </si>
  <si>
    <t>KPA</t>
  </si>
  <si>
    <t>POM MJ</t>
  </si>
  <si>
    <t>MPP104</t>
  </si>
  <si>
    <t>POM MJ_MPP 2025_MPP104</t>
  </si>
  <si>
    <t>MPP113</t>
  </si>
  <si>
    <t>POM MJ_MPP 2024_MPP113</t>
  </si>
  <si>
    <t>MPP115</t>
  </si>
  <si>
    <t>POM MJ_MPP 2024_MPP115</t>
  </si>
  <si>
    <t>MPP116</t>
  </si>
  <si>
    <t>POM MJ_MPP 2024_MPP116</t>
  </si>
  <si>
    <t xml:space="preserve">ENGINEERING STAFF </t>
  </si>
  <si>
    <t>APT MJ</t>
  </si>
  <si>
    <t>PPP</t>
  </si>
  <si>
    <t>MPP117</t>
  </si>
  <si>
    <t>POM MJ_MPP 2024_MPP117</t>
  </si>
  <si>
    <t>MPP118</t>
  </si>
  <si>
    <t>POM MJ_MPP 2024_MPP118</t>
  </si>
  <si>
    <t>TENANT RELATION</t>
  </si>
  <si>
    <t>MPP119</t>
  </si>
  <si>
    <t>POM MJ_MPP 2024_MPP119</t>
  </si>
  <si>
    <t>MPP120</t>
  </si>
  <si>
    <t>POM FCC_MPP 2025_MPP120</t>
  </si>
  <si>
    <t>GP-PT. KENCANA AGUNG MAKMUR</t>
  </si>
  <si>
    <t>ENGINEERING STAFF</t>
  </si>
  <si>
    <t>APT FCC</t>
  </si>
  <si>
    <t>KAM</t>
  </si>
  <si>
    <t>POM FCC</t>
  </si>
  <si>
    <t>MPP121</t>
  </si>
  <si>
    <t>POM FCC_MPP 2025_MPP121</t>
  </si>
  <si>
    <t>MPP122</t>
  </si>
  <si>
    <t>POM FCC_MPP 2025_MPP122</t>
  </si>
  <si>
    <t>OPERATIONAL ADMINISTRATION STAFF</t>
  </si>
  <si>
    <t>MPP123</t>
  </si>
  <si>
    <t>POM FCC_MPP 2025_MPP123</t>
  </si>
  <si>
    <t>MPP124</t>
  </si>
  <si>
    <t>POM FCC_MPP 2024_MPP124</t>
  </si>
  <si>
    <t>RAMA PANJI SAPUTRA</t>
  </si>
  <si>
    <t>FINANCE &amp; ACCOUNTING - REPORTING</t>
  </si>
  <si>
    <t>MPP125</t>
  </si>
  <si>
    <t>CORP_MPP 2024_MPP125</t>
  </si>
  <si>
    <t>FINANCIAL REPORTING AND CONSOLIDATION ASSISTANT MANAGER</t>
  </si>
  <si>
    <t>MPP126</t>
  </si>
  <si>
    <t>CORP_MPP 2025_MPP126</t>
  </si>
  <si>
    <t>FINANCIAL SYSTEM REPORTING, IMPROVEMENT, AND CONSOLIDATION (FSRIC) SUPERVISOR</t>
  </si>
  <si>
    <t>MPP127</t>
  </si>
  <si>
    <t>HQ MALL_MPP 2024_MPP127</t>
  </si>
  <si>
    <t>TAX STAFF</t>
  </si>
  <si>
    <t>MPP129</t>
  </si>
  <si>
    <t>HQ MALL_MPP 2025_MPP129</t>
  </si>
  <si>
    <t>ACCOUNTING SUPERVISOR</t>
  </si>
  <si>
    <t>MPP130</t>
  </si>
  <si>
    <t>HQ POM_MPP 2025_MPP130</t>
  </si>
  <si>
    <t>ACCOUNTING STAFF</t>
  </si>
  <si>
    <t>ESTATE FIN</t>
  </si>
  <si>
    <t>HQ POM</t>
  </si>
  <si>
    <t>MPP132</t>
  </si>
  <si>
    <t>HQ POM_MPP 2024_MPP132</t>
  </si>
  <si>
    <t>MPP133</t>
  </si>
  <si>
    <t>HQ POM_MPP 2024_MPP133</t>
  </si>
  <si>
    <t>MPP134</t>
  </si>
  <si>
    <t>HQ POM_MPP 2024_MPP134</t>
  </si>
  <si>
    <t>ACCOUNT PAYABLE STAFF</t>
  </si>
  <si>
    <t>MPP135</t>
  </si>
  <si>
    <t>HQ POM_MPP 2024_MPP135</t>
  </si>
  <si>
    <t>MPP136</t>
  </si>
  <si>
    <t>POM MJ_MPP 2024_MPP136</t>
  </si>
  <si>
    <t>ACCOUNT RECEIVABLE STAFF</t>
  </si>
  <si>
    <t>OFFICE MJ</t>
  </si>
  <si>
    <t>MPP137</t>
  </si>
  <si>
    <t>POM MJ_MPP 2024_MPP137</t>
  </si>
  <si>
    <t>MPP138</t>
  </si>
  <si>
    <t>POM FCC_MPP 2024_MPP138</t>
  </si>
  <si>
    <t>MPP139</t>
  </si>
  <si>
    <t>POM FCC_MPP 2024_MPP139</t>
  </si>
  <si>
    <t>CORP - INTERNAL AUDIT &amp; BUSINESS PROCESS</t>
  </si>
  <si>
    <t>MPP141</t>
  </si>
  <si>
    <t>POM D8_MPP 2025_MPP141</t>
  </si>
  <si>
    <t>AUDITOR SUPERVISOR</t>
  </si>
  <si>
    <t>MPP142</t>
  </si>
  <si>
    <t>MAP OPS_MPP 2025_MPP142</t>
  </si>
  <si>
    <t>MPP144</t>
  </si>
  <si>
    <t>MJ OPS_MPP 2025_MPP144</t>
  </si>
  <si>
    <t>CORP - FINANCE &amp; ACCOUNTING</t>
  </si>
  <si>
    <t>MPP145</t>
  </si>
  <si>
    <t>POM D8_MPP 2025_MPP145</t>
  </si>
  <si>
    <t>ASSET MANAGEMENT &amp; CONTROLLER ADMINISTRATION STAFF</t>
  </si>
  <si>
    <t>MPP149</t>
  </si>
  <si>
    <t>MJ OPS_MPP 2025_MPP149</t>
  </si>
  <si>
    <t>HR &amp; GA OPERATION SUPERVISOR</t>
  </si>
  <si>
    <t>MPP150</t>
  </si>
  <si>
    <t>MJ OPS_MPP 2025_MPP150</t>
  </si>
  <si>
    <t>MPP151</t>
  </si>
  <si>
    <t>MJ OPS_MPP 2025_MPP151</t>
  </si>
  <si>
    <t>NON STAFF</t>
  </si>
  <si>
    <t>MESSENGER NON STAFF</t>
  </si>
  <si>
    <t>MPP157</t>
  </si>
  <si>
    <t>CORP_MPP 2025_MPP157</t>
  </si>
  <si>
    <t>IT OPERATION STAFF</t>
  </si>
  <si>
    <t>MPP158</t>
  </si>
  <si>
    <t>CORP_MPP 2025_MPP158</t>
  </si>
  <si>
    <t>IT PROJECT STAFF</t>
  </si>
  <si>
    <t>INNOVATION</t>
  </si>
  <si>
    <t>MPP159</t>
  </si>
  <si>
    <t>CORP_MPP 2025_MPP159</t>
  </si>
  <si>
    <t>DATABASE ENGINEER ASSISTANT MANAGER</t>
  </si>
  <si>
    <t>MPP160</t>
  </si>
  <si>
    <t>CORP_MPP 2025_MPP160</t>
  </si>
  <si>
    <t>MOBILE DEVELOPER ASSISTANT MANAGER</t>
  </si>
  <si>
    <t>MPP174</t>
  </si>
  <si>
    <t>CORP_MPP 2025_MPP174</t>
  </si>
  <si>
    <t>COMPENSATION &amp; BENEFIT SUPERVISOR</t>
  </si>
  <si>
    <t>CORPORATE COMMUNICATION</t>
  </si>
  <si>
    <t>MPP175</t>
  </si>
  <si>
    <t>CORP_MPP 2025_MPP175</t>
  </si>
  <si>
    <t>VISUAL MERCHANDISE STAFF</t>
  </si>
  <si>
    <t>MPP180</t>
  </si>
  <si>
    <t>MOI OPS_MPP 2024_MPP180</t>
  </si>
  <si>
    <t>IQBAL SAHPUTRA</t>
  </si>
  <si>
    <t>MVAC STAFF</t>
  </si>
  <si>
    <t>MOI OPS</t>
  </si>
  <si>
    <t>MPP190</t>
  </si>
  <si>
    <t>HQ CINEMA_MPP 2024_MPP190</t>
  </si>
  <si>
    <t>GP-PT. SINEMA AGUNG MANDIRI - HQ</t>
  </si>
  <si>
    <t>MARKETING COMMUNICATION - MANAGER</t>
  </si>
  <si>
    <t>SAM</t>
  </si>
  <si>
    <t>HQ CINEMA</t>
  </si>
  <si>
    <t>MPP192</t>
  </si>
  <si>
    <t>HQ MALL_MPP 2024_MPP192</t>
  </si>
  <si>
    <t>TAX MANAGER</t>
  </si>
  <si>
    <t>MPP194</t>
  </si>
  <si>
    <t>POM D8_MPP 2024_MPP194</t>
  </si>
  <si>
    <t>ASSET MANAGEMENT SUPERVISOR</t>
  </si>
  <si>
    <t>MPP198</t>
  </si>
  <si>
    <t>POM TA_MPP 2024_MPP198</t>
  </si>
  <si>
    <t>GP-PT. ANDAL MAKMUR AGUNG - POM - TARES</t>
  </si>
  <si>
    <t>GENERAL SERVICES SUPERVISOR</t>
  </si>
  <si>
    <t>AMA</t>
  </si>
  <si>
    <t>POM TA</t>
  </si>
  <si>
    <t>MPP200</t>
  </si>
  <si>
    <t>HQ MALL_MPP 2024_MPP200</t>
  </si>
  <si>
    <t>PROCUREMENT SUPERVISOR</t>
  </si>
  <si>
    <t>MPP201</t>
  </si>
  <si>
    <t>ASHTA OPS_MPP 2024_MPP201</t>
  </si>
  <si>
    <t>GP-PT. MANDIRI ANDAL SEJAHTERA -POM-DISTRIC8</t>
  </si>
  <si>
    <t>ASHTA OPS</t>
  </si>
  <si>
    <t>MPP203</t>
  </si>
  <si>
    <t>CORP_MPP 2024_MPP203</t>
  </si>
  <si>
    <t>PEOPLE DEVELOPMENT ASSISTANT MANAGER</t>
  </si>
  <si>
    <t>MPP204</t>
  </si>
  <si>
    <t>CORP_MPP 2024_MPP204</t>
  </si>
  <si>
    <t>IT SECURITY &amp; COMPLIANCE MANAGER</t>
  </si>
  <si>
    <t>MPP208</t>
  </si>
  <si>
    <t>HL OPS_MPP 2024_MPP208</t>
  </si>
  <si>
    <t>MPP214</t>
  </si>
  <si>
    <t>MJ OPS_MPP 2024_MPP214</t>
  </si>
  <si>
    <t>ENGINEERING MANAGER</t>
  </si>
  <si>
    <t>MPP216</t>
  </si>
  <si>
    <t>HQ CINEMA_MPP 2024_MPP216</t>
  </si>
  <si>
    <t>F&amp;B CINEMA ASSISTANT MANAGER</t>
  </si>
  <si>
    <t>MARKETING COMMUNICATION</t>
  </si>
  <si>
    <t>MPP250</t>
  </si>
  <si>
    <t>MJ OPS_MPP 2025_MPP250</t>
  </si>
  <si>
    <t>EVENTS ASSISTANT MANAGER</t>
  </si>
  <si>
    <t>MPP252</t>
  </si>
  <si>
    <t>MJ OPS_MPP 2025_MPP252</t>
  </si>
  <si>
    <t>GRAPHIC DESIGNER SUPERVISOR</t>
  </si>
  <si>
    <t>MPP253</t>
  </si>
  <si>
    <t>MJ OPS_MPP 2025_MPP253</t>
  </si>
  <si>
    <t>MPP254</t>
  </si>
  <si>
    <t>MJ OPS_MPP 2025_MPP254</t>
  </si>
  <si>
    <t>CASUAL LEASING SENIOR STAFF</t>
  </si>
  <si>
    <t>MPP255</t>
  </si>
  <si>
    <t>MJ OPS_MPP 2025_MPP255</t>
  </si>
  <si>
    <t>EVENTS SUPERVISOR</t>
  </si>
  <si>
    <t>MPP257</t>
  </si>
  <si>
    <t>MJ OPS_MPP 2025_MPP257</t>
  </si>
  <si>
    <t>MPP258</t>
  </si>
  <si>
    <t>MJ OPS_MPP 2025_MPP258</t>
  </si>
  <si>
    <t>MVAC SUPERVISOR</t>
  </si>
  <si>
    <t>MPP259</t>
  </si>
  <si>
    <t>MJ OPS_MPP 2025_MPP259</t>
  </si>
  <si>
    <t>ELECTRICAL SUPERVISOR</t>
  </si>
  <si>
    <t>MPP260</t>
  </si>
  <si>
    <t>MJ OPS_MPP 2025_MPP260</t>
  </si>
  <si>
    <t>PLUMBING &amp; CIVIL SUPERVISOR</t>
  </si>
  <si>
    <t>MPP261</t>
  </si>
  <si>
    <t>MJ OPS_MPP 2025_MPP261</t>
  </si>
  <si>
    <t>CONTROL ROOM SUPERVISOR</t>
  </si>
  <si>
    <t>MPP262</t>
  </si>
  <si>
    <t>MJ OPS_MPP 2025_MPP262</t>
  </si>
  <si>
    <t>MPP263</t>
  </si>
  <si>
    <t>MJ OPS_MPP 2025_MPP263</t>
  </si>
  <si>
    <t>MPP264</t>
  </si>
  <si>
    <t>MJ OPS_MPP 2025_MPP264</t>
  </si>
  <si>
    <t>MPP265</t>
  </si>
  <si>
    <t>MJ OPS_MPP 2025_MPP265</t>
  </si>
  <si>
    <t>ELECTRICAL STAFF</t>
  </si>
  <si>
    <t>MPP266</t>
  </si>
  <si>
    <t>MJ OPS_MPP 2025_MPP266</t>
  </si>
  <si>
    <t>MPP267</t>
  </si>
  <si>
    <t>MJ OPS_MPP 2025_MPP267</t>
  </si>
  <si>
    <t>MPP268</t>
  </si>
  <si>
    <t>MJ OPS_MPP 2025_MPP268</t>
  </si>
  <si>
    <t>PLUMBING &amp; CIVIL STAFF</t>
  </si>
  <si>
    <t>MPP269</t>
  </si>
  <si>
    <t>MJ OPS_MPP 2025_MPP269</t>
  </si>
  <si>
    <t>MPP270</t>
  </si>
  <si>
    <t>MJ OPS_MPP 2025_MPP270</t>
  </si>
  <si>
    <t xml:space="preserve">PLUMBING &amp; CIVIL sTAFF </t>
  </si>
  <si>
    <t>MPP271</t>
  </si>
  <si>
    <t>MJ OPS_MPP 2025_MPP271</t>
  </si>
  <si>
    <t>CONTROL ROOM STAFF</t>
  </si>
  <si>
    <t>MPP272</t>
  </si>
  <si>
    <t>MJ OPS_MPP 2025_MPP272</t>
  </si>
  <si>
    <t>MPP273</t>
  </si>
  <si>
    <t>MJ OPS_MPP 2025_MPP273</t>
  </si>
  <si>
    <t>MPP274</t>
  </si>
  <si>
    <t>MJ OPS_MPP 2025_MPP274</t>
  </si>
  <si>
    <t>MPP275</t>
  </si>
  <si>
    <t>MJ OPS_MPP 2025_MPP275</t>
  </si>
  <si>
    <t>MPP276</t>
  </si>
  <si>
    <t>MJ OPS_MPP 2025_MPP276</t>
  </si>
  <si>
    <t>MPP277</t>
  </si>
  <si>
    <t>MJ OPS_MPP 2025_MPP277</t>
  </si>
  <si>
    <t>MPP298</t>
  </si>
  <si>
    <t>MAP OPS_MPP 2024_MPP298</t>
  </si>
  <si>
    <t>SR MANAGER</t>
  </si>
  <si>
    <t>GE &amp; TR SENIOR MANAGER</t>
  </si>
  <si>
    <t>MPP300</t>
  </si>
  <si>
    <t>POM TA_MPP 2025_MPP300</t>
  </si>
  <si>
    <t>FACILITY STAFF</t>
  </si>
  <si>
    <t>MPP301</t>
  </si>
  <si>
    <t>POM TA_MPP 2025_MPP301</t>
  </si>
  <si>
    <t>MPP302</t>
  </si>
  <si>
    <t>POM TA_MPP 2024_MPP302</t>
  </si>
  <si>
    <t>FIRE SAFETY ASSISTANT MANAGER</t>
  </si>
  <si>
    <t>MPP303</t>
  </si>
  <si>
    <t>POM TA_MPP 2024_MPP303</t>
  </si>
  <si>
    <t>DEPUTY PROPERTY MANAGER</t>
  </si>
  <si>
    <t>MPP304</t>
  </si>
  <si>
    <t>POM TA_MPP 2025_MPP304</t>
  </si>
  <si>
    <t>MPP305</t>
  </si>
  <si>
    <t>POM TA_MPP 2025_MPP305</t>
  </si>
  <si>
    <t>MPP306</t>
  </si>
  <si>
    <t>POM D8_MPP 2025_MPP306</t>
  </si>
  <si>
    <t>FACILITIES SUPERVISOR - CLIENT SERVICES APARTMENT - SBU DISTRICT 8</t>
  </si>
  <si>
    <t>MPP307</t>
  </si>
  <si>
    <t>POM D8_MPP 2025_MPP307</t>
  </si>
  <si>
    <t>FIT OUT SUPERVISOR - CLIENT SERVICES APARTMENT - SBU DISTRICT 8</t>
  </si>
  <si>
    <t>MPP308</t>
  </si>
  <si>
    <t>POM D8_MPP 2025_MPP308</t>
  </si>
  <si>
    <t>ADMIN GENERAL SERVICES - SBU DISTRICT 8</t>
  </si>
  <si>
    <t>MPP309</t>
  </si>
  <si>
    <t>POM D8_MPP 2025_MPP309</t>
  </si>
  <si>
    <t>HOUSEKEEPING ESTATE SUPERVISOR - SBU DISTRICT 8</t>
  </si>
  <si>
    <t>OPERATION</t>
  </si>
  <si>
    <t>MPP312</t>
  </si>
  <si>
    <t>CORP_MPP 2024_MPP312</t>
  </si>
  <si>
    <t>SECRETARY ASSISTANT MANAGER</t>
  </si>
  <si>
    <t>MPP313</t>
  </si>
  <si>
    <t>MOI OPS_MPP 2024_MPP313</t>
  </si>
  <si>
    <t>MARKETING COMMUNICATION SR MGR</t>
  </si>
  <si>
    <t>MPP314</t>
  </si>
  <si>
    <t>MOI OPS_MPP 2024_MPP314</t>
  </si>
  <si>
    <t>ARCHITECT MANAGER</t>
  </si>
  <si>
    <t>MPP025</t>
  </si>
  <si>
    <t>POM D8_MPP 2025_MPP025</t>
  </si>
  <si>
    <t>MPP026</t>
  </si>
  <si>
    <t>POM D8_MPP 2025_MPP026</t>
  </si>
  <si>
    <t>MPP027</t>
  </si>
  <si>
    <t>POM D8_MPP 2025_MPP027</t>
  </si>
  <si>
    <t>MPP028</t>
  </si>
  <si>
    <t>POM D8_MPP 2025_MPP028</t>
  </si>
  <si>
    <t>MPP029</t>
  </si>
  <si>
    <t>POM D8_MPP 2025_MPP029</t>
  </si>
  <si>
    <t>MPP030</t>
  </si>
  <si>
    <t>POM D8_MPP 2025_MPP030</t>
  </si>
  <si>
    <t>MPP031</t>
  </si>
  <si>
    <t>POM D8_MPP 2025_MPP031</t>
  </si>
  <si>
    <t>MPP032</t>
  </si>
  <si>
    <t>POM D8_MPP 2025_MPP032</t>
  </si>
  <si>
    <t>MPP033</t>
  </si>
  <si>
    <t>POM D8_MPP 2025_MPP033</t>
  </si>
  <si>
    <t>MPP034</t>
  </si>
  <si>
    <t>POM D8_MPP 2025_MPP034</t>
  </si>
  <si>
    <t>MPP035</t>
  </si>
  <si>
    <t>POM D8_MPP 2025_MPP035</t>
  </si>
  <si>
    <t>MPP036</t>
  </si>
  <si>
    <t>POM D8_MPP 2025_MPP036</t>
  </si>
  <si>
    <t>MPP037</t>
  </si>
  <si>
    <t>POM D8_MPP 2025_MPP037</t>
  </si>
  <si>
    <t>MPP038</t>
  </si>
  <si>
    <t>POM D8_MPP 2025_MPP038</t>
  </si>
  <si>
    <t>MPP039</t>
  </si>
  <si>
    <t>POM D8_MPP 2025_MPP039</t>
  </si>
  <si>
    <t>MPP040</t>
  </si>
  <si>
    <t>POM D8_MPP 2025_MPP040</t>
  </si>
  <si>
    <t>MPP041</t>
  </si>
  <si>
    <t>POM D8_MPP 2025_MPP041</t>
  </si>
  <si>
    <t>MPP042</t>
  </si>
  <si>
    <t>POM D8_MPP 2025_MPP042</t>
  </si>
  <si>
    <t>MPP043</t>
  </si>
  <si>
    <t>POM D8_MPP 2025_MPP043</t>
  </si>
  <si>
    <t>MPP044</t>
  </si>
  <si>
    <t>POM D8_MPP 2025_MPP044</t>
  </si>
  <si>
    <t>MPP045</t>
  </si>
  <si>
    <t>POM D8_MPP 2025_MPP045</t>
  </si>
  <si>
    <t>MPP046</t>
  </si>
  <si>
    <t>POM D8_MPP 2025_MPP046</t>
  </si>
  <si>
    <t>MPP047</t>
  </si>
  <si>
    <t>POM D8_MPP 2025_MPP047</t>
  </si>
  <si>
    <t>MPP048</t>
  </si>
  <si>
    <t>POM D8_MPP 2025_MPP048</t>
  </si>
  <si>
    <t>TENANT FACILITIES CLIENT SERVICES APARTMENT</t>
  </si>
  <si>
    <t>MPP339</t>
  </si>
  <si>
    <t>POM D8_MPP 2025_MPP339</t>
  </si>
  <si>
    <t>FACILITIES ATTENDANT STAFF - CLIENT SERVICES APARTMENT - SBU DISTRICT 8</t>
  </si>
  <si>
    <t>MPP340</t>
  </si>
  <si>
    <t>POM D8_MPP 2025_MPP340</t>
  </si>
  <si>
    <t>TR SUPERVISOR</t>
  </si>
  <si>
    <t>MPP341</t>
  </si>
  <si>
    <t>POM D8_MPP 2025_MPP341</t>
  </si>
  <si>
    <t>CHIEF PROCUREMENT</t>
  </si>
  <si>
    <t>MPP342</t>
  </si>
  <si>
    <t>POM TA_MPP 2024_MPP342</t>
  </si>
  <si>
    <t>PROCUREMENT ASST MGR</t>
  </si>
  <si>
    <t>MPP343</t>
  </si>
  <si>
    <t>HL DEV_MPP 2024_MPP343</t>
  </si>
  <si>
    <t>LEASING ASST MANAGER</t>
  </si>
  <si>
    <t>DEV</t>
  </si>
  <si>
    <t>HL DEV</t>
  </si>
  <si>
    <t>IT APPLICATION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</si>
</sst>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mm/dd/yyyy"/>
    <numFmt numFmtId="166" formatCode="_(* #,##0_);_(* \(#,##0\);_(* &quot;-&quot;??_);_(@_)"/>
  </numFmts>
  <fonts count="3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1"/>
      <color rgb="FF444444"/>
      <name val="Aptos Narrow"/>
      <family val="2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0"/>
      <name val="Aptos Narrow"/>
      <family val="2"/>
      <scheme val="minor"/>
    </font>
    <font>
      <sz val="11"/>
      <name val="Aptos Narrow"/>
      <family val="2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charset val="1"/>
      <scheme val="minor"/>
    </font>
    <font>
      <sz val="11"/>
      <color rgb="FF000000"/>
      <name val="Aptos Narrow"/>
      <family val="2"/>
      <charset val="1"/>
      <scheme val="minor"/>
    </font>
    <font>
      <b/>
      <sz val="11"/>
      <color rgb="FF000000"/>
      <name val="Aptos Narrow"/>
      <family val="2"/>
      <scheme val="minor"/>
    </font>
    <font>
      <sz val="9"/>
      <color indexed="81"/>
      <name val="Tahoma"/>
      <family val="2"/>
    </font>
    <font>
      <sz val="11"/>
      <color theme="1"/>
      <name val="Aptos Narrow"/>
      <family val="2"/>
      <charset val="1"/>
      <scheme val="minor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11"/>
      <color rgb="FF9C0006"/>
      <name val="Calibri"/>
      <family val="2"/>
    </font>
    <font>
      <b/>
      <sz val="9"/>
      <color rgb="FF000000"/>
      <name val="Segoe UI"/>
      <family val="2"/>
    </font>
    <font>
      <b/>
      <sz val="11"/>
      <name val="Aptos Narrow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  <fill>
      <patternFill patternType="solid">
        <fgColor rgb="FFF7C7AC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rgb="FFDAF2D0"/>
        <bgColor rgb="FFDAF2D0"/>
      </patternFill>
    </fill>
    <fill>
      <patternFill patternType="solid">
        <fgColor rgb="FFDAFDB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79646"/>
        <bgColor rgb="FFDCE6F1"/>
      </patternFill>
    </fill>
    <fill>
      <patternFill patternType="solid">
        <fgColor rgb="FFF2F2F2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7964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7CE"/>
        <bgColor rgb="FF000000"/>
      </patternFill>
    </fill>
  </fills>
  <borders count="40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4EA72E"/>
      </left>
      <right style="thin">
        <color rgb="FF4EA72E"/>
      </right>
      <top style="thin">
        <color rgb="FF4EA72E"/>
      </top>
      <bottom style="medium">
        <color rgb="FF4EA72E"/>
      </bottom>
      <diagonal/>
    </border>
    <border>
      <left/>
      <right style="thin">
        <color rgb="FF4EA72E"/>
      </right>
      <top style="thin">
        <color rgb="FF4EA72E"/>
      </top>
      <bottom style="medium">
        <color rgb="FF4EA72E"/>
      </bottom>
      <diagonal/>
    </border>
    <border>
      <left style="thin">
        <color rgb="FF4EA72E"/>
      </left>
      <right style="thin">
        <color rgb="FF4EA72E"/>
      </right>
      <top style="thin">
        <color rgb="FF4EA72E"/>
      </top>
      <bottom style="thin">
        <color rgb="FF4EA72E"/>
      </bottom>
      <diagonal/>
    </border>
    <border>
      <left/>
      <right style="thin">
        <color rgb="FF4EA72E"/>
      </right>
      <top style="thin">
        <color rgb="FF4EA72E"/>
      </top>
      <bottom style="thin">
        <color rgb="FF4EA72E"/>
      </bottom>
      <diagonal/>
    </border>
    <border>
      <left style="thin">
        <color rgb="FF4EA72E"/>
      </left>
      <right style="thin">
        <color rgb="FF4EA72E"/>
      </right>
      <top/>
      <bottom style="thin">
        <color rgb="FF4EA72E"/>
      </bottom>
      <diagonal/>
    </border>
    <border>
      <left/>
      <right style="thin">
        <color rgb="FF4EA72E"/>
      </right>
      <top/>
      <bottom style="thin">
        <color rgb="FF4EA72E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4">
    <xf numFmtId="0" fontId="0" fillId="0" borderId="0"/>
    <xf numFmtId="0" fontId="9" fillId="0" borderId="0" applyNumberFormat="0" applyFill="0" applyBorder="0" applyAlignment="0" applyProtection="0"/>
    <xf numFmtId="41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4" fillId="0" borderId="0"/>
    <xf numFmtId="0" fontId="17" fillId="0" borderId="0"/>
    <xf numFmtId="0" fontId="24" fillId="0" borderId="0"/>
    <xf numFmtId="0" fontId="17" fillId="0" borderId="0"/>
    <xf numFmtId="0" fontId="24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</cellStyleXfs>
  <cellXfs count="231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1" xfId="0" applyBorder="1"/>
    <xf numFmtId="0" fontId="0" fillId="0" borderId="0" xfId="0" pivotButton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3" fillId="4" borderId="2" xfId="0" applyFont="1" applyFill="1" applyBorder="1"/>
    <xf numFmtId="165" fontId="0" fillId="3" borderId="2" xfId="0" applyNumberFormat="1" applyFill="1" applyBorder="1"/>
    <xf numFmtId="0" fontId="0" fillId="5" borderId="2" xfId="0" applyFill="1" applyBorder="1"/>
    <xf numFmtId="0" fontId="2" fillId="0" borderId="2" xfId="0" applyFont="1" applyBorder="1"/>
    <xf numFmtId="1" fontId="0" fillId="0" borderId="2" xfId="0" applyNumberFormat="1" applyBorder="1"/>
    <xf numFmtId="0" fontId="1" fillId="0" borderId="2" xfId="0" applyFont="1" applyBorder="1"/>
    <xf numFmtId="0" fontId="0" fillId="6" borderId="2" xfId="0" applyFill="1" applyBorder="1"/>
    <xf numFmtId="0" fontId="4" fillId="3" borderId="2" xfId="0" applyFont="1" applyFill="1" applyBorder="1"/>
    <xf numFmtId="165" fontId="4" fillId="3" borderId="2" xfId="0" applyNumberFormat="1" applyFont="1" applyFill="1" applyBorder="1"/>
    <xf numFmtId="0" fontId="4" fillId="5" borderId="2" xfId="0" applyFont="1" applyFill="1" applyBorder="1"/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0" fontId="5" fillId="7" borderId="3" xfId="0" applyFont="1" applyFill="1" applyBorder="1"/>
    <xf numFmtId="0" fontId="5" fillId="7" borderId="4" xfId="0" applyFont="1" applyFill="1" applyBorder="1"/>
    <xf numFmtId="0" fontId="6" fillId="8" borderId="3" xfId="0" applyFont="1" applyFill="1" applyBorder="1"/>
    <xf numFmtId="0" fontId="6" fillId="8" borderId="4" xfId="0" applyFont="1" applyFill="1" applyBorder="1"/>
    <xf numFmtId="0" fontId="6" fillId="8" borderId="0" xfId="0" applyFont="1" applyFill="1"/>
    <xf numFmtId="14" fontId="6" fillId="8" borderId="4" xfId="0" applyNumberFormat="1" applyFont="1" applyFill="1" applyBorder="1"/>
    <xf numFmtId="0" fontId="6" fillId="0" borderId="3" xfId="0" applyFont="1" applyBorder="1"/>
    <xf numFmtId="0" fontId="6" fillId="0" borderId="4" xfId="0" applyFont="1" applyBorder="1"/>
    <xf numFmtId="0" fontId="6" fillId="0" borderId="0" xfId="0" applyFont="1"/>
    <xf numFmtId="14" fontId="6" fillId="0" borderId="4" xfId="0" applyNumberFormat="1" applyFont="1" applyBorder="1"/>
    <xf numFmtId="0" fontId="6" fillId="8" borderId="4" xfId="0" quotePrefix="1" applyFont="1" applyFill="1" applyBorder="1"/>
    <xf numFmtId="0" fontId="6" fillId="0" borderId="4" xfId="0" quotePrefix="1" applyFont="1" applyBorder="1"/>
    <xf numFmtId="0" fontId="7" fillId="5" borderId="2" xfId="0" applyFont="1" applyFill="1" applyBorder="1"/>
    <xf numFmtId="14" fontId="0" fillId="0" borderId="0" xfId="0" applyNumberFormat="1"/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10" fillId="0" borderId="10" xfId="0" applyFont="1" applyBorder="1"/>
    <xf numFmtId="0" fontId="10" fillId="9" borderId="11" xfId="0" applyFont="1" applyFill="1" applyBorder="1"/>
    <xf numFmtId="0" fontId="11" fillId="10" borderId="11" xfId="0" applyFont="1" applyFill="1" applyBorder="1"/>
    <xf numFmtId="0" fontId="6" fillId="11" borderId="12" xfId="0" applyFont="1" applyFill="1" applyBorder="1"/>
    <xf numFmtId="0" fontId="6" fillId="11" borderId="13" xfId="0" applyFont="1" applyFill="1" applyBorder="1"/>
    <xf numFmtId="0" fontId="6" fillId="0" borderId="14" xfId="0" applyFont="1" applyBorder="1"/>
    <xf numFmtId="0" fontId="6" fillId="0" borderId="15" xfId="0" applyFont="1" applyBorder="1"/>
    <xf numFmtId="0" fontId="6" fillId="12" borderId="15" xfId="0" applyFont="1" applyFill="1" applyBorder="1"/>
    <xf numFmtId="0" fontId="6" fillId="11" borderId="14" xfId="0" applyFont="1" applyFill="1" applyBorder="1"/>
    <xf numFmtId="0" fontId="6" fillId="11" borderId="15" xfId="0" applyFont="1" applyFill="1" applyBorder="1"/>
    <xf numFmtId="0" fontId="6" fillId="13" borderId="14" xfId="0" applyFont="1" applyFill="1" applyBorder="1"/>
    <xf numFmtId="0" fontId="6" fillId="13" borderId="15" xfId="0" applyFont="1" applyFill="1" applyBorder="1"/>
    <xf numFmtId="0" fontId="0" fillId="5" borderId="16" xfId="0" applyFill="1" applyBorder="1"/>
    <xf numFmtId="0" fontId="0" fillId="0" borderId="5" xfId="0" applyBorder="1"/>
    <xf numFmtId="14" fontId="0" fillId="0" borderId="2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/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25" xfId="0" applyBorder="1"/>
    <xf numFmtId="0" fontId="0" fillId="0" borderId="26" xfId="0" applyBorder="1"/>
    <xf numFmtId="0" fontId="13" fillId="0" borderId="5" xfId="0" applyFont="1" applyBorder="1" applyAlignment="1">
      <alignment horizontal="center" vertical="center" wrapText="1"/>
    </xf>
    <xf numFmtId="0" fontId="4" fillId="2" borderId="0" xfId="0" applyFont="1" applyFill="1"/>
    <xf numFmtId="0" fontId="12" fillId="2" borderId="0" xfId="0" applyFont="1" applyFill="1"/>
    <xf numFmtId="0" fontId="1" fillId="0" borderId="0" xfId="0" applyFont="1"/>
    <xf numFmtId="0" fontId="4" fillId="0" borderId="0" xfId="0" applyFont="1"/>
    <xf numFmtId="0" fontId="0" fillId="14" borderId="0" xfId="0" applyFill="1"/>
    <xf numFmtId="0" fontId="15" fillId="0" borderId="5" xfId="0" applyFont="1" applyBorder="1" applyAlignment="1" applyProtection="1">
      <alignment horizontal="left" vertical="center"/>
      <protection locked="0"/>
    </xf>
    <xf numFmtId="0" fontId="16" fillId="0" borderId="0" xfId="0" applyFont="1"/>
    <xf numFmtId="0" fontId="0" fillId="0" borderId="0" xfId="0" applyAlignment="1">
      <alignment horizontal="left"/>
    </xf>
    <xf numFmtId="0" fontId="0" fillId="0" borderId="27" xfId="0" applyBorder="1" applyAlignment="1">
      <alignment horizontal="center"/>
    </xf>
    <xf numFmtId="0" fontId="18" fillId="0" borderId="5" xfId="0" applyFont="1" applyBorder="1"/>
    <xf numFmtId="0" fontId="13" fillId="0" borderId="5" xfId="0" applyFont="1" applyBorder="1"/>
    <xf numFmtId="0" fontId="19" fillId="15" borderId="5" xfId="0" applyFont="1" applyFill="1" applyBorder="1"/>
    <xf numFmtId="0" fontId="19" fillId="15" borderId="19" xfId="0" applyFont="1" applyFill="1" applyBorder="1"/>
    <xf numFmtId="0" fontId="2" fillId="16" borderId="5" xfId="0" applyFont="1" applyFill="1" applyBorder="1"/>
    <xf numFmtId="3" fontId="2" fillId="16" borderId="5" xfId="0" applyNumberFormat="1" applyFont="1" applyFill="1" applyBorder="1"/>
    <xf numFmtId="0" fontId="13" fillId="0" borderId="5" xfId="0" applyFont="1" applyBorder="1" applyAlignment="1">
      <alignment horizontal="center" vertical="center"/>
    </xf>
    <xf numFmtId="0" fontId="19" fillId="0" borderId="0" xfId="0" applyFont="1"/>
    <xf numFmtId="0" fontId="19" fillId="17" borderId="28" xfId="0" applyFont="1" applyFill="1" applyBorder="1"/>
    <xf numFmtId="3" fontId="19" fillId="17" borderId="28" xfId="0" applyNumberFormat="1" applyFont="1" applyFill="1" applyBorder="1"/>
    <xf numFmtId="9" fontId="0" fillId="0" borderId="0" xfId="3" applyFont="1"/>
    <xf numFmtId="41" fontId="0" fillId="0" borderId="5" xfId="2" applyFont="1" applyBorder="1" applyAlignment="1">
      <alignment horizontal="center"/>
    </xf>
    <xf numFmtId="9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0" fontId="20" fillId="0" borderId="5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/>
    </xf>
    <xf numFmtId="0" fontId="21" fillId="0" borderId="2" xfId="0" applyFont="1" applyBorder="1" applyAlignment="1">
      <alignment horizontal="left" vertical="top"/>
    </xf>
    <xf numFmtId="0" fontId="21" fillId="0" borderId="0" xfId="0" applyFont="1" applyAlignment="1">
      <alignment vertical="top"/>
    </xf>
    <xf numFmtId="0" fontId="21" fillId="0" borderId="17" xfId="0" applyFont="1" applyBorder="1" applyAlignment="1">
      <alignment horizontal="left" vertical="top"/>
    </xf>
    <xf numFmtId="0" fontId="21" fillId="0" borderId="5" xfId="0" applyFont="1" applyBorder="1" applyAlignment="1">
      <alignment horizontal="left"/>
    </xf>
    <xf numFmtId="0" fontId="21" fillId="0" borderId="5" xfId="0" applyFont="1" applyBorder="1"/>
    <xf numFmtId="0" fontId="21" fillId="0" borderId="6" xfId="0" applyFont="1" applyBorder="1" applyAlignment="1">
      <alignment horizontal="left" vertical="top"/>
    </xf>
    <xf numFmtId="0" fontId="8" fillId="0" borderId="5" xfId="0" applyFont="1" applyBorder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 vertical="top"/>
    </xf>
    <xf numFmtId="41" fontId="0" fillId="0" borderId="0" xfId="2" applyFont="1"/>
    <xf numFmtId="41" fontId="0" fillId="0" borderId="5" xfId="0" applyNumberFormat="1" applyBorder="1"/>
    <xf numFmtId="15" fontId="0" fillId="0" borderId="0" xfId="0" applyNumberFormat="1"/>
    <xf numFmtId="41" fontId="12" fillId="18" borderId="5" xfId="0" applyNumberFormat="1" applyFont="1" applyFill="1" applyBorder="1"/>
    <xf numFmtId="0" fontId="12" fillId="18" borderId="5" xfId="0" applyFont="1" applyFill="1" applyBorder="1"/>
    <xf numFmtId="0" fontId="20" fillId="0" borderId="19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left"/>
    </xf>
    <xf numFmtId="0" fontId="21" fillId="0" borderId="16" xfId="0" applyFont="1" applyBorder="1" applyAlignment="1">
      <alignment horizontal="left" vertical="top"/>
    </xf>
    <xf numFmtId="0" fontId="20" fillId="19" borderId="5" xfId="0" applyFont="1" applyFill="1" applyBorder="1" applyAlignment="1">
      <alignment horizontal="center" vertical="center"/>
    </xf>
    <xf numFmtId="0" fontId="21" fillId="19" borderId="5" xfId="0" applyFont="1" applyFill="1" applyBorder="1" applyAlignment="1">
      <alignment horizontal="left" vertical="top"/>
    </xf>
    <xf numFmtId="41" fontId="0" fillId="19" borderId="5" xfId="0" applyNumberFormat="1" applyFill="1" applyBorder="1"/>
    <xf numFmtId="0" fontId="0" fillId="19" borderId="5" xfId="0" applyFill="1" applyBorder="1" applyAlignment="1">
      <alignment horizontal="center" vertical="center"/>
    </xf>
    <xf numFmtId="41" fontId="0" fillId="19" borderId="5" xfId="0" applyNumberFormat="1" applyFill="1" applyBorder="1" applyAlignment="1">
      <alignment horizontal="center" vertical="center"/>
    </xf>
    <xf numFmtId="0" fontId="12" fillId="19" borderId="5" xfId="0" applyFont="1" applyFill="1" applyBorder="1" applyAlignment="1">
      <alignment horizontal="center" vertical="center"/>
    </xf>
    <xf numFmtId="41" fontId="12" fillId="2" borderId="5" xfId="0" applyNumberFormat="1" applyFont="1" applyFill="1" applyBorder="1"/>
    <xf numFmtId="0" fontId="25" fillId="20" borderId="5" xfId="0" applyFont="1" applyFill="1" applyBorder="1" applyAlignment="1">
      <alignment horizontal="center" vertical="center"/>
    </xf>
    <xf numFmtId="0" fontId="26" fillId="20" borderId="5" xfId="0" applyFont="1" applyFill="1" applyBorder="1" applyAlignment="1">
      <alignment horizontal="center" vertical="center"/>
    </xf>
    <xf numFmtId="41" fontId="26" fillId="20" borderId="5" xfId="2" applyFont="1" applyFill="1" applyBorder="1" applyAlignment="1">
      <alignment horizontal="center" vertical="center"/>
    </xf>
    <xf numFmtId="0" fontId="27" fillId="0" borderId="5" xfId="0" applyFont="1" applyBorder="1" applyAlignment="1" applyProtection="1">
      <alignment vertical="center"/>
      <protection locked="0"/>
    </xf>
    <xf numFmtId="0" fontId="27" fillId="0" borderId="5" xfId="0" applyFont="1" applyBorder="1" applyAlignment="1" applyProtection="1">
      <alignment horizontal="center" vertical="center"/>
      <protection locked="0"/>
    </xf>
    <xf numFmtId="0" fontId="27" fillId="0" borderId="5" xfId="0" applyFont="1" applyBorder="1" applyAlignment="1" applyProtection="1">
      <alignment horizontal="left" vertical="center"/>
      <protection locked="0"/>
    </xf>
    <xf numFmtId="41" fontId="27" fillId="0" borderId="5" xfId="2" applyFont="1" applyBorder="1" applyAlignment="1" applyProtection="1">
      <alignment vertical="center"/>
      <protection locked="0"/>
    </xf>
    <xf numFmtId="164" fontId="27" fillId="21" borderId="5" xfId="0" applyNumberFormat="1" applyFont="1" applyFill="1" applyBorder="1" applyAlignment="1" applyProtection="1">
      <alignment vertical="center"/>
      <protection hidden="1"/>
    </xf>
    <xf numFmtId="164" fontId="26" fillId="20" borderId="19" xfId="0" applyNumberFormat="1" applyFont="1" applyFill="1" applyBorder="1" applyAlignment="1">
      <alignment horizontal="center" vertical="center"/>
    </xf>
    <xf numFmtId="0" fontId="0" fillId="0" borderId="7" xfId="0" applyBorder="1"/>
    <xf numFmtId="0" fontId="12" fillId="19" borderId="5" xfId="0" applyFont="1" applyFill="1" applyBorder="1" applyAlignment="1">
      <alignment horizontal="center"/>
    </xf>
    <xf numFmtId="0" fontId="12" fillId="19" borderId="5" xfId="0" applyFont="1" applyFill="1" applyBorder="1"/>
    <xf numFmtId="166" fontId="12" fillId="2" borderId="0" xfId="4" applyNumberFormat="1" applyFont="1" applyFill="1"/>
    <xf numFmtId="0" fontId="12" fillId="19" borderId="19" xfId="0" applyFont="1" applyFill="1" applyBorder="1"/>
    <xf numFmtId="0" fontId="0" fillId="0" borderId="33" xfId="0" applyBorder="1"/>
    <xf numFmtId="0" fontId="0" fillId="0" borderId="19" xfId="0" applyBorder="1"/>
    <xf numFmtId="166" fontId="0" fillId="0" borderId="33" xfId="4" applyNumberFormat="1" applyFont="1" applyBorder="1"/>
    <xf numFmtId="166" fontId="0" fillId="0" borderId="19" xfId="4" applyNumberFormat="1" applyFont="1" applyBorder="1"/>
    <xf numFmtId="166" fontId="0" fillId="0" borderId="5" xfId="0" applyNumberFormat="1" applyBorder="1"/>
    <xf numFmtId="37" fontId="0" fillId="0" borderId="0" xfId="0" applyNumberFormat="1"/>
    <xf numFmtId="41" fontId="27" fillId="22" borderId="5" xfId="2" applyFont="1" applyFill="1" applyBorder="1" applyAlignment="1" applyProtection="1">
      <alignment vertical="center"/>
      <protection locked="0"/>
    </xf>
    <xf numFmtId="164" fontId="27" fillId="22" borderId="5" xfId="0" applyNumberFormat="1" applyFont="1" applyFill="1" applyBorder="1" applyAlignment="1" applyProtection="1">
      <alignment vertical="center"/>
      <protection hidden="1"/>
    </xf>
    <xf numFmtId="0" fontId="12" fillId="19" borderId="28" xfId="0" applyFont="1" applyFill="1" applyBorder="1"/>
    <xf numFmtId="0" fontId="19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/>
    </xf>
    <xf numFmtId="0" fontId="19" fillId="23" borderId="5" xfId="0" applyFont="1" applyFill="1" applyBorder="1" applyAlignment="1">
      <alignment horizontal="center"/>
    </xf>
    <xf numFmtId="0" fontId="2" fillId="0" borderId="5" xfId="0" applyFont="1" applyBorder="1"/>
    <xf numFmtId="14" fontId="2" fillId="0" borderId="5" xfId="0" applyNumberFormat="1" applyFont="1" applyBorder="1"/>
    <xf numFmtId="0" fontId="2" fillId="24" borderId="5" xfId="0" applyFont="1" applyFill="1" applyBorder="1"/>
    <xf numFmtId="0" fontId="2" fillId="25" borderId="5" xfId="0" applyFont="1" applyFill="1" applyBorder="1"/>
    <xf numFmtId="0" fontId="2" fillId="26" borderId="5" xfId="0" applyFont="1" applyFill="1" applyBorder="1"/>
    <xf numFmtId="14" fontId="2" fillId="0" borderId="5" xfId="0" applyNumberFormat="1" applyFont="1" applyBorder="1" applyAlignment="1">
      <alignment horizontal="left"/>
    </xf>
    <xf numFmtId="0" fontId="2" fillId="0" borderId="19" xfId="0" applyFont="1" applyBorder="1"/>
    <xf numFmtId="0" fontId="2" fillId="0" borderId="5" xfId="0" applyFont="1" applyBorder="1" applyAlignment="1">
      <alignment horizontal="left"/>
    </xf>
    <xf numFmtId="0" fontId="2" fillId="13" borderId="5" xfId="0" applyFont="1" applyFill="1" applyBorder="1"/>
    <xf numFmtId="0" fontId="29" fillId="27" borderId="5" xfId="0" applyFont="1" applyFill="1" applyBorder="1"/>
    <xf numFmtId="0" fontId="14" fillId="0" borderId="5" xfId="0" applyFont="1" applyBorder="1"/>
    <xf numFmtId="0" fontId="9" fillId="0" borderId="5" xfId="1" applyBorder="1"/>
    <xf numFmtId="0" fontId="2" fillId="18" borderId="5" xfId="0" applyFont="1" applyFill="1" applyBorder="1"/>
    <xf numFmtId="0" fontId="0" fillId="0" borderId="36" xfId="0" applyBorder="1"/>
    <xf numFmtId="0" fontId="2" fillId="2" borderId="5" xfId="0" applyFont="1" applyFill="1" applyBorder="1"/>
    <xf numFmtId="0" fontId="30" fillId="0" borderId="37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6" fillId="0" borderId="38" xfId="0" applyFont="1" applyBorder="1" applyAlignment="1">
      <alignment horizontal="right" vertical="center"/>
    </xf>
    <xf numFmtId="0" fontId="6" fillId="0" borderId="39" xfId="0" applyFont="1" applyBorder="1" applyAlignment="1">
      <alignment vertical="center"/>
    </xf>
    <xf numFmtId="0" fontId="9" fillId="0" borderId="39" xfId="1" applyBorder="1" applyAlignment="1">
      <alignment vertical="center"/>
    </xf>
    <xf numFmtId="0" fontId="12" fillId="18" borderId="0" xfId="0" applyFont="1" applyFill="1"/>
    <xf numFmtId="165" fontId="0" fillId="0" borderId="0" xfId="0" applyNumberFormat="1"/>
    <xf numFmtId="14" fontId="2" fillId="0" borderId="5" xfId="0" applyNumberFormat="1" applyFont="1" applyBorder="1" applyAlignment="1">
      <alignment horizontal="center" vertical="center" wrapText="1"/>
    </xf>
    <xf numFmtId="0" fontId="8" fillId="0" borderId="0" xfId="0" applyFont="1"/>
    <xf numFmtId="1" fontId="0" fillId="0" borderId="0" xfId="0" applyNumberFormat="1"/>
    <xf numFmtId="0" fontId="0" fillId="0" borderId="0" xfId="0" quotePrefix="1"/>
    <xf numFmtId="0" fontId="0" fillId="3" borderId="8" xfId="0" applyFill="1" applyBorder="1"/>
    <xf numFmtId="165" fontId="0" fillId="3" borderId="8" xfId="0" applyNumberFormat="1" applyFill="1" applyBorder="1"/>
    <xf numFmtId="0" fontId="0" fillId="5" borderId="8" xfId="0" applyFill="1" applyBorder="1"/>
    <xf numFmtId="0" fontId="0" fillId="3" borderId="6" xfId="0" applyFill="1" applyBorder="1"/>
    <xf numFmtId="165" fontId="0" fillId="3" borderId="6" xfId="0" applyNumberFormat="1" applyFill="1" applyBorder="1"/>
    <xf numFmtId="0" fontId="0" fillId="5" borderId="6" xfId="0" applyFill="1" applyBorder="1"/>
    <xf numFmtId="0" fontId="0" fillId="3" borderId="5" xfId="0" applyFill="1" applyBorder="1"/>
    <xf numFmtId="165" fontId="0" fillId="3" borderId="5" xfId="0" applyNumberFormat="1" applyFill="1" applyBorder="1"/>
    <xf numFmtId="0" fontId="0" fillId="5" borderId="17" xfId="0" applyFill="1" applyBorder="1"/>
    <xf numFmtId="165" fontId="0" fillId="0" borderId="5" xfId="0" applyNumberFormat="1" applyBorder="1"/>
    <xf numFmtId="0" fontId="0" fillId="0" borderId="2" xfId="0" applyBorder="1" applyAlignment="1">
      <alignment wrapText="1"/>
    </xf>
    <xf numFmtId="0" fontId="6" fillId="0" borderId="5" xfId="0" applyFont="1" applyBorder="1"/>
    <xf numFmtId="0" fontId="6" fillId="13" borderId="5" xfId="0" applyFont="1" applyFill="1" applyBorder="1"/>
    <xf numFmtId="0" fontId="2" fillId="0" borderId="5" xfId="0" applyFont="1" applyBorder="1" applyAlignment="1">
      <alignment vertical="center"/>
    </xf>
    <xf numFmtId="0" fontId="1" fillId="2" borderId="2" xfId="0" applyFont="1" applyFill="1" applyBorder="1"/>
    <xf numFmtId="0" fontId="1" fillId="3" borderId="2" xfId="0" applyFont="1" applyFill="1" applyBorder="1"/>
    <xf numFmtId="0" fontId="31" fillId="4" borderId="2" xfId="0" applyFont="1" applyFill="1" applyBorder="1"/>
    <xf numFmtId="0" fontId="1" fillId="3" borderId="36" xfId="0" applyFont="1" applyFill="1" applyBorder="1"/>
    <xf numFmtId="0" fontId="13" fillId="0" borderId="0" xfId="0" applyFont="1"/>
    <xf numFmtId="165" fontId="1" fillId="3" borderId="2" xfId="0" applyNumberFormat="1" applyFont="1" applyFill="1" applyBorder="1"/>
    <xf numFmtId="0" fontId="1" fillId="5" borderId="2" xfId="0" applyFont="1" applyFill="1" applyBorder="1"/>
    <xf numFmtId="0" fontId="13" fillId="0" borderId="2" xfId="0" applyFont="1" applyBorder="1"/>
    <xf numFmtId="0" fontId="1" fillId="0" borderId="5" xfId="0" applyFont="1" applyBorder="1"/>
    <xf numFmtId="0" fontId="0" fillId="0" borderId="20" xfId="0" applyBorder="1"/>
    <xf numFmtId="0" fontId="12" fillId="0" borderId="7" xfId="0" applyFont="1" applyBorder="1"/>
    <xf numFmtId="0" fontId="12" fillId="0" borderId="33" xfId="0" applyFont="1" applyBorder="1"/>
    <xf numFmtId="0" fontId="0" fillId="0" borderId="24" xfId="0" applyBorder="1"/>
    <xf numFmtId="0" fontId="9" fillId="0" borderId="2" xfId="1" applyBorder="1"/>
    <xf numFmtId="0" fontId="0" fillId="0" borderId="29" xfId="0" applyBorder="1"/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9" fillId="15" borderId="24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0" fontId="19" fillId="15" borderId="19" xfId="0" applyFont="1" applyFill="1" applyBorder="1" applyAlignment="1">
      <alignment horizontal="center"/>
    </xf>
    <xf numFmtId="0" fontId="19" fillId="15" borderId="29" xfId="0" applyFont="1" applyFill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2" fillId="0" borderId="5" xfId="0" applyFont="1" applyBorder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19" fillId="0" borderId="24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/>
    </xf>
    <xf numFmtId="0" fontId="19" fillId="0" borderId="35" xfId="0" applyFont="1" applyBorder="1" applyAlignment="1">
      <alignment horizontal="center"/>
    </xf>
    <xf numFmtId="0" fontId="19" fillId="0" borderId="29" xfId="0" applyFont="1" applyBorder="1" applyAlignment="1">
      <alignment horizontal="center"/>
    </xf>
    <xf numFmtId="0" fontId="19" fillId="0" borderId="33" xfId="0" applyFont="1" applyBorder="1" applyAlignment="1">
      <alignment horizontal="center" vertical="center"/>
    </xf>
  </cellXfs>
  <cellStyles count="24">
    <cellStyle name="Comma" xfId="4" builtinId="3"/>
    <cellStyle name="Comma [0]" xfId="2" builtinId="6"/>
    <cellStyle name="Comma [0] 2" xfId="10" xr:uid="{C3876CB0-8606-4E8B-898A-1696C465414C}"/>
    <cellStyle name="Comma [0] 3" xfId="16" xr:uid="{8371AC0B-D875-4AD3-9AE5-C8C6443B96BD}"/>
    <cellStyle name="Comma 10" xfId="14" xr:uid="{C74DF268-88CC-4637-9C04-0C337686983C}"/>
    <cellStyle name="Comma 11" xfId="22" xr:uid="{1736B0A6-0AFC-4FA3-8ECF-520F1606E10A}"/>
    <cellStyle name="Comma 12" xfId="23" xr:uid="{B8AB108E-A181-4452-B2B8-0E7B784BA323}"/>
    <cellStyle name="Comma 2" xfId="11" xr:uid="{F9271CE0-7B68-4E71-9727-D53003B1DFC8}"/>
    <cellStyle name="Comma 3" xfId="13" xr:uid="{B82B1988-3E29-4E75-B0A5-191F192011A9}"/>
    <cellStyle name="Comma 4" xfId="17" xr:uid="{0951A919-4A2F-4566-A7EF-BE7F718608D4}"/>
    <cellStyle name="Comma 5" xfId="15" xr:uid="{9C682DCB-B047-49FF-995B-6B475E106EC7}"/>
    <cellStyle name="Comma 6" xfId="18" xr:uid="{169744E0-2095-4EF0-B086-1CE77BB3B9BF}"/>
    <cellStyle name="Comma 7" xfId="19" xr:uid="{C9A00204-21AC-4DAD-852E-38E14F2DE489}"/>
    <cellStyle name="Comma 8" xfId="20" xr:uid="{578D4820-61E5-4728-A081-F69E34A75FA0}"/>
    <cellStyle name="Comma 9" xfId="21" xr:uid="{5B3E64A2-0430-49E5-BC5B-AB3F43E5E68B}"/>
    <cellStyle name="Hyperlink" xfId="1" builtinId="8"/>
    <cellStyle name="Normal" xfId="0" builtinId="0"/>
    <cellStyle name="Normal 2" xfId="5" xr:uid="{1B754BBF-6330-4B70-8FCD-821ED7288010}"/>
    <cellStyle name="Normal 2 2" xfId="6" xr:uid="{3B5D8800-CB9F-4406-9FC0-4B51B9D34A54}"/>
    <cellStyle name="Normal 2 3" xfId="9" xr:uid="{7913BBF0-C4FF-4F08-94F5-1B818CCB11AE}"/>
    <cellStyle name="Normal 3" xfId="8" xr:uid="{BA912956-F0CA-4C04-940E-8BBA02029C50}"/>
    <cellStyle name="Normal 4" xfId="7" xr:uid="{65E14A96-16C2-40B5-B0B9-05954EE8AF0B}"/>
    <cellStyle name="Percent" xfId="3" builtinId="5"/>
    <cellStyle name="Percent 2" xfId="12" xr:uid="{6C159889-0072-496D-AA46-362D40195E74}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20" formatCode="dd\-mmm\-yy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m/d/yyyy"/>
    </dxf>
    <dxf>
      <alignment wrapText="1"/>
    </dxf>
    <dxf>
      <alignment wrapText="1"/>
    </dxf>
    <dxf>
      <alignment wrapText="1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[Master Email All Site ASRI.xlsx]Timeline!PivotTable5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Timeline!$H$28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D6-46E5-98EF-C75227C0EE5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D6-46E5-98EF-C75227C0EE5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D6-46E5-98EF-C75227C0EE5B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Timeline!$G$29:$G$31</c:f>
              <c:strCache>
                <c:ptCount val="2"/>
                <c:pt idx="0">
                  <c:v>Installed</c:v>
                </c:pt>
                <c:pt idx="1">
                  <c:v>Not Install</c:v>
                </c:pt>
              </c:strCache>
            </c:strRef>
          </c:cat>
          <c:val>
            <c:numRef>
              <c:f>Timeline!$H$29:$H$31</c:f>
              <c:numCache>
                <c:formatCode>General</c:formatCode>
                <c:ptCount val="2"/>
                <c:pt idx="0">
                  <c:v>147</c:v>
                </c:pt>
                <c:pt idx="1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82-42F3-AB8F-70021AB92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[Master Email All Site ASRI.xlsx]License All Site!PivotTable2</c:name>
    <c:fmtId val="0"/>
  </c:pivotSource>
  <c:chart>
    <c:autoTitleDeleted val="0"/>
    <c:pivotFmts>
      <c:pivotFmt>
        <c:idx val="0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'License All Site'!$B$31:$B$32</c:f>
              <c:strCache>
                <c:ptCount val="1"/>
                <c:pt idx="0">
                  <c:v>Basic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'License All Site'!$A$33:$A$72</c:f>
              <c:strCache>
                <c:ptCount val="39"/>
                <c:pt idx="0">
                  <c:v>Brand &amp; Design</c:v>
                </c:pt>
                <c:pt idx="1">
                  <c:v>Business Development</c:v>
                </c:pt>
                <c:pt idx="2">
                  <c:v>Casual Leasing</c:v>
                </c:pt>
                <c:pt idx="3">
                  <c:v>Center Experience</c:v>
                </c:pt>
                <c:pt idx="4">
                  <c:v>Center Management</c:v>
                </c:pt>
                <c:pt idx="5">
                  <c:v>Cinema</c:v>
                </c:pt>
                <c:pt idx="6">
                  <c:v>Corporate Communication &amp; Affairs</c:v>
                </c:pt>
                <c:pt idx="7">
                  <c:v>Corporate Finance, Reporting &amp; Consolidation</c:v>
                </c:pt>
                <c:pt idx="8">
                  <c:v>CRM</c:v>
                </c:pt>
                <c:pt idx="9">
                  <c:v>Digital Media &amp; Community</c:v>
                </c:pt>
                <c:pt idx="10">
                  <c:v>Engineering</c:v>
                </c:pt>
                <c:pt idx="11">
                  <c:v>Event</c:v>
                </c:pt>
                <c:pt idx="12">
                  <c:v>Facilities</c:v>
                </c:pt>
                <c:pt idx="13">
                  <c:v>Finance &amp; Accounting</c:v>
                </c:pt>
                <c:pt idx="14">
                  <c:v>Fit Out</c:v>
                </c:pt>
                <c:pt idx="15">
                  <c:v>GE &amp; TR</c:v>
                </c:pt>
                <c:pt idx="16">
                  <c:v>General Services</c:v>
                </c:pt>
                <c:pt idx="17">
                  <c:v>HR &amp; GA</c:v>
                </c:pt>
                <c:pt idx="18">
                  <c:v>Innovation</c:v>
                </c:pt>
                <c:pt idx="19">
                  <c:v>Internal Audit &amp; Business Process</c:v>
                </c:pt>
                <c:pt idx="20">
                  <c:v>IPP Support</c:v>
                </c:pt>
                <c:pt idx="21">
                  <c:v>IT</c:v>
                </c:pt>
                <c:pt idx="22">
                  <c:v>Leasing</c:v>
                </c:pt>
                <c:pt idx="23">
                  <c:v>Legal &amp; Govrel</c:v>
                </c:pt>
                <c:pt idx="24">
                  <c:v>Management</c:v>
                </c:pt>
                <c:pt idx="25">
                  <c:v>Marketing Communication</c:v>
                </c:pt>
                <c:pt idx="26">
                  <c:v>Marketing Communication - Cinema</c:v>
                </c:pt>
                <c:pt idx="27">
                  <c:v>Operational</c:v>
                </c:pt>
                <c:pt idx="28">
                  <c:v>Other</c:v>
                </c:pt>
                <c:pt idx="29">
                  <c:v>Procurement</c:v>
                </c:pt>
                <c:pt idx="30">
                  <c:v>Project Management</c:v>
                </c:pt>
                <c:pt idx="31">
                  <c:v>Property Management</c:v>
                </c:pt>
                <c:pt idx="32">
                  <c:v>Research &amp; Development</c:v>
                </c:pt>
                <c:pt idx="33">
                  <c:v>Security</c:v>
                </c:pt>
                <c:pt idx="34">
                  <c:v>Site Project Management 1</c:v>
                </c:pt>
                <c:pt idx="35">
                  <c:v>Site Project Management 3</c:v>
                </c:pt>
                <c:pt idx="36">
                  <c:v>Tenant Relation</c:v>
                </c:pt>
                <c:pt idx="37">
                  <c:v>Visual Merchandise</c:v>
                </c:pt>
                <c:pt idx="38">
                  <c:v>D8</c:v>
                </c:pt>
              </c:strCache>
            </c:strRef>
          </c:cat>
          <c:val>
            <c:numRef>
              <c:f>'License All Site'!$B$33:$B$72</c:f>
              <c:numCache>
                <c:formatCode>General</c:formatCode>
                <c:ptCount val="39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13</c:v>
                </c:pt>
                <c:pt idx="5">
                  <c:v>5</c:v>
                </c:pt>
                <c:pt idx="6">
                  <c:v>1</c:v>
                </c:pt>
                <c:pt idx="8">
                  <c:v>5</c:v>
                </c:pt>
                <c:pt idx="9">
                  <c:v>6</c:v>
                </c:pt>
                <c:pt idx="10">
                  <c:v>11</c:v>
                </c:pt>
                <c:pt idx="13">
                  <c:v>58</c:v>
                </c:pt>
                <c:pt idx="14">
                  <c:v>17</c:v>
                </c:pt>
                <c:pt idx="15">
                  <c:v>10</c:v>
                </c:pt>
                <c:pt idx="17">
                  <c:v>17</c:v>
                </c:pt>
                <c:pt idx="18">
                  <c:v>8</c:v>
                </c:pt>
                <c:pt idx="19">
                  <c:v>7</c:v>
                </c:pt>
                <c:pt idx="21">
                  <c:v>22</c:v>
                </c:pt>
                <c:pt idx="22">
                  <c:v>15</c:v>
                </c:pt>
                <c:pt idx="23">
                  <c:v>12</c:v>
                </c:pt>
                <c:pt idx="24">
                  <c:v>16</c:v>
                </c:pt>
                <c:pt idx="25">
                  <c:v>6</c:v>
                </c:pt>
                <c:pt idx="26">
                  <c:v>1</c:v>
                </c:pt>
                <c:pt idx="27">
                  <c:v>20</c:v>
                </c:pt>
                <c:pt idx="28">
                  <c:v>6</c:v>
                </c:pt>
                <c:pt idx="29">
                  <c:v>19</c:v>
                </c:pt>
                <c:pt idx="30">
                  <c:v>1</c:v>
                </c:pt>
                <c:pt idx="33">
                  <c:v>2</c:v>
                </c:pt>
                <c:pt idx="36">
                  <c:v>4</c:v>
                </c:pt>
                <c:pt idx="37">
                  <c:v>4</c:v>
                </c:pt>
                <c:pt idx="38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0-47B9-AFE4-4223C641FE62}"/>
            </c:ext>
          </c:extLst>
        </c:ser>
        <c:ser>
          <c:idx val="1"/>
          <c:order val="1"/>
          <c:tx>
            <c:strRef>
              <c:f>'License All Site'!$C$31:$C$32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'License All Site'!$A$33:$A$72</c:f>
              <c:strCache>
                <c:ptCount val="39"/>
                <c:pt idx="0">
                  <c:v>Brand &amp; Design</c:v>
                </c:pt>
                <c:pt idx="1">
                  <c:v>Business Development</c:v>
                </c:pt>
                <c:pt idx="2">
                  <c:v>Casual Leasing</c:v>
                </c:pt>
                <c:pt idx="3">
                  <c:v>Center Experience</c:v>
                </c:pt>
                <c:pt idx="4">
                  <c:v>Center Management</c:v>
                </c:pt>
                <c:pt idx="5">
                  <c:v>Cinema</c:v>
                </c:pt>
                <c:pt idx="6">
                  <c:v>Corporate Communication &amp; Affairs</c:v>
                </c:pt>
                <c:pt idx="7">
                  <c:v>Corporate Finance, Reporting &amp; Consolidation</c:v>
                </c:pt>
                <c:pt idx="8">
                  <c:v>CRM</c:v>
                </c:pt>
                <c:pt idx="9">
                  <c:v>Digital Media &amp; Community</c:v>
                </c:pt>
                <c:pt idx="10">
                  <c:v>Engineering</c:v>
                </c:pt>
                <c:pt idx="11">
                  <c:v>Event</c:v>
                </c:pt>
                <c:pt idx="12">
                  <c:v>Facilities</c:v>
                </c:pt>
                <c:pt idx="13">
                  <c:v>Finance &amp; Accounting</c:v>
                </c:pt>
                <c:pt idx="14">
                  <c:v>Fit Out</c:v>
                </c:pt>
                <c:pt idx="15">
                  <c:v>GE &amp; TR</c:v>
                </c:pt>
                <c:pt idx="16">
                  <c:v>General Services</c:v>
                </c:pt>
                <c:pt idx="17">
                  <c:v>HR &amp; GA</c:v>
                </c:pt>
                <c:pt idx="18">
                  <c:v>Innovation</c:v>
                </c:pt>
                <c:pt idx="19">
                  <c:v>Internal Audit &amp; Business Process</c:v>
                </c:pt>
                <c:pt idx="20">
                  <c:v>IPP Support</c:v>
                </c:pt>
                <c:pt idx="21">
                  <c:v>IT</c:v>
                </c:pt>
                <c:pt idx="22">
                  <c:v>Leasing</c:v>
                </c:pt>
                <c:pt idx="23">
                  <c:v>Legal &amp; Govrel</c:v>
                </c:pt>
                <c:pt idx="24">
                  <c:v>Management</c:v>
                </c:pt>
                <c:pt idx="25">
                  <c:v>Marketing Communication</c:v>
                </c:pt>
                <c:pt idx="26">
                  <c:v>Marketing Communication - Cinema</c:v>
                </c:pt>
                <c:pt idx="27">
                  <c:v>Operational</c:v>
                </c:pt>
                <c:pt idx="28">
                  <c:v>Other</c:v>
                </c:pt>
                <c:pt idx="29">
                  <c:v>Procurement</c:v>
                </c:pt>
                <c:pt idx="30">
                  <c:v>Project Management</c:v>
                </c:pt>
                <c:pt idx="31">
                  <c:v>Property Management</c:v>
                </c:pt>
                <c:pt idx="32">
                  <c:v>Research &amp; Development</c:v>
                </c:pt>
                <c:pt idx="33">
                  <c:v>Security</c:v>
                </c:pt>
                <c:pt idx="34">
                  <c:v>Site Project Management 1</c:v>
                </c:pt>
                <c:pt idx="35">
                  <c:v>Site Project Management 3</c:v>
                </c:pt>
                <c:pt idx="36">
                  <c:v>Tenant Relation</c:v>
                </c:pt>
                <c:pt idx="37">
                  <c:v>Visual Merchandise</c:v>
                </c:pt>
                <c:pt idx="38">
                  <c:v>D8</c:v>
                </c:pt>
              </c:strCache>
            </c:strRef>
          </c:cat>
          <c:val>
            <c:numRef>
              <c:f>'License All Site'!$C$33:$C$72</c:f>
              <c:numCache>
                <c:formatCode>General</c:formatCode>
                <c:ptCount val="39"/>
                <c:pt idx="1">
                  <c:v>4</c:v>
                </c:pt>
                <c:pt idx="2">
                  <c:v>2</c:v>
                </c:pt>
                <c:pt idx="3">
                  <c:v>22</c:v>
                </c:pt>
                <c:pt idx="4">
                  <c:v>1</c:v>
                </c:pt>
                <c:pt idx="5">
                  <c:v>25</c:v>
                </c:pt>
                <c:pt idx="7">
                  <c:v>1</c:v>
                </c:pt>
                <c:pt idx="10">
                  <c:v>64</c:v>
                </c:pt>
                <c:pt idx="11">
                  <c:v>2</c:v>
                </c:pt>
                <c:pt idx="12">
                  <c:v>2</c:v>
                </c:pt>
                <c:pt idx="13">
                  <c:v>23</c:v>
                </c:pt>
                <c:pt idx="14">
                  <c:v>4</c:v>
                </c:pt>
                <c:pt idx="15">
                  <c:v>22</c:v>
                </c:pt>
                <c:pt idx="16">
                  <c:v>5</c:v>
                </c:pt>
                <c:pt idx="17">
                  <c:v>22</c:v>
                </c:pt>
                <c:pt idx="18">
                  <c:v>2</c:v>
                </c:pt>
                <c:pt idx="20">
                  <c:v>1</c:v>
                </c:pt>
                <c:pt idx="21">
                  <c:v>4</c:v>
                </c:pt>
                <c:pt idx="22">
                  <c:v>9</c:v>
                </c:pt>
                <c:pt idx="23">
                  <c:v>1</c:v>
                </c:pt>
                <c:pt idx="24">
                  <c:v>8</c:v>
                </c:pt>
                <c:pt idx="25">
                  <c:v>5</c:v>
                </c:pt>
                <c:pt idx="27">
                  <c:v>61</c:v>
                </c:pt>
                <c:pt idx="28">
                  <c:v>1</c:v>
                </c:pt>
                <c:pt idx="29">
                  <c:v>6</c:v>
                </c:pt>
                <c:pt idx="31">
                  <c:v>1</c:v>
                </c:pt>
                <c:pt idx="32">
                  <c:v>3</c:v>
                </c:pt>
                <c:pt idx="34">
                  <c:v>1</c:v>
                </c:pt>
                <c:pt idx="35">
                  <c:v>1</c:v>
                </c:pt>
                <c:pt idx="3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5C-4104-BC8D-44C9FF2C25C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25623488"/>
        <c:axId val="125622048"/>
      </c:barChart>
      <c:catAx>
        <c:axId val="12562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22048"/>
        <c:crosses val="autoZero"/>
        <c:auto val="1"/>
        <c:lblAlgn val="ctr"/>
        <c:lblOffset val="100"/>
        <c:noMultiLvlLbl val="0"/>
      </c:catAx>
      <c:valAx>
        <c:axId val="1256220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562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[Master Email All Site ASRI.xlsx]License All Site!PivotTable3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'License All Site'!$B$76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D7C-4694-A599-229C426EDB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D7C-4694-A599-229C426EDB00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'License All Site'!$A$77:$A$79</c:f>
              <c:strCache>
                <c:ptCount val="2"/>
                <c:pt idx="0">
                  <c:v>Basic</c:v>
                </c:pt>
                <c:pt idx="1">
                  <c:v>Standard</c:v>
                </c:pt>
              </c:strCache>
            </c:strRef>
          </c:cat>
          <c:val>
            <c:numRef>
              <c:f>'License All Site'!$B$77:$B$79</c:f>
              <c:numCache>
                <c:formatCode>General</c:formatCode>
                <c:ptCount val="2"/>
                <c:pt idx="0">
                  <c:v>415</c:v>
                </c:pt>
                <c:pt idx="1">
                  <c:v>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86-4248-B665-5B43F3C8131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159682</xdr:colOff>
      <xdr:row>25</xdr:row>
      <xdr:rowOff>5495</xdr:rowOff>
    </xdr:from>
    <xdr:to>
      <xdr:col>14</xdr:col>
      <xdr:colOff>405604</xdr:colOff>
      <xdr:row>40</xdr:row>
      <xdr:rowOff>32259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548A7E-918E-D39A-5291-6918AD67F3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27</xdr:row>
      <xdr:rowOff>175079</xdr:rowOff>
    </xdr:from>
    <xdr:to>
      <xdr:col>11</xdr:col>
      <xdr:colOff>444500</xdr:colOff>
      <xdr:row>44</xdr:row>
      <xdr:rowOff>63501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16C3BD-5570-C2A7-A67A-F0FE99779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161925</xdr:colOff>
      <xdr:row>66</xdr:row>
      <xdr:rowOff>95250</xdr:rowOff>
    </xdr:from>
    <xdr:to>
      <xdr:col>18</xdr:col>
      <xdr:colOff>1428750</xdr:colOff>
      <xdr:row>81</xdr:row>
      <xdr:rowOff>66675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97BDA322-F233-1181-1033-05A97372D335}"/>
            </a:ext>
            <a:ext uri="{147F2762-F138-4A5C-976F-8EAC2B608ADB}">
              <a16:predDERef xmlns:a16="http://schemas.microsoft.com/office/drawing/2014/main" pred="{8716C3BD-5570-C2A7-A67A-F0FE99779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sriasg1.sharepoint.com/sites/ASRI_sharedpoint/Shared%20Documents/PIKO/2024/IT/Email/source/Data%20Untuk%20IT%20All%20Unit.xlsx" TargetMode="External"/><Relationship Id="rId1" Type="http://schemas.openxmlformats.org/officeDocument/2006/relationships/externalLinkPath" Target="https://asriasg1.sharepoint.com/sites/ASRI_sharedpoint/Shared%20Documents/PIKO/2024/IT/Email/source/Data%20Untuk%20IT%20All%20Un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L6bMKUX6PUCi6RY89ka-MSqGndesOLtIoDtaPTpZvuD3Vfxxu8GyTa3IfKWX3SoT" itemId="01P6GZI4RNU6HAP4NGZBC3XIVZ43EBCSSU">
      <xxl21:absoluteUrl r:id="rId2"/>
    </xxl21:alternateUrls>
    <sheetNames>
      <sheetName val="ASRI"/>
      <sheetName val="SAM-ASRI"/>
      <sheetName val="PIKAVE"/>
      <sheetName val="SAM-PIK"/>
      <sheetName val="MOI"/>
      <sheetName val="SAM-MOI"/>
      <sheetName val="GGP"/>
      <sheetName val="SAM-GGP"/>
      <sheetName val="ASHTA"/>
      <sheetName val="SAM ASHTA"/>
      <sheetName val="HL"/>
      <sheetName val="TARes"/>
      <sheetName val="CKP"/>
      <sheetName val="CBA"/>
      <sheetName val="MJ"/>
      <sheetName val="FCC"/>
      <sheetName val="ALL"/>
      <sheetName val="analys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>NIP (UPDATE)</v>
          </cell>
          <cell r="C1" t="str">
            <v>EMPLOYEE NAME</v>
          </cell>
          <cell r="D1" t="str">
            <v>HIRE DATE</v>
          </cell>
          <cell r="E1" t="str">
            <v>DEPARTMENT</v>
          </cell>
          <cell r="F1" t="str">
            <v>LEVELLING NAME</v>
          </cell>
          <cell r="G1" t="str">
            <v>JOB TITLE (SUNFISH)</v>
          </cell>
          <cell r="H1" t="str">
            <v>LOCATION</v>
          </cell>
        </row>
        <row r="2">
          <cell r="B2">
            <v>232345</v>
          </cell>
          <cell r="C2" t="str">
            <v>I Nyoman Nurita</v>
          </cell>
          <cell r="D2">
            <v>42317</v>
          </cell>
          <cell r="E2" t="str">
            <v>Engineering</v>
          </cell>
          <cell r="F2" t="str">
            <v>Assistant Manager</v>
          </cell>
          <cell r="G2" t="str">
            <v>Engineering Assistant Manager</v>
          </cell>
          <cell r="H2" t="str">
            <v>Unit - Fatmawati City Center</v>
          </cell>
        </row>
        <row r="3">
          <cell r="B3">
            <v>230373</v>
          </cell>
          <cell r="C3" t="str">
            <v>Yulia Nurhayati</v>
          </cell>
          <cell r="D3">
            <v>45012</v>
          </cell>
          <cell r="E3" t="str">
            <v>Property Management</v>
          </cell>
          <cell r="F3" t="str">
            <v>Staff</v>
          </cell>
          <cell r="G3" t="str">
            <v>General Administration Staff</v>
          </cell>
          <cell r="H3" t="str">
            <v>Unit - Fatmawati City Center</v>
          </cell>
        </row>
        <row r="4">
          <cell r="B4">
            <v>231688</v>
          </cell>
          <cell r="C4" t="str">
            <v>Sheila Sisilia Warninda</v>
          </cell>
          <cell r="D4">
            <v>45194</v>
          </cell>
          <cell r="E4" t="str">
            <v>Engineering</v>
          </cell>
          <cell r="F4" t="str">
            <v>Staff</v>
          </cell>
          <cell r="G4" t="str">
            <v>Engineering Administration Staff</v>
          </cell>
          <cell r="H4" t="str">
            <v>Unit - Fatmawati City Center</v>
          </cell>
        </row>
        <row r="5">
          <cell r="B5">
            <v>230381</v>
          </cell>
          <cell r="C5" t="str">
            <v>Moch Yudi Gozali</v>
          </cell>
          <cell r="D5">
            <v>45012</v>
          </cell>
          <cell r="E5" t="str">
            <v>Engineering</v>
          </cell>
          <cell r="F5" t="str">
            <v>Staff</v>
          </cell>
          <cell r="G5" t="str">
            <v>Engineering Staff</v>
          </cell>
          <cell r="H5" t="str">
            <v>Unit - Fatmawati City Center</v>
          </cell>
        </row>
        <row r="6">
          <cell r="B6">
            <v>230356</v>
          </cell>
          <cell r="C6" t="str">
            <v>Octa Rama Diyono Putra</v>
          </cell>
          <cell r="D6">
            <v>45019</v>
          </cell>
          <cell r="E6" t="str">
            <v>Engineering</v>
          </cell>
          <cell r="F6" t="str">
            <v>Senior Staff</v>
          </cell>
          <cell r="G6" t="str">
            <v>Engineering Staff</v>
          </cell>
          <cell r="H6" t="str">
            <v>Unit - Fatmawati City Center</v>
          </cell>
        </row>
        <row r="7">
          <cell r="B7">
            <v>230451</v>
          </cell>
          <cell r="C7" t="str">
            <v>Isna Mustika Robby Sexsio</v>
          </cell>
          <cell r="D7">
            <v>45026</v>
          </cell>
          <cell r="E7" t="str">
            <v>Engineering</v>
          </cell>
          <cell r="F7" t="str">
            <v>Staff</v>
          </cell>
          <cell r="G7" t="str">
            <v>Engineering Staff</v>
          </cell>
          <cell r="H7" t="str">
            <v>Unit - Fatmawati City Center</v>
          </cell>
        </row>
        <row r="8">
          <cell r="B8">
            <v>230552</v>
          </cell>
          <cell r="C8" t="str">
            <v>Bramanto</v>
          </cell>
          <cell r="D8">
            <v>45043</v>
          </cell>
          <cell r="E8" t="str">
            <v>Engineering</v>
          </cell>
          <cell r="F8" t="str">
            <v>Senior Staff</v>
          </cell>
          <cell r="G8" t="str">
            <v>Engineering Staff</v>
          </cell>
          <cell r="H8" t="str">
            <v>Unit - Fatmawati City Center</v>
          </cell>
        </row>
        <row r="9">
          <cell r="B9">
            <v>230655</v>
          </cell>
          <cell r="C9" t="str">
            <v>Imam Fauzi</v>
          </cell>
          <cell r="D9">
            <v>45061</v>
          </cell>
          <cell r="E9" t="str">
            <v>Engineering</v>
          </cell>
          <cell r="F9" t="str">
            <v>Staff</v>
          </cell>
          <cell r="G9" t="str">
            <v>Engineering Staff</v>
          </cell>
          <cell r="H9" t="str">
            <v>Unit - Fatmawati City Center</v>
          </cell>
        </row>
        <row r="10">
          <cell r="B10">
            <v>230656</v>
          </cell>
          <cell r="C10" t="str">
            <v>Yusniar Syawalludin</v>
          </cell>
          <cell r="D10">
            <v>45061</v>
          </cell>
          <cell r="E10" t="str">
            <v>Engineering</v>
          </cell>
          <cell r="F10" t="str">
            <v>Staff</v>
          </cell>
          <cell r="G10" t="str">
            <v>Engineering Staff</v>
          </cell>
          <cell r="H10" t="str">
            <v>Unit - Fatmawati City Center</v>
          </cell>
        </row>
        <row r="11">
          <cell r="B11">
            <v>230658</v>
          </cell>
          <cell r="C11" t="str">
            <v>Muhamad Adrian</v>
          </cell>
          <cell r="D11">
            <v>45061</v>
          </cell>
          <cell r="E11" t="str">
            <v>Engineering</v>
          </cell>
          <cell r="F11" t="str">
            <v>Staff</v>
          </cell>
          <cell r="G11" t="str">
            <v>Engineering Staff</v>
          </cell>
          <cell r="H11" t="str">
            <v>Unit - Fatmawati City Center</v>
          </cell>
        </row>
        <row r="12">
          <cell r="B12">
            <v>230799</v>
          </cell>
          <cell r="C12" t="str">
            <v>Sugeng Riyadi</v>
          </cell>
          <cell r="D12">
            <v>45084</v>
          </cell>
          <cell r="E12" t="str">
            <v>Engineering</v>
          </cell>
          <cell r="F12" t="str">
            <v>Senior Staff</v>
          </cell>
          <cell r="G12" t="str">
            <v>Engineering Staff</v>
          </cell>
          <cell r="H12" t="str">
            <v>Unit - Fatmawati City Center</v>
          </cell>
        </row>
        <row r="13">
          <cell r="B13">
            <v>230958</v>
          </cell>
          <cell r="C13" t="str">
            <v>Kasan Untung</v>
          </cell>
          <cell r="D13">
            <v>45096</v>
          </cell>
          <cell r="E13" t="str">
            <v>Engineering</v>
          </cell>
          <cell r="F13" t="str">
            <v>Staff</v>
          </cell>
          <cell r="G13" t="str">
            <v>Engineering Staff</v>
          </cell>
          <cell r="H13" t="str">
            <v>Unit - Fatmawati City Center</v>
          </cell>
        </row>
        <row r="14">
          <cell r="B14">
            <v>230276</v>
          </cell>
          <cell r="C14" t="str">
            <v>Reza Azdian</v>
          </cell>
          <cell r="D14">
            <v>44993</v>
          </cell>
          <cell r="E14" t="str">
            <v>Engineering</v>
          </cell>
          <cell r="F14" t="str">
            <v>Staff</v>
          </cell>
          <cell r="G14" t="str">
            <v>Engineering Staff</v>
          </cell>
          <cell r="H14" t="str">
            <v>Unit - Fatmawati City Center</v>
          </cell>
        </row>
        <row r="15">
          <cell r="B15">
            <v>231689</v>
          </cell>
          <cell r="C15" t="str">
            <v>Angga Bagusrizky Abdillah</v>
          </cell>
          <cell r="D15">
            <v>45194</v>
          </cell>
          <cell r="E15" t="str">
            <v>Engineering</v>
          </cell>
          <cell r="F15" t="str">
            <v>Staff</v>
          </cell>
          <cell r="G15" t="str">
            <v>Engineering Staff</v>
          </cell>
          <cell r="H15" t="str">
            <v>Unit - Fatmawati City Center</v>
          </cell>
        </row>
        <row r="16">
          <cell r="B16">
            <v>231724</v>
          </cell>
          <cell r="C16" t="str">
            <v>Nanang Bimasuka</v>
          </cell>
          <cell r="D16">
            <v>45201</v>
          </cell>
          <cell r="E16" t="str">
            <v>Engineering</v>
          </cell>
          <cell r="F16" t="str">
            <v>Staff</v>
          </cell>
          <cell r="G16" t="str">
            <v>Engineering Staff</v>
          </cell>
          <cell r="H16" t="str">
            <v>Unit - Fatmawati City Center</v>
          </cell>
        </row>
        <row r="17">
          <cell r="B17">
            <v>230061</v>
          </cell>
          <cell r="C17" t="str">
            <v>Bagus Cahyadi Hendstyo Putra</v>
          </cell>
          <cell r="D17">
            <v>44951</v>
          </cell>
          <cell r="E17" t="str">
            <v>Tenant Relation</v>
          </cell>
          <cell r="F17" t="str">
            <v>Assistant Manager</v>
          </cell>
          <cell r="G17" t="str">
            <v>Tenant Relation Assistant Manager</v>
          </cell>
          <cell r="H17" t="str">
            <v>Unit - Fatmawati City Center</v>
          </cell>
        </row>
        <row r="18">
          <cell r="B18">
            <v>231097</v>
          </cell>
          <cell r="C18" t="str">
            <v>Daylon Collin Bensons</v>
          </cell>
          <cell r="D18">
            <v>45117</v>
          </cell>
          <cell r="E18" t="str">
            <v>Tenant Relation</v>
          </cell>
          <cell r="F18" t="str">
            <v>Supervisor</v>
          </cell>
          <cell r="G18" t="str">
            <v>Tenant Relation Supervisor</v>
          </cell>
          <cell r="H18" t="str">
            <v>Unit - Fatmawati City Center</v>
          </cell>
        </row>
        <row r="19">
          <cell r="B19">
            <v>230279</v>
          </cell>
          <cell r="C19" t="str">
            <v>Anisa Muslimah</v>
          </cell>
          <cell r="D19">
            <v>44993</v>
          </cell>
          <cell r="E19" t="str">
            <v>Tenant Relation</v>
          </cell>
          <cell r="F19" t="str">
            <v>Staff</v>
          </cell>
          <cell r="G19" t="str">
            <v>Tenant Relation Staff</v>
          </cell>
          <cell r="H19" t="str">
            <v>Unit - Fatmawati City Center</v>
          </cell>
        </row>
        <row r="20">
          <cell r="B20">
            <v>230341</v>
          </cell>
          <cell r="C20" t="str">
            <v>Anton Framana Aditya</v>
          </cell>
          <cell r="D20">
            <v>45016</v>
          </cell>
          <cell r="E20" t="str">
            <v>Tenant Relation</v>
          </cell>
          <cell r="F20" t="str">
            <v>Staff</v>
          </cell>
          <cell r="G20" t="str">
            <v>Tenant Relation Staff</v>
          </cell>
          <cell r="H20" t="str">
            <v>Unit - Fatmawati City Center</v>
          </cell>
        </row>
        <row r="21">
          <cell r="B21">
            <v>231308</v>
          </cell>
          <cell r="C21" t="str">
            <v>Siti Fauziah</v>
          </cell>
          <cell r="D21">
            <v>45145</v>
          </cell>
          <cell r="E21" t="str">
            <v>Tenant Relation</v>
          </cell>
          <cell r="F21" t="str">
            <v>Staff</v>
          </cell>
          <cell r="G21" t="str">
            <v>Tenant Relation Staff</v>
          </cell>
          <cell r="H21" t="str">
            <v>Unit - Fatmawati City Center</v>
          </cell>
        </row>
        <row r="22">
          <cell r="B22">
            <v>231739</v>
          </cell>
          <cell r="C22" t="str">
            <v>Ahmad Deni</v>
          </cell>
          <cell r="D22">
            <v>45201</v>
          </cell>
          <cell r="E22" t="str">
            <v>Tenant Relation</v>
          </cell>
          <cell r="F22" t="str">
            <v>Staff</v>
          </cell>
          <cell r="G22" t="str">
            <v>Tenant Relation Staff</v>
          </cell>
          <cell r="H22" t="str">
            <v>Unit - Fatmawati City Center</v>
          </cell>
        </row>
        <row r="23">
          <cell r="B23">
            <v>230351</v>
          </cell>
          <cell r="C23" t="str">
            <v>Mohamad Hamdani</v>
          </cell>
          <cell r="D23">
            <v>45012</v>
          </cell>
          <cell r="E23" t="str">
            <v>General Services</v>
          </cell>
          <cell r="F23" t="str">
            <v>Supervisor</v>
          </cell>
          <cell r="G23" t="str">
            <v>HSE Supervisor</v>
          </cell>
          <cell r="H23" t="str">
            <v>Unit - Fatmawati City Center</v>
          </cell>
        </row>
        <row r="24">
          <cell r="B24">
            <v>231066</v>
          </cell>
          <cell r="C24" t="str">
            <v>Mohamad Nabil</v>
          </cell>
          <cell r="D24">
            <v>45110</v>
          </cell>
          <cell r="E24" t="str">
            <v>Operation</v>
          </cell>
          <cell r="F24" t="str">
            <v>Supervisor</v>
          </cell>
          <cell r="G24" t="str">
            <v>Operation Supervisor</v>
          </cell>
          <cell r="H24" t="str">
            <v>Unit - Fatmawati City Center</v>
          </cell>
        </row>
        <row r="25">
          <cell r="B25">
            <v>232244</v>
          </cell>
          <cell r="C25" t="str">
            <v>Mulia Fajar</v>
          </cell>
          <cell r="D25">
            <v>45271</v>
          </cell>
          <cell r="E25" t="str">
            <v>Purchasing</v>
          </cell>
          <cell r="F25" t="str">
            <v>Supervisor</v>
          </cell>
          <cell r="G25" t="str">
            <v>Purchasing Supervisor</v>
          </cell>
          <cell r="H25" t="str">
            <v>Unit - Fatmawati City Center</v>
          </cell>
        </row>
        <row r="26">
          <cell r="B26">
            <v>231409</v>
          </cell>
          <cell r="C26" t="str">
            <v>Dyah Ayu Sekarini</v>
          </cell>
          <cell r="D26">
            <v>45152</v>
          </cell>
          <cell r="E26" t="str">
            <v>Purchasing</v>
          </cell>
          <cell r="F26" t="str">
            <v>Staff</v>
          </cell>
          <cell r="G26" t="str">
            <v>Purchasing Staff</v>
          </cell>
          <cell r="H26" t="str">
            <v>Unit - Fatmawati City Center</v>
          </cell>
        </row>
        <row r="27">
          <cell r="B27">
            <v>231637</v>
          </cell>
          <cell r="C27" t="str">
            <v>Tiya Mariadi Tarihoran</v>
          </cell>
          <cell r="D27">
            <v>43355</v>
          </cell>
          <cell r="E27" t="str">
            <v>Finance &amp; Accounting</v>
          </cell>
          <cell r="F27" t="str">
            <v>Senior Staff</v>
          </cell>
          <cell r="G27" t="str">
            <v>Account Receivable Staff</v>
          </cell>
          <cell r="H27" t="str">
            <v>Unit - Fatmawati City Center</v>
          </cell>
        </row>
        <row r="28">
          <cell r="B28">
            <v>231516</v>
          </cell>
          <cell r="C28" t="str">
            <v>Lisda Febriyanti</v>
          </cell>
          <cell r="D28">
            <v>45173</v>
          </cell>
          <cell r="E28" t="str">
            <v>Finance &amp; Accounting</v>
          </cell>
          <cell r="F28" t="str">
            <v>Staff</v>
          </cell>
          <cell r="G28" t="str">
            <v>Collection Staff</v>
          </cell>
          <cell r="H28" t="str">
            <v>Unit - Fatmawati City Center</v>
          </cell>
        </row>
        <row r="29">
          <cell r="B29">
            <v>211117</v>
          </cell>
          <cell r="C29" t="str">
            <v>Andhiyah Tsabitah</v>
          </cell>
          <cell r="D29">
            <v>44522</v>
          </cell>
          <cell r="E29" t="str">
            <v>HR &amp; GA</v>
          </cell>
          <cell r="F29" t="str">
            <v>Staff</v>
          </cell>
          <cell r="G29" t="str">
            <v>HR &amp; GA Operation Staff</v>
          </cell>
          <cell r="H29" t="str">
            <v>Unit - Fatmawati City Center</v>
          </cell>
        </row>
        <row r="30">
          <cell r="B30">
            <v>230971</v>
          </cell>
          <cell r="C30" t="str">
            <v>Hana Mega Sari</v>
          </cell>
          <cell r="D30">
            <v>45098</v>
          </cell>
          <cell r="E30" t="str">
            <v>Property Management</v>
          </cell>
          <cell r="F30" t="str">
            <v>Staff</v>
          </cell>
          <cell r="G30" t="str">
            <v>General Administration Staff</v>
          </cell>
          <cell r="H30" t="str">
            <v>Unit - Menara Jakarta</v>
          </cell>
        </row>
        <row r="31">
          <cell r="B31">
            <v>221807</v>
          </cell>
          <cell r="C31" t="str">
            <v>Zaki Aulia</v>
          </cell>
          <cell r="D31">
            <v>44909</v>
          </cell>
          <cell r="E31" t="str">
            <v>Engineering</v>
          </cell>
          <cell r="F31" t="str">
            <v>Assistant Manager</v>
          </cell>
          <cell r="G31" t="str">
            <v>Engineering Assistant Manager</v>
          </cell>
          <cell r="H31" t="str">
            <v>Unit - Menara Jakarta</v>
          </cell>
        </row>
        <row r="32">
          <cell r="B32">
            <v>230449</v>
          </cell>
          <cell r="C32" t="str">
            <v>Elsa Salsa Fadhillah</v>
          </cell>
          <cell r="D32">
            <v>45026</v>
          </cell>
          <cell r="E32" t="str">
            <v>Engineering</v>
          </cell>
          <cell r="F32" t="str">
            <v>Staff</v>
          </cell>
          <cell r="G32" t="str">
            <v>Engineering Administration Staff</v>
          </cell>
          <cell r="H32" t="str">
            <v>Unit - Menara Jakarta</v>
          </cell>
        </row>
        <row r="33">
          <cell r="B33">
            <v>230217</v>
          </cell>
          <cell r="C33" t="str">
            <v>Adid Radityo</v>
          </cell>
          <cell r="D33">
            <v>44979</v>
          </cell>
          <cell r="E33" t="str">
            <v>Engineering</v>
          </cell>
          <cell r="F33" t="str">
            <v>Supervisor</v>
          </cell>
          <cell r="G33" t="str">
            <v>Engineering Supervisor</v>
          </cell>
          <cell r="H33" t="str">
            <v>Unit - Menara Jakarta</v>
          </cell>
        </row>
        <row r="34">
          <cell r="B34">
            <v>230280</v>
          </cell>
          <cell r="C34" t="str">
            <v>Firman Aprilyansah</v>
          </cell>
          <cell r="D34">
            <v>44994</v>
          </cell>
          <cell r="E34" t="str">
            <v>Engineering</v>
          </cell>
          <cell r="F34" t="str">
            <v>Supervisor</v>
          </cell>
          <cell r="G34" t="str">
            <v>Engineering Supervisor</v>
          </cell>
          <cell r="H34" t="str">
            <v>Unit - Menara Jakarta</v>
          </cell>
        </row>
        <row r="35">
          <cell r="B35">
            <v>230353</v>
          </cell>
          <cell r="C35" t="str">
            <v>Budiarto</v>
          </cell>
          <cell r="D35">
            <v>45008</v>
          </cell>
          <cell r="E35" t="str">
            <v>Engineering</v>
          </cell>
          <cell r="F35" t="str">
            <v>Staff</v>
          </cell>
          <cell r="G35" t="str">
            <v>Engineering Staff</v>
          </cell>
          <cell r="H35" t="str">
            <v>Unit - Menara Jakarta</v>
          </cell>
        </row>
        <row r="36">
          <cell r="B36">
            <v>230354</v>
          </cell>
          <cell r="C36" t="str">
            <v>Arif Hidayat</v>
          </cell>
          <cell r="D36">
            <v>45019</v>
          </cell>
          <cell r="E36" t="str">
            <v>Engineering</v>
          </cell>
          <cell r="F36" t="str">
            <v>Staff</v>
          </cell>
          <cell r="G36" t="str">
            <v>Engineering Staff</v>
          </cell>
          <cell r="H36" t="str">
            <v>Unit - Menara Jakarta</v>
          </cell>
        </row>
        <row r="37">
          <cell r="B37">
            <v>230404</v>
          </cell>
          <cell r="C37" t="str">
            <v>Arif Rahman Hakim</v>
          </cell>
          <cell r="D37">
            <v>45019</v>
          </cell>
          <cell r="E37" t="str">
            <v>Engineering</v>
          </cell>
          <cell r="F37" t="str">
            <v>Staff</v>
          </cell>
          <cell r="G37" t="str">
            <v>Engineering Staff</v>
          </cell>
          <cell r="H37" t="str">
            <v>Unit - Menara Jakarta</v>
          </cell>
        </row>
        <row r="38">
          <cell r="B38">
            <v>230402</v>
          </cell>
          <cell r="C38" t="str">
            <v>Haby Dilla Hady</v>
          </cell>
          <cell r="D38">
            <v>45019</v>
          </cell>
          <cell r="E38" t="str">
            <v>Engineering</v>
          </cell>
          <cell r="F38" t="str">
            <v>Staff</v>
          </cell>
          <cell r="G38" t="str">
            <v>Engineering Staff</v>
          </cell>
          <cell r="H38" t="str">
            <v>Unit - Menara Jakarta</v>
          </cell>
        </row>
        <row r="39">
          <cell r="B39">
            <v>230551</v>
          </cell>
          <cell r="C39" t="str">
            <v>Mochamad Eko Junianto</v>
          </cell>
          <cell r="D39">
            <v>45043</v>
          </cell>
          <cell r="E39" t="str">
            <v>Engineering</v>
          </cell>
          <cell r="F39" t="str">
            <v>Staff</v>
          </cell>
          <cell r="G39" t="str">
            <v>Engineering Staff</v>
          </cell>
          <cell r="H39" t="str">
            <v>Unit - Menara Jakarta</v>
          </cell>
        </row>
        <row r="40">
          <cell r="B40">
            <v>230597</v>
          </cell>
          <cell r="C40" t="str">
            <v>Iqbal Rivaldi</v>
          </cell>
          <cell r="D40">
            <v>45054</v>
          </cell>
          <cell r="E40" t="str">
            <v>Engineering</v>
          </cell>
          <cell r="F40" t="str">
            <v>Staff</v>
          </cell>
          <cell r="G40" t="str">
            <v>Engineering Staff</v>
          </cell>
          <cell r="H40" t="str">
            <v>Unit - Menara Jakarta</v>
          </cell>
        </row>
        <row r="41">
          <cell r="B41">
            <v>230654</v>
          </cell>
          <cell r="C41" t="str">
            <v>Rizky Yutio Pratama</v>
          </cell>
          <cell r="D41">
            <v>45061</v>
          </cell>
          <cell r="E41" t="str">
            <v>Engineering</v>
          </cell>
          <cell r="F41" t="str">
            <v>Staff</v>
          </cell>
          <cell r="G41" t="str">
            <v>Engineering Staff</v>
          </cell>
          <cell r="H41" t="str">
            <v>Unit - Menara Jakarta</v>
          </cell>
        </row>
        <row r="42">
          <cell r="B42">
            <v>230657</v>
          </cell>
          <cell r="C42" t="str">
            <v>Sony Nuvianto</v>
          </cell>
          <cell r="D42">
            <v>45061</v>
          </cell>
          <cell r="E42" t="str">
            <v>Engineering</v>
          </cell>
          <cell r="F42" t="str">
            <v>Staff</v>
          </cell>
          <cell r="G42" t="str">
            <v>Engineering Staff</v>
          </cell>
          <cell r="H42" t="str">
            <v>Unit - Menara Jakarta</v>
          </cell>
        </row>
        <row r="43">
          <cell r="B43">
            <v>231852</v>
          </cell>
          <cell r="C43" t="str">
            <v>A. Latip Muktar</v>
          </cell>
          <cell r="D43">
            <v>45217</v>
          </cell>
          <cell r="E43" t="str">
            <v>Engineering</v>
          </cell>
          <cell r="F43" t="str">
            <v>Staff</v>
          </cell>
          <cell r="G43" t="str">
            <v>Engineering Staff</v>
          </cell>
          <cell r="H43" t="str">
            <v>Unit - Menara Jakarta</v>
          </cell>
        </row>
        <row r="44">
          <cell r="B44">
            <v>240061</v>
          </cell>
          <cell r="C44" t="str">
            <v>Eka Aristianto</v>
          </cell>
          <cell r="D44">
            <v>45306</v>
          </cell>
          <cell r="E44" t="str">
            <v>Engineering</v>
          </cell>
          <cell r="F44" t="str">
            <v>Staff</v>
          </cell>
          <cell r="G44" t="str">
            <v>Engineering Staff</v>
          </cell>
          <cell r="H44" t="str">
            <v>Unit - Menara Jakarta</v>
          </cell>
        </row>
        <row r="45">
          <cell r="B45">
            <v>240274</v>
          </cell>
          <cell r="C45" t="str">
            <v>Adi Suryanto</v>
          </cell>
          <cell r="D45">
            <v>45334</v>
          </cell>
          <cell r="E45" t="str">
            <v>Engineering</v>
          </cell>
          <cell r="F45" t="str">
            <v>Staff</v>
          </cell>
          <cell r="G45" t="str">
            <v>Engineering Staff</v>
          </cell>
          <cell r="H45" t="str">
            <v>Unit - Menara Jakarta</v>
          </cell>
        </row>
        <row r="46">
          <cell r="B46">
            <v>230105</v>
          </cell>
          <cell r="C46" t="str">
            <v>Ria Savarina Nasution</v>
          </cell>
          <cell r="D46">
            <v>44958</v>
          </cell>
          <cell r="E46" t="str">
            <v>Tenant Relation</v>
          </cell>
          <cell r="F46" t="str">
            <v>Assistant Manager</v>
          </cell>
          <cell r="G46" t="str">
            <v>Tenant Relation Assistant Manager</v>
          </cell>
          <cell r="H46" t="str">
            <v>Unit - Menara Jakarta</v>
          </cell>
        </row>
        <row r="47">
          <cell r="B47">
            <v>221826</v>
          </cell>
          <cell r="C47" t="str">
            <v>Aprie Paranggi</v>
          </cell>
          <cell r="D47">
            <v>44914</v>
          </cell>
          <cell r="E47" t="str">
            <v>Tenant Relation</v>
          </cell>
          <cell r="F47" t="str">
            <v>Senior Supervisor</v>
          </cell>
          <cell r="G47" t="str">
            <v>Tenant Relation Supervisor</v>
          </cell>
          <cell r="H47" t="str">
            <v>Unit - Menara Jakarta</v>
          </cell>
        </row>
        <row r="48">
          <cell r="B48">
            <v>230642</v>
          </cell>
          <cell r="C48" t="str">
            <v>Heni</v>
          </cell>
          <cell r="D48">
            <v>45061</v>
          </cell>
          <cell r="E48" t="str">
            <v>Tenant Relation</v>
          </cell>
          <cell r="F48" t="str">
            <v>Staff</v>
          </cell>
          <cell r="G48" t="str">
            <v>Tenant Relation Staff</v>
          </cell>
          <cell r="H48" t="str">
            <v>Unit - Menara Jakarta</v>
          </cell>
        </row>
        <row r="49">
          <cell r="B49">
            <v>230641</v>
          </cell>
          <cell r="C49" t="str">
            <v>Risma Ariany</v>
          </cell>
          <cell r="D49">
            <v>45061</v>
          </cell>
          <cell r="E49" t="str">
            <v>Tenant Relation</v>
          </cell>
          <cell r="F49" t="str">
            <v>Staff</v>
          </cell>
          <cell r="G49" t="str">
            <v>Tenant Relation Staff</v>
          </cell>
          <cell r="H49" t="str">
            <v>Unit - Menara Jakarta</v>
          </cell>
        </row>
        <row r="50">
          <cell r="B50">
            <v>231965</v>
          </cell>
          <cell r="C50" t="str">
            <v>Heriyanto</v>
          </cell>
          <cell r="D50">
            <v>45232</v>
          </cell>
          <cell r="E50" t="str">
            <v>Tenant Relation</v>
          </cell>
          <cell r="F50" t="str">
            <v>Staff</v>
          </cell>
          <cell r="G50" t="str">
            <v>Tenant Relation Staff</v>
          </cell>
          <cell r="H50" t="str">
            <v>Unit - Menara Jakarta</v>
          </cell>
        </row>
        <row r="51">
          <cell r="B51">
            <v>231075</v>
          </cell>
          <cell r="C51" t="str">
            <v>Reza Palevy Aman Suwandono</v>
          </cell>
          <cell r="D51">
            <v>45112</v>
          </cell>
          <cell r="E51" t="str">
            <v>Operation</v>
          </cell>
          <cell r="F51" t="str">
            <v>Supervisor</v>
          </cell>
          <cell r="G51" t="str">
            <v>Operation Supervisor</v>
          </cell>
          <cell r="H51" t="str">
            <v>Unit - Menara Jakarta</v>
          </cell>
        </row>
        <row r="52">
          <cell r="B52">
            <v>231287</v>
          </cell>
          <cell r="C52" t="str">
            <v>Faisal Rifai</v>
          </cell>
          <cell r="D52">
            <v>45140</v>
          </cell>
          <cell r="E52" t="str">
            <v>HR &amp; GA</v>
          </cell>
          <cell r="F52" t="str">
            <v>Staff</v>
          </cell>
          <cell r="G52" t="str">
            <v>Storekeeper</v>
          </cell>
          <cell r="H52" t="str">
            <v>Unit - Menara Jakarta</v>
          </cell>
        </row>
        <row r="53">
          <cell r="B53">
            <v>232082</v>
          </cell>
          <cell r="C53" t="str">
            <v>Unang Satyanggara</v>
          </cell>
          <cell r="D53">
            <v>43444</v>
          </cell>
          <cell r="E53" t="str">
            <v>HR &amp; GA</v>
          </cell>
          <cell r="F53" t="str">
            <v>Non Staff</v>
          </cell>
          <cell r="G53" t="str">
            <v>Messenger</v>
          </cell>
          <cell r="H53" t="str">
            <v>Unit - Menara Jakarta</v>
          </cell>
        </row>
        <row r="54">
          <cell r="B54">
            <v>231439</v>
          </cell>
          <cell r="C54" t="str">
            <v>Siti Mutia</v>
          </cell>
          <cell r="D54">
            <v>45161</v>
          </cell>
          <cell r="E54" t="str">
            <v>Finance &amp; Accounting</v>
          </cell>
          <cell r="F54" t="str">
            <v>Staff</v>
          </cell>
          <cell r="G54" t="str">
            <v>Collection Staff</v>
          </cell>
          <cell r="H54" t="str">
            <v>Unit - Menara Jakarta</v>
          </cell>
        </row>
        <row r="55">
          <cell r="B55">
            <v>210544</v>
          </cell>
          <cell r="C55" t="str">
            <v>Merin Adelin Ena</v>
          </cell>
          <cell r="D55">
            <v>44382</v>
          </cell>
          <cell r="E55" t="str">
            <v>Finance &amp; Accounting</v>
          </cell>
          <cell r="F55" t="str">
            <v>Staff</v>
          </cell>
          <cell r="G55" t="str">
            <v>Account Payable Staff</v>
          </cell>
          <cell r="H55" t="str">
            <v>Unit - Menara Jakarta</v>
          </cell>
        </row>
        <row r="56">
          <cell r="B56">
            <v>231820</v>
          </cell>
          <cell r="C56" t="str">
            <v>Damayanti Bekti Astuti</v>
          </cell>
          <cell r="D56">
            <v>45215</v>
          </cell>
          <cell r="E56" t="str">
            <v>Finance &amp; Accounting</v>
          </cell>
          <cell r="F56" t="str">
            <v>Staff</v>
          </cell>
          <cell r="G56" t="str">
            <v>Account Receivable Staff</v>
          </cell>
          <cell r="H56" t="str">
            <v>Unit - Menara Jakarta</v>
          </cell>
        </row>
        <row r="57">
          <cell r="B57">
            <v>231793</v>
          </cell>
          <cell r="C57" t="str">
            <v>Doni Widotama Saputra</v>
          </cell>
          <cell r="D57">
            <v>45210</v>
          </cell>
          <cell r="E57" t="str">
            <v>Purchasing</v>
          </cell>
          <cell r="F57" t="str">
            <v>Staff</v>
          </cell>
          <cell r="G57" t="str">
            <v>Purchasing Staff</v>
          </cell>
          <cell r="H57" t="str">
            <v>Unit - Menara Jakarta</v>
          </cell>
        </row>
        <row r="58">
          <cell r="B58">
            <v>231942</v>
          </cell>
          <cell r="C58" t="str">
            <v>Wahyu Arianto</v>
          </cell>
          <cell r="D58">
            <v>45231</v>
          </cell>
          <cell r="E58" t="str">
            <v>Purchasing</v>
          </cell>
          <cell r="F58" t="str">
            <v>Supervisor</v>
          </cell>
          <cell r="G58" t="str">
            <v>Purchasing Supervisor</v>
          </cell>
          <cell r="H58" t="str">
            <v>Unit - Menara Jakarta</v>
          </cell>
        </row>
        <row r="59">
          <cell r="B59">
            <v>240041</v>
          </cell>
          <cell r="C59" t="str">
            <v>Yusabiran</v>
          </cell>
          <cell r="D59">
            <v>45301</v>
          </cell>
          <cell r="E59" t="str">
            <v>Operation</v>
          </cell>
          <cell r="F59" t="str">
            <v>Assistant Manager</v>
          </cell>
          <cell r="G59" t="str">
            <v>Chief HSE</v>
          </cell>
          <cell r="H59" t="str">
            <v>Unit - Menara Jakarta</v>
          </cell>
        </row>
        <row r="60">
          <cell r="B60">
            <v>240491</v>
          </cell>
          <cell r="C60" t="str">
            <v>Susetyo Hadi</v>
          </cell>
          <cell r="D60">
            <v>45357</v>
          </cell>
          <cell r="E60" t="str">
            <v>Tenant Relation</v>
          </cell>
          <cell r="F60" t="str">
            <v>Staff</v>
          </cell>
          <cell r="G60" t="str">
            <v>Tenant Relation Staff</v>
          </cell>
          <cell r="H60" t="str">
            <v>Unit - Menara Jakarta</v>
          </cell>
        </row>
        <row r="61">
          <cell r="B61">
            <v>240595</v>
          </cell>
          <cell r="C61" t="str">
            <v>Valencia Vanessa</v>
          </cell>
          <cell r="D61">
            <v>45371</v>
          </cell>
          <cell r="E61" t="str">
            <v>Engineering</v>
          </cell>
          <cell r="F61" t="str">
            <v>Supervisor</v>
          </cell>
          <cell r="G61" t="str">
            <v>Fit Out Supervisor</v>
          </cell>
          <cell r="H61" t="str">
            <v>Unit - Menara Jakarta</v>
          </cell>
        </row>
        <row r="62">
          <cell r="B62">
            <v>101835</v>
          </cell>
          <cell r="C62" t="str">
            <v>Suryo Wibowo</v>
          </cell>
          <cell r="D62">
            <v>39706</v>
          </cell>
          <cell r="E62" t="str">
            <v>Site Project Management 3</v>
          </cell>
          <cell r="F62" t="str">
            <v>Assistant Manager</v>
          </cell>
          <cell r="G62" t="str">
            <v>Site Project Management Assistant Manager 3</v>
          </cell>
          <cell r="H62" t="str">
            <v>Unit - IPP MOI</v>
          </cell>
        </row>
        <row r="63">
          <cell r="B63">
            <v>101840</v>
          </cell>
          <cell r="C63" t="str">
            <v>Zulfikar Ahmad</v>
          </cell>
          <cell r="D63">
            <v>39714</v>
          </cell>
          <cell r="E63" t="str">
            <v>Operation &amp; Maintenance</v>
          </cell>
          <cell r="F63" t="str">
            <v>Senior Staff</v>
          </cell>
          <cell r="G63" t="str">
            <v xml:space="preserve">Electrical Staff </v>
          </cell>
          <cell r="H63" t="str">
            <v>Unit - IPP MOI</v>
          </cell>
        </row>
        <row r="64">
          <cell r="B64">
            <v>102072</v>
          </cell>
          <cell r="C64" t="str">
            <v>Ashar Pauji</v>
          </cell>
          <cell r="D64">
            <v>39937</v>
          </cell>
          <cell r="E64" t="str">
            <v>Operation &amp; Maintenance</v>
          </cell>
          <cell r="F64" t="str">
            <v>Staff</v>
          </cell>
          <cell r="G64" t="str">
            <v xml:space="preserve">Electrical Staff </v>
          </cell>
          <cell r="H64" t="str">
            <v>Unit - IPP MOI</v>
          </cell>
        </row>
        <row r="65">
          <cell r="B65">
            <v>102075</v>
          </cell>
          <cell r="C65" t="str">
            <v>Agus Khaerudin</v>
          </cell>
          <cell r="D65">
            <v>39945</v>
          </cell>
          <cell r="E65" t="str">
            <v>Operation &amp; Maintenance</v>
          </cell>
          <cell r="F65" t="str">
            <v>Supervisor</v>
          </cell>
          <cell r="G65" t="str">
            <v xml:space="preserve">Operation &amp; Maintenance Supervisor </v>
          </cell>
          <cell r="H65" t="str">
            <v>Unit - IPP MOI</v>
          </cell>
        </row>
        <row r="66">
          <cell r="B66">
            <v>102150</v>
          </cell>
          <cell r="C66" t="str">
            <v>Didin Wahyudin</v>
          </cell>
          <cell r="D66">
            <v>39995</v>
          </cell>
          <cell r="E66" t="str">
            <v>IPP Operation MOI</v>
          </cell>
          <cell r="F66" t="str">
            <v>Senior Staff</v>
          </cell>
          <cell r="G66" t="str">
            <v xml:space="preserve">Shift Leader Staff 1 </v>
          </cell>
          <cell r="H66" t="str">
            <v>Unit - IPP MOI</v>
          </cell>
        </row>
        <row r="67">
          <cell r="B67">
            <v>102511</v>
          </cell>
          <cell r="C67" t="str">
            <v>Luhut Hermanto</v>
          </cell>
          <cell r="D67">
            <v>40196</v>
          </cell>
          <cell r="E67" t="str">
            <v>Operation &amp; Maintenance</v>
          </cell>
          <cell r="F67" t="str">
            <v>Staff</v>
          </cell>
          <cell r="G67" t="str">
            <v xml:space="preserve">Plant Operator Staff Sense </v>
          </cell>
          <cell r="H67" t="str">
            <v>Unit - IPP MOI</v>
          </cell>
        </row>
        <row r="68">
          <cell r="B68">
            <v>102514</v>
          </cell>
          <cell r="C68" t="str">
            <v>Tommy Valentino</v>
          </cell>
          <cell r="D68">
            <v>40196</v>
          </cell>
          <cell r="E68" t="str">
            <v>IPP Operation MOI</v>
          </cell>
          <cell r="F68" t="str">
            <v>Senior Staff</v>
          </cell>
          <cell r="G68" t="str">
            <v xml:space="preserve">Shift Leader Staff 4 </v>
          </cell>
          <cell r="H68" t="str">
            <v>Unit - IPP MOI</v>
          </cell>
        </row>
        <row r="69">
          <cell r="B69">
            <v>103393</v>
          </cell>
          <cell r="C69" t="str">
            <v>Mahfut Zen</v>
          </cell>
          <cell r="D69">
            <v>40497</v>
          </cell>
          <cell r="E69" t="str">
            <v>Site Project Management 3</v>
          </cell>
          <cell r="F69" t="str">
            <v>Supervisor</v>
          </cell>
          <cell r="G69" t="str">
            <v xml:space="preserve">Site Engineer Supervisor 3 </v>
          </cell>
          <cell r="H69" t="str">
            <v>Unit - IPP MOI</v>
          </cell>
        </row>
        <row r="70">
          <cell r="B70">
            <v>110398</v>
          </cell>
          <cell r="C70" t="str">
            <v>Ade Junaedi Wahab</v>
          </cell>
          <cell r="D70">
            <v>40665</v>
          </cell>
          <cell r="E70" t="str">
            <v>Operation &amp; Maintenance</v>
          </cell>
          <cell r="F70" t="str">
            <v>Staff</v>
          </cell>
          <cell r="G70" t="str">
            <v xml:space="preserve">Plant Operator Staff Sense </v>
          </cell>
          <cell r="H70" t="str">
            <v>Unit - IPP MOI</v>
          </cell>
        </row>
        <row r="71">
          <cell r="B71">
            <v>120979</v>
          </cell>
          <cell r="C71" t="str">
            <v>Eko Puji Hartono</v>
          </cell>
          <cell r="D71">
            <v>41155</v>
          </cell>
          <cell r="E71" t="str">
            <v>IPP Operation MOI</v>
          </cell>
          <cell r="F71" t="str">
            <v>Staff</v>
          </cell>
          <cell r="G71" t="str">
            <v xml:space="preserve">Plant Operator Staff 1 </v>
          </cell>
          <cell r="H71" t="str">
            <v>Unit - IPP MOI</v>
          </cell>
        </row>
        <row r="72">
          <cell r="B72">
            <v>130506</v>
          </cell>
          <cell r="C72" t="str">
            <v>Elister Mikka Siagian</v>
          </cell>
          <cell r="D72">
            <v>41395</v>
          </cell>
          <cell r="E72" t="str">
            <v>IPP Support</v>
          </cell>
          <cell r="F72" t="str">
            <v>Assistant Manager</v>
          </cell>
          <cell r="G72" t="str">
            <v xml:space="preserve">IPP Support Assistant Manager </v>
          </cell>
          <cell r="H72" t="str">
            <v>Unit - IPP MOI</v>
          </cell>
        </row>
        <row r="73">
          <cell r="B73">
            <v>160534</v>
          </cell>
          <cell r="C73" t="str">
            <v>Setyawan.</v>
          </cell>
          <cell r="D73">
            <v>42552</v>
          </cell>
          <cell r="E73" t="str">
            <v>Operation &amp; Maintenance</v>
          </cell>
          <cell r="F73" t="str">
            <v>Staff</v>
          </cell>
          <cell r="G73" t="str">
            <v xml:space="preserve">Plant Operator Staff Sense </v>
          </cell>
          <cell r="H73" t="str">
            <v>Unit - IPP MOI</v>
          </cell>
        </row>
        <row r="74">
          <cell r="B74">
            <v>160590</v>
          </cell>
          <cell r="C74" t="str">
            <v>Bambang Setiawan</v>
          </cell>
          <cell r="D74">
            <v>42583</v>
          </cell>
          <cell r="E74" t="str">
            <v>IPP Support</v>
          </cell>
          <cell r="F74" t="str">
            <v>Staff</v>
          </cell>
          <cell r="G74" t="str">
            <v>Driver &amp; Messenger Staff</v>
          </cell>
          <cell r="H74" t="str">
            <v>Unit - IPP MOI</v>
          </cell>
        </row>
        <row r="75">
          <cell r="B75">
            <v>170360</v>
          </cell>
          <cell r="C75" t="str">
            <v>Herman Sudrajat</v>
          </cell>
          <cell r="D75">
            <v>42846</v>
          </cell>
          <cell r="E75" t="str">
            <v>Operation &amp; Maintenance</v>
          </cell>
          <cell r="F75" t="str">
            <v>Staff</v>
          </cell>
          <cell r="G75" t="str">
            <v>Plant Operator Staff Sense</v>
          </cell>
          <cell r="H75" t="str">
            <v>Unit - IPP MOI</v>
          </cell>
        </row>
        <row r="76">
          <cell r="B76">
            <v>170556</v>
          </cell>
          <cell r="C76" t="str">
            <v>Bambang Untoro</v>
          </cell>
          <cell r="D76">
            <v>42917</v>
          </cell>
          <cell r="E76" t="str">
            <v>IPP Operation MOI</v>
          </cell>
          <cell r="F76" t="str">
            <v>Staff</v>
          </cell>
          <cell r="G76" t="str">
            <v>Plant Operator Staff 2</v>
          </cell>
          <cell r="H76" t="str">
            <v>Unit - IPP MOI</v>
          </cell>
        </row>
        <row r="77">
          <cell r="B77">
            <v>180146</v>
          </cell>
          <cell r="C77" t="str">
            <v>Ichsan Agus Setiawan</v>
          </cell>
          <cell r="D77">
            <v>43132</v>
          </cell>
          <cell r="E77" t="str">
            <v>Operation &amp; Maintenance</v>
          </cell>
          <cell r="F77" t="str">
            <v>Staff</v>
          </cell>
          <cell r="G77" t="str">
            <v xml:space="preserve">Plant Operator Staff Sense </v>
          </cell>
          <cell r="H77" t="str">
            <v>Unit - IPP MOI</v>
          </cell>
        </row>
        <row r="78">
          <cell r="B78">
            <v>180167</v>
          </cell>
          <cell r="C78" t="str">
            <v>Tordi Agus Prasaska</v>
          </cell>
          <cell r="D78">
            <v>43132</v>
          </cell>
          <cell r="E78" t="str">
            <v>IPP Operation MOI</v>
          </cell>
          <cell r="F78" t="str">
            <v>Staff</v>
          </cell>
          <cell r="G78" t="str">
            <v xml:space="preserve">Plant Operator Staff 4 </v>
          </cell>
          <cell r="H78" t="str">
            <v>Unit - IPP MOI</v>
          </cell>
        </row>
        <row r="79">
          <cell r="B79">
            <v>190407</v>
          </cell>
          <cell r="C79" t="str">
            <v>Febriana Eka Hermayati</v>
          </cell>
          <cell r="D79">
            <v>43584</v>
          </cell>
          <cell r="E79" t="str">
            <v>Project Management</v>
          </cell>
          <cell r="F79" t="str">
            <v>Staff</v>
          </cell>
          <cell r="G79" t="str">
            <v xml:space="preserve">Estimator &amp; Tender Staff </v>
          </cell>
          <cell r="H79" t="str">
            <v>Unit - IPP MOI</v>
          </cell>
        </row>
        <row r="80">
          <cell r="B80">
            <v>191058</v>
          </cell>
          <cell r="C80" t="str">
            <v>Sahrul Basri</v>
          </cell>
          <cell r="D80">
            <v>43781</v>
          </cell>
          <cell r="E80" t="str">
            <v>IPP Support</v>
          </cell>
          <cell r="F80" t="str">
            <v>Non Staff</v>
          </cell>
          <cell r="G80" t="str">
            <v>Office Boy Non Staff</v>
          </cell>
          <cell r="H80" t="str">
            <v>Unit - IPP MOI</v>
          </cell>
        </row>
        <row r="81">
          <cell r="B81">
            <v>200011</v>
          </cell>
          <cell r="C81" t="str">
            <v>Efendi Saputro</v>
          </cell>
          <cell r="D81">
            <v>43832</v>
          </cell>
          <cell r="E81" t="str">
            <v>Site Project Management 1</v>
          </cell>
          <cell r="F81" t="str">
            <v>Senior Staff</v>
          </cell>
          <cell r="G81" t="str">
            <v>Mechanical Staff</v>
          </cell>
          <cell r="H81" t="str">
            <v>Unit - IPP MOI</v>
          </cell>
        </row>
        <row r="82">
          <cell r="B82">
            <v>102019</v>
          </cell>
          <cell r="C82" t="str">
            <v>Muhamad Iqbal</v>
          </cell>
          <cell r="D82">
            <v>39895</v>
          </cell>
          <cell r="E82" t="str">
            <v>Operation &amp; Maintenance</v>
          </cell>
          <cell r="F82" t="str">
            <v>Supervisor</v>
          </cell>
          <cell r="G82" t="str">
            <v>Tools &amp; Sparepart Supervisor</v>
          </cell>
          <cell r="H82" t="str">
            <v>Unit - IPP MOI</v>
          </cell>
        </row>
        <row r="83">
          <cell r="B83">
            <v>190663</v>
          </cell>
          <cell r="C83" t="str">
            <v>Linggar Abdul Majid</v>
          </cell>
          <cell r="D83">
            <v>43678</v>
          </cell>
          <cell r="E83" t="str">
            <v>Hospitality</v>
          </cell>
          <cell r="F83" t="str">
            <v>Non Staff</v>
          </cell>
          <cell r="G83" t="str">
            <v>Driver</v>
          </cell>
          <cell r="H83" t="str">
            <v>Head Office - ASGO</v>
          </cell>
        </row>
        <row r="84">
          <cell r="B84">
            <v>130830</v>
          </cell>
          <cell r="C84" t="str">
            <v>Yessica Noviani</v>
          </cell>
          <cell r="D84">
            <v>41487</v>
          </cell>
          <cell r="E84" t="str">
            <v>Center Management</v>
          </cell>
          <cell r="F84" t="str">
            <v>Senior Staff</v>
          </cell>
          <cell r="G84" t="str">
            <v>Property Management Administration Staff</v>
          </cell>
          <cell r="H84" t="str">
            <v>Unit - Taman Anggrek Residences</v>
          </cell>
        </row>
        <row r="85">
          <cell r="B85">
            <v>240084</v>
          </cell>
          <cell r="C85" t="str">
            <v>Alexander Leonidas O</v>
          </cell>
          <cell r="D85">
            <v>43497</v>
          </cell>
          <cell r="E85" t="str">
            <v>Engineering</v>
          </cell>
          <cell r="F85" t="str">
            <v>Chief</v>
          </cell>
          <cell r="G85" t="str">
            <v>Engineering Assistant Manager</v>
          </cell>
          <cell r="H85" t="str">
            <v>Unit - Taman Anggrek Residences</v>
          </cell>
        </row>
        <row r="86">
          <cell r="B86">
            <v>101242</v>
          </cell>
          <cell r="C86" t="str">
            <v>Supriyanta.</v>
          </cell>
          <cell r="D86">
            <v>39174</v>
          </cell>
          <cell r="E86" t="str">
            <v>Engineering</v>
          </cell>
          <cell r="F86" t="str">
            <v>Supervisor</v>
          </cell>
          <cell r="G86" t="str">
            <v>Engineering Supervisor</v>
          </cell>
          <cell r="H86" t="str">
            <v>Unit - Taman Anggrek Residences</v>
          </cell>
        </row>
        <row r="87">
          <cell r="B87">
            <v>230777</v>
          </cell>
          <cell r="C87" t="str">
            <v>Darmawan Sutiyadi</v>
          </cell>
          <cell r="D87">
            <v>43314</v>
          </cell>
          <cell r="E87" t="str">
            <v>Engineering</v>
          </cell>
          <cell r="F87" t="str">
            <v>Supervisor</v>
          </cell>
          <cell r="G87" t="str">
            <v>Engineering Supervisor</v>
          </cell>
          <cell r="H87" t="str">
            <v>Unit - Taman Anggrek Residences</v>
          </cell>
        </row>
        <row r="88">
          <cell r="B88">
            <v>240082</v>
          </cell>
          <cell r="C88" t="str">
            <v>Florentinus Frengky Boleng</v>
          </cell>
          <cell r="D88">
            <v>43504</v>
          </cell>
          <cell r="E88" t="str">
            <v>Engineering</v>
          </cell>
          <cell r="F88" t="str">
            <v>Supervisor</v>
          </cell>
          <cell r="G88" t="str">
            <v>Fit Out Supervisor</v>
          </cell>
          <cell r="H88" t="str">
            <v>Unit - Taman Anggrek Residences</v>
          </cell>
        </row>
        <row r="89">
          <cell r="B89">
            <v>200513</v>
          </cell>
          <cell r="C89" t="str">
            <v>Undang Sirojudin</v>
          </cell>
          <cell r="D89">
            <v>44312</v>
          </cell>
          <cell r="E89" t="str">
            <v>Engineering</v>
          </cell>
          <cell r="F89" t="str">
            <v>Supervisor</v>
          </cell>
          <cell r="G89" t="str">
            <v>Engineering Supervisor</v>
          </cell>
          <cell r="H89" t="str">
            <v>Unit - Taman Anggrek Residences</v>
          </cell>
        </row>
        <row r="90">
          <cell r="B90">
            <v>210251</v>
          </cell>
          <cell r="C90" t="str">
            <v>Riyandi Nugroho</v>
          </cell>
          <cell r="D90">
            <v>44323</v>
          </cell>
          <cell r="E90" t="str">
            <v>Engineering</v>
          </cell>
          <cell r="F90" t="str">
            <v>Supervisor</v>
          </cell>
          <cell r="G90" t="str">
            <v>Engineering Supervisor</v>
          </cell>
          <cell r="H90" t="str">
            <v>Unit - Taman Anggrek Residences</v>
          </cell>
        </row>
        <row r="91">
          <cell r="B91">
            <v>232002</v>
          </cell>
          <cell r="C91" t="str">
            <v>Baban Subandi</v>
          </cell>
          <cell r="D91">
            <v>41414</v>
          </cell>
          <cell r="E91" t="str">
            <v>Engineering</v>
          </cell>
          <cell r="F91" t="str">
            <v>Senior Staff</v>
          </cell>
          <cell r="G91" t="str">
            <v>Engineering Staff</v>
          </cell>
          <cell r="H91" t="str">
            <v>Unit - Taman Anggrek Residences</v>
          </cell>
        </row>
        <row r="92">
          <cell r="B92">
            <v>231807</v>
          </cell>
          <cell r="C92" t="str">
            <v>Adnan Fauzi</v>
          </cell>
          <cell r="D92">
            <v>41122</v>
          </cell>
          <cell r="E92" t="str">
            <v>Engineering</v>
          </cell>
          <cell r="F92" t="str">
            <v>Staff</v>
          </cell>
          <cell r="G92" t="str">
            <v>Engineering Staff</v>
          </cell>
          <cell r="H92" t="str">
            <v>Unit - Taman Anggrek Residences</v>
          </cell>
        </row>
        <row r="93">
          <cell r="B93">
            <v>231466</v>
          </cell>
          <cell r="C93" t="str">
            <v>Muhammad Tri Sumantri</v>
          </cell>
          <cell r="D93">
            <v>43164</v>
          </cell>
          <cell r="E93" t="str">
            <v>Engineering</v>
          </cell>
          <cell r="F93" t="str">
            <v>Staff</v>
          </cell>
          <cell r="G93" t="str">
            <v>Engineering Staff</v>
          </cell>
          <cell r="H93" t="str">
            <v>Unit - Taman Anggrek Residences</v>
          </cell>
        </row>
        <row r="94">
          <cell r="B94">
            <v>231612</v>
          </cell>
          <cell r="C94" t="str">
            <v>Mohammad Reza Pratama</v>
          </cell>
          <cell r="D94">
            <v>43172</v>
          </cell>
          <cell r="E94" t="str">
            <v>Engineering</v>
          </cell>
          <cell r="F94" t="str">
            <v>Staff</v>
          </cell>
          <cell r="G94" t="str">
            <v>Engineering Staff</v>
          </cell>
          <cell r="H94" t="str">
            <v>Unit - Taman Anggrek Residences</v>
          </cell>
        </row>
        <row r="95">
          <cell r="B95">
            <v>231607</v>
          </cell>
          <cell r="C95" t="str">
            <v>Ariz Kharisma</v>
          </cell>
          <cell r="D95">
            <v>43172</v>
          </cell>
          <cell r="E95" t="str">
            <v>Engineering</v>
          </cell>
          <cell r="F95" t="str">
            <v>Staff</v>
          </cell>
          <cell r="G95" t="str">
            <v>Engineering Staff</v>
          </cell>
          <cell r="H95" t="str">
            <v>Unit - Taman Anggrek Residences</v>
          </cell>
        </row>
        <row r="96">
          <cell r="B96">
            <v>230650</v>
          </cell>
          <cell r="C96" t="str">
            <v>Jefri Iya Hatta</v>
          </cell>
          <cell r="D96">
            <v>43276</v>
          </cell>
          <cell r="E96" t="str">
            <v>Engineering</v>
          </cell>
          <cell r="F96" t="str">
            <v>Staff</v>
          </cell>
          <cell r="G96" t="str">
            <v>Engineering Staff</v>
          </cell>
          <cell r="H96" t="str">
            <v>Unit - Taman Anggrek Residences</v>
          </cell>
        </row>
        <row r="97">
          <cell r="B97">
            <v>231609</v>
          </cell>
          <cell r="C97" t="str">
            <v>Iqbal Heriyanto</v>
          </cell>
          <cell r="D97">
            <v>43276</v>
          </cell>
          <cell r="E97" t="str">
            <v>Engineering</v>
          </cell>
          <cell r="F97" t="str">
            <v>Staff</v>
          </cell>
          <cell r="G97" t="str">
            <v>Engineering Staff</v>
          </cell>
          <cell r="H97" t="str">
            <v>Unit - Taman Anggrek Residences</v>
          </cell>
        </row>
        <row r="98">
          <cell r="B98">
            <v>231613</v>
          </cell>
          <cell r="C98" t="str">
            <v>Wahyu Saputra</v>
          </cell>
          <cell r="D98">
            <v>43283</v>
          </cell>
          <cell r="E98" t="str">
            <v>Engineering</v>
          </cell>
          <cell r="F98" t="str">
            <v>Staff</v>
          </cell>
          <cell r="G98" t="str">
            <v>Engineering Staff</v>
          </cell>
          <cell r="H98" t="str">
            <v>Unit - Taman Anggrek Residences</v>
          </cell>
        </row>
        <row r="99">
          <cell r="B99">
            <v>231808</v>
          </cell>
          <cell r="C99" t="str">
            <v>Tubagus Erwan Nurrahman</v>
          </cell>
          <cell r="D99">
            <v>43409</v>
          </cell>
          <cell r="E99" t="str">
            <v>Engineering</v>
          </cell>
          <cell r="F99" t="str">
            <v>Staff</v>
          </cell>
          <cell r="G99" t="str">
            <v>Engineering Staff</v>
          </cell>
          <cell r="H99" t="str">
            <v>Unit - Taman Anggrek Residences</v>
          </cell>
        </row>
        <row r="100">
          <cell r="B100">
            <v>231020</v>
          </cell>
          <cell r="C100" t="str">
            <v>Hidayat Apdila</v>
          </cell>
          <cell r="D100">
            <v>43409</v>
          </cell>
          <cell r="E100" t="str">
            <v>Engineering</v>
          </cell>
          <cell r="F100" t="str">
            <v>Staff</v>
          </cell>
          <cell r="G100" t="str">
            <v>Engineering Staff</v>
          </cell>
          <cell r="H100" t="str">
            <v>Unit - Taman Anggrek Residences</v>
          </cell>
        </row>
        <row r="101">
          <cell r="B101">
            <v>240083</v>
          </cell>
          <cell r="C101" t="str">
            <v>Solehudin.</v>
          </cell>
          <cell r="D101">
            <v>43514</v>
          </cell>
          <cell r="E101" t="str">
            <v>Engineering</v>
          </cell>
          <cell r="F101" t="str">
            <v>Staff</v>
          </cell>
          <cell r="G101" t="str">
            <v>Engineering Staff</v>
          </cell>
          <cell r="H101" t="str">
            <v>Unit - Taman Anggrek Residences</v>
          </cell>
        </row>
        <row r="102">
          <cell r="B102">
            <v>232238</v>
          </cell>
          <cell r="C102" t="str">
            <v>Nasrul Rovi</v>
          </cell>
          <cell r="D102">
            <v>43536</v>
          </cell>
          <cell r="E102" t="str">
            <v>Engineering</v>
          </cell>
          <cell r="F102" t="str">
            <v>Staff</v>
          </cell>
          <cell r="G102" t="str">
            <v>Engineering Staff</v>
          </cell>
          <cell r="H102" t="str">
            <v>Unit - Taman Anggrek Residences</v>
          </cell>
        </row>
        <row r="103">
          <cell r="B103">
            <v>232199</v>
          </cell>
          <cell r="C103" t="str">
            <v>Yusup.</v>
          </cell>
          <cell r="D103">
            <v>43542</v>
          </cell>
          <cell r="E103" t="str">
            <v>Engineering</v>
          </cell>
          <cell r="F103" t="str">
            <v>Staff</v>
          </cell>
          <cell r="G103" t="str">
            <v>Engineering Staff</v>
          </cell>
          <cell r="H103" t="str">
            <v>Unit - Taman Anggrek Residences</v>
          </cell>
        </row>
        <row r="104">
          <cell r="B104">
            <v>240094</v>
          </cell>
          <cell r="C104" t="str">
            <v>Warsa Wijaya</v>
          </cell>
          <cell r="D104">
            <v>43609</v>
          </cell>
          <cell r="E104" t="str">
            <v>Engineering</v>
          </cell>
          <cell r="F104" t="str">
            <v>Staff</v>
          </cell>
          <cell r="G104" t="str">
            <v>Engineering Staff</v>
          </cell>
          <cell r="H104" t="str">
            <v>Unit - Taman Anggrek Residences</v>
          </cell>
        </row>
        <row r="105">
          <cell r="B105">
            <v>190544</v>
          </cell>
          <cell r="C105" t="str">
            <v>Bambang Sunariyadi</v>
          </cell>
          <cell r="D105">
            <v>43633</v>
          </cell>
          <cell r="E105" t="str">
            <v>Engineering</v>
          </cell>
          <cell r="F105" t="str">
            <v>Staff</v>
          </cell>
          <cell r="G105" t="str">
            <v>Engineering Staff</v>
          </cell>
          <cell r="H105" t="str">
            <v>Unit - Taman Anggrek Residences</v>
          </cell>
        </row>
        <row r="106">
          <cell r="B106">
            <v>200275</v>
          </cell>
          <cell r="C106" t="str">
            <v>Demas Yosef Maulana</v>
          </cell>
          <cell r="D106">
            <v>43899</v>
          </cell>
          <cell r="E106" t="str">
            <v>Engineering</v>
          </cell>
          <cell r="F106" t="str">
            <v>Staff</v>
          </cell>
          <cell r="G106" t="str">
            <v>Engineering Staff</v>
          </cell>
          <cell r="H106" t="str">
            <v>Unit - Taman Anggrek Residences</v>
          </cell>
        </row>
        <row r="107">
          <cell r="B107">
            <v>231608</v>
          </cell>
          <cell r="C107" t="str">
            <v>Diwan.</v>
          </cell>
          <cell r="D107">
            <v>42606</v>
          </cell>
          <cell r="E107" t="str">
            <v>Engineering</v>
          </cell>
          <cell r="F107" t="str">
            <v>Staff</v>
          </cell>
          <cell r="G107" t="str">
            <v>Engineering Staff</v>
          </cell>
          <cell r="H107" t="str">
            <v>Unit - Taman Anggrek Residences</v>
          </cell>
        </row>
        <row r="108">
          <cell r="B108">
            <v>191156</v>
          </cell>
          <cell r="C108" t="str">
            <v>Deri Kurniawan</v>
          </cell>
          <cell r="D108">
            <v>43810</v>
          </cell>
          <cell r="E108" t="str">
            <v>Engineering</v>
          </cell>
          <cell r="F108" t="str">
            <v>Staff</v>
          </cell>
          <cell r="G108" t="str">
            <v>Engineering Staff</v>
          </cell>
          <cell r="H108" t="str">
            <v>Unit - Taman Anggrek Residences</v>
          </cell>
        </row>
        <row r="109">
          <cell r="B109">
            <v>232003</v>
          </cell>
          <cell r="C109" t="str">
            <v>Bayu Tri Hernowo</v>
          </cell>
          <cell r="D109">
            <v>43430</v>
          </cell>
          <cell r="E109" t="str">
            <v>Engineering</v>
          </cell>
          <cell r="F109" t="str">
            <v>Staff</v>
          </cell>
          <cell r="G109" t="str">
            <v>Engineering Staff</v>
          </cell>
          <cell r="H109" t="str">
            <v>Unit - Taman Anggrek Residences</v>
          </cell>
        </row>
        <row r="110">
          <cell r="B110">
            <v>210239</v>
          </cell>
          <cell r="C110" t="str">
            <v>Adit Allyas</v>
          </cell>
          <cell r="D110">
            <v>44312</v>
          </cell>
          <cell r="E110" t="str">
            <v>Engineering</v>
          </cell>
          <cell r="F110" t="str">
            <v>Staff</v>
          </cell>
          <cell r="G110" t="str">
            <v>Engineering Staff</v>
          </cell>
          <cell r="H110" t="str">
            <v>Unit - Taman Anggrek Residences</v>
          </cell>
        </row>
        <row r="111">
          <cell r="B111">
            <v>210246</v>
          </cell>
          <cell r="C111" t="str">
            <v>Muhamad Nur</v>
          </cell>
          <cell r="D111">
            <v>44312</v>
          </cell>
          <cell r="E111" t="str">
            <v>Engineering</v>
          </cell>
          <cell r="F111" t="str">
            <v>Staff</v>
          </cell>
          <cell r="G111" t="str">
            <v>Engineering Staff</v>
          </cell>
          <cell r="H111" t="str">
            <v>Unit - Taman Anggrek Residences</v>
          </cell>
        </row>
        <row r="112">
          <cell r="B112">
            <v>210247</v>
          </cell>
          <cell r="C112" t="str">
            <v>Sarjito</v>
          </cell>
          <cell r="D112">
            <v>44312</v>
          </cell>
          <cell r="E112" t="str">
            <v>Engineering</v>
          </cell>
          <cell r="F112" t="str">
            <v>Staff</v>
          </cell>
          <cell r="G112" t="str">
            <v>Engineering Staff</v>
          </cell>
          <cell r="H112" t="str">
            <v>Unit - Taman Anggrek Residences</v>
          </cell>
        </row>
        <row r="113">
          <cell r="B113">
            <v>210248</v>
          </cell>
          <cell r="C113" t="str">
            <v>Dede Iwan Nurwandi</v>
          </cell>
          <cell r="D113">
            <v>44312</v>
          </cell>
          <cell r="E113" t="str">
            <v>Engineering</v>
          </cell>
          <cell r="F113" t="str">
            <v>Staff</v>
          </cell>
          <cell r="G113" t="str">
            <v>Engineering Staff</v>
          </cell>
          <cell r="H113" t="str">
            <v>Unit - Taman Anggrek Residences</v>
          </cell>
        </row>
        <row r="114">
          <cell r="B114">
            <v>210253</v>
          </cell>
          <cell r="C114" t="str">
            <v>Mujidin.</v>
          </cell>
          <cell r="D114">
            <v>44312</v>
          </cell>
          <cell r="E114" t="str">
            <v>Engineering</v>
          </cell>
          <cell r="F114" t="str">
            <v>Staff</v>
          </cell>
          <cell r="G114" t="str">
            <v>Engineering Staff</v>
          </cell>
          <cell r="H114" t="str">
            <v>Unit - Taman Anggrek Residences</v>
          </cell>
        </row>
        <row r="115">
          <cell r="B115">
            <v>210405</v>
          </cell>
          <cell r="C115" t="str">
            <v>Ridwan Fauji</v>
          </cell>
          <cell r="D115">
            <v>44349</v>
          </cell>
          <cell r="E115" t="str">
            <v>Engineering</v>
          </cell>
          <cell r="F115" t="str">
            <v>Senior Staff</v>
          </cell>
          <cell r="G115" t="str">
            <v>Engineering Staff</v>
          </cell>
          <cell r="H115" t="str">
            <v>Unit - Taman Anggrek Residences</v>
          </cell>
        </row>
        <row r="116">
          <cell r="B116">
            <v>210474</v>
          </cell>
          <cell r="C116" t="str">
            <v>R. Roro Iska Arina Sari</v>
          </cell>
          <cell r="D116">
            <v>44378</v>
          </cell>
          <cell r="E116" t="str">
            <v>Engineering</v>
          </cell>
          <cell r="F116" t="str">
            <v>Staff</v>
          </cell>
          <cell r="G116" t="str">
            <v xml:space="preserve">Engineering Administration Staff </v>
          </cell>
          <cell r="H116" t="str">
            <v>Unit - Taman Anggrek Residences</v>
          </cell>
        </row>
        <row r="117">
          <cell r="B117">
            <v>211135</v>
          </cell>
          <cell r="C117" t="str">
            <v>Riza Andika</v>
          </cell>
          <cell r="D117">
            <v>44531</v>
          </cell>
          <cell r="E117" t="str">
            <v>Engineering</v>
          </cell>
          <cell r="F117" t="str">
            <v>Staff</v>
          </cell>
          <cell r="G117" t="str">
            <v>Engineering Staff</v>
          </cell>
          <cell r="H117" t="str">
            <v>Unit - Taman Anggrek Residences</v>
          </cell>
        </row>
        <row r="118">
          <cell r="B118">
            <v>220108</v>
          </cell>
          <cell r="C118" t="str">
            <v>Asep Sri Lugita</v>
          </cell>
          <cell r="D118">
            <v>44585</v>
          </cell>
          <cell r="E118" t="str">
            <v>Engineering</v>
          </cell>
          <cell r="F118" t="str">
            <v>Staff</v>
          </cell>
          <cell r="G118" t="str">
            <v>Engineering Staff</v>
          </cell>
          <cell r="H118" t="str">
            <v>Unit - Taman Anggrek Residences</v>
          </cell>
        </row>
        <row r="119">
          <cell r="B119">
            <v>220356</v>
          </cell>
          <cell r="C119" t="str">
            <v>Ayudi Usni Amri</v>
          </cell>
          <cell r="D119">
            <v>44634</v>
          </cell>
          <cell r="E119" t="str">
            <v>Engineering</v>
          </cell>
          <cell r="F119" t="str">
            <v>Staff</v>
          </cell>
          <cell r="G119" t="str">
            <v>Engineering Staff</v>
          </cell>
          <cell r="H119" t="str">
            <v>Unit - Taman Anggrek Residences</v>
          </cell>
        </row>
        <row r="120">
          <cell r="B120">
            <v>211208</v>
          </cell>
          <cell r="C120" t="str">
            <v>Novani Ledy Diana</v>
          </cell>
          <cell r="D120">
            <v>44543</v>
          </cell>
          <cell r="E120" t="str">
            <v>Finance &amp; Accounting</v>
          </cell>
          <cell r="F120" t="str">
            <v>Assistant Manager</v>
          </cell>
          <cell r="G120" t="str">
            <v>Finance &amp; Accounting Assistant Manager</v>
          </cell>
          <cell r="H120" t="str">
            <v>Unit - Taman Anggrek Residences</v>
          </cell>
        </row>
        <row r="121">
          <cell r="B121">
            <v>180063</v>
          </cell>
          <cell r="C121" t="str">
            <v>Woro Kinasih</v>
          </cell>
          <cell r="D121">
            <v>43108</v>
          </cell>
          <cell r="E121" t="str">
            <v>Finance &amp; Accounting</v>
          </cell>
          <cell r="F121" t="str">
            <v>Assistant Manager</v>
          </cell>
          <cell r="G121" t="str">
            <v>Finance &amp; Accounting Assistant Manager</v>
          </cell>
          <cell r="H121" t="str">
            <v>Unit - Taman Anggrek Residences</v>
          </cell>
        </row>
        <row r="122">
          <cell r="B122">
            <v>240098</v>
          </cell>
          <cell r="C122" t="str">
            <v>Nurlely Rositasari</v>
          </cell>
          <cell r="D122">
            <v>43325</v>
          </cell>
          <cell r="E122" t="str">
            <v>Finance &amp; Accounting</v>
          </cell>
          <cell r="F122" t="str">
            <v>Senior Staff</v>
          </cell>
          <cell r="G122" t="str">
            <v>Account Receivable Staff</v>
          </cell>
          <cell r="H122" t="str">
            <v>Unit - Taman Anggrek Residences</v>
          </cell>
        </row>
        <row r="123">
          <cell r="B123">
            <v>231498</v>
          </cell>
          <cell r="C123" t="str">
            <v>Nabilla Rininta Puspita Tn</v>
          </cell>
          <cell r="D123">
            <v>43348</v>
          </cell>
          <cell r="E123" t="str">
            <v>Finance &amp; Accounting</v>
          </cell>
          <cell r="F123" t="str">
            <v>Senior Staff</v>
          </cell>
          <cell r="G123" t="str">
            <v>Collection Staff</v>
          </cell>
          <cell r="H123" t="str">
            <v>Unit - Taman Anggrek Residences</v>
          </cell>
        </row>
        <row r="124">
          <cell r="B124">
            <v>190955</v>
          </cell>
          <cell r="C124" t="str">
            <v>Muhamad Adi Sopian</v>
          </cell>
          <cell r="D124">
            <v>43745</v>
          </cell>
          <cell r="E124" t="str">
            <v>Finance &amp; Accounting</v>
          </cell>
          <cell r="F124" t="str">
            <v>Senior Staff</v>
          </cell>
          <cell r="G124" t="str">
            <v>Account Payable Staff</v>
          </cell>
          <cell r="H124" t="str">
            <v>Unit - Taman Anggrek Residences</v>
          </cell>
        </row>
        <row r="125">
          <cell r="B125">
            <v>230745</v>
          </cell>
          <cell r="C125" t="str">
            <v>Gita Adhelia Ramadhanty</v>
          </cell>
          <cell r="D125">
            <v>45075</v>
          </cell>
          <cell r="E125" t="str">
            <v>Finance &amp; Accounting</v>
          </cell>
          <cell r="F125" t="str">
            <v>Staff</v>
          </cell>
          <cell r="G125" t="str">
            <v>Account Payable Staff</v>
          </cell>
          <cell r="H125" t="str">
            <v>Unit - Taman Anggrek Residences</v>
          </cell>
        </row>
        <row r="126">
          <cell r="B126">
            <v>211003</v>
          </cell>
          <cell r="C126" t="str">
            <v>Dhenovhan.</v>
          </cell>
          <cell r="D126">
            <v>44501</v>
          </cell>
          <cell r="E126" t="str">
            <v>Finance &amp; Accounting</v>
          </cell>
          <cell r="F126" t="str">
            <v>Staff</v>
          </cell>
          <cell r="G126" t="str">
            <v>Collection Staff</v>
          </cell>
          <cell r="H126" t="str">
            <v>Unit - Taman Anggrek Residences</v>
          </cell>
        </row>
        <row r="127">
          <cell r="B127">
            <v>240161</v>
          </cell>
          <cell r="C127" t="str">
            <v>Haikal Rifky Ramadhan</v>
          </cell>
          <cell r="D127">
            <v>45317</v>
          </cell>
          <cell r="E127" t="str">
            <v>Finance &amp; Accounting</v>
          </cell>
          <cell r="F127" t="str">
            <v>Staff</v>
          </cell>
          <cell r="G127" t="str">
            <v>Account Receivable Staff</v>
          </cell>
          <cell r="H127" t="str">
            <v>Unit - Taman Anggrek Residences</v>
          </cell>
        </row>
        <row r="128">
          <cell r="B128">
            <v>232018</v>
          </cell>
          <cell r="C128" t="str">
            <v>Rohman.</v>
          </cell>
          <cell r="D128">
            <v>45243</v>
          </cell>
          <cell r="E128" t="str">
            <v>General Services</v>
          </cell>
          <cell r="F128" t="str">
            <v>Supervisor</v>
          </cell>
          <cell r="G128" t="str">
            <v>Cleaning &amp; Landscape Supervisor</v>
          </cell>
          <cell r="H128" t="str">
            <v>Unit - Taman Anggrek Residences</v>
          </cell>
        </row>
        <row r="129">
          <cell r="B129">
            <v>232184</v>
          </cell>
          <cell r="C129" t="str">
            <v>I. Gusti Bagus Fany Wira P.</v>
          </cell>
          <cell r="D129">
            <v>45259</v>
          </cell>
          <cell r="E129" t="str">
            <v>General Services</v>
          </cell>
          <cell r="F129" t="str">
            <v>Supervisor</v>
          </cell>
          <cell r="G129" t="str">
            <v>General Services Supervisor</v>
          </cell>
          <cell r="H129" t="str">
            <v>Unit - Taman Anggrek Residences</v>
          </cell>
        </row>
        <row r="130">
          <cell r="B130">
            <v>232060</v>
          </cell>
          <cell r="C130" t="str">
            <v>Ade Yulyadi</v>
          </cell>
          <cell r="D130">
            <v>43325</v>
          </cell>
          <cell r="E130" t="str">
            <v>General Services</v>
          </cell>
          <cell r="F130" t="str">
            <v>Staff</v>
          </cell>
          <cell r="G130" t="str">
            <v>General Service Administration Staff</v>
          </cell>
          <cell r="H130" t="str">
            <v>Unit - Taman Anggrek Residences</v>
          </cell>
        </row>
        <row r="131">
          <cell r="B131">
            <v>230144</v>
          </cell>
          <cell r="C131" t="str">
            <v>T. Marshal Ramadhansyah</v>
          </cell>
          <cell r="D131">
            <v>44966</v>
          </cell>
          <cell r="E131" t="str">
            <v>General Services</v>
          </cell>
          <cell r="F131" t="str">
            <v>Staff</v>
          </cell>
          <cell r="G131" t="str">
            <v>HSE Staff</v>
          </cell>
          <cell r="H131" t="str">
            <v>Unit - Taman Anggrek Residences</v>
          </cell>
        </row>
        <row r="132">
          <cell r="B132">
            <v>231053</v>
          </cell>
          <cell r="C132" t="str">
            <v>Ninda Puspita Damayanti</v>
          </cell>
          <cell r="D132">
            <v>45110</v>
          </cell>
          <cell r="E132" t="str">
            <v>General Services</v>
          </cell>
          <cell r="F132" t="str">
            <v>Senior Staff</v>
          </cell>
          <cell r="G132" t="str">
            <v>HSE Staff</v>
          </cell>
          <cell r="H132" t="str">
            <v>Unit - Taman Anggrek Residences</v>
          </cell>
        </row>
        <row r="133">
          <cell r="B133">
            <v>221326</v>
          </cell>
          <cell r="C133" t="str">
            <v>Aryo Seto Eko Putra</v>
          </cell>
          <cell r="D133">
            <v>44809</v>
          </cell>
          <cell r="E133" t="str">
            <v>Purchasing</v>
          </cell>
          <cell r="F133" t="str">
            <v>Staff</v>
          </cell>
          <cell r="G133" t="str">
            <v>Purchasing Staff</v>
          </cell>
          <cell r="H133" t="str">
            <v>Unit - Taman Anggrek Residences</v>
          </cell>
        </row>
        <row r="134">
          <cell r="B134">
            <v>232130</v>
          </cell>
          <cell r="C134" t="str">
            <v>Muhamad Haris</v>
          </cell>
          <cell r="D134">
            <v>43276</v>
          </cell>
          <cell r="E134" t="str">
            <v>HR &amp; GA</v>
          </cell>
          <cell r="F134" t="str">
            <v>Non Staff</v>
          </cell>
          <cell r="G134" t="str">
            <v>Messenger Non Staff</v>
          </cell>
          <cell r="H134" t="str">
            <v>Unit - Taman Anggrek Residences</v>
          </cell>
        </row>
        <row r="135">
          <cell r="B135">
            <v>160661</v>
          </cell>
          <cell r="C135" t="str">
            <v>M. Radityo Reksagama</v>
          </cell>
          <cell r="D135">
            <v>42606</v>
          </cell>
          <cell r="E135" t="str">
            <v>HR &amp; GA</v>
          </cell>
          <cell r="F135" t="str">
            <v>Supervisor</v>
          </cell>
          <cell r="G135" t="str">
            <v>HR &amp; GA Supervisor</v>
          </cell>
          <cell r="H135" t="str">
            <v>Unit - Taman Anggrek Residences</v>
          </cell>
        </row>
        <row r="136">
          <cell r="B136">
            <v>200469</v>
          </cell>
          <cell r="C136" t="str">
            <v>Cecep Kurnia</v>
          </cell>
          <cell r="D136">
            <v>44061</v>
          </cell>
          <cell r="E136" t="str">
            <v>HR &amp; GA</v>
          </cell>
          <cell r="F136" t="str">
            <v>Staff</v>
          </cell>
          <cell r="G136" t="str">
            <v>Store Keeper</v>
          </cell>
          <cell r="H136" t="str">
            <v>Unit - Taman Anggrek Residences</v>
          </cell>
        </row>
        <row r="137">
          <cell r="B137">
            <v>221355</v>
          </cell>
          <cell r="C137" t="str">
            <v>Farid Ridho Abdullah</v>
          </cell>
          <cell r="D137">
            <v>44816</v>
          </cell>
          <cell r="E137" t="str">
            <v>HR &amp; GA</v>
          </cell>
          <cell r="F137" t="str">
            <v>Non Staff</v>
          </cell>
          <cell r="G137" t="str">
            <v>Office Boy Non Staff</v>
          </cell>
          <cell r="H137" t="str">
            <v>Unit - Taman Anggrek Residences</v>
          </cell>
        </row>
        <row r="138">
          <cell r="B138">
            <v>230523</v>
          </cell>
          <cell r="C138" t="str">
            <v>Damairia Frishella</v>
          </cell>
          <cell r="D138">
            <v>45033</v>
          </cell>
          <cell r="E138" t="str">
            <v>Tenant Relation</v>
          </cell>
          <cell r="F138" t="str">
            <v>Supervisor</v>
          </cell>
          <cell r="G138" t="str">
            <v>Tenant Relation Supervisor</v>
          </cell>
          <cell r="H138" t="str">
            <v>Unit - Taman Anggrek Residences</v>
          </cell>
        </row>
        <row r="139">
          <cell r="B139">
            <v>231092</v>
          </cell>
          <cell r="C139" t="str">
            <v>Karlina Tamaya</v>
          </cell>
          <cell r="D139">
            <v>45114</v>
          </cell>
          <cell r="E139" t="str">
            <v>Tenant Relation</v>
          </cell>
          <cell r="F139" t="str">
            <v>Supervisor</v>
          </cell>
          <cell r="G139" t="str">
            <v>Tenant Relation Supervisor</v>
          </cell>
          <cell r="H139" t="str">
            <v>Unit - Taman Anggrek Residences</v>
          </cell>
        </row>
        <row r="140">
          <cell r="B140">
            <v>231586</v>
          </cell>
          <cell r="C140" t="str">
            <v>Ricky Ramadhan</v>
          </cell>
          <cell r="D140">
            <v>43381</v>
          </cell>
          <cell r="E140" t="str">
            <v>Tenant Relation</v>
          </cell>
          <cell r="F140" t="str">
            <v>Staff</v>
          </cell>
          <cell r="G140" t="str">
            <v>Tenant Relation Staff</v>
          </cell>
          <cell r="H140" t="str">
            <v>Unit - Taman Anggrek Residences</v>
          </cell>
        </row>
        <row r="141">
          <cell r="B141">
            <v>210963</v>
          </cell>
          <cell r="C141" t="str">
            <v>Faisal Saiful Hayat</v>
          </cell>
          <cell r="D141">
            <v>44482</v>
          </cell>
          <cell r="E141" t="str">
            <v>Tenant Relation</v>
          </cell>
          <cell r="F141" t="str">
            <v>Staff</v>
          </cell>
          <cell r="G141" t="str">
            <v>Tenant Relation Staff</v>
          </cell>
          <cell r="H141" t="str">
            <v>Unit - Taman Anggrek Residences</v>
          </cell>
        </row>
        <row r="142">
          <cell r="B142">
            <v>230072</v>
          </cell>
          <cell r="C142" t="str">
            <v>Michelle Venina Marlinata D</v>
          </cell>
          <cell r="D142">
            <v>44950</v>
          </cell>
          <cell r="E142" t="str">
            <v>Tenant Relation</v>
          </cell>
          <cell r="F142" t="str">
            <v>Staff</v>
          </cell>
          <cell r="G142" t="str">
            <v>Tenant Relation Staff</v>
          </cell>
          <cell r="H142" t="str">
            <v>Unit - Taman Anggrek Residences</v>
          </cell>
        </row>
        <row r="143">
          <cell r="B143">
            <v>230311</v>
          </cell>
          <cell r="C143" t="str">
            <v>Afra Ayesha Rillyantiza</v>
          </cell>
          <cell r="D143">
            <v>44998</v>
          </cell>
          <cell r="E143" t="str">
            <v>Tenant Relation</v>
          </cell>
          <cell r="F143" t="str">
            <v>Staff</v>
          </cell>
          <cell r="G143" t="str">
            <v>Tenant Relation Staff</v>
          </cell>
          <cell r="H143" t="str">
            <v>Unit - Taman Anggrek Residences</v>
          </cell>
        </row>
        <row r="144">
          <cell r="B144">
            <v>231285</v>
          </cell>
          <cell r="C144" t="str">
            <v>Rosalina.</v>
          </cell>
          <cell r="D144">
            <v>45139</v>
          </cell>
          <cell r="E144" t="str">
            <v>Tenant Relation</v>
          </cell>
          <cell r="F144" t="str">
            <v>Staff</v>
          </cell>
          <cell r="G144" t="str">
            <v>Tenant Relation Staff</v>
          </cell>
          <cell r="H144" t="str">
            <v>Unit - Taman Anggrek Residences</v>
          </cell>
        </row>
        <row r="145">
          <cell r="B145">
            <v>231482</v>
          </cell>
          <cell r="C145" t="str">
            <v>Zaherman Rochmatullah</v>
          </cell>
          <cell r="D145">
            <v>45170</v>
          </cell>
          <cell r="E145" t="str">
            <v>Tenant Relation</v>
          </cell>
          <cell r="F145" t="str">
            <v>Staff</v>
          </cell>
          <cell r="G145" t="str">
            <v>Tenant Relation Staff</v>
          </cell>
          <cell r="H145" t="str">
            <v>Unit - Taman Anggrek Residences</v>
          </cell>
        </row>
        <row r="146">
          <cell r="B146">
            <v>220768</v>
          </cell>
          <cell r="C146" t="str">
            <v>Christina.</v>
          </cell>
          <cell r="D146">
            <v>44714</v>
          </cell>
          <cell r="E146" t="str">
            <v>Tenant Relation</v>
          </cell>
          <cell r="F146" t="str">
            <v>Staff</v>
          </cell>
          <cell r="G146" t="str">
            <v>Tenant Relation Staff</v>
          </cell>
          <cell r="H146" t="str">
            <v>Unit - Taman Anggrek Residences</v>
          </cell>
        </row>
        <row r="147">
          <cell r="B147">
            <v>240153</v>
          </cell>
          <cell r="C147" t="str">
            <v>Oki Setia Ramazan</v>
          </cell>
          <cell r="D147">
            <v>45316</v>
          </cell>
          <cell r="E147" t="str">
            <v>Tenant Relation</v>
          </cell>
          <cell r="F147" t="str">
            <v>Staff</v>
          </cell>
          <cell r="G147" t="str">
            <v>Tenant Relation Staff</v>
          </cell>
          <cell r="H147" t="str">
            <v>Unit - Taman Anggrek Residences</v>
          </cell>
        </row>
        <row r="148">
          <cell r="B148">
            <v>240165</v>
          </cell>
          <cell r="C148" t="str">
            <v>Wahyu Pinasty Enchas Sutaning</v>
          </cell>
          <cell r="D148">
            <v>45320</v>
          </cell>
          <cell r="E148" t="str">
            <v>Tenant Relation</v>
          </cell>
          <cell r="F148" t="str">
            <v>Staff</v>
          </cell>
          <cell r="G148" t="str">
            <v>Tenant Relation Staff</v>
          </cell>
          <cell r="H148" t="str">
            <v>Unit - Taman Anggrek Residences</v>
          </cell>
        </row>
        <row r="149">
          <cell r="B149">
            <v>120163</v>
          </cell>
          <cell r="C149" t="str">
            <v>Hendra Jumantara</v>
          </cell>
          <cell r="D149">
            <v>40945</v>
          </cell>
          <cell r="E149" t="str">
            <v>Facilities</v>
          </cell>
          <cell r="F149" t="str">
            <v>Supervisor</v>
          </cell>
          <cell r="G149" t="str">
            <v>Facility Supervisor</v>
          </cell>
          <cell r="H149" t="str">
            <v>Unit - Taman Anggrek Residences</v>
          </cell>
        </row>
        <row r="150">
          <cell r="B150">
            <v>240030</v>
          </cell>
          <cell r="C150" t="str">
            <v>Haris.</v>
          </cell>
          <cell r="D150">
            <v>43487</v>
          </cell>
          <cell r="E150" t="str">
            <v>Facilities</v>
          </cell>
          <cell r="F150" t="str">
            <v>Staff</v>
          </cell>
          <cell r="G150" t="str">
            <v>Facility Staff</v>
          </cell>
          <cell r="H150" t="str">
            <v>Unit - Taman Anggrek Residences</v>
          </cell>
        </row>
        <row r="151">
          <cell r="B151">
            <v>240640</v>
          </cell>
          <cell r="C151" t="str">
            <v>David Rusly</v>
          </cell>
          <cell r="D151">
            <v>43507</v>
          </cell>
          <cell r="E151" t="str">
            <v>Facilities</v>
          </cell>
          <cell r="F151" t="str">
            <v>Staff</v>
          </cell>
          <cell r="G151" t="str">
            <v>Facility Staff</v>
          </cell>
          <cell r="H151" t="str">
            <v>Unit - Taman Anggrek Residences</v>
          </cell>
        </row>
        <row r="152">
          <cell r="B152">
            <v>240583</v>
          </cell>
          <cell r="C152" t="str">
            <v>Gunawan.</v>
          </cell>
          <cell r="D152">
            <v>43514</v>
          </cell>
          <cell r="E152" t="str">
            <v>Facilities</v>
          </cell>
          <cell r="F152" t="str">
            <v>Staff</v>
          </cell>
          <cell r="G152" t="str">
            <v>Facility Staff</v>
          </cell>
          <cell r="H152" t="str">
            <v>Unit - Taman Anggrek Residences</v>
          </cell>
        </row>
        <row r="153">
          <cell r="B153">
            <v>210178</v>
          </cell>
          <cell r="C153" t="str">
            <v>Handrio Pratama Putra</v>
          </cell>
          <cell r="D153">
            <v>44287</v>
          </cell>
          <cell r="E153" t="str">
            <v>Facilities</v>
          </cell>
          <cell r="F153" t="str">
            <v>Staff</v>
          </cell>
          <cell r="G153" t="str">
            <v>Facility Staff</v>
          </cell>
          <cell r="H153" t="str">
            <v>Unit - Taman Anggrek Residences</v>
          </cell>
        </row>
        <row r="154">
          <cell r="B154">
            <v>210404</v>
          </cell>
          <cell r="C154" t="str">
            <v>Fendy Vincent</v>
          </cell>
          <cell r="D154">
            <v>44349</v>
          </cell>
          <cell r="E154" t="str">
            <v>Facilities</v>
          </cell>
          <cell r="F154" t="str">
            <v>Staff</v>
          </cell>
          <cell r="G154" t="str">
            <v>Gym Attendant Staff</v>
          </cell>
          <cell r="H154" t="str">
            <v>Unit - Taman Anggrek Residences</v>
          </cell>
        </row>
        <row r="155">
          <cell r="B155">
            <v>220769</v>
          </cell>
          <cell r="C155" t="str">
            <v>Anwar Kurniawan</v>
          </cell>
          <cell r="D155">
            <v>44714</v>
          </cell>
          <cell r="E155" t="str">
            <v>Facilities</v>
          </cell>
          <cell r="F155" t="str">
            <v>Staff</v>
          </cell>
          <cell r="G155" t="str">
            <v>Facility Staff</v>
          </cell>
          <cell r="H155" t="str">
            <v>Unit - Taman Anggrek Residences</v>
          </cell>
        </row>
        <row r="156">
          <cell r="B156">
            <v>221693</v>
          </cell>
          <cell r="C156" t="str">
            <v>Annisa Azhar Maulina</v>
          </cell>
          <cell r="D156">
            <v>44886</v>
          </cell>
          <cell r="E156" t="str">
            <v>Facilities</v>
          </cell>
          <cell r="F156" t="str">
            <v>Staff</v>
          </cell>
          <cell r="G156" t="str">
            <v>Facility Administration Staff</v>
          </cell>
          <cell r="H156" t="str">
            <v>Unit - Taman Anggrek Residences</v>
          </cell>
        </row>
        <row r="157">
          <cell r="B157">
            <v>221835</v>
          </cell>
          <cell r="C157" t="str">
            <v>Debi Apriyanto</v>
          </cell>
          <cell r="D157">
            <v>44921</v>
          </cell>
          <cell r="E157" t="str">
            <v>Facilities</v>
          </cell>
          <cell r="F157" t="str">
            <v>Staff</v>
          </cell>
          <cell r="G157" t="str">
            <v>Facility Staff</v>
          </cell>
          <cell r="H157" t="str">
            <v>Unit - Taman Anggrek Residences</v>
          </cell>
        </row>
        <row r="158">
          <cell r="B158">
            <v>230092</v>
          </cell>
          <cell r="C158" t="str">
            <v>Arya Wirayudha Pradhana</v>
          </cell>
          <cell r="D158">
            <v>44956</v>
          </cell>
          <cell r="E158" t="str">
            <v>Facilities</v>
          </cell>
          <cell r="F158" t="str">
            <v>Staff</v>
          </cell>
          <cell r="G158" t="str">
            <v>Facility Staff</v>
          </cell>
          <cell r="H158" t="str">
            <v>Unit - Taman Anggrek Residences</v>
          </cell>
        </row>
        <row r="159">
          <cell r="B159">
            <v>231680</v>
          </cell>
          <cell r="C159" t="str">
            <v>Aprilia Buana Dewi</v>
          </cell>
          <cell r="D159">
            <v>45194</v>
          </cell>
          <cell r="E159" t="str">
            <v>Facilities</v>
          </cell>
          <cell r="F159" t="str">
            <v>Staff</v>
          </cell>
          <cell r="G159" t="str">
            <v>Facility Staff</v>
          </cell>
          <cell r="H159" t="str">
            <v>Unit - Taman Anggrek Residences</v>
          </cell>
        </row>
        <row r="160">
          <cell r="B160">
            <v>232188</v>
          </cell>
          <cell r="C160" t="str">
            <v>Randhu Catur Saputra</v>
          </cell>
          <cell r="D160">
            <v>45261</v>
          </cell>
          <cell r="E160" t="str">
            <v>Facilities</v>
          </cell>
          <cell r="F160" t="str">
            <v>Staff</v>
          </cell>
          <cell r="G160" t="str">
            <v>Gym Attendant Staff</v>
          </cell>
          <cell r="H160" t="str">
            <v>Unit - Taman Anggrek Residences</v>
          </cell>
        </row>
        <row r="161">
          <cell r="B161">
            <v>221832</v>
          </cell>
          <cell r="C161" t="str">
            <v>Silvia Rizki</v>
          </cell>
          <cell r="D161">
            <v>44921</v>
          </cell>
          <cell r="E161" t="str">
            <v>Cinema</v>
          </cell>
          <cell r="F161" t="str">
            <v>Supervisor</v>
          </cell>
          <cell r="G161" t="str">
            <v>Cinema Operation Supervisor</v>
          </cell>
          <cell r="H161" t="str">
            <v>Unit - FLIX ASHTA</v>
          </cell>
        </row>
        <row r="162">
          <cell r="B162">
            <v>221467</v>
          </cell>
          <cell r="C162" t="str">
            <v>Mohamad Asep Sudrajat</v>
          </cell>
          <cell r="D162">
            <v>44830</v>
          </cell>
          <cell r="E162" t="str">
            <v>Cinema</v>
          </cell>
          <cell r="F162" t="str">
            <v>Supervisor</v>
          </cell>
          <cell r="G162" t="str">
            <v>Cinema Operation Supervisor</v>
          </cell>
          <cell r="H162" t="str">
            <v>Unit - FLIX ASHTA</v>
          </cell>
        </row>
        <row r="163">
          <cell r="B163">
            <v>220692</v>
          </cell>
          <cell r="C163" t="str">
            <v>Agus Purnomo</v>
          </cell>
          <cell r="D163">
            <v>44698</v>
          </cell>
          <cell r="E163" t="str">
            <v>Engineering</v>
          </cell>
          <cell r="F163" t="str">
            <v>Staff</v>
          </cell>
          <cell r="G163" t="str">
            <v>MVAC Staff</v>
          </cell>
          <cell r="H163" t="str">
            <v>Unit - ASHTA</v>
          </cell>
        </row>
        <row r="164">
          <cell r="B164">
            <v>220690</v>
          </cell>
          <cell r="C164" t="str">
            <v>Anwar Sodik</v>
          </cell>
          <cell r="D164">
            <v>44698</v>
          </cell>
          <cell r="E164" t="str">
            <v>Engineering</v>
          </cell>
          <cell r="F164" t="str">
            <v>Staff</v>
          </cell>
          <cell r="G164" t="str">
            <v>Plumbing Staff</v>
          </cell>
          <cell r="H164" t="str">
            <v>Unit - ASHTA</v>
          </cell>
        </row>
        <row r="165">
          <cell r="B165">
            <v>221136</v>
          </cell>
          <cell r="C165" t="str">
            <v>Arlis</v>
          </cell>
          <cell r="D165">
            <v>44781</v>
          </cell>
          <cell r="E165" t="str">
            <v>Engineering</v>
          </cell>
          <cell r="F165" t="str">
            <v>Staff</v>
          </cell>
          <cell r="G165" t="str">
            <v>MVAC Staff</v>
          </cell>
          <cell r="H165" t="str">
            <v>Unit - ASHTA</v>
          </cell>
        </row>
        <row r="166">
          <cell r="B166">
            <v>191048</v>
          </cell>
          <cell r="C166" t="str">
            <v>Asmari.</v>
          </cell>
          <cell r="D166">
            <v>43780</v>
          </cell>
          <cell r="E166" t="str">
            <v>Engineering</v>
          </cell>
          <cell r="F166" t="str">
            <v>Assistant Manager</v>
          </cell>
          <cell r="G166" t="str">
            <v>Engineering Assistant Manager</v>
          </cell>
          <cell r="H166" t="str">
            <v>Unit - ASHTA</v>
          </cell>
        </row>
        <row r="167">
          <cell r="B167">
            <v>210263</v>
          </cell>
          <cell r="C167" t="str">
            <v>Barus.N</v>
          </cell>
          <cell r="D167">
            <v>44308</v>
          </cell>
          <cell r="E167" t="str">
            <v>Engineering</v>
          </cell>
          <cell r="F167" t="str">
            <v>Supervisor</v>
          </cell>
          <cell r="G167" t="str">
            <v>MVAC Supervisor</v>
          </cell>
          <cell r="H167" t="str">
            <v>Unit - ASHTA</v>
          </cell>
        </row>
        <row r="168">
          <cell r="B168">
            <v>221366</v>
          </cell>
          <cell r="C168" t="str">
            <v>Celline Febianca</v>
          </cell>
          <cell r="D168">
            <v>44823</v>
          </cell>
          <cell r="E168" t="str">
            <v>Leasing</v>
          </cell>
          <cell r="F168" t="str">
            <v>Supervisor</v>
          </cell>
          <cell r="G168" t="str">
            <v>Leasing Supervisor</v>
          </cell>
          <cell r="H168" t="str">
            <v>Unit - ASHTA</v>
          </cell>
        </row>
        <row r="169">
          <cell r="B169">
            <v>210529</v>
          </cell>
          <cell r="C169" t="str">
            <v>Cinantya Mekar Cinta Sutanto</v>
          </cell>
          <cell r="D169">
            <v>44378</v>
          </cell>
          <cell r="E169" t="str">
            <v>Center Experience</v>
          </cell>
          <cell r="F169" t="str">
            <v>Supervisor</v>
          </cell>
          <cell r="G169" t="str">
            <v>Events Supervisor</v>
          </cell>
          <cell r="H169" t="str">
            <v>Unit - ASHTA</v>
          </cell>
        </row>
        <row r="170">
          <cell r="B170">
            <v>221363</v>
          </cell>
          <cell r="C170" t="str">
            <v>Dian Puspitasari</v>
          </cell>
          <cell r="D170">
            <v>44816</v>
          </cell>
          <cell r="E170" t="str">
            <v>Operational</v>
          </cell>
          <cell r="F170" t="str">
            <v>Supervisor</v>
          </cell>
          <cell r="G170" t="str">
            <v>Landscape Supervisor</v>
          </cell>
          <cell r="H170" t="str">
            <v>Unit - ASHTA</v>
          </cell>
        </row>
        <row r="171">
          <cell r="B171">
            <v>240354</v>
          </cell>
          <cell r="C171" t="str">
            <v>Dicka Kembara</v>
          </cell>
          <cell r="D171">
            <v>43535</v>
          </cell>
          <cell r="E171" t="str">
            <v>HR &amp; GA</v>
          </cell>
          <cell r="F171" t="str">
            <v>Non Staff</v>
          </cell>
          <cell r="G171" t="str">
            <v>Office Boy Non Staff</v>
          </cell>
          <cell r="H171" t="str">
            <v>Unit - ASHTA</v>
          </cell>
        </row>
        <row r="172">
          <cell r="B172">
            <v>231764</v>
          </cell>
          <cell r="C172" t="str">
            <v>Hamdan.</v>
          </cell>
          <cell r="D172">
            <v>43339</v>
          </cell>
          <cell r="E172" t="str">
            <v>HR &amp; GA</v>
          </cell>
          <cell r="F172" t="str">
            <v>Staff</v>
          </cell>
          <cell r="G172" t="str">
            <v>Warehouse Staff</v>
          </cell>
          <cell r="H172" t="str">
            <v>Unit - ASHTA</v>
          </cell>
        </row>
        <row r="173">
          <cell r="B173">
            <v>221317</v>
          </cell>
          <cell r="C173" t="str">
            <v>Harris Setiawan</v>
          </cell>
          <cell r="D173">
            <v>44805</v>
          </cell>
          <cell r="E173" t="str">
            <v>Fit Out</v>
          </cell>
          <cell r="F173" t="str">
            <v>Supervisor</v>
          </cell>
          <cell r="G173" t="str">
            <v>Fit Out Supervisor</v>
          </cell>
          <cell r="H173" t="str">
            <v>Unit - ASHTA</v>
          </cell>
        </row>
        <row r="174">
          <cell r="B174">
            <v>210877</v>
          </cell>
          <cell r="C174" t="str">
            <v>Lianawati</v>
          </cell>
          <cell r="D174">
            <v>44475</v>
          </cell>
          <cell r="E174" t="str">
            <v>Leasing</v>
          </cell>
          <cell r="F174" t="str">
            <v>Staff</v>
          </cell>
          <cell r="G174" t="str">
            <v>Leasing Administration Staff</v>
          </cell>
          <cell r="H174" t="str">
            <v>Unit - ASHTA</v>
          </cell>
        </row>
        <row r="175">
          <cell r="B175">
            <v>160854</v>
          </cell>
          <cell r="C175" t="str">
            <v>Lidya.</v>
          </cell>
          <cell r="D175">
            <v>42675</v>
          </cell>
          <cell r="E175" t="str">
            <v>Fit Out</v>
          </cell>
          <cell r="F175" t="str">
            <v>Assistant Manager</v>
          </cell>
          <cell r="G175" t="str">
            <v>Fit Out Assistant Manager</v>
          </cell>
          <cell r="H175" t="str">
            <v>Unit - ASHTA</v>
          </cell>
        </row>
        <row r="176">
          <cell r="B176">
            <v>210423</v>
          </cell>
          <cell r="C176" t="str">
            <v>Luthfan Az Zihni Suharto</v>
          </cell>
          <cell r="D176">
            <v>44350</v>
          </cell>
          <cell r="E176" t="str">
            <v>Operational</v>
          </cell>
          <cell r="F176" t="str">
            <v>Supervisor</v>
          </cell>
          <cell r="G176" t="str">
            <v>Fire &amp; Safety Supervisor</v>
          </cell>
          <cell r="H176" t="str">
            <v>Unit - ASHTA</v>
          </cell>
        </row>
        <row r="177">
          <cell r="B177">
            <v>220382</v>
          </cell>
          <cell r="C177" t="str">
            <v>M. Ade Syaputra</v>
          </cell>
          <cell r="D177">
            <v>44643</v>
          </cell>
          <cell r="E177" t="str">
            <v>Engineering</v>
          </cell>
          <cell r="F177" t="str">
            <v>Staff</v>
          </cell>
          <cell r="G177" t="str">
            <v>Electrical Staff</v>
          </cell>
          <cell r="H177" t="str">
            <v>Unit - ASHTA</v>
          </cell>
        </row>
        <row r="178">
          <cell r="B178">
            <v>150670</v>
          </cell>
          <cell r="C178" t="str">
            <v>Margaretha Yulien</v>
          </cell>
          <cell r="D178">
            <v>42220</v>
          </cell>
          <cell r="E178" t="str">
            <v>Fit Out</v>
          </cell>
          <cell r="F178" t="str">
            <v>Senior Manager</v>
          </cell>
          <cell r="G178" t="str">
            <v>Fit Out Manager</v>
          </cell>
          <cell r="H178" t="str">
            <v>Unit - ASHTA</v>
          </cell>
        </row>
        <row r="179">
          <cell r="B179">
            <v>210176</v>
          </cell>
          <cell r="C179" t="str">
            <v>Mustofa .</v>
          </cell>
          <cell r="D179">
            <v>44287</v>
          </cell>
          <cell r="E179" t="str">
            <v>Engineering</v>
          </cell>
          <cell r="F179" t="str">
            <v>Supervisor</v>
          </cell>
          <cell r="G179" t="str">
            <v>Plumbing Supervisor</v>
          </cell>
          <cell r="H179" t="str">
            <v>Unit - ASHTA</v>
          </cell>
        </row>
        <row r="180">
          <cell r="B180">
            <v>210275</v>
          </cell>
          <cell r="C180" t="str">
            <v>Nur Firmansyah</v>
          </cell>
          <cell r="D180">
            <v>44312</v>
          </cell>
          <cell r="E180" t="str">
            <v>Engineering</v>
          </cell>
          <cell r="F180" t="str">
            <v>Supervisor</v>
          </cell>
          <cell r="G180" t="str">
            <v>Civil Supervisor</v>
          </cell>
          <cell r="H180" t="str">
            <v>Unit - ASHTA</v>
          </cell>
        </row>
        <row r="181">
          <cell r="B181">
            <v>130983</v>
          </cell>
          <cell r="C181" t="str">
            <v>Nurudin.</v>
          </cell>
          <cell r="D181">
            <v>41533</v>
          </cell>
          <cell r="E181" t="str">
            <v>Engineering</v>
          </cell>
          <cell r="F181" t="str">
            <v>Supervisor</v>
          </cell>
          <cell r="G181" t="str">
            <v>Electrical Supervisor</v>
          </cell>
          <cell r="H181" t="str">
            <v>Unit - ASHTA</v>
          </cell>
        </row>
        <row r="182">
          <cell r="B182">
            <v>220505</v>
          </cell>
          <cell r="C182" t="str">
            <v>Ponco Hastoro</v>
          </cell>
          <cell r="D182">
            <v>44655</v>
          </cell>
          <cell r="E182" t="str">
            <v>Engineering</v>
          </cell>
          <cell r="F182" t="str">
            <v>Staff</v>
          </cell>
          <cell r="G182" t="str">
            <v>Electrical Staff</v>
          </cell>
          <cell r="H182" t="str">
            <v>Unit - ASHTA</v>
          </cell>
        </row>
        <row r="183">
          <cell r="B183">
            <v>170808</v>
          </cell>
          <cell r="C183" t="str">
            <v>Reza Fauzi</v>
          </cell>
          <cell r="D183">
            <v>42982</v>
          </cell>
          <cell r="E183" t="str">
            <v>Fit Out</v>
          </cell>
          <cell r="F183" t="str">
            <v>Supervisor</v>
          </cell>
          <cell r="G183" t="str">
            <v>Fit Out Supervisor</v>
          </cell>
          <cell r="H183" t="str">
            <v>Unit - ASHTA</v>
          </cell>
        </row>
        <row r="184">
          <cell r="B184">
            <v>181139</v>
          </cell>
          <cell r="C184" t="str">
            <v>Sehat R. Sianipar</v>
          </cell>
          <cell r="D184">
            <v>43346</v>
          </cell>
          <cell r="E184" t="str">
            <v>Fit Out</v>
          </cell>
          <cell r="F184" t="str">
            <v>Supervisor</v>
          </cell>
          <cell r="G184" t="str">
            <v>Fit Out Supervisor</v>
          </cell>
          <cell r="H184" t="str">
            <v>Unit - ASHTA</v>
          </cell>
        </row>
        <row r="185">
          <cell r="B185">
            <v>110144</v>
          </cell>
          <cell r="C185" t="str">
            <v>Senthia Windy Lestari</v>
          </cell>
          <cell r="D185">
            <v>40575</v>
          </cell>
          <cell r="E185" t="str">
            <v>HR &amp; GA</v>
          </cell>
          <cell r="F185" t="str">
            <v>Senior Staff</v>
          </cell>
          <cell r="G185" t="str">
            <v>HR &amp; GA Operation Staff</v>
          </cell>
          <cell r="H185" t="str">
            <v>Unit - ASHTA</v>
          </cell>
        </row>
        <row r="186">
          <cell r="B186">
            <v>160470</v>
          </cell>
          <cell r="C186" t="str">
            <v>Sri Adiyani</v>
          </cell>
          <cell r="D186">
            <v>42522</v>
          </cell>
          <cell r="E186" t="str">
            <v>Fit Out</v>
          </cell>
          <cell r="F186" t="str">
            <v>Staff</v>
          </cell>
          <cell r="G186" t="str">
            <v>Fit Out Administration Staff</v>
          </cell>
          <cell r="H186" t="str">
            <v>Unit - ASHTA</v>
          </cell>
        </row>
        <row r="187">
          <cell r="B187">
            <v>180920</v>
          </cell>
          <cell r="C187" t="str">
            <v>Suci Ardina Fitriani H</v>
          </cell>
          <cell r="D187">
            <v>43283</v>
          </cell>
          <cell r="E187" t="str">
            <v>Center Experience</v>
          </cell>
          <cell r="F187" t="str">
            <v>Assistant Manager</v>
          </cell>
          <cell r="G187" t="str">
            <v>Casual Leasing Assistant Manager</v>
          </cell>
          <cell r="H187" t="str">
            <v>Unit - ASHTA</v>
          </cell>
        </row>
        <row r="188">
          <cell r="B188">
            <v>221255</v>
          </cell>
          <cell r="C188" t="str">
            <v>Suparjo</v>
          </cell>
          <cell r="D188">
            <v>44805</v>
          </cell>
          <cell r="E188" t="str">
            <v>Engineering</v>
          </cell>
          <cell r="F188" t="str">
            <v>Staff</v>
          </cell>
          <cell r="G188" t="str">
            <v>Electrical Staff</v>
          </cell>
          <cell r="H188" t="str">
            <v>Unit - ASHTA</v>
          </cell>
        </row>
        <row r="189">
          <cell r="B189">
            <v>180625</v>
          </cell>
          <cell r="C189" t="str">
            <v>Toar Mahenly Tanos</v>
          </cell>
          <cell r="D189">
            <v>43213</v>
          </cell>
          <cell r="E189" t="str">
            <v>Center Experience</v>
          </cell>
          <cell r="F189" t="str">
            <v>Supervisor</v>
          </cell>
          <cell r="G189" t="str">
            <v>Graphic Designer Supervisor</v>
          </cell>
          <cell r="H189" t="str">
            <v>Unit - ASHTA</v>
          </cell>
        </row>
        <row r="190">
          <cell r="B190">
            <v>210549</v>
          </cell>
          <cell r="C190" t="str">
            <v>Ulfa Yani</v>
          </cell>
          <cell r="D190">
            <v>44378</v>
          </cell>
          <cell r="E190" t="str">
            <v>Center Experience</v>
          </cell>
          <cell r="F190" t="str">
            <v>Staff</v>
          </cell>
          <cell r="G190" t="str">
            <v>Advertising &amp; Shopping Promotion Staff</v>
          </cell>
          <cell r="H190" t="str">
            <v>Unit - ASHTA</v>
          </cell>
        </row>
        <row r="191">
          <cell r="B191">
            <v>191094</v>
          </cell>
          <cell r="C191" t="str">
            <v>Valerian Ivan Raharja</v>
          </cell>
          <cell r="D191">
            <v>43794</v>
          </cell>
          <cell r="E191" t="str">
            <v>Leasing</v>
          </cell>
          <cell r="F191" t="str">
            <v>Manager</v>
          </cell>
          <cell r="G191" t="str">
            <v>Leasing Manager</v>
          </cell>
          <cell r="H191" t="str">
            <v>Unit - ASHTA</v>
          </cell>
        </row>
        <row r="192">
          <cell r="B192">
            <v>160971</v>
          </cell>
          <cell r="C192" t="str">
            <v>Zico Rossano Hansakarya</v>
          </cell>
          <cell r="D192">
            <v>42717</v>
          </cell>
          <cell r="E192" t="str">
            <v>Marketing Communication</v>
          </cell>
          <cell r="F192" t="str">
            <v>Deputy General Manager</v>
          </cell>
          <cell r="G192" t="str">
            <v>Marketing Communication General Manager</v>
          </cell>
          <cell r="H192" t="str">
            <v>Unit - ASHTA</v>
          </cell>
        </row>
        <row r="193">
          <cell r="B193">
            <v>230801</v>
          </cell>
          <cell r="C193" t="str">
            <v>Hendi Hidayat</v>
          </cell>
          <cell r="D193">
            <v>45085</v>
          </cell>
          <cell r="E193" t="str">
            <v>Operational</v>
          </cell>
          <cell r="F193" t="str">
            <v>Supervisor</v>
          </cell>
          <cell r="G193" t="str">
            <v>Housekeeping Supervisor</v>
          </cell>
          <cell r="H193" t="str">
            <v>Unit - ASHTA</v>
          </cell>
        </row>
        <row r="194">
          <cell r="B194">
            <v>231421</v>
          </cell>
          <cell r="C194" t="str">
            <v>Arief Kurniawan</v>
          </cell>
          <cell r="D194">
            <v>45159</v>
          </cell>
          <cell r="E194" t="str">
            <v>Center Experience</v>
          </cell>
          <cell r="F194" t="str">
            <v>Supervisor</v>
          </cell>
          <cell r="G194" t="str">
            <v>Social Media &amp; Digital Administration Supervisor</v>
          </cell>
          <cell r="H194" t="str">
            <v>Unit - ASHTA</v>
          </cell>
        </row>
        <row r="195">
          <cell r="B195">
            <v>231737</v>
          </cell>
          <cell r="C195" t="str">
            <v>Pritha Auria Prameswary</v>
          </cell>
          <cell r="D195">
            <v>45201</v>
          </cell>
          <cell r="E195" t="str">
            <v>Operational</v>
          </cell>
          <cell r="F195" t="str">
            <v>Manager</v>
          </cell>
          <cell r="G195" t="str">
            <v>Operation Mall Manager</v>
          </cell>
          <cell r="H195" t="str">
            <v>Unit - ASHTA</v>
          </cell>
        </row>
        <row r="196">
          <cell r="B196">
            <v>232256</v>
          </cell>
          <cell r="C196" t="str">
            <v>Andrian Risadi</v>
          </cell>
          <cell r="D196">
            <v>45271</v>
          </cell>
          <cell r="E196" t="str">
            <v>GE &amp; TR</v>
          </cell>
          <cell r="F196" t="str">
            <v>Staff</v>
          </cell>
          <cell r="G196" t="str">
            <v>GEA &amp; Tenant Relation Staff</v>
          </cell>
          <cell r="H196" t="str">
            <v>Unit - ASHTA</v>
          </cell>
        </row>
        <row r="197">
          <cell r="B197">
            <v>232369</v>
          </cell>
          <cell r="C197" t="str">
            <v>Rosmainia Alfandari</v>
          </cell>
          <cell r="D197">
            <v>45293</v>
          </cell>
          <cell r="E197" t="str">
            <v>Engineering</v>
          </cell>
          <cell r="F197" t="str">
            <v>Staff</v>
          </cell>
          <cell r="G197" t="str">
            <v>Engineering Administration Staff</v>
          </cell>
          <cell r="H197" t="str">
            <v>Unit - ASHTA</v>
          </cell>
        </row>
        <row r="198">
          <cell r="B198">
            <v>240381</v>
          </cell>
          <cell r="C198" t="str">
            <v>Ceria Thalia Sumanti</v>
          </cell>
          <cell r="D198">
            <v>45348</v>
          </cell>
          <cell r="E198" t="str">
            <v>Fit Out</v>
          </cell>
          <cell r="F198" t="str">
            <v>Supervisor</v>
          </cell>
          <cell r="G198" t="str">
            <v>Fit Out Supervisor</v>
          </cell>
          <cell r="H198" t="str">
            <v>Unit - ASHTA</v>
          </cell>
        </row>
        <row r="199">
          <cell r="B199">
            <v>230849</v>
          </cell>
          <cell r="C199" t="str">
            <v>Raiyan Ramadhan</v>
          </cell>
          <cell r="D199">
            <v>43339</v>
          </cell>
          <cell r="E199" t="str">
            <v>GE &amp; TR</v>
          </cell>
          <cell r="F199" t="str">
            <v>Senior Staff</v>
          </cell>
          <cell r="G199" t="str">
            <v>GEA &amp; Tenant Relation Staff</v>
          </cell>
          <cell r="H199" t="str">
            <v>Unit - ASHTA</v>
          </cell>
        </row>
        <row r="200">
          <cell r="B200">
            <v>220784</v>
          </cell>
          <cell r="C200" t="str">
            <v>Fahrian Chairul Umam</v>
          </cell>
          <cell r="D200">
            <v>44714</v>
          </cell>
          <cell r="E200" t="str">
            <v>Cinema</v>
          </cell>
          <cell r="F200" t="str">
            <v>Supervisor</v>
          </cell>
          <cell r="G200" t="str">
            <v>Cinema Operation Supervisor</v>
          </cell>
          <cell r="H200" t="str">
            <v>Unit - FLIX GGP</v>
          </cell>
        </row>
        <row r="201">
          <cell r="B201">
            <v>221707</v>
          </cell>
          <cell r="C201" t="str">
            <v>Rizky Kurniawan Rizwar</v>
          </cell>
          <cell r="D201">
            <v>44886</v>
          </cell>
          <cell r="E201" t="str">
            <v>Cinema</v>
          </cell>
          <cell r="F201" t="str">
            <v>Senior Staff</v>
          </cell>
          <cell r="G201" t="str">
            <v>Cinema Administration Staff</v>
          </cell>
          <cell r="H201" t="str">
            <v>Unit - FLIX GGP</v>
          </cell>
        </row>
        <row r="202">
          <cell r="B202">
            <v>160965</v>
          </cell>
          <cell r="C202" t="str">
            <v>Lois Ridarsono</v>
          </cell>
          <cell r="D202">
            <v>42712</v>
          </cell>
          <cell r="E202" t="str">
            <v>Cinema</v>
          </cell>
          <cell r="F202" t="str">
            <v>Supervisor</v>
          </cell>
          <cell r="G202" t="str">
            <v>Cinema Technology Supervisor</v>
          </cell>
          <cell r="H202" t="str">
            <v>Unit - FLIX GGP</v>
          </cell>
        </row>
        <row r="203">
          <cell r="B203">
            <v>170123</v>
          </cell>
          <cell r="C203" t="str">
            <v>Riyan Rizki</v>
          </cell>
          <cell r="D203">
            <v>42772</v>
          </cell>
          <cell r="E203" t="str">
            <v>Cinema</v>
          </cell>
          <cell r="F203" t="str">
            <v>Supervisor</v>
          </cell>
          <cell r="G203" t="str">
            <v>Cinema Technology Supervisor</v>
          </cell>
          <cell r="H203" t="str">
            <v>Unit - FLIX GGP</v>
          </cell>
        </row>
        <row r="204">
          <cell r="B204">
            <v>190789</v>
          </cell>
          <cell r="C204" t="str">
            <v>Hery Hermawan</v>
          </cell>
          <cell r="D204">
            <v>43710</v>
          </cell>
          <cell r="E204" t="str">
            <v>Center Experience</v>
          </cell>
          <cell r="F204" t="str">
            <v>Staff</v>
          </cell>
          <cell r="G204" t="str">
            <v>Casual Leasing Staff</v>
          </cell>
          <cell r="H204" t="str">
            <v>Unit - GGP</v>
          </cell>
        </row>
        <row r="205">
          <cell r="B205">
            <v>110264</v>
          </cell>
          <cell r="C205" t="str">
            <v>Nurul Amalina</v>
          </cell>
          <cell r="D205">
            <v>41379</v>
          </cell>
          <cell r="E205" t="str">
            <v>Engineering</v>
          </cell>
          <cell r="F205" t="str">
            <v>Senior Staff</v>
          </cell>
          <cell r="G205" t="str">
            <v>Engineering Administration Staff</v>
          </cell>
          <cell r="H205" t="str">
            <v>Unit - GGP</v>
          </cell>
        </row>
        <row r="206">
          <cell r="B206">
            <v>130571</v>
          </cell>
          <cell r="C206" t="str">
            <v>Sandi Ramdani</v>
          </cell>
          <cell r="D206">
            <v>41407</v>
          </cell>
          <cell r="E206" t="str">
            <v>Engineering</v>
          </cell>
          <cell r="F206" t="str">
            <v>Staff</v>
          </cell>
          <cell r="G206" t="str">
            <v>Control Panel Staff</v>
          </cell>
          <cell r="H206" t="str">
            <v>Unit - GGP</v>
          </cell>
        </row>
        <row r="207">
          <cell r="B207">
            <v>130896</v>
          </cell>
          <cell r="C207" t="str">
            <v>Asparih.</v>
          </cell>
          <cell r="D207">
            <v>41509</v>
          </cell>
          <cell r="E207" t="str">
            <v>Engineering</v>
          </cell>
          <cell r="F207" t="str">
            <v>Staff</v>
          </cell>
          <cell r="G207" t="str">
            <v>Control Panel Staff</v>
          </cell>
          <cell r="H207" t="str">
            <v>Unit - GGP</v>
          </cell>
        </row>
        <row r="208">
          <cell r="B208">
            <v>130938</v>
          </cell>
          <cell r="C208" t="str">
            <v>M. Zainu Rohman</v>
          </cell>
          <cell r="D208">
            <v>41519</v>
          </cell>
          <cell r="E208" t="str">
            <v>Engineering</v>
          </cell>
          <cell r="F208" t="str">
            <v>Staff</v>
          </cell>
          <cell r="G208" t="str">
            <v>Control Panel Staff</v>
          </cell>
          <cell r="H208" t="str">
            <v>Unit - GGP</v>
          </cell>
        </row>
        <row r="209">
          <cell r="B209">
            <v>140357</v>
          </cell>
          <cell r="C209" t="str">
            <v>Satriya Hono Agung Putra</v>
          </cell>
          <cell r="D209">
            <v>41730</v>
          </cell>
          <cell r="E209" t="str">
            <v>Engineering</v>
          </cell>
          <cell r="F209" t="str">
            <v>Staff</v>
          </cell>
          <cell r="G209" t="str">
            <v>Electrical Staff</v>
          </cell>
          <cell r="H209" t="str">
            <v>Unit - GGP</v>
          </cell>
        </row>
        <row r="210">
          <cell r="B210">
            <v>140646</v>
          </cell>
          <cell r="C210" t="str">
            <v>Siswardaya</v>
          </cell>
          <cell r="D210">
            <v>41794</v>
          </cell>
          <cell r="E210" t="str">
            <v>Engineering</v>
          </cell>
          <cell r="F210" t="str">
            <v>Staff</v>
          </cell>
          <cell r="G210" t="str">
            <v>Plumbing Staff</v>
          </cell>
          <cell r="H210" t="str">
            <v>Unit - GGP</v>
          </cell>
        </row>
        <row r="211">
          <cell r="B211">
            <v>140645</v>
          </cell>
          <cell r="C211" t="str">
            <v>Hasan Toat</v>
          </cell>
          <cell r="D211">
            <v>41794</v>
          </cell>
          <cell r="E211" t="str">
            <v>Engineering</v>
          </cell>
          <cell r="F211" t="str">
            <v>Staff</v>
          </cell>
          <cell r="G211" t="str">
            <v>MVAC Staff</v>
          </cell>
          <cell r="H211" t="str">
            <v>Unit - GGP</v>
          </cell>
        </row>
        <row r="212">
          <cell r="B212">
            <v>141413</v>
          </cell>
          <cell r="C212" t="str">
            <v>Dodi.</v>
          </cell>
          <cell r="D212">
            <v>41974</v>
          </cell>
          <cell r="E212" t="str">
            <v>Engineering</v>
          </cell>
          <cell r="F212" t="str">
            <v>Staff</v>
          </cell>
          <cell r="G212" t="str">
            <v>MVAC Staff</v>
          </cell>
          <cell r="H212" t="str">
            <v>Unit - GGP</v>
          </cell>
        </row>
        <row r="213">
          <cell r="B213">
            <v>150197</v>
          </cell>
          <cell r="C213" t="str">
            <v>Taryanto.</v>
          </cell>
          <cell r="D213">
            <v>42051</v>
          </cell>
          <cell r="E213" t="str">
            <v>Engineering</v>
          </cell>
          <cell r="F213" t="str">
            <v>Staff</v>
          </cell>
          <cell r="G213" t="str">
            <v>Electrical Staff</v>
          </cell>
          <cell r="H213" t="str">
            <v>Unit - GGP</v>
          </cell>
        </row>
        <row r="214">
          <cell r="B214">
            <v>150973</v>
          </cell>
          <cell r="C214" t="str">
            <v>Taufiqurrohman.</v>
          </cell>
          <cell r="D214">
            <v>42310</v>
          </cell>
          <cell r="E214" t="str">
            <v>Engineering</v>
          </cell>
          <cell r="F214" t="str">
            <v>Staff</v>
          </cell>
          <cell r="G214" t="str">
            <v>MVAC Staff</v>
          </cell>
          <cell r="H214" t="str">
            <v>Unit - GGP</v>
          </cell>
        </row>
        <row r="215">
          <cell r="B215">
            <v>130575</v>
          </cell>
          <cell r="C215" t="str">
            <v>Trigianto.</v>
          </cell>
          <cell r="D215">
            <v>41407</v>
          </cell>
          <cell r="E215" t="str">
            <v>Engineering</v>
          </cell>
          <cell r="F215" t="str">
            <v>Supervisor</v>
          </cell>
          <cell r="G215" t="str">
            <v>Electrical Supervisor</v>
          </cell>
          <cell r="H215" t="str">
            <v>Unit - GGP</v>
          </cell>
        </row>
        <row r="216">
          <cell r="B216">
            <v>131258</v>
          </cell>
          <cell r="C216" t="str">
            <v>Supari.</v>
          </cell>
          <cell r="D216">
            <v>41589</v>
          </cell>
          <cell r="E216" t="str">
            <v>Engineering</v>
          </cell>
          <cell r="F216" t="str">
            <v>Supervisor</v>
          </cell>
          <cell r="G216" t="str">
            <v>Civil Supervisor</v>
          </cell>
          <cell r="H216" t="str">
            <v>Unit - GGP</v>
          </cell>
        </row>
        <row r="217">
          <cell r="B217">
            <v>131262</v>
          </cell>
          <cell r="C217" t="str">
            <v>Agus Pranowo</v>
          </cell>
          <cell r="D217">
            <v>41591</v>
          </cell>
          <cell r="E217" t="str">
            <v>Engineering</v>
          </cell>
          <cell r="F217" t="str">
            <v>Supervisor</v>
          </cell>
          <cell r="G217" t="str">
            <v>Plumbing Supervisor</v>
          </cell>
          <cell r="H217" t="str">
            <v>Unit - GGP</v>
          </cell>
        </row>
        <row r="218">
          <cell r="B218">
            <v>230705</v>
          </cell>
          <cell r="C218" t="str">
            <v>Heru Mustofa</v>
          </cell>
          <cell r="D218">
            <v>42464</v>
          </cell>
          <cell r="E218" t="str">
            <v>Engineering</v>
          </cell>
          <cell r="F218" t="str">
            <v>Staff</v>
          </cell>
          <cell r="G218" t="str">
            <v>Electrical Staff</v>
          </cell>
          <cell r="H218" t="str">
            <v>Unit - GGP</v>
          </cell>
        </row>
        <row r="219">
          <cell r="B219">
            <v>130877</v>
          </cell>
          <cell r="C219" t="str">
            <v>Farida Astoria</v>
          </cell>
          <cell r="D219">
            <v>41505</v>
          </cell>
          <cell r="E219" t="str">
            <v>Finance &amp; Accounting</v>
          </cell>
          <cell r="F219" t="str">
            <v>Staff</v>
          </cell>
          <cell r="G219" t="str">
            <v>Cashier Staff</v>
          </cell>
          <cell r="H219" t="str">
            <v>Unit - GGP</v>
          </cell>
        </row>
        <row r="220">
          <cell r="B220">
            <v>140975</v>
          </cell>
          <cell r="C220" t="str">
            <v>Achmad Ardita</v>
          </cell>
          <cell r="D220">
            <v>41890</v>
          </cell>
          <cell r="E220" t="str">
            <v>HR &amp; GA</v>
          </cell>
          <cell r="F220" t="str">
            <v>Non Staff</v>
          </cell>
          <cell r="G220" t="str">
            <v>Office Boy</v>
          </cell>
          <cell r="H220" t="str">
            <v>Unit - GGP</v>
          </cell>
        </row>
        <row r="221">
          <cell r="B221">
            <v>231460</v>
          </cell>
          <cell r="C221" t="str">
            <v>Azistia Kurniadi</v>
          </cell>
          <cell r="D221">
            <v>43018</v>
          </cell>
          <cell r="E221" t="str">
            <v>HR &amp; GA</v>
          </cell>
          <cell r="F221" t="str">
            <v>Non Staff</v>
          </cell>
          <cell r="G221" t="str">
            <v>Messenger</v>
          </cell>
          <cell r="H221" t="str">
            <v>Unit - GGP</v>
          </cell>
        </row>
        <row r="222">
          <cell r="B222">
            <v>103469</v>
          </cell>
          <cell r="C222" t="str">
            <v>Subroto.</v>
          </cell>
          <cell r="D222">
            <v>40513</v>
          </cell>
          <cell r="E222" t="str">
            <v>HR &amp; GA</v>
          </cell>
          <cell r="F222" t="str">
            <v>Supervisor</v>
          </cell>
          <cell r="G222" t="str">
            <v>Warehouse Supervisor</v>
          </cell>
          <cell r="H222" t="str">
            <v>Unit - GGP</v>
          </cell>
        </row>
        <row r="223">
          <cell r="B223">
            <v>171033</v>
          </cell>
          <cell r="C223" t="str">
            <v>Benny.</v>
          </cell>
          <cell r="D223">
            <v>43047</v>
          </cell>
          <cell r="E223" t="str">
            <v>Leasing</v>
          </cell>
          <cell r="F223" t="str">
            <v>Manager</v>
          </cell>
          <cell r="G223" t="str">
            <v>Leasing Manager</v>
          </cell>
          <cell r="H223" t="str">
            <v>Unit - GGP</v>
          </cell>
        </row>
        <row r="224">
          <cell r="B224">
            <v>190569</v>
          </cell>
          <cell r="C224" t="str">
            <v>Yuriza Vidya Bramantio</v>
          </cell>
          <cell r="D224">
            <v>43636</v>
          </cell>
          <cell r="E224" t="str">
            <v>Center Experience</v>
          </cell>
          <cell r="F224" t="str">
            <v>Staff</v>
          </cell>
          <cell r="G224" t="str">
            <v>Advertising &amp; Shopping Promotion Staff</v>
          </cell>
          <cell r="H224" t="str">
            <v>Unit - GGP</v>
          </cell>
        </row>
        <row r="225">
          <cell r="B225">
            <v>110672</v>
          </cell>
          <cell r="C225" t="str">
            <v>Tias Mintaraga</v>
          </cell>
          <cell r="D225">
            <v>40756</v>
          </cell>
          <cell r="E225" t="str">
            <v>Event</v>
          </cell>
          <cell r="F225" t="str">
            <v>Supervisor</v>
          </cell>
          <cell r="G225" t="str">
            <v>Visual Merchandise &amp; Onsite Supervisor</v>
          </cell>
          <cell r="H225" t="str">
            <v>Unit - GGP</v>
          </cell>
        </row>
        <row r="226">
          <cell r="B226">
            <v>220141</v>
          </cell>
          <cell r="C226" t="str">
            <v>Komang Soma Aryayuda</v>
          </cell>
          <cell r="D226">
            <v>44594</v>
          </cell>
          <cell r="E226" t="str">
            <v>Center Experience</v>
          </cell>
          <cell r="F226" t="str">
            <v>Staff</v>
          </cell>
          <cell r="G226" t="str">
            <v>Social Media &amp; Digital Administration Staff</v>
          </cell>
          <cell r="H226" t="str">
            <v>Unit - GGP</v>
          </cell>
        </row>
        <row r="227">
          <cell r="B227">
            <v>220142</v>
          </cell>
          <cell r="C227" t="str">
            <v>Setiadi Purwantoro</v>
          </cell>
          <cell r="D227">
            <v>44594</v>
          </cell>
          <cell r="E227" t="str">
            <v>Operational</v>
          </cell>
          <cell r="F227" t="str">
            <v>Staff</v>
          </cell>
          <cell r="G227" t="str">
            <v>Security Staff</v>
          </cell>
          <cell r="H227" t="str">
            <v>Unit - GGP</v>
          </cell>
        </row>
        <row r="228">
          <cell r="B228">
            <v>220304</v>
          </cell>
          <cell r="C228" t="str">
            <v>Gracia Maria Loemongga</v>
          </cell>
          <cell r="D228">
            <v>44634</v>
          </cell>
          <cell r="E228" t="str">
            <v>HR &amp; GA</v>
          </cell>
          <cell r="F228" t="str">
            <v>Staff</v>
          </cell>
          <cell r="G228" t="str">
            <v>HR &amp; GA Operation Staff</v>
          </cell>
          <cell r="H228" t="str">
            <v>Unit - GGP</v>
          </cell>
        </row>
        <row r="229">
          <cell r="B229">
            <v>220743</v>
          </cell>
          <cell r="C229" t="str">
            <v>Andi Yusup</v>
          </cell>
          <cell r="D229">
            <v>44704</v>
          </cell>
          <cell r="E229" t="str">
            <v>Engineering</v>
          </cell>
          <cell r="F229" t="str">
            <v>Staff</v>
          </cell>
          <cell r="G229" t="str">
            <v>Plumbing Staff</v>
          </cell>
          <cell r="H229" t="str">
            <v>Unit - GGP</v>
          </cell>
        </row>
        <row r="230">
          <cell r="B230">
            <v>151110</v>
          </cell>
          <cell r="C230" t="str">
            <v>Taufik Hidayat</v>
          </cell>
          <cell r="D230">
            <v>42360</v>
          </cell>
          <cell r="E230" t="str">
            <v>Engineering</v>
          </cell>
          <cell r="F230" t="str">
            <v>Staff</v>
          </cell>
          <cell r="G230" t="str">
            <v>MVAC Staff</v>
          </cell>
          <cell r="H230" t="str">
            <v>Unit - GGP</v>
          </cell>
        </row>
        <row r="231">
          <cell r="B231">
            <v>220785</v>
          </cell>
          <cell r="C231" t="str">
            <v>Wito</v>
          </cell>
          <cell r="D231">
            <v>44714</v>
          </cell>
          <cell r="E231" t="str">
            <v>Engineering</v>
          </cell>
          <cell r="F231" t="str">
            <v>Staff</v>
          </cell>
          <cell r="G231" t="str">
            <v>Civil Staff</v>
          </cell>
          <cell r="H231" t="str">
            <v>Unit - GGP</v>
          </cell>
        </row>
        <row r="232">
          <cell r="B232">
            <v>220901</v>
          </cell>
          <cell r="C232" t="str">
            <v>Rafif Sabastian</v>
          </cell>
          <cell r="D232">
            <v>44739</v>
          </cell>
          <cell r="E232" t="str">
            <v>Engineering</v>
          </cell>
          <cell r="F232" t="str">
            <v>Staff</v>
          </cell>
          <cell r="G232" t="str">
            <v>Civil Staff</v>
          </cell>
          <cell r="H232" t="str">
            <v>Unit - GGP</v>
          </cell>
        </row>
        <row r="233">
          <cell r="B233">
            <v>221632</v>
          </cell>
          <cell r="C233" t="str">
            <v>Yos Dora Cristy Girsang</v>
          </cell>
          <cell r="D233">
            <v>44872</v>
          </cell>
          <cell r="E233" t="str">
            <v>ASRI Living</v>
          </cell>
          <cell r="F233" t="str">
            <v>Staff</v>
          </cell>
          <cell r="G233" t="str">
            <v>ASRI Living Staff</v>
          </cell>
          <cell r="H233" t="str">
            <v>Unit - GGP</v>
          </cell>
        </row>
        <row r="234">
          <cell r="B234">
            <v>110570</v>
          </cell>
          <cell r="C234" t="str">
            <v>Kiki Amelia</v>
          </cell>
          <cell r="D234">
            <v>40721</v>
          </cell>
          <cell r="E234" t="str">
            <v>GE &amp; TR</v>
          </cell>
          <cell r="F234" t="str">
            <v>Senior Staff</v>
          </cell>
          <cell r="G234" t="str">
            <v>GEA &amp; TR Staff</v>
          </cell>
          <cell r="H234" t="str">
            <v>Unit - GGP</v>
          </cell>
        </row>
        <row r="235">
          <cell r="B235">
            <v>231319</v>
          </cell>
          <cell r="C235" t="str">
            <v>Parulian Simatupang</v>
          </cell>
          <cell r="D235">
            <v>45145</v>
          </cell>
          <cell r="E235" t="str">
            <v>Operational</v>
          </cell>
          <cell r="F235" t="str">
            <v>Supervisor</v>
          </cell>
          <cell r="G235" t="str">
            <v>Security Supervisor</v>
          </cell>
          <cell r="H235" t="str">
            <v>Unit - GGP</v>
          </cell>
        </row>
        <row r="236">
          <cell r="B236">
            <v>231616</v>
          </cell>
          <cell r="C236" t="str">
            <v>Jeremy Groversam D</v>
          </cell>
          <cell r="D236">
            <v>45187</v>
          </cell>
          <cell r="E236" t="str">
            <v>Center Experience</v>
          </cell>
          <cell r="F236" t="str">
            <v>Supervisor</v>
          </cell>
          <cell r="G236" t="str">
            <v>Graphic Designer Supervisor</v>
          </cell>
          <cell r="H236" t="str">
            <v>Unit - GGP</v>
          </cell>
        </row>
        <row r="237">
          <cell r="B237">
            <v>231675</v>
          </cell>
          <cell r="C237" t="str">
            <v>Abdul Hamid Suherlan</v>
          </cell>
          <cell r="D237">
            <v>45194</v>
          </cell>
          <cell r="E237" t="str">
            <v>Center Experience</v>
          </cell>
          <cell r="F237" t="str">
            <v>Supervisor</v>
          </cell>
          <cell r="G237" t="str">
            <v>Events Supervisor</v>
          </cell>
          <cell r="H237" t="str">
            <v>Unit - GGP</v>
          </cell>
        </row>
        <row r="238">
          <cell r="B238">
            <v>232074</v>
          </cell>
          <cell r="C238" t="str">
            <v>Munifa Hartoyo</v>
          </cell>
          <cell r="D238">
            <v>45250</v>
          </cell>
          <cell r="E238" t="str">
            <v>Center Experience</v>
          </cell>
          <cell r="F238" t="str">
            <v>Supervisor</v>
          </cell>
          <cell r="G238" t="str">
            <v>Casual Leasing Supervisor</v>
          </cell>
          <cell r="H238" t="str">
            <v>Unit - GGP</v>
          </cell>
        </row>
        <row r="239">
          <cell r="B239">
            <v>232321</v>
          </cell>
          <cell r="C239" t="str">
            <v>Cita Budi Riandini</v>
          </cell>
          <cell r="D239">
            <v>45280</v>
          </cell>
          <cell r="E239" t="str">
            <v>Operational</v>
          </cell>
          <cell r="F239" t="str">
            <v>Staff</v>
          </cell>
          <cell r="G239" t="str">
            <v>Operation Mall Administration Staff</v>
          </cell>
          <cell r="H239" t="str">
            <v>Unit - GGP</v>
          </cell>
        </row>
        <row r="240">
          <cell r="B240">
            <v>103465</v>
          </cell>
          <cell r="C240" t="str">
            <v>Siam Wibowo</v>
          </cell>
          <cell r="D240">
            <v>40513</v>
          </cell>
          <cell r="E240" t="str">
            <v>Engineering</v>
          </cell>
          <cell r="F240" t="str">
            <v>Supervisor</v>
          </cell>
          <cell r="G240" t="str">
            <v>Plumbing Supervisor</v>
          </cell>
          <cell r="H240" t="str">
            <v>Unit - GGP</v>
          </cell>
        </row>
        <row r="241">
          <cell r="B241">
            <v>240059</v>
          </cell>
          <cell r="C241" t="str">
            <v>Elgaree Jane Hanna Zohnya</v>
          </cell>
          <cell r="D241">
            <v>45306</v>
          </cell>
          <cell r="E241" t="str">
            <v>Leasing</v>
          </cell>
          <cell r="F241" t="str">
            <v>Manager</v>
          </cell>
          <cell r="G241" t="str">
            <v>Leasing Manager</v>
          </cell>
          <cell r="H241" t="str">
            <v>Unit - GGP</v>
          </cell>
        </row>
        <row r="242">
          <cell r="B242">
            <v>231718</v>
          </cell>
          <cell r="C242" t="str">
            <v>Dara Puspita Kirana</v>
          </cell>
          <cell r="D242">
            <v>43367</v>
          </cell>
          <cell r="E242" t="str">
            <v>GE &amp; TR</v>
          </cell>
          <cell r="F242" t="str">
            <v>Senior Staff</v>
          </cell>
          <cell r="G242" t="str">
            <v>GEA Staff</v>
          </cell>
          <cell r="H242" t="str">
            <v>Unit - GGP</v>
          </cell>
        </row>
        <row r="243">
          <cell r="B243">
            <v>240172</v>
          </cell>
          <cell r="C243" t="str">
            <v>Erilia Oktriana</v>
          </cell>
          <cell r="D243">
            <v>45323</v>
          </cell>
          <cell r="E243" t="str">
            <v>Operational</v>
          </cell>
          <cell r="F243" t="str">
            <v>Supervisor</v>
          </cell>
          <cell r="G243" t="str">
            <v>Landscape Supervisor</v>
          </cell>
          <cell r="H243" t="str">
            <v>Unit - GGP</v>
          </cell>
        </row>
        <row r="244">
          <cell r="B244">
            <v>240281</v>
          </cell>
          <cell r="C244" t="str">
            <v>Apriyansah</v>
          </cell>
          <cell r="D244">
            <v>45334</v>
          </cell>
          <cell r="E244" t="str">
            <v>GE &amp; TR</v>
          </cell>
          <cell r="F244" t="str">
            <v>Staff</v>
          </cell>
          <cell r="G244" t="str">
            <v>GEA &amp; Tenant Relation Staff</v>
          </cell>
          <cell r="H244" t="str">
            <v>Unit - GGP</v>
          </cell>
        </row>
        <row r="245">
          <cell r="B245">
            <v>101614</v>
          </cell>
          <cell r="C245" t="str">
            <v>Warner Rutz Panjaitan</v>
          </cell>
          <cell r="D245">
            <v>39601</v>
          </cell>
          <cell r="E245" t="str">
            <v>Operational</v>
          </cell>
          <cell r="F245" t="str">
            <v>Supervisor</v>
          </cell>
          <cell r="G245" t="str">
            <v>Housekeeping &amp; Parking Supervisor</v>
          </cell>
          <cell r="H245" t="str">
            <v>Unit - GGP</v>
          </cell>
        </row>
        <row r="246">
          <cell r="B246">
            <v>240601</v>
          </cell>
          <cell r="C246" t="str">
            <v>Heny Mailiana</v>
          </cell>
          <cell r="D246">
            <v>45371</v>
          </cell>
          <cell r="E246" t="str">
            <v>Center Experience</v>
          </cell>
          <cell r="F246" t="str">
            <v>Staff</v>
          </cell>
          <cell r="G246" t="str">
            <v>Advertising &amp; Shopping Promotion Staff</v>
          </cell>
          <cell r="H246" t="str">
            <v>Unit - GGP</v>
          </cell>
        </row>
        <row r="247">
          <cell r="B247">
            <v>220301</v>
          </cell>
          <cell r="C247" t="str">
            <v>Fitria Salsabila</v>
          </cell>
          <cell r="D247">
            <v>44621</v>
          </cell>
          <cell r="E247" t="str">
            <v>Cinema</v>
          </cell>
          <cell r="F247" t="str">
            <v>Staff</v>
          </cell>
          <cell r="G247" t="str">
            <v>Social Media Staff</v>
          </cell>
          <cell r="H247" t="str">
            <v>Unit - FLIX MOI</v>
          </cell>
        </row>
        <row r="248">
          <cell r="B248">
            <v>220302</v>
          </cell>
          <cell r="C248" t="str">
            <v>Muhammad Shidqi Wihendra</v>
          </cell>
          <cell r="D248">
            <v>44621</v>
          </cell>
          <cell r="E248" t="str">
            <v>Cinema</v>
          </cell>
          <cell r="F248" t="str">
            <v>Staff</v>
          </cell>
          <cell r="G248" t="str">
            <v>Graphic Design Staff</v>
          </cell>
          <cell r="H248" t="str">
            <v>Unit - FLIX MOI</v>
          </cell>
        </row>
        <row r="249">
          <cell r="B249">
            <v>220296</v>
          </cell>
          <cell r="C249" t="str">
            <v>Faisal Permana Alam</v>
          </cell>
          <cell r="D249">
            <v>44621</v>
          </cell>
          <cell r="E249" t="str">
            <v>Cinema</v>
          </cell>
          <cell r="F249" t="str">
            <v>Assistant Manager</v>
          </cell>
          <cell r="G249" t="str">
            <v>Cinema Operation Assistant Manager</v>
          </cell>
          <cell r="H249" t="str">
            <v>Unit - FLIX MOI</v>
          </cell>
        </row>
        <row r="250">
          <cell r="B250">
            <v>200063</v>
          </cell>
          <cell r="C250" t="str">
            <v>Ega Dwihandika</v>
          </cell>
          <cell r="D250">
            <v>43843</v>
          </cell>
          <cell r="E250" t="str">
            <v>Cinema</v>
          </cell>
          <cell r="F250" t="str">
            <v>Supervisor</v>
          </cell>
          <cell r="G250" t="str">
            <v>Cinema Operation Supervisor</v>
          </cell>
          <cell r="H250" t="str">
            <v>Unit - FLIX MOI</v>
          </cell>
        </row>
        <row r="251">
          <cell r="B251">
            <v>232076</v>
          </cell>
          <cell r="C251" t="str">
            <v>Retu Pradhitya</v>
          </cell>
          <cell r="D251">
            <v>45250</v>
          </cell>
          <cell r="E251" t="str">
            <v>Cinema</v>
          </cell>
          <cell r="F251" t="str">
            <v>Supervisor</v>
          </cell>
          <cell r="G251" t="str">
            <v>Cinema Technology Supervisor</v>
          </cell>
          <cell r="H251" t="str">
            <v>Unit - FLIX MOI</v>
          </cell>
        </row>
        <row r="252">
          <cell r="B252">
            <v>221463</v>
          </cell>
          <cell r="C252" t="str">
            <v>Fandy Maulana Fasya</v>
          </cell>
          <cell r="D252">
            <v>44830</v>
          </cell>
          <cell r="E252" t="str">
            <v>Cinema</v>
          </cell>
          <cell r="F252" t="str">
            <v>Supervisor</v>
          </cell>
          <cell r="G252" t="str">
            <v>Cinema Operation Supervisor</v>
          </cell>
          <cell r="H252" t="str">
            <v>Unit - FLIX MOI</v>
          </cell>
        </row>
        <row r="253">
          <cell r="B253">
            <v>140891</v>
          </cell>
          <cell r="C253" t="str">
            <v>Mujahidin.</v>
          </cell>
          <cell r="D253">
            <v>41873</v>
          </cell>
          <cell r="E253" t="str">
            <v>ASRI Living</v>
          </cell>
          <cell r="F253" t="str">
            <v>Supervisor</v>
          </cell>
          <cell r="G253" t="str">
            <v>Asri Living Supervisor</v>
          </cell>
          <cell r="H253" t="str">
            <v>Unit - MOI</v>
          </cell>
        </row>
        <row r="254">
          <cell r="B254">
            <v>230813</v>
          </cell>
          <cell r="C254" t="str">
            <v>Yanuarsah Priyanto</v>
          </cell>
          <cell r="D254">
            <v>42768</v>
          </cell>
          <cell r="E254" t="str">
            <v>Engineering</v>
          </cell>
          <cell r="F254" t="str">
            <v>Staff</v>
          </cell>
          <cell r="G254" t="str">
            <v>Electrical Staff</v>
          </cell>
          <cell r="H254" t="str">
            <v>Unit - MOI</v>
          </cell>
        </row>
        <row r="255">
          <cell r="B255">
            <v>101923</v>
          </cell>
          <cell r="C255" t="str">
            <v>Achmad Fadli</v>
          </cell>
          <cell r="D255">
            <v>39766</v>
          </cell>
          <cell r="E255" t="str">
            <v>Engineering</v>
          </cell>
          <cell r="F255" t="str">
            <v>Staff</v>
          </cell>
          <cell r="G255" t="str">
            <v>Control Panel Staff</v>
          </cell>
          <cell r="H255" t="str">
            <v>Unit - MOI</v>
          </cell>
        </row>
        <row r="256">
          <cell r="B256">
            <v>110651</v>
          </cell>
          <cell r="C256" t="str">
            <v>Joni Supriyanto</v>
          </cell>
          <cell r="D256">
            <v>40749</v>
          </cell>
          <cell r="E256" t="str">
            <v>Engineering</v>
          </cell>
          <cell r="F256" t="str">
            <v>Staff</v>
          </cell>
          <cell r="G256" t="str">
            <v>Electrical Staff</v>
          </cell>
          <cell r="H256" t="str">
            <v>Unit - MOI</v>
          </cell>
        </row>
        <row r="257">
          <cell r="B257">
            <v>110583</v>
          </cell>
          <cell r="C257" t="str">
            <v>Devo Prihantino</v>
          </cell>
          <cell r="D257">
            <v>40725</v>
          </cell>
          <cell r="E257" t="str">
            <v>Engineering</v>
          </cell>
          <cell r="F257" t="str">
            <v>Staff</v>
          </cell>
          <cell r="G257" t="str">
            <v>Electrical Staff</v>
          </cell>
          <cell r="H257" t="str">
            <v>Unit - MOI</v>
          </cell>
        </row>
        <row r="258">
          <cell r="B258">
            <v>120425</v>
          </cell>
          <cell r="C258" t="str">
            <v>Dasmo.</v>
          </cell>
          <cell r="D258">
            <v>41015</v>
          </cell>
          <cell r="E258" t="str">
            <v>Engineering</v>
          </cell>
          <cell r="F258" t="str">
            <v>Staff</v>
          </cell>
          <cell r="G258" t="str">
            <v>Electrical Staff</v>
          </cell>
          <cell r="H258" t="str">
            <v>Unit - MOI</v>
          </cell>
        </row>
        <row r="259">
          <cell r="B259">
            <v>130125</v>
          </cell>
          <cell r="C259" t="str">
            <v>Sudrajat Bayu Setiawan</v>
          </cell>
          <cell r="D259">
            <v>41306</v>
          </cell>
          <cell r="E259" t="str">
            <v>Engineering</v>
          </cell>
          <cell r="F259" t="str">
            <v>Staff</v>
          </cell>
          <cell r="G259" t="str">
            <v>Control Panel Staff</v>
          </cell>
          <cell r="H259" t="str">
            <v>Unit - MOI</v>
          </cell>
        </row>
        <row r="260">
          <cell r="B260">
            <v>131280</v>
          </cell>
          <cell r="C260" t="str">
            <v>Abdul Chalim</v>
          </cell>
          <cell r="D260">
            <v>41596</v>
          </cell>
          <cell r="E260" t="str">
            <v>Engineering</v>
          </cell>
          <cell r="F260" t="str">
            <v>Staff</v>
          </cell>
          <cell r="G260" t="str">
            <v>MVAC Staff</v>
          </cell>
          <cell r="H260" t="str">
            <v>Unit - MOI</v>
          </cell>
        </row>
        <row r="261">
          <cell r="B261">
            <v>120424</v>
          </cell>
          <cell r="C261" t="str">
            <v>Ade Hendria</v>
          </cell>
          <cell r="D261">
            <v>41015</v>
          </cell>
          <cell r="E261" t="str">
            <v>Engineering</v>
          </cell>
          <cell r="F261" t="str">
            <v>Staff</v>
          </cell>
          <cell r="G261" t="str">
            <v>Plumbing Staff</v>
          </cell>
          <cell r="H261" t="str">
            <v>Unit - MOI</v>
          </cell>
        </row>
        <row r="262">
          <cell r="B262">
            <v>102151</v>
          </cell>
          <cell r="C262" t="str">
            <v>Harun Rizal</v>
          </cell>
          <cell r="D262">
            <v>39995</v>
          </cell>
          <cell r="E262" t="str">
            <v>Engineering</v>
          </cell>
          <cell r="F262" t="str">
            <v>Staff</v>
          </cell>
          <cell r="G262" t="str">
            <v>MVAC Staff</v>
          </cell>
          <cell r="H262" t="str">
            <v>Unit - MOI</v>
          </cell>
        </row>
        <row r="263">
          <cell r="B263">
            <v>101186</v>
          </cell>
          <cell r="C263" t="str">
            <v>Fatihul Mubarok</v>
          </cell>
          <cell r="D263">
            <v>39114</v>
          </cell>
          <cell r="E263" t="str">
            <v>Engineering</v>
          </cell>
          <cell r="F263" t="str">
            <v>Staff</v>
          </cell>
          <cell r="G263" t="str">
            <v>Plumbing Staff</v>
          </cell>
          <cell r="H263" t="str">
            <v>Unit - MOI</v>
          </cell>
        </row>
        <row r="264">
          <cell r="B264">
            <v>190633</v>
          </cell>
          <cell r="C264" t="str">
            <v>Muhammad Firhansah</v>
          </cell>
          <cell r="D264">
            <v>43668</v>
          </cell>
          <cell r="E264" t="str">
            <v>Engineering</v>
          </cell>
          <cell r="F264" t="str">
            <v>Staff</v>
          </cell>
          <cell r="G264" t="str">
            <v>Civil Staff</v>
          </cell>
          <cell r="H264" t="str">
            <v>Unit - MOI</v>
          </cell>
        </row>
        <row r="265">
          <cell r="B265">
            <v>101773</v>
          </cell>
          <cell r="C265" t="str">
            <v>Waryani.</v>
          </cell>
          <cell r="D265">
            <v>39664</v>
          </cell>
          <cell r="E265" t="str">
            <v>Engineering</v>
          </cell>
          <cell r="F265" t="str">
            <v>Supervisor</v>
          </cell>
          <cell r="G265" t="str">
            <v>Control Panel Supervisor</v>
          </cell>
          <cell r="H265" t="str">
            <v>Unit - MOI</v>
          </cell>
        </row>
        <row r="266">
          <cell r="B266">
            <v>101787</v>
          </cell>
          <cell r="C266" t="str">
            <v>Yusfirmansyah.</v>
          </cell>
          <cell r="D266">
            <v>39676</v>
          </cell>
          <cell r="E266" t="str">
            <v>Engineering</v>
          </cell>
          <cell r="F266" t="str">
            <v>Senior Staff</v>
          </cell>
          <cell r="G266" t="str">
            <v>Control Panel Staff</v>
          </cell>
          <cell r="H266" t="str">
            <v>Unit - MOI</v>
          </cell>
        </row>
        <row r="267">
          <cell r="B267">
            <v>100830</v>
          </cell>
          <cell r="C267" t="str">
            <v>Rifai.</v>
          </cell>
          <cell r="D267">
            <v>38506</v>
          </cell>
          <cell r="E267" t="str">
            <v>Engineering</v>
          </cell>
          <cell r="F267" t="str">
            <v>Senior Staff</v>
          </cell>
          <cell r="G267" t="str">
            <v>Electrical Staff</v>
          </cell>
          <cell r="H267" t="str">
            <v>Unit - MOI</v>
          </cell>
        </row>
        <row r="268">
          <cell r="B268">
            <v>101629</v>
          </cell>
          <cell r="C268" t="str">
            <v>Tolani Raharjo</v>
          </cell>
          <cell r="D268">
            <v>39611</v>
          </cell>
          <cell r="E268" t="str">
            <v>Engineering</v>
          </cell>
          <cell r="F268" t="str">
            <v>Senior Staff</v>
          </cell>
          <cell r="G268" t="str">
            <v>Civil Staff</v>
          </cell>
          <cell r="H268" t="str">
            <v>Unit - MOI</v>
          </cell>
        </row>
        <row r="269">
          <cell r="B269">
            <v>130971</v>
          </cell>
          <cell r="C269" t="str">
            <v>Sugeng Iswanto</v>
          </cell>
          <cell r="D269">
            <v>41528</v>
          </cell>
          <cell r="E269" t="str">
            <v>Engineering</v>
          </cell>
          <cell r="F269" t="str">
            <v>Staff</v>
          </cell>
          <cell r="G269" t="str">
            <v>MVAC Staff</v>
          </cell>
          <cell r="H269" t="str">
            <v>Unit - MOI</v>
          </cell>
        </row>
        <row r="270">
          <cell r="B270">
            <v>110482</v>
          </cell>
          <cell r="C270" t="str">
            <v>Diyah Tri Wulandari</v>
          </cell>
          <cell r="D270">
            <v>40694</v>
          </cell>
          <cell r="E270" t="str">
            <v>Finance &amp; Accounting</v>
          </cell>
          <cell r="F270" t="str">
            <v>Staff</v>
          </cell>
          <cell r="G270" t="str">
            <v>Cashier Staff</v>
          </cell>
          <cell r="H270" t="str">
            <v>Unit - MOI</v>
          </cell>
        </row>
        <row r="271">
          <cell r="B271">
            <v>170395</v>
          </cell>
          <cell r="C271" t="str">
            <v>Dian Daniasih Puspita</v>
          </cell>
          <cell r="D271">
            <v>42857</v>
          </cell>
          <cell r="E271" t="str">
            <v>Finance &amp; Accounting</v>
          </cell>
          <cell r="F271" t="str">
            <v>Staff</v>
          </cell>
          <cell r="G271" t="str">
            <v>Cashier Staff</v>
          </cell>
          <cell r="H271" t="str">
            <v>Unit - MOI</v>
          </cell>
        </row>
        <row r="272">
          <cell r="B272">
            <v>101935</v>
          </cell>
          <cell r="C272" t="str">
            <v>Tanti Suryani</v>
          </cell>
          <cell r="D272">
            <v>39776</v>
          </cell>
          <cell r="E272" t="str">
            <v>GE &amp; TR</v>
          </cell>
          <cell r="F272" t="str">
            <v>Senior Staff</v>
          </cell>
          <cell r="G272" t="str">
            <v>Tenant Relation Staff</v>
          </cell>
          <cell r="H272" t="str">
            <v>Unit - MOI</v>
          </cell>
        </row>
        <row r="273">
          <cell r="B273">
            <v>150477</v>
          </cell>
          <cell r="C273" t="str">
            <v>Rani Rahmawati</v>
          </cell>
          <cell r="D273">
            <v>42158</v>
          </cell>
          <cell r="E273" t="str">
            <v>GE &amp; TR</v>
          </cell>
          <cell r="F273" t="str">
            <v>Senior Staff</v>
          </cell>
          <cell r="G273" t="str">
            <v>Tenant Relation Staff</v>
          </cell>
          <cell r="H273" t="str">
            <v>Unit - MOI</v>
          </cell>
        </row>
        <row r="274">
          <cell r="B274">
            <v>150820</v>
          </cell>
          <cell r="C274" t="str">
            <v>Saepul Anwar</v>
          </cell>
          <cell r="D274">
            <v>42270</v>
          </cell>
          <cell r="E274" t="str">
            <v>GE &amp; TR</v>
          </cell>
          <cell r="F274" t="str">
            <v>Senior Staff</v>
          </cell>
          <cell r="G274" t="str">
            <v>Tenant Relation Staff</v>
          </cell>
          <cell r="H274" t="str">
            <v>Unit - MOI</v>
          </cell>
        </row>
        <row r="275">
          <cell r="B275">
            <v>231858</v>
          </cell>
          <cell r="C275" t="str">
            <v>Muhamad Yusuf</v>
          </cell>
          <cell r="D275">
            <v>41884</v>
          </cell>
          <cell r="E275" t="str">
            <v>GE &amp; TR</v>
          </cell>
          <cell r="F275" t="str">
            <v>Senior Staff</v>
          </cell>
          <cell r="G275" t="str">
            <v>Tenant Relation Staff</v>
          </cell>
          <cell r="H275" t="str">
            <v>Unit - MOI</v>
          </cell>
        </row>
        <row r="276">
          <cell r="B276">
            <v>120787</v>
          </cell>
          <cell r="C276" t="str">
            <v>Sugeng.</v>
          </cell>
          <cell r="D276">
            <v>41099</v>
          </cell>
          <cell r="E276" t="str">
            <v>HR &amp; GA</v>
          </cell>
          <cell r="F276" t="str">
            <v>Non Staff</v>
          </cell>
          <cell r="G276" t="str">
            <v>Messenger Non Staff</v>
          </cell>
          <cell r="H276" t="str">
            <v>Unit - MOI</v>
          </cell>
        </row>
        <row r="277">
          <cell r="B277">
            <v>230814</v>
          </cell>
          <cell r="C277" t="str">
            <v>Hari Suwandito</v>
          </cell>
          <cell r="D277">
            <v>42767</v>
          </cell>
          <cell r="E277" t="str">
            <v>HR &amp; GA</v>
          </cell>
          <cell r="F277" t="str">
            <v>Non Staff</v>
          </cell>
          <cell r="G277" t="str">
            <v>Office Boy Non Staff</v>
          </cell>
          <cell r="H277" t="str">
            <v>Unit - MOI</v>
          </cell>
        </row>
        <row r="278">
          <cell r="B278">
            <v>110911</v>
          </cell>
          <cell r="C278" t="str">
            <v>Yus Rusman</v>
          </cell>
          <cell r="D278">
            <v>40819</v>
          </cell>
          <cell r="E278" t="str">
            <v>HR &amp; GA</v>
          </cell>
          <cell r="F278" t="str">
            <v>Non Staff</v>
          </cell>
          <cell r="G278" t="str">
            <v>Office Boy Non Staff</v>
          </cell>
          <cell r="H278" t="str">
            <v>Unit - MOI</v>
          </cell>
        </row>
        <row r="279">
          <cell r="B279">
            <v>190829</v>
          </cell>
          <cell r="C279" t="str">
            <v>Agung Widiyantoko</v>
          </cell>
          <cell r="D279">
            <v>43717</v>
          </cell>
          <cell r="E279" t="str">
            <v>HR &amp; GA</v>
          </cell>
          <cell r="F279" t="str">
            <v>Staff</v>
          </cell>
          <cell r="G279" t="str">
            <v>Warehouse Mall Staff</v>
          </cell>
          <cell r="H279" t="str">
            <v>Unit - MOI</v>
          </cell>
        </row>
        <row r="280">
          <cell r="B280">
            <v>160801</v>
          </cell>
          <cell r="C280" t="str">
            <v>Muhammad Dimsiyi Habibi</v>
          </cell>
          <cell r="D280">
            <v>42653</v>
          </cell>
          <cell r="E280" t="str">
            <v>HR &amp; GA</v>
          </cell>
          <cell r="F280" t="str">
            <v>Supervisor</v>
          </cell>
          <cell r="G280" t="str">
            <v>HR &amp; GA Operation Supervisor</v>
          </cell>
          <cell r="H280" t="str">
            <v>Unit - MOI</v>
          </cell>
        </row>
        <row r="281">
          <cell r="B281">
            <v>180426</v>
          </cell>
          <cell r="C281" t="str">
            <v>Hardi Wasisto</v>
          </cell>
          <cell r="D281">
            <v>43178</v>
          </cell>
          <cell r="E281" t="str">
            <v>IT</v>
          </cell>
          <cell r="F281" t="str">
            <v>Supervisor</v>
          </cell>
          <cell r="G281" t="str">
            <v>IT Application Supervisor</v>
          </cell>
          <cell r="H281" t="str">
            <v>Unit - MOI</v>
          </cell>
        </row>
        <row r="282">
          <cell r="B282">
            <v>181035</v>
          </cell>
          <cell r="C282" t="str">
            <v>Dewi Kartika.</v>
          </cell>
          <cell r="D282">
            <v>43318</v>
          </cell>
          <cell r="E282" t="str">
            <v>Leasing</v>
          </cell>
          <cell r="F282" t="str">
            <v>Deputy General Manager</v>
          </cell>
          <cell r="G282" t="str">
            <v>Leasing General Manager</v>
          </cell>
          <cell r="H282" t="str">
            <v>Unit - MOI</v>
          </cell>
        </row>
        <row r="283">
          <cell r="B283">
            <v>181039</v>
          </cell>
          <cell r="C283" t="str">
            <v>Ida Yusli</v>
          </cell>
          <cell r="D283">
            <v>43318</v>
          </cell>
          <cell r="E283" t="str">
            <v>Leasing</v>
          </cell>
          <cell r="F283" t="str">
            <v>Manager</v>
          </cell>
          <cell r="G283" t="str">
            <v>Leasing Manager</v>
          </cell>
          <cell r="H283" t="str">
            <v>Unit - MOI</v>
          </cell>
        </row>
        <row r="284">
          <cell r="B284">
            <v>170311</v>
          </cell>
          <cell r="C284" t="str">
            <v>Arbhy Yuansar Timor</v>
          </cell>
          <cell r="D284">
            <v>42837</v>
          </cell>
          <cell r="E284" t="str">
            <v>Leasing</v>
          </cell>
          <cell r="F284" t="str">
            <v>Staff</v>
          </cell>
          <cell r="G284" t="str">
            <v>Leasing Administration Staff</v>
          </cell>
          <cell r="H284" t="str">
            <v>Unit - MOI</v>
          </cell>
        </row>
        <row r="285">
          <cell r="B285">
            <v>230846</v>
          </cell>
          <cell r="C285" t="str">
            <v>Sidha Primanda</v>
          </cell>
          <cell r="D285">
            <v>43157</v>
          </cell>
          <cell r="E285" t="str">
            <v>Leasing</v>
          </cell>
          <cell r="F285" t="str">
            <v>Staff</v>
          </cell>
          <cell r="G285" t="str">
            <v>Drafter Staff</v>
          </cell>
          <cell r="H285" t="str">
            <v>Unit - MOI</v>
          </cell>
        </row>
        <row r="286">
          <cell r="B286">
            <v>191095</v>
          </cell>
          <cell r="C286" t="str">
            <v>Wahyu Setiadi Nugroho</v>
          </cell>
          <cell r="D286">
            <v>43794</v>
          </cell>
          <cell r="E286" t="str">
            <v>Center Experience</v>
          </cell>
          <cell r="F286" t="str">
            <v>Senior Manager</v>
          </cell>
          <cell r="G286" t="str">
            <v>Center Experience Manager</v>
          </cell>
          <cell r="H286" t="str">
            <v>Unit - MOI</v>
          </cell>
        </row>
        <row r="287">
          <cell r="B287">
            <v>150984</v>
          </cell>
          <cell r="C287" t="str">
            <v>Adelia Marcha Yunus</v>
          </cell>
          <cell r="D287">
            <v>42314</v>
          </cell>
          <cell r="E287" t="str">
            <v>Center Experience</v>
          </cell>
          <cell r="F287" t="str">
            <v>Staff</v>
          </cell>
          <cell r="G287" t="str">
            <v>Advertising &amp; Shopping Promotion Staff</v>
          </cell>
          <cell r="H287" t="str">
            <v>Unit - MOI</v>
          </cell>
        </row>
        <row r="288">
          <cell r="B288">
            <v>200402</v>
          </cell>
          <cell r="C288" t="str">
            <v>Inez Sutjiadi</v>
          </cell>
          <cell r="D288">
            <v>44025</v>
          </cell>
          <cell r="E288" t="str">
            <v>Center Experience</v>
          </cell>
          <cell r="F288" t="str">
            <v>Supervisor</v>
          </cell>
          <cell r="G288" t="str">
            <v>Advertising &amp; Shopping Promotion Supervisor</v>
          </cell>
          <cell r="H288" t="str">
            <v>Unit - MOI</v>
          </cell>
        </row>
        <row r="289">
          <cell r="B289">
            <v>200467</v>
          </cell>
          <cell r="C289" t="str">
            <v>Yera Ameilia</v>
          </cell>
          <cell r="D289">
            <v>44055</v>
          </cell>
          <cell r="E289" t="str">
            <v>Center Experience</v>
          </cell>
          <cell r="F289" t="str">
            <v>Supervisor</v>
          </cell>
          <cell r="G289" t="str">
            <v>Events Supervisor</v>
          </cell>
          <cell r="H289" t="str">
            <v>Unit - MOI</v>
          </cell>
        </row>
        <row r="290">
          <cell r="B290">
            <v>101834</v>
          </cell>
          <cell r="C290" t="str">
            <v>Sukmawati Suaji</v>
          </cell>
          <cell r="D290">
            <v>39706</v>
          </cell>
          <cell r="E290" t="str">
            <v>Operational</v>
          </cell>
          <cell r="F290" t="str">
            <v>Staff</v>
          </cell>
          <cell r="G290" t="str">
            <v>Operation Mall Administration Staff</v>
          </cell>
          <cell r="H290" t="str">
            <v>Unit - MOI</v>
          </cell>
        </row>
        <row r="291">
          <cell r="B291">
            <v>150693</v>
          </cell>
          <cell r="C291" t="str">
            <v>Andrean Prasetio</v>
          </cell>
          <cell r="D291">
            <v>42229</v>
          </cell>
          <cell r="E291" t="str">
            <v>Operational</v>
          </cell>
          <cell r="F291" t="str">
            <v>Staff</v>
          </cell>
          <cell r="G291" t="str">
            <v>Property Area Staff</v>
          </cell>
          <cell r="H291" t="str">
            <v>Unit - MOI</v>
          </cell>
        </row>
        <row r="292">
          <cell r="B292">
            <v>231801</v>
          </cell>
          <cell r="C292" t="str">
            <v>Nur Komarruddin</v>
          </cell>
          <cell r="D292">
            <v>42646</v>
          </cell>
          <cell r="E292" t="str">
            <v>Operational</v>
          </cell>
          <cell r="F292" t="str">
            <v>Staff</v>
          </cell>
          <cell r="G292" t="str">
            <v>Property Area Staff</v>
          </cell>
          <cell r="H292" t="str">
            <v>Unit - MOI</v>
          </cell>
        </row>
        <row r="293">
          <cell r="B293">
            <v>232313</v>
          </cell>
          <cell r="C293" t="str">
            <v>Leo Andika</v>
          </cell>
          <cell r="D293">
            <v>42948</v>
          </cell>
          <cell r="E293" t="str">
            <v>Operational</v>
          </cell>
          <cell r="F293" t="str">
            <v>Staff</v>
          </cell>
          <cell r="G293" t="str">
            <v>Property Area Staff</v>
          </cell>
          <cell r="H293" t="str">
            <v>Unit - MOI</v>
          </cell>
        </row>
        <row r="294">
          <cell r="B294">
            <v>140636</v>
          </cell>
          <cell r="C294" t="str">
            <v>Rony Husain Muhammad I.</v>
          </cell>
          <cell r="D294">
            <v>41792</v>
          </cell>
          <cell r="E294" t="str">
            <v>Fit Out</v>
          </cell>
          <cell r="F294" t="str">
            <v>Assistant Manager</v>
          </cell>
          <cell r="G294" t="str">
            <v>Fit Out Assistant Manager</v>
          </cell>
          <cell r="H294" t="str">
            <v>Unit - MOI</v>
          </cell>
        </row>
        <row r="295">
          <cell r="B295">
            <v>160136</v>
          </cell>
          <cell r="C295" t="str">
            <v>Ari Syafari</v>
          </cell>
          <cell r="D295">
            <v>42409</v>
          </cell>
          <cell r="E295" t="str">
            <v>Fit Out</v>
          </cell>
          <cell r="F295" t="str">
            <v>Assistant Manager</v>
          </cell>
          <cell r="G295" t="str">
            <v>Fit Out Assistant Manager</v>
          </cell>
          <cell r="H295" t="str">
            <v>Unit - MOI</v>
          </cell>
        </row>
        <row r="296">
          <cell r="B296">
            <v>190620</v>
          </cell>
          <cell r="C296" t="str">
            <v>Ramadhani Budiman, ST</v>
          </cell>
          <cell r="D296">
            <v>43661</v>
          </cell>
          <cell r="E296" t="str">
            <v>Fit Out</v>
          </cell>
          <cell r="F296" t="str">
            <v>General Manager</v>
          </cell>
          <cell r="G296" t="str">
            <v>Fit Out General Manager</v>
          </cell>
          <cell r="H296" t="str">
            <v>Unit - MOI</v>
          </cell>
        </row>
        <row r="297">
          <cell r="B297">
            <v>190230</v>
          </cell>
          <cell r="C297" t="str">
            <v>Mosa Abidharma</v>
          </cell>
          <cell r="D297">
            <v>43525</v>
          </cell>
          <cell r="E297" t="str">
            <v>Fit Out</v>
          </cell>
          <cell r="F297" t="str">
            <v>Manager</v>
          </cell>
          <cell r="G297" t="str">
            <v>Fit Out Manager</v>
          </cell>
          <cell r="H297" t="str">
            <v>Unit - MOI</v>
          </cell>
        </row>
        <row r="298">
          <cell r="B298">
            <v>160413</v>
          </cell>
          <cell r="C298" t="str">
            <v>Margaretha Rani Astuti</v>
          </cell>
          <cell r="D298">
            <v>42499</v>
          </cell>
          <cell r="E298" t="str">
            <v>Fit Out</v>
          </cell>
          <cell r="F298" t="str">
            <v>Assistant Manager</v>
          </cell>
          <cell r="G298" t="str">
            <v>Fit Out Assistant Manager</v>
          </cell>
          <cell r="H298" t="str">
            <v>Unit - MOI</v>
          </cell>
        </row>
        <row r="299">
          <cell r="B299">
            <v>160276</v>
          </cell>
          <cell r="C299" t="str">
            <v>Adhikara Utomo</v>
          </cell>
          <cell r="D299">
            <v>42461</v>
          </cell>
          <cell r="E299" t="str">
            <v>Fit Out</v>
          </cell>
          <cell r="F299" t="str">
            <v>Assistant Manager</v>
          </cell>
          <cell r="G299" t="str">
            <v>Fit Out Assistant Manager</v>
          </cell>
          <cell r="H299" t="str">
            <v>Unit - MOI</v>
          </cell>
        </row>
        <row r="300">
          <cell r="B300">
            <v>131235</v>
          </cell>
          <cell r="C300" t="str">
            <v>R. Lesnussa</v>
          </cell>
          <cell r="D300">
            <v>41584</v>
          </cell>
          <cell r="E300" t="str">
            <v>Operational</v>
          </cell>
          <cell r="F300" t="str">
            <v>Chief</v>
          </cell>
          <cell r="G300" t="str">
            <v>Security &amp; CCTV Assistant Manager</v>
          </cell>
          <cell r="H300" t="str">
            <v>Unit - MOI</v>
          </cell>
        </row>
        <row r="301">
          <cell r="B301">
            <v>190730</v>
          </cell>
          <cell r="C301" t="str">
            <v>Yaomi Ifadha</v>
          </cell>
          <cell r="D301">
            <v>43689</v>
          </cell>
          <cell r="E301" t="str">
            <v>Operational</v>
          </cell>
          <cell r="F301" t="str">
            <v>Supervisor</v>
          </cell>
          <cell r="G301" t="str">
            <v>Landscape Supervisor</v>
          </cell>
          <cell r="H301" t="str">
            <v>Unit - MOI</v>
          </cell>
        </row>
        <row r="302">
          <cell r="B302">
            <v>210252</v>
          </cell>
          <cell r="C302" t="str">
            <v>Ryan Julianus</v>
          </cell>
          <cell r="D302">
            <v>44323</v>
          </cell>
          <cell r="E302" t="str">
            <v>Center Experience</v>
          </cell>
          <cell r="F302" t="str">
            <v>Supervisor</v>
          </cell>
          <cell r="G302" t="str">
            <v>Casual Leasing Supervisor</v>
          </cell>
          <cell r="H302" t="str">
            <v>Unit - MOI</v>
          </cell>
        </row>
        <row r="303">
          <cell r="B303">
            <v>210745</v>
          </cell>
          <cell r="C303" t="str">
            <v>Adi Yudha Pratama Syam</v>
          </cell>
          <cell r="D303">
            <v>44431</v>
          </cell>
          <cell r="E303" t="str">
            <v>Operational</v>
          </cell>
          <cell r="F303" t="str">
            <v>Staff</v>
          </cell>
          <cell r="G303" t="str">
            <v>Security &amp; CCTV Staff</v>
          </cell>
          <cell r="H303" t="str">
            <v>Unit - MOI</v>
          </cell>
        </row>
        <row r="304">
          <cell r="B304">
            <v>211055</v>
          </cell>
          <cell r="C304" t="str">
            <v>Ikrar Dinata</v>
          </cell>
          <cell r="D304">
            <v>44508</v>
          </cell>
          <cell r="E304" t="str">
            <v>Event</v>
          </cell>
          <cell r="F304" t="str">
            <v>Staff</v>
          </cell>
          <cell r="G304" t="str">
            <v>Event Staff</v>
          </cell>
          <cell r="H304" t="str">
            <v>Unit - MOI</v>
          </cell>
        </row>
        <row r="305">
          <cell r="B305">
            <v>211248</v>
          </cell>
          <cell r="C305" t="str">
            <v>Julius Dominggus Siahaya</v>
          </cell>
          <cell r="D305">
            <v>44550</v>
          </cell>
          <cell r="E305" t="str">
            <v>Operational</v>
          </cell>
          <cell r="F305" t="str">
            <v>Staff</v>
          </cell>
          <cell r="G305" t="str">
            <v>Security &amp; CCTV Staff</v>
          </cell>
          <cell r="H305" t="str">
            <v>Unit - MOI</v>
          </cell>
        </row>
        <row r="306">
          <cell r="B306">
            <v>220037</v>
          </cell>
          <cell r="C306" t="str">
            <v>Rachel Rouli Naibaho</v>
          </cell>
          <cell r="D306">
            <v>44585</v>
          </cell>
          <cell r="E306" t="str">
            <v>Leasing</v>
          </cell>
          <cell r="F306" t="str">
            <v>Staff</v>
          </cell>
          <cell r="G306" t="str">
            <v>Leasing Staff</v>
          </cell>
          <cell r="H306" t="str">
            <v>Unit - MOI</v>
          </cell>
        </row>
        <row r="307">
          <cell r="B307">
            <v>220354</v>
          </cell>
          <cell r="C307" t="str">
            <v>Aris Gunawan</v>
          </cell>
          <cell r="D307">
            <v>44634</v>
          </cell>
          <cell r="E307" t="str">
            <v>GE &amp; TR</v>
          </cell>
          <cell r="F307" t="str">
            <v>Staff</v>
          </cell>
          <cell r="G307" t="str">
            <v>GEA Staff</v>
          </cell>
          <cell r="H307" t="str">
            <v>Unit - MOI</v>
          </cell>
        </row>
        <row r="308">
          <cell r="B308">
            <v>220363</v>
          </cell>
          <cell r="C308" t="str">
            <v>Karlina Veradia S</v>
          </cell>
          <cell r="D308">
            <v>44634</v>
          </cell>
          <cell r="E308" t="str">
            <v>Center Experience</v>
          </cell>
          <cell r="F308" t="str">
            <v>Staff</v>
          </cell>
          <cell r="G308" t="str">
            <v>Casual Leasing Staff</v>
          </cell>
          <cell r="H308" t="str">
            <v>Unit - MOI</v>
          </cell>
        </row>
        <row r="309">
          <cell r="B309">
            <v>220472</v>
          </cell>
          <cell r="C309" t="str">
            <v>Diki Sobari</v>
          </cell>
          <cell r="D309">
            <v>44652</v>
          </cell>
          <cell r="E309" t="str">
            <v>Engineering</v>
          </cell>
          <cell r="F309" t="str">
            <v>Staff</v>
          </cell>
          <cell r="G309" t="str">
            <v>Control Panel Staff</v>
          </cell>
          <cell r="H309" t="str">
            <v>Unit - MOI</v>
          </cell>
        </row>
        <row r="310">
          <cell r="B310">
            <v>220527</v>
          </cell>
          <cell r="C310" t="str">
            <v>Nur Rohmah Wati</v>
          </cell>
          <cell r="D310">
            <v>44658</v>
          </cell>
          <cell r="E310" t="str">
            <v>Engineering</v>
          </cell>
          <cell r="F310" t="str">
            <v>Staff</v>
          </cell>
          <cell r="G310" t="str">
            <v>Utility Staff</v>
          </cell>
          <cell r="H310" t="str">
            <v>Unit - MOI</v>
          </cell>
        </row>
        <row r="311">
          <cell r="B311">
            <v>220528</v>
          </cell>
          <cell r="C311" t="str">
            <v>Susantias Pambayun</v>
          </cell>
          <cell r="D311">
            <v>44658</v>
          </cell>
          <cell r="E311" t="str">
            <v>Engineering</v>
          </cell>
          <cell r="F311" t="str">
            <v>Staff</v>
          </cell>
          <cell r="G311" t="str">
            <v>Engineering Administration Staff</v>
          </cell>
          <cell r="H311" t="str">
            <v>Unit - MOI</v>
          </cell>
        </row>
        <row r="312">
          <cell r="B312">
            <v>220535</v>
          </cell>
          <cell r="C312" t="str">
            <v>Antonius Mario C. Kodoatie</v>
          </cell>
          <cell r="D312">
            <v>44658</v>
          </cell>
          <cell r="E312" t="str">
            <v>Operational</v>
          </cell>
          <cell r="F312" t="str">
            <v>Staff</v>
          </cell>
          <cell r="G312" t="str">
            <v>F &amp; B Staff</v>
          </cell>
          <cell r="H312" t="str">
            <v>Unit - MOI</v>
          </cell>
        </row>
        <row r="313">
          <cell r="B313">
            <v>220679</v>
          </cell>
          <cell r="C313" t="str">
            <v>Gloria Irene</v>
          </cell>
          <cell r="D313">
            <v>44690</v>
          </cell>
          <cell r="E313" t="str">
            <v>Center Experience</v>
          </cell>
          <cell r="F313" t="str">
            <v>Staff</v>
          </cell>
          <cell r="G313" t="str">
            <v>Advertising &amp; Shopping Promotion Staff</v>
          </cell>
          <cell r="H313" t="str">
            <v>Unit - MOI</v>
          </cell>
        </row>
        <row r="314">
          <cell r="B314">
            <v>220687</v>
          </cell>
          <cell r="C314" t="str">
            <v>Rizky Heranawan Pribadi</v>
          </cell>
          <cell r="D314">
            <v>44698</v>
          </cell>
          <cell r="E314" t="str">
            <v>Operational</v>
          </cell>
          <cell r="F314" t="str">
            <v>Staff</v>
          </cell>
          <cell r="G314" t="str">
            <v>HSE Staff</v>
          </cell>
          <cell r="H314" t="str">
            <v>Unit - MOI</v>
          </cell>
        </row>
        <row r="315">
          <cell r="B315">
            <v>220852</v>
          </cell>
          <cell r="C315" t="str">
            <v>Sandra Sari Halauwet</v>
          </cell>
          <cell r="D315">
            <v>44732</v>
          </cell>
          <cell r="E315" t="str">
            <v>Fit Out</v>
          </cell>
          <cell r="F315" t="str">
            <v>Staff</v>
          </cell>
          <cell r="G315" t="str">
            <v>Fit Out Administration Staff</v>
          </cell>
          <cell r="H315" t="str">
            <v>Unit - MOI</v>
          </cell>
        </row>
        <row r="316">
          <cell r="B316">
            <v>220778</v>
          </cell>
          <cell r="C316" t="str">
            <v>Mukti Ahmad</v>
          </cell>
          <cell r="D316">
            <v>44714</v>
          </cell>
          <cell r="E316" t="str">
            <v>Engineering</v>
          </cell>
          <cell r="F316" t="str">
            <v>Staff</v>
          </cell>
          <cell r="G316" t="str">
            <v>Plumbing Staff</v>
          </cell>
          <cell r="H316" t="str">
            <v>Unit - MOI</v>
          </cell>
        </row>
        <row r="317">
          <cell r="B317">
            <v>220774</v>
          </cell>
          <cell r="C317" t="str">
            <v>Nur Rachmad Ramadhan</v>
          </cell>
          <cell r="D317">
            <v>44714</v>
          </cell>
          <cell r="E317" t="str">
            <v>Engineering</v>
          </cell>
          <cell r="F317" t="str">
            <v>Staff</v>
          </cell>
          <cell r="G317" t="str">
            <v>Control Panel Staff</v>
          </cell>
          <cell r="H317" t="str">
            <v>Unit - MOI</v>
          </cell>
        </row>
        <row r="318">
          <cell r="B318">
            <v>220780</v>
          </cell>
          <cell r="C318" t="str">
            <v>Sobirin Nur Hidayat</v>
          </cell>
          <cell r="D318">
            <v>44714</v>
          </cell>
          <cell r="E318" t="str">
            <v>Engineering</v>
          </cell>
          <cell r="F318" t="str">
            <v>Staff</v>
          </cell>
          <cell r="G318" t="str">
            <v>Civil Staff</v>
          </cell>
          <cell r="H318" t="str">
            <v>Unit - MOI</v>
          </cell>
        </row>
        <row r="319">
          <cell r="B319">
            <v>220775</v>
          </cell>
          <cell r="C319" t="str">
            <v>Noer Achmad Fachreza</v>
          </cell>
          <cell r="D319">
            <v>44714</v>
          </cell>
          <cell r="E319" t="str">
            <v>Engineering</v>
          </cell>
          <cell r="F319" t="str">
            <v>Staff</v>
          </cell>
          <cell r="G319" t="str">
            <v>MVAC Staff</v>
          </cell>
          <cell r="H319" t="str">
            <v>Unit - MOI</v>
          </cell>
        </row>
        <row r="320">
          <cell r="B320">
            <v>220903</v>
          </cell>
          <cell r="C320" t="str">
            <v>Bayu Heriyanto</v>
          </cell>
          <cell r="D320">
            <v>44739</v>
          </cell>
          <cell r="E320" t="str">
            <v>Operational</v>
          </cell>
          <cell r="F320" t="str">
            <v>Staff</v>
          </cell>
          <cell r="G320" t="str">
            <v>Property Area Staff</v>
          </cell>
          <cell r="H320" t="str">
            <v>Unit - MOI</v>
          </cell>
        </row>
        <row r="321">
          <cell r="B321">
            <v>220902</v>
          </cell>
          <cell r="C321" t="str">
            <v>Michelle Victoria Rahadi</v>
          </cell>
          <cell r="D321">
            <v>44739</v>
          </cell>
          <cell r="E321" t="str">
            <v>Leasing</v>
          </cell>
          <cell r="F321" t="str">
            <v>Staff</v>
          </cell>
          <cell r="G321" t="str">
            <v>Leasing Staff</v>
          </cell>
          <cell r="H321" t="str">
            <v>Unit - MOI</v>
          </cell>
        </row>
        <row r="322">
          <cell r="B322">
            <v>221337</v>
          </cell>
          <cell r="C322" t="str">
            <v>Agus Topan</v>
          </cell>
          <cell r="D322">
            <v>44809</v>
          </cell>
          <cell r="E322" t="str">
            <v>Engineering</v>
          </cell>
          <cell r="F322" t="str">
            <v>Staff</v>
          </cell>
          <cell r="G322" t="str">
            <v>Electrical Staff</v>
          </cell>
          <cell r="H322" t="str">
            <v>Unit - MOI</v>
          </cell>
        </row>
        <row r="323">
          <cell r="B323">
            <v>221468</v>
          </cell>
          <cell r="C323" t="str">
            <v>Nahdi Eko Wisnu Brata</v>
          </cell>
          <cell r="D323">
            <v>44830</v>
          </cell>
          <cell r="E323" t="str">
            <v>Engineering</v>
          </cell>
          <cell r="F323" t="str">
            <v>Staff</v>
          </cell>
          <cell r="G323" t="str">
            <v>MVAC Staff</v>
          </cell>
          <cell r="H323" t="str">
            <v>Unit - MOI</v>
          </cell>
        </row>
        <row r="324">
          <cell r="B324">
            <v>221576</v>
          </cell>
          <cell r="C324" t="str">
            <v>Elizabeth Nataline Riama Tobing</v>
          </cell>
          <cell r="D324">
            <v>44858</v>
          </cell>
          <cell r="E324" t="str">
            <v>Leasing</v>
          </cell>
          <cell r="F324" t="str">
            <v>Supervisor</v>
          </cell>
          <cell r="G324" t="str">
            <v>Leasing Supervisor</v>
          </cell>
          <cell r="H324" t="str">
            <v>Unit - MOI</v>
          </cell>
        </row>
        <row r="325">
          <cell r="B325">
            <v>221680</v>
          </cell>
          <cell r="C325" t="str">
            <v>Regina Devita Christi</v>
          </cell>
          <cell r="D325">
            <v>44886</v>
          </cell>
          <cell r="E325" t="str">
            <v>Center Experience</v>
          </cell>
          <cell r="F325" t="str">
            <v>Staff</v>
          </cell>
          <cell r="G325" t="str">
            <v>Social Media &amp; Digital Administration Staff</v>
          </cell>
          <cell r="H325" t="str">
            <v>Unit - MOI</v>
          </cell>
        </row>
        <row r="326">
          <cell r="B326">
            <v>230720</v>
          </cell>
          <cell r="C326" t="str">
            <v>Clara Veronica</v>
          </cell>
          <cell r="D326">
            <v>45070</v>
          </cell>
          <cell r="E326" t="str">
            <v>Leasing</v>
          </cell>
          <cell r="F326" t="str">
            <v>Staff</v>
          </cell>
          <cell r="G326" t="str">
            <v>Leasing Administration Staff</v>
          </cell>
          <cell r="H326" t="str">
            <v>Unit - MOI</v>
          </cell>
        </row>
        <row r="327">
          <cell r="B327">
            <v>230235</v>
          </cell>
          <cell r="C327" t="str">
            <v>Aisyah Firdiani</v>
          </cell>
          <cell r="D327">
            <v>44984</v>
          </cell>
          <cell r="E327" t="str">
            <v>Operational</v>
          </cell>
          <cell r="F327" t="str">
            <v>Staff</v>
          </cell>
          <cell r="G327" t="str">
            <v>HSE Staff</v>
          </cell>
          <cell r="H327" t="str">
            <v>Unit - MOI</v>
          </cell>
        </row>
        <row r="328">
          <cell r="B328">
            <v>230956</v>
          </cell>
          <cell r="C328" t="str">
            <v>Jessica Jordanes</v>
          </cell>
          <cell r="D328">
            <v>45096</v>
          </cell>
          <cell r="E328" t="str">
            <v>Center Experience</v>
          </cell>
          <cell r="F328" t="str">
            <v>Staff</v>
          </cell>
          <cell r="G328" t="str">
            <v>Graphic Designer Staff</v>
          </cell>
          <cell r="H328" t="str">
            <v>Unit - MOI</v>
          </cell>
        </row>
        <row r="329">
          <cell r="B329">
            <v>231009</v>
          </cell>
          <cell r="C329" t="str">
            <v>Pujiyanto</v>
          </cell>
          <cell r="D329">
            <v>45103</v>
          </cell>
          <cell r="E329" t="str">
            <v>Operational</v>
          </cell>
          <cell r="F329" t="str">
            <v>Staff</v>
          </cell>
          <cell r="G329" t="str">
            <v>Parking Staff</v>
          </cell>
          <cell r="H329" t="str">
            <v>Unit - MOI</v>
          </cell>
        </row>
        <row r="330">
          <cell r="B330">
            <v>231063</v>
          </cell>
          <cell r="C330" t="str">
            <v>Joko Santoso</v>
          </cell>
          <cell r="D330">
            <v>45110</v>
          </cell>
          <cell r="E330" t="str">
            <v>Engineering</v>
          </cell>
          <cell r="F330" t="str">
            <v>Staff</v>
          </cell>
          <cell r="G330" t="str">
            <v>Civil Staff</v>
          </cell>
          <cell r="H330" t="str">
            <v>Unit - MOI</v>
          </cell>
        </row>
        <row r="331">
          <cell r="B331">
            <v>231150</v>
          </cell>
          <cell r="C331" t="str">
            <v>Jeffrey Lee Kuan Yew Langoday</v>
          </cell>
          <cell r="D331">
            <v>45119</v>
          </cell>
          <cell r="E331" t="str">
            <v>Engineering</v>
          </cell>
          <cell r="F331" t="str">
            <v>Staff</v>
          </cell>
          <cell r="G331" t="str">
            <v>Plumbing Staff</v>
          </cell>
          <cell r="H331" t="str">
            <v>Unit - MOI</v>
          </cell>
        </row>
        <row r="332">
          <cell r="B332">
            <v>231337</v>
          </cell>
          <cell r="C332" t="str">
            <v>Anastasia Prisilla</v>
          </cell>
          <cell r="D332">
            <v>45145</v>
          </cell>
          <cell r="E332" t="str">
            <v>Leasing</v>
          </cell>
          <cell r="F332" t="str">
            <v>Manager</v>
          </cell>
          <cell r="G332" t="str">
            <v>Leasing Manager</v>
          </cell>
          <cell r="H332" t="str">
            <v>Unit - MOI</v>
          </cell>
        </row>
        <row r="333">
          <cell r="B333">
            <v>231356</v>
          </cell>
          <cell r="C333" t="str">
            <v>Feony Salsabila Dadi</v>
          </cell>
          <cell r="D333">
            <v>45147</v>
          </cell>
          <cell r="E333" t="str">
            <v>HR &amp; GA</v>
          </cell>
          <cell r="F333" t="str">
            <v>Staff</v>
          </cell>
          <cell r="G333" t="str">
            <v>HR &amp; GA Operation Staff</v>
          </cell>
          <cell r="H333" t="str">
            <v>Unit - MOI</v>
          </cell>
        </row>
        <row r="334">
          <cell r="B334">
            <v>231501</v>
          </cell>
          <cell r="C334" t="str">
            <v>Djefri Lengkoan</v>
          </cell>
          <cell r="D334">
            <v>45170</v>
          </cell>
          <cell r="E334" t="str">
            <v>Engineering</v>
          </cell>
          <cell r="F334" t="str">
            <v>Manager</v>
          </cell>
          <cell r="G334" t="str">
            <v>Engineering Manager</v>
          </cell>
          <cell r="H334" t="str">
            <v>Unit - MOI</v>
          </cell>
        </row>
        <row r="335">
          <cell r="B335">
            <v>231626</v>
          </cell>
          <cell r="C335" t="str">
            <v>Daniel Stefanus</v>
          </cell>
          <cell r="D335">
            <v>45187</v>
          </cell>
          <cell r="E335" t="str">
            <v>Event</v>
          </cell>
          <cell r="F335" t="str">
            <v>Supervisor</v>
          </cell>
          <cell r="G335" t="str">
            <v>Events Supervisor</v>
          </cell>
          <cell r="H335" t="str">
            <v>Unit - MOI</v>
          </cell>
        </row>
        <row r="336">
          <cell r="B336">
            <v>231822</v>
          </cell>
          <cell r="C336" t="str">
            <v>Syarif Hidayah</v>
          </cell>
          <cell r="D336">
            <v>45215</v>
          </cell>
          <cell r="E336" t="str">
            <v>Operational</v>
          </cell>
          <cell r="F336" t="str">
            <v>Staff</v>
          </cell>
          <cell r="G336" t="str">
            <v>F &amp; B Staff</v>
          </cell>
          <cell r="H336" t="str">
            <v>Unit - MOI</v>
          </cell>
        </row>
        <row r="337">
          <cell r="B337">
            <v>101808</v>
          </cell>
          <cell r="C337" t="str">
            <v>Eko Purwanto</v>
          </cell>
          <cell r="D337">
            <v>39692</v>
          </cell>
          <cell r="E337" t="str">
            <v>Engineering</v>
          </cell>
          <cell r="F337" t="str">
            <v>Senior Staff</v>
          </cell>
          <cell r="G337" t="str">
            <v>Operation Power Plant Staff</v>
          </cell>
          <cell r="H337" t="str">
            <v>Unit - MOI</v>
          </cell>
        </row>
        <row r="338">
          <cell r="B338">
            <v>102078</v>
          </cell>
          <cell r="C338" t="str">
            <v>Otong.</v>
          </cell>
          <cell r="D338">
            <v>39948</v>
          </cell>
          <cell r="E338" t="str">
            <v>Engineering</v>
          </cell>
          <cell r="F338" t="str">
            <v>Senior Staff</v>
          </cell>
          <cell r="G338" t="str">
            <v>Operation Power Plant Staff</v>
          </cell>
          <cell r="H338" t="str">
            <v>Unit - MOI</v>
          </cell>
        </row>
        <row r="339">
          <cell r="B339">
            <v>102507</v>
          </cell>
          <cell r="C339" t="str">
            <v>Antonius Anang Prasetyo</v>
          </cell>
          <cell r="D339">
            <v>40196</v>
          </cell>
          <cell r="E339" t="str">
            <v>Engineering</v>
          </cell>
          <cell r="F339" t="str">
            <v>Staff</v>
          </cell>
          <cell r="G339" t="str">
            <v>Operation Power Plant Staff</v>
          </cell>
          <cell r="H339" t="str">
            <v>Unit - MOI</v>
          </cell>
        </row>
        <row r="340">
          <cell r="B340">
            <v>102952</v>
          </cell>
          <cell r="C340" t="str">
            <v>Agung Tri Suseno</v>
          </cell>
          <cell r="D340">
            <v>40360</v>
          </cell>
          <cell r="E340" t="str">
            <v>Engineering</v>
          </cell>
          <cell r="F340" t="str">
            <v>Senior Staff</v>
          </cell>
          <cell r="G340" t="str">
            <v>Operation Power Plant Staff</v>
          </cell>
          <cell r="H340" t="str">
            <v>Unit - MOI</v>
          </cell>
        </row>
        <row r="341">
          <cell r="B341">
            <v>130126</v>
          </cell>
          <cell r="C341" t="str">
            <v>Sutisna.</v>
          </cell>
          <cell r="D341">
            <v>41306</v>
          </cell>
          <cell r="E341" t="str">
            <v>Engineering</v>
          </cell>
          <cell r="F341" t="str">
            <v>Staff</v>
          </cell>
          <cell r="G341" t="str">
            <v>Operation Power Plant Staff</v>
          </cell>
          <cell r="H341" t="str">
            <v>Unit - MOI</v>
          </cell>
        </row>
        <row r="342">
          <cell r="B342">
            <v>231099</v>
          </cell>
          <cell r="C342" t="str">
            <v>Triyono.</v>
          </cell>
          <cell r="D342">
            <v>43221</v>
          </cell>
          <cell r="E342" t="str">
            <v>Engineering</v>
          </cell>
          <cell r="F342" t="str">
            <v>Staff</v>
          </cell>
          <cell r="G342" t="str">
            <v>Operation Power Plant Staff</v>
          </cell>
          <cell r="H342" t="str">
            <v>Unit - MOI</v>
          </cell>
        </row>
        <row r="343">
          <cell r="B343">
            <v>231948</v>
          </cell>
          <cell r="C343" t="str">
            <v>Claudia Natasya</v>
          </cell>
          <cell r="D343">
            <v>45231</v>
          </cell>
          <cell r="E343" t="str">
            <v>Leasing</v>
          </cell>
          <cell r="F343" t="str">
            <v>Manager</v>
          </cell>
          <cell r="G343" t="str">
            <v>Leasing Manager</v>
          </cell>
          <cell r="H343" t="str">
            <v>Unit - MOI</v>
          </cell>
        </row>
        <row r="344">
          <cell r="B344">
            <v>232147</v>
          </cell>
          <cell r="C344" t="str">
            <v>Mohammad Karim Amrullah</v>
          </cell>
          <cell r="D344">
            <v>45257</v>
          </cell>
          <cell r="E344" t="str">
            <v>Operational</v>
          </cell>
          <cell r="F344" t="str">
            <v>Supervisor</v>
          </cell>
          <cell r="G344" t="str">
            <v>F &amp; B Supervisor</v>
          </cell>
          <cell r="H344" t="str">
            <v>Unit - MOI</v>
          </cell>
        </row>
        <row r="345">
          <cell r="B345">
            <v>232245</v>
          </cell>
          <cell r="C345" t="str">
            <v>Intan Natalia</v>
          </cell>
          <cell r="D345">
            <v>45271</v>
          </cell>
          <cell r="E345" t="str">
            <v>Leasing</v>
          </cell>
          <cell r="F345" t="str">
            <v>Staff</v>
          </cell>
          <cell r="G345" t="str">
            <v>Leasing Staff</v>
          </cell>
          <cell r="H345" t="str">
            <v>Unit - MOI</v>
          </cell>
        </row>
        <row r="346">
          <cell r="B346">
            <v>232316</v>
          </cell>
          <cell r="C346" t="str">
            <v>Wahyu Bahrudin</v>
          </cell>
          <cell r="D346">
            <v>45280</v>
          </cell>
          <cell r="E346" t="str">
            <v>Engineering</v>
          </cell>
          <cell r="F346" t="str">
            <v>Staff</v>
          </cell>
          <cell r="G346" t="str">
            <v>Civil Staff</v>
          </cell>
          <cell r="H346" t="str">
            <v>Unit - MOI</v>
          </cell>
        </row>
        <row r="347">
          <cell r="B347">
            <v>231949</v>
          </cell>
          <cell r="C347" t="str">
            <v>Kurniawan Abdul Latif</v>
          </cell>
          <cell r="D347">
            <v>43374</v>
          </cell>
          <cell r="E347" t="str">
            <v>Engineering</v>
          </cell>
          <cell r="F347" t="str">
            <v>Staff</v>
          </cell>
          <cell r="G347" t="str">
            <v>Control Panel Staff</v>
          </cell>
          <cell r="H347" t="str">
            <v>Unit - MOI</v>
          </cell>
        </row>
        <row r="348">
          <cell r="B348">
            <v>240063</v>
          </cell>
          <cell r="C348" t="str">
            <v>Harnas S. T. Raul</v>
          </cell>
          <cell r="D348">
            <v>45306</v>
          </cell>
          <cell r="E348" t="str">
            <v>Operational</v>
          </cell>
          <cell r="F348" t="str">
            <v>Supervisor</v>
          </cell>
          <cell r="G348" t="str">
            <v>Security &amp; CCTV Supervisor</v>
          </cell>
          <cell r="H348" t="str">
            <v>Unit - MOI</v>
          </cell>
        </row>
        <row r="349">
          <cell r="B349">
            <v>240062</v>
          </cell>
          <cell r="C349" t="str">
            <v>Didik Rianto</v>
          </cell>
          <cell r="D349">
            <v>45306</v>
          </cell>
          <cell r="E349" t="str">
            <v>Operational</v>
          </cell>
          <cell r="F349" t="str">
            <v>Supervisor</v>
          </cell>
          <cell r="G349" t="str">
            <v>HSE Supervisor</v>
          </cell>
          <cell r="H349" t="str">
            <v>Unit - MOI</v>
          </cell>
        </row>
        <row r="350">
          <cell r="B350">
            <v>121445</v>
          </cell>
          <cell r="C350" t="str">
            <v>Fitri Rachmawati</v>
          </cell>
          <cell r="D350">
            <v>41239</v>
          </cell>
          <cell r="E350" t="str">
            <v>Operational</v>
          </cell>
          <cell r="F350" t="str">
            <v>Staff</v>
          </cell>
          <cell r="G350" t="str">
            <v>Parking &amp; Housekeeping Staff</v>
          </cell>
          <cell r="H350" t="str">
            <v>Unit - MOI</v>
          </cell>
        </row>
        <row r="351">
          <cell r="B351">
            <v>240193</v>
          </cell>
          <cell r="C351" t="str">
            <v>Danny Stephanus Christian</v>
          </cell>
          <cell r="D351">
            <v>45323</v>
          </cell>
          <cell r="E351" t="str">
            <v>Operational</v>
          </cell>
          <cell r="F351" t="str">
            <v>Manager</v>
          </cell>
          <cell r="G351" t="str">
            <v>Operation Mall Manager</v>
          </cell>
          <cell r="H351" t="str">
            <v>Unit - MOI</v>
          </cell>
        </row>
        <row r="352">
          <cell r="B352">
            <v>240419</v>
          </cell>
          <cell r="C352" t="str">
            <v>Aprilani Dwi Astuti</v>
          </cell>
          <cell r="D352">
            <v>45352</v>
          </cell>
          <cell r="E352" t="str">
            <v>Fit Out</v>
          </cell>
          <cell r="F352" t="str">
            <v>Supervisor</v>
          </cell>
          <cell r="G352" t="str">
            <v>Fit Out Supervisor</v>
          </cell>
          <cell r="H352" t="str">
            <v>Unit - MOI</v>
          </cell>
        </row>
        <row r="353">
          <cell r="B353">
            <v>240643</v>
          </cell>
          <cell r="C353" t="str">
            <v>Adam Pirmansyah</v>
          </cell>
          <cell r="D353">
            <v>45376</v>
          </cell>
          <cell r="E353" t="str">
            <v>Operational</v>
          </cell>
          <cell r="F353" t="str">
            <v>Senior Staff</v>
          </cell>
          <cell r="G353" t="str">
            <v>GEA Staff</v>
          </cell>
          <cell r="H353" t="str">
            <v>Unit - MOI</v>
          </cell>
        </row>
        <row r="354">
          <cell r="B354">
            <v>160032</v>
          </cell>
          <cell r="C354" t="str">
            <v>Yudho Rahutomo</v>
          </cell>
          <cell r="D354">
            <v>42373</v>
          </cell>
          <cell r="E354" t="str">
            <v>Cinema</v>
          </cell>
          <cell r="F354" t="str">
            <v>Manager</v>
          </cell>
          <cell r="G354" t="str">
            <v>Cinema Technology Manager</v>
          </cell>
          <cell r="H354" t="str">
            <v>Head Office - ASGO</v>
          </cell>
        </row>
        <row r="355">
          <cell r="B355">
            <v>160890</v>
          </cell>
          <cell r="C355" t="str">
            <v>Iman Hartawan</v>
          </cell>
          <cell r="D355">
            <v>42688</v>
          </cell>
          <cell r="E355" t="str">
            <v>Cinema</v>
          </cell>
          <cell r="F355" t="str">
            <v>Senior Manager</v>
          </cell>
          <cell r="G355" t="str">
            <v>Cinema Operation Manager</v>
          </cell>
          <cell r="H355" t="str">
            <v>Head Office - ASGO</v>
          </cell>
        </row>
        <row r="356">
          <cell r="B356">
            <v>170687</v>
          </cell>
          <cell r="C356" t="str">
            <v>Valentina Rima Christiyanti</v>
          </cell>
          <cell r="D356">
            <v>42948</v>
          </cell>
          <cell r="E356" t="str">
            <v>Cinema</v>
          </cell>
          <cell r="F356" t="str">
            <v>Staff</v>
          </cell>
          <cell r="G356" t="str">
            <v>Cinema Operation Administration Staff</v>
          </cell>
          <cell r="H356" t="str">
            <v>Head Office - ASGO</v>
          </cell>
        </row>
        <row r="357">
          <cell r="B357">
            <v>180899</v>
          </cell>
          <cell r="C357" t="str">
            <v>Ivan Eduardo Pontoh</v>
          </cell>
          <cell r="D357">
            <v>43283</v>
          </cell>
          <cell r="E357" t="str">
            <v>Marketing Communication - Cinema</v>
          </cell>
          <cell r="F357" t="str">
            <v>Supervisor</v>
          </cell>
          <cell r="G357" t="str">
            <v>Film Programming Supervisor</v>
          </cell>
          <cell r="H357" t="str">
            <v>Head Office - ASGO</v>
          </cell>
        </row>
        <row r="358">
          <cell r="B358">
            <v>161015</v>
          </cell>
          <cell r="C358" t="str">
            <v>Yomi Andrizal</v>
          </cell>
          <cell r="D358">
            <v>42723</v>
          </cell>
          <cell r="E358" t="str">
            <v>Cinema</v>
          </cell>
          <cell r="F358" t="str">
            <v>Supervisor</v>
          </cell>
          <cell r="G358" t="str">
            <v>Cinema Technology Supervisor</v>
          </cell>
          <cell r="H358" t="str">
            <v>Head Office - ASGO</v>
          </cell>
        </row>
        <row r="359">
          <cell r="B359">
            <v>150132</v>
          </cell>
          <cell r="C359" t="str">
            <v>Aryo Pramono</v>
          </cell>
          <cell r="D359">
            <v>42037</v>
          </cell>
          <cell r="E359" t="str">
            <v>Casual Leasing</v>
          </cell>
          <cell r="F359" t="str">
            <v>Senior Manager</v>
          </cell>
          <cell r="G359" t="str">
            <v>Casual Leasing Manager</v>
          </cell>
          <cell r="H359" t="str">
            <v>Head Office - ASGO</v>
          </cell>
        </row>
        <row r="360">
          <cell r="B360">
            <v>111104</v>
          </cell>
          <cell r="C360" t="str">
            <v>Helwin Firmansyah</v>
          </cell>
          <cell r="D360">
            <v>40869</v>
          </cell>
          <cell r="E360" t="str">
            <v>Finance &amp; Accounting</v>
          </cell>
          <cell r="F360" t="str">
            <v>Assistant Manager</v>
          </cell>
          <cell r="G360" t="str">
            <v>Account Receivable Assistant Manager</v>
          </cell>
          <cell r="H360" t="str">
            <v>Head Office - ASGO</v>
          </cell>
        </row>
        <row r="361">
          <cell r="B361">
            <v>170149</v>
          </cell>
          <cell r="C361" t="str">
            <v>Eduarda Cynthia Dewi Mulyadi</v>
          </cell>
          <cell r="D361">
            <v>42786</v>
          </cell>
          <cell r="E361" t="str">
            <v>Finance &amp; Accounting</v>
          </cell>
          <cell r="F361" t="str">
            <v>Manager</v>
          </cell>
          <cell r="G361" t="str">
            <v>Asset Management &amp; Controller Manager</v>
          </cell>
          <cell r="H361" t="str">
            <v>Head Office - ASGO</v>
          </cell>
        </row>
        <row r="362">
          <cell r="B362">
            <v>180543</v>
          </cell>
          <cell r="C362" t="str">
            <v>Dominggo M.P Aritonang</v>
          </cell>
          <cell r="D362">
            <v>43199</v>
          </cell>
          <cell r="E362" t="str">
            <v>Finance &amp; Accounting</v>
          </cell>
          <cell r="F362" t="str">
            <v>Senior Manager</v>
          </cell>
          <cell r="G362" t="str">
            <v>Finance &amp; Accounting Senior Manager</v>
          </cell>
          <cell r="H362" t="str">
            <v>Head Office - ASGO</v>
          </cell>
        </row>
        <row r="363">
          <cell r="B363">
            <v>181394</v>
          </cell>
          <cell r="C363" t="str">
            <v>Herman Cahyadi</v>
          </cell>
          <cell r="D363">
            <v>43409</v>
          </cell>
          <cell r="E363" t="str">
            <v>Finance &amp; Accounting</v>
          </cell>
          <cell r="F363" t="str">
            <v>Senior General Manager</v>
          </cell>
          <cell r="G363" t="str">
            <v>Finance &amp; Accounting General Manager</v>
          </cell>
          <cell r="H363" t="str">
            <v>Head Office - ASGO</v>
          </cell>
        </row>
        <row r="364">
          <cell r="B364">
            <v>181468</v>
          </cell>
          <cell r="C364" t="str">
            <v>Muchammad Yusuf Ichsan</v>
          </cell>
          <cell r="D364">
            <v>43430</v>
          </cell>
          <cell r="E364" t="str">
            <v>Finance &amp; Accounting</v>
          </cell>
          <cell r="F364" t="str">
            <v>Supervisor</v>
          </cell>
          <cell r="G364" t="str">
            <v>Accounting Supervisor</v>
          </cell>
          <cell r="H364" t="str">
            <v>Head Office - ASGO</v>
          </cell>
        </row>
        <row r="365">
          <cell r="B365">
            <v>140073</v>
          </cell>
          <cell r="C365" t="str">
            <v>Rebecca Simbolon</v>
          </cell>
          <cell r="D365">
            <v>41659</v>
          </cell>
          <cell r="E365" t="str">
            <v>Finance &amp; Accounting</v>
          </cell>
          <cell r="F365" t="str">
            <v>Staff</v>
          </cell>
          <cell r="G365" t="str">
            <v>Account Payable Staff</v>
          </cell>
          <cell r="H365" t="str">
            <v>Head Office - ASGO</v>
          </cell>
        </row>
        <row r="366">
          <cell r="B366">
            <v>150252</v>
          </cell>
          <cell r="C366" t="str">
            <v>Diniati Meita Sanusi</v>
          </cell>
          <cell r="D366">
            <v>42066</v>
          </cell>
          <cell r="E366" t="str">
            <v>Finance &amp; Accounting</v>
          </cell>
          <cell r="F366" t="str">
            <v>Staff</v>
          </cell>
          <cell r="G366" t="str">
            <v>Tax Staff</v>
          </cell>
          <cell r="H366" t="str">
            <v>Head Office - ASGO</v>
          </cell>
        </row>
        <row r="367">
          <cell r="B367">
            <v>150712</v>
          </cell>
          <cell r="C367" t="str">
            <v>Een Ayu Widarti</v>
          </cell>
          <cell r="D367">
            <v>42240</v>
          </cell>
          <cell r="E367" t="str">
            <v>Finance &amp; Accounting</v>
          </cell>
          <cell r="F367" t="str">
            <v>Supervisor</v>
          </cell>
          <cell r="G367" t="str">
            <v>Account Payable Supervisor</v>
          </cell>
          <cell r="H367" t="str">
            <v>Head Office - ASGO</v>
          </cell>
        </row>
        <row r="368">
          <cell r="B368">
            <v>170984</v>
          </cell>
          <cell r="C368" t="str">
            <v>Vanny Paramitha Riyadie</v>
          </cell>
          <cell r="D368">
            <v>43038</v>
          </cell>
          <cell r="E368" t="str">
            <v>Finance &amp; Accounting</v>
          </cell>
          <cell r="F368" t="str">
            <v>Staff</v>
          </cell>
          <cell r="G368" t="str">
            <v>Accounting Staff</v>
          </cell>
          <cell r="H368" t="str">
            <v>Head Office - ASGO</v>
          </cell>
        </row>
        <row r="369">
          <cell r="B369">
            <v>180188</v>
          </cell>
          <cell r="C369" t="str">
            <v>Suhaibah.</v>
          </cell>
          <cell r="D369">
            <v>43136</v>
          </cell>
          <cell r="E369" t="str">
            <v>Finance &amp; Accounting</v>
          </cell>
          <cell r="F369" t="str">
            <v>Staff</v>
          </cell>
          <cell r="G369" t="str">
            <v>Tax Staff</v>
          </cell>
          <cell r="H369" t="str">
            <v>Head Office - ASGO</v>
          </cell>
        </row>
        <row r="370">
          <cell r="B370">
            <v>100807</v>
          </cell>
          <cell r="C370" t="str">
            <v>Siti Hasanah</v>
          </cell>
          <cell r="D370">
            <v>38474</v>
          </cell>
          <cell r="E370" t="str">
            <v>Finance &amp; Accounting</v>
          </cell>
          <cell r="F370" t="str">
            <v>Staff</v>
          </cell>
          <cell r="G370" t="str">
            <v>Finance &amp; Accounting Administration Staff</v>
          </cell>
          <cell r="H370" t="str">
            <v>Head Office - ASGO</v>
          </cell>
        </row>
        <row r="371">
          <cell r="B371">
            <v>110480</v>
          </cell>
          <cell r="C371" t="str">
            <v>Anita Septiany</v>
          </cell>
          <cell r="D371">
            <v>40694</v>
          </cell>
          <cell r="E371" t="str">
            <v>Finance &amp; Accounting</v>
          </cell>
          <cell r="F371" t="str">
            <v>Staff</v>
          </cell>
          <cell r="G371" t="str">
            <v>Cashier Staff</v>
          </cell>
          <cell r="H371" t="str">
            <v>Head Office - ASGO</v>
          </cell>
        </row>
        <row r="372">
          <cell r="B372">
            <v>140819</v>
          </cell>
          <cell r="C372" t="str">
            <v>Nur Hidayah</v>
          </cell>
          <cell r="D372">
            <v>41855</v>
          </cell>
          <cell r="E372" t="str">
            <v>Finance &amp; Accounting</v>
          </cell>
          <cell r="F372" t="str">
            <v>Supervisor</v>
          </cell>
          <cell r="G372" t="str">
            <v>Account Receivable Supervisor</v>
          </cell>
          <cell r="H372" t="str">
            <v>Head Office - ASGO</v>
          </cell>
        </row>
        <row r="373">
          <cell r="B373">
            <v>141206</v>
          </cell>
          <cell r="C373" t="str">
            <v>Herman.</v>
          </cell>
          <cell r="D373">
            <v>41933</v>
          </cell>
          <cell r="E373" t="str">
            <v>Finance &amp; Accounting</v>
          </cell>
          <cell r="F373" t="str">
            <v>Staff</v>
          </cell>
          <cell r="G373" t="str">
            <v>Collection Staff</v>
          </cell>
          <cell r="H373" t="str">
            <v>Head Office - ASGO</v>
          </cell>
        </row>
        <row r="374">
          <cell r="B374">
            <v>150716</v>
          </cell>
          <cell r="C374" t="str">
            <v>Ratna Widiyasari</v>
          </cell>
          <cell r="D374">
            <v>42241</v>
          </cell>
          <cell r="E374" t="str">
            <v>Finance &amp; Accounting</v>
          </cell>
          <cell r="F374" t="str">
            <v>Staff</v>
          </cell>
          <cell r="G374" t="str">
            <v>Account Receivable Staff</v>
          </cell>
          <cell r="H374" t="str">
            <v>Head Office - ASGO</v>
          </cell>
        </row>
        <row r="375">
          <cell r="B375">
            <v>150924</v>
          </cell>
          <cell r="C375" t="str">
            <v>Darmawan Setianggono</v>
          </cell>
          <cell r="D375">
            <v>42303</v>
          </cell>
          <cell r="E375" t="str">
            <v>Finance &amp; Accounting</v>
          </cell>
          <cell r="F375" t="str">
            <v>Staff</v>
          </cell>
          <cell r="G375" t="str">
            <v>Collection Staff</v>
          </cell>
          <cell r="H375" t="str">
            <v>Head Office - ASGO</v>
          </cell>
        </row>
        <row r="376">
          <cell r="B376">
            <v>160673</v>
          </cell>
          <cell r="C376" t="str">
            <v>Ary Dwi Kurniawan</v>
          </cell>
          <cell r="D376">
            <v>42607</v>
          </cell>
          <cell r="E376" t="str">
            <v>Finance &amp; Accounting</v>
          </cell>
          <cell r="F376" t="str">
            <v>Staff</v>
          </cell>
          <cell r="G376" t="str">
            <v>Collection Staff</v>
          </cell>
          <cell r="H376" t="str">
            <v>Head Office - ASGO</v>
          </cell>
        </row>
        <row r="377">
          <cell r="B377">
            <v>102186</v>
          </cell>
          <cell r="C377" t="str">
            <v>Hasanudin.</v>
          </cell>
          <cell r="D377">
            <v>40010</v>
          </cell>
          <cell r="E377" t="str">
            <v>Finance &amp; Accounting</v>
          </cell>
          <cell r="F377" t="str">
            <v>Staff</v>
          </cell>
          <cell r="G377" t="str">
            <v>Account Payable Staff</v>
          </cell>
          <cell r="H377" t="str">
            <v>Head Office - ASGO</v>
          </cell>
        </row>
        <row r="378">
          <cell r="B378">
            <v>190304</v>
          </cell>
          <cell r="C378" t="str">
            <v>Santa Monika</v>
          </cell>
          <cell r="D378">
            <v>43549</v>
          </cell>
          <cell r="E378" t="str">
            <v>Finance &amp; Accounting</v>
          </cell>
          <cell r="F378" t="str">
            <v>Staff</v>
          </cell>
          <cell r="G378" t="str">
            <v>Account Receivable Staff</v>
          </cell>
          <cell r="H378" t="str">
            <v>Head Office - ASGO</v>
          </cell>
        </row>
        <row r="379">
          <cell r="B379">
            <v>190783</v>
          </cell>
          <cell r="C379" t="str">
            <v>Dustin Kumara</v>
          </cell>
          <cell r="D379">
            <v>43710</v>
          </cell>
          <cell r="E379" t="str">
            <v>Finance &amp; Accounting</v>
          </cell>
          <cell r="F379" t="str">
            <v>Supervisor</v>
          </cell>
          <cell r="G379" t="str">
            <v>Collection Supervisor</v>
          </cell>
          <cell r="H379" t="str">
            <v>Head Office - ASGO</v>
          </cell>
        </row>
        <row r="380">
          <cell r="B380">
            <v>191066</v>
          </cell>
          <cell r="C380" t="str">
            <v>Christin Aprina Simanjuntak</v>
          </cell>
          <cell r="D380">
            <v>43787</v>
          </cell>
          <cell r="E380" t="str">
            <v>Finance &amp; Accounting</v>
          </cell>
          <cell r="F380" t="str">
            <v>Staff</v>
          </cell>
          <cell r="G380" t="str">
            <v>Account Receivable Staff</v>
          </cell>
          <cell r="H380" t="str">
            <v>Head Office - ASGO</v>
          </cell>
        </row>
        <row r="381">
          <cell r="B381">
            <v>170849</v>
          </cell>
          <cell r="C381" t="str">
            <v>Nico William</v>
          </cell>
          <cell r="D381">
            <v>42998</v>
          </cell>
          <cell r="E381" t="str">
            <v>Finance &amp; Accounting</v>
          </cell>
          <cell r="F381" t="str">
            <v>Supervisor</v>
          </cell>
          <cell r="G381" t="str">
            <v>Accounting Supervisor</v>
          </cell>
          <cell r="H381" t="str">
            <v>Head Office - ASGO</v>
          </cell>
        </row>
        <row r="382">
          <cell r="B382">
            <v>180202</v>
          </cell>
          <cell r="C382" t="str">
            <v>Citra Puspa Soraya</v>
          </cell>
          <cell r="D382">
            <v>43143</v>
          </cell>
          <cell r="E382" t="str">
            <v>Finance &amp; Accounting</v>
          </cell>
          <cell r="F382" t="str">
            <v>Supervisor</v>
          </cell>
          <cell r="G382" t="str">
            <v>Accounting Supervisor</v>
          </cell>
          <cell r="H382" t="str">
            <v>Head Office - ASGO</v>
          </cell>
        </row>
        <row r="383">
          <cell r="B383">
            <v>180097</v>
          </cell>
          <cell r="C383" t="str">
            <v>Selamet Riyadi</v>
          </cell>
          <cell r="D383">
            <v>43116</v>
          </cell>
          <cell r="E383" t="str">
            <v>Finance &amp; Accounting</v>
          </cell>
          <cell r="F383" t="str">
            <v>Assistant Manager</v>
          </cell>
          <cell r="G383" t="str">
            <v>Account Payable Assistant Manager</v>
          </cell>
          <cell r="H383" t="str">
            <v>Head Office - ASGO</v>
          </cell>
        </row>
        <row r="384">
          <cell r="B384">
            <v>101259</v>
          </cell>
          <cell r="C384" t="str">
            <v>Puryantiningsih.</v>
          </cell>
          <cell r="D384">
            <v>39188</v>
          </cell>
          <cell r="E384" t="str">
            <v>Finance &amp; Accounting</v>
          </cell>
          <cell r="F384" t="str">
            <v>Assistant Manager</v>
          </cell>
          <cell r="G384" t="str">
            <v>Collection Assistant Manager</v>
          </cell>
          <cell r="H384" t="str">
            <v>Head Office - ASGO</v>
          </cell>
        </row>
        <row r="385">
          <cell r="B385">
            <v>141045</v>
          </cell>
          <cell r="C385" t="str">
            <v>Galih Rizky Kurniawan</v>
          </cell>
          <cell r="D385">
            <v>41906</v>
          </cell>
          <cell r="E385" t="str">
            <v>Finance &amp; Accounting</v>
          </cell>
          <cell r="F385" t="str">
            <v>Assistant Manager</v>
          </cell>
          <cell r="G385" t="str">
            <v>Asset Management &amp; Controller Assistant Manager</v>
          </cell>
          <cell r="H385" t="str">
            <v>Head Office - ASGO</v>
          </cell>
        </row>
        <row r="386">
          <cell r="B386">
            <v>150051</v>
          </cell>
          <cell r="C386" t="str">
            <v>Regina Fitagora</v>
          </cell>
          <cell r="D386">
            <v>42009</v>
          </cell>
          <cell r="E386" t="str">
            <v>HR &amp; GA</v>
          </cell>
          <cell r="F386" t="str">
            <v>Manager</v>
          </cell>
          <cell r="G386" t="str">
            <v>HR &amp; GA Manager</v>
          </cell>
          <cell r="H386" t="str">
            <v>Head Office - ASGO</v>
          </cell>
        </row>
        <row r="387">
          <cell r="B387">
            <v>181068</v>
          </cell>
          <cell r="C387" t="str">
            <v>Vera Ciputra</v>
          </cell>
          <cell r="D387">
            <v>43327</v>
          </cell>
          <cell r="E387" t="str">
            <v>HR &amp; GA</v>
          </cell>
          <cell r="F387" t="str">
            <v>Manager</v>
          </cell>
          <cell r="G387" t="str">
            <v>Talent Acquisition Manager</v>
          </cell>
          <cell r="H387" t="str">
            <v>Head Office - ASGO</v>
          </cell>
        </row>
        <row r="388">
          <cell r="B388">
            <v>141051</v>
          </cell>
          <cell r="C388" t="str">
            <v>Nia Veronika Gunawan</v>
          </cell>
          <cell r="D388">
            <v>41904</v>
          </cell>
          <cell r="E388" t="str">
            <v>HR &amp; GA</v>
          </cell>
          <cell r="F388" t="str">
            <v>Manager</v>
          </cell>
          <cell r="G388" t="str">
            <v>Compensation &amp; Benefit Manager</v>
          </cell>
          <cell r="H388" t="str">
            <v>Head Office - ASGO</v>
          </cell>
        </row>
        <row r="389">
          <cell r="B389">
            <v>150821</v>
          </cell>
          <cell r="C389" t="str">
            <v>Candra Segren</v>
          </cell>
          <cell r="D389">
            <v>42275</v>
          </cell>
          <cell r="E389" t="str">
            <v>IT</v>
          </cell>
          <cell r="F389" t="str">
            <v>Manager</v>
          </cell>
          <cell r="G389" t="str">
            <v>IT Operation Manager</v>
          </cell>
          <cell r="H389" t="str">
            <v>Head Office - ASGO</v>
          </cell>
        </row>
        <row r="390">
          <cell r="B390">
            <v>111077</v>
          </cell>
          <cell r="C390" t="str">
            <v>Liang Ronny</v>
          </cell>
          <cell r="D390">
            <v>40861</v>
          </cell>
          <cell r="E390" t="str">
            <v>Procurement</v>
          </cell>
          <cell r="F390" t="str">
            <v>General Manager</v>
          </cell>
          <cell r="G390" t="str">
            <v>Procurement General Manager</v>
          </cell>
          <cell r="H390" t="str">
            <v>Head Office - ASGO</v>
          </cell>
        </row>
        <row r="391">
          <cell r="B391">
            <v>130358</v>
          </cell>
          <cell r="C391" t="str">
            <v>Sodri Karzinar</v>
          </cell>
          <cell r="D391">
            <v>41365</v>
          </cell>
          <cell r="E391" t="str">
            <v>Internal Audit &amp; Business Process</v>
          </cell>
          <cell r="F391" t="str">
            <v>Manager</v>
          </cell>
          <cell r="G391" t="str">
            <v>Internal Audit &amp; Business Process Manager</v>
          </cell>
          <cell r="H391" t="str">
            <v>Head Office - ASGO</v>
          </cell>
        </row>
        <row r="392">
          <cell r="B392">
            <v>181017</v>
          </cell>
          <cell r="C392" t="str">
            <v>Rachmat Hidayat</v>
          </cell>
          <cell r="D392">
            <v>43313</v>
          </cell>
          <cell r="E392" t="str">
            <v>Internal Audit &amp; Business Process</v>
          </cell>
          <cell r="F392" t="str">
            <v>Staff</v>
          </cell>
          <cell r="G392" t="str">
            <v>Internal Audit &amp; Business Process Staff</v>
          </cell>
          <cell r="H392" t="str">
            <v>Head Office - ASGO</v>
          </cell>
        </row>
        <row r="393">
          <cell r="B393">
            <v>181140</v>
          </cell>
          <cell r="C393" t="str">
            <v>Tiana Dewi Andini</v>
          </cell>
          <cell r="D393">
            <v>43346</v>
          </cell>
          <cell r="E393" t="str">
            <v>Internal Audit &amp; Business Process</v>
          </cell>
          <cell r="F393" t="str">
            <v>Assistant Manager</v>
          </cell>
          <cell r="G393" t="str">
            <v>Internal Audit &amp; Business Process Assistant Manager</v>
          </cell>
          <cell r="H393" t="str">
            <v>Head Office - ASGO</v>
          </cell>
        </row>
        <row r="394">
          <cell r="B394">
            <v>200328</v>
          </cell>
          <cell r="C394" t="str">
            <v>Ninu.</v>
          </cell>
          <cell r="D394">
            <v>43934</v>
          </cell>
          <cell r="E394" t="str">
            <v>Internal Audit &amp; Business Process</v>
          </cell>
          <cell r="F394" t="str">
            <v>Supervisor</v>
          </cell>
          <cell r="G394" t="str">
            <v>Internal Audit &amp; Business Process Supervisor</v>
          </cell>
          <cell r="H394" t="str">
            <v>Head Office - ASGO</v>
          </cell>
        </row>
        <row r="395">
          <cell r="B395">
            <v>100822</v>
          </cell>
          <cell r="C395" t="str">
            <v>Johari.</v>
          </cell>
          <cell r="D395">
            <v>38498</v>
          </cell>
          <cell r="E395" t="str">
            <v>IT</v>
          </cell>
          <cell r="F395" t="str">
            <v>Manager</v>
          </cell>
          <cell r="G395" t="str">
            <v>IT Operation Manager</v>
          </cell>
          <cell r="H395" t="str">
            <v>Head Office - ASGO</v>
          </cell>
        </row>
        <row r="396">
          <cell r="B396">
            <v>180362</v>
          </cell>
          <cell r="C396" t="str">
            <v>Ariya Jaya Urip Ramsi</v>
          </cell>
          <cell r="D396">
            <v>43165</v>
          </cell>
          <cell r="E396" t="str">
            <v>IT</v>
          </cell>
          <cell r="F396" t="str">
            <v>Staff</v>
          </cell>
          <cell r="G396" t="str">
            <v>IT Administration Staff</v>
          </cell>
          <cell r="H396" t="str">
            <v>Head Office - ASGO</v>
          </cell>
        </row>
        <row r="397">
          <cell r="B397">
            <v>150957</v>
          </cell>
          <cell r="C397" t="str">
            <v>Dwi Ari Setiadi</v>
          </cell>
          <cell r="D397">
            <v>42310</v>
          </cell>
          <cell r="E397" t="str">
            <v>Legal &amp; Govrel</v>
          </cell>
          <cell r="F397" t="str">
            <v>Supervisor</v>
          </cell>
          <cell r="G397" t="str">
            <v>Government Relations Supervisor</v>
          </cell>
          <cell r="H397" t="str">
            <v>Head Office - ASGO</v>
          </cell>
        </row>
        <row r="398">
          <cell r="B398">
            <v>190985</v>
          </cell>
          <cell r="C398" t="str">
            <v>Dharmawan Teguh Prakoso</v>
          </cell>
          <cell r="D398">
            <v>43755</v>
          </cell>
          <cell r="E398" t="str">
            <v>Legal &amp; Govrel</v>
          </cell>
          <cell r="F398" t="str">
            <v>Supervisor</v>
          </cell>
          <cell r="G398" t="str">
            <v>Government Relations Supervisor</v>
          </cell>
          <cell r="H398" t="str">
            <v>Head Office - ASGO</v>
          </cell>
        </row>
        <row r="399">
          <cell r="B399">
            <v>191124</v>
          </cell>
          <cell r="C399" t="str">
            <v>Michiko Lidya</v>
          </cell>
          <cell r="D399">
            <v>43801</v>
          </cell>
          <cell r="E399" t="str">
            <v>Legal &amp; Govrel</v>
          </cell>
          <cell r="F399" t="str">
            <v>Supervisor</v>
          </cell>
          <cell r="G399" t="str">
            <v>Legal Supervisor</v>
          </cell>
          <cell r="H399" t="str">
            <v>Head Office - ASGO</v>
          </cell>
        </row>
        <row r="400">
          <cell r="B400">
            <v>140713</v>
          </cell>
          <cell r="C400" t="str">
            <v>David Louis Hilman</v>
          </cell>
          <cell r="D400">
            <v>41821</v>
          </cell>
          <cell r="E400" t="str">
            <v>Management</v>
          </cell>
          <cell r="F400" t="str">
            <v>COO</v>
          </cell>
          <cell r="G400" t="str">
            <v>COO Mall</v>
          </cell>
          <cell r="H400" t="str">
            <v>Head Office - ASGO</v>
          </cell>
        </row>
        <row r="401">
          <cell r="B401">
            <v>121479</v>
          </cell>
          <cell r="C401" t="str">
            <v>Sherlie.</v>
          </cell>
          <cell r="D401">
            <v>41244</v>
          </cell>
          <cell r="E401" t="str">
            <v>Management</v>
          </cell>
          <cell r="F401" t="str">
            <v>Assistant Manager</v>
          </cell>
          <cell r="G401" t="str">
            <v>Secretary Assistant Manager</v>
          </cell>
          <cell r="H401" t="str">
            <v>Head Office - ASGO</v>
          </cell>
        </row>
        <row r="402">
          <cell r="B402">
            <v>102815</v>
          </cell>
          <cell r="C402" t="str">
            <v>Yukky Gunawan</v>
          </cell>
          <cell r="D402">
            <v>40301</v>
          </cell>
          <cell r="E402" t="str">
            <v>Management</v>
          </cell>
          <cell r="F402" t="str">
            <v>Assistant Manager</v>
          </cell>
          <cell r="G402" t="str">
            <v>Secretary Assistant Manager</v>
          </cell>
          <cell r="H402" t="str">
            <v>Head Office - ASGO</v>
          </cell>
        </row>
        <row r="403">
          <cell r="B403">
            <v>170179</v>
          </cell>
          <cell r="C403" t="str">
            <v>Evalia Arisyanti Daw</v>
          </cell>
          <cell r="D403">
            <v>42795</v>
          </cell>
          <cell r="E403" t="str">
            <v>Marketing Communication</v>
          </cell>
          <cell r="F403" t="str">
            <v>Assistant Manager</v>
          </cell>
          <cell r="G403" t="str">
            <v>Personal Assistant Assistant Manager</v>
          </cell>
          <cell r="H403" t="str">
            <v>Head Office - ASGO</v>
          </cell>
        </row>
        <row r="404">
          <cell r="B404">
            <v>141016</v>
          </cell>
          <cell r="C404" t="str">
            <v>Frans Kurnia Arsianto</v>
          </cell>
          <cell r="D404">
            <v>41897</v>
          </cell>
          <cell r="E404" t="str">
            <v>Marketing Communication</v>
          </cell>
          <cell r="F404" t="str">
            <v>Junior Director</v>
          </cell>
          <cell r="G404" t="str">
            <v>Chief Marketing Officer</v>
          </cell>
          <cell r="H404" t="str">
            <v>Head Office - ASGO</v>
          </cell>
        </row>
        <row r="405">
          <cell r="B405">
            <v>160674</v>
          </cell>
          <cell r="C405" t="str">
            <v>Mailina Cempakawati</v>
          </cell>
          <cell r="D405">
            <v>42607</v>
          </cell>
          <cell r="E405" t="str">
            <v>Procurement</v>
          </cell>
          <cell r="F405" t="str">
            <v>Manager</v>
          </cell>
          <cell r="G405" t="str">
            <v>Procurement Manager</v>
          </cell>
          <cell r="H405" t="str">
            <v>Head Office - ASGO</v>
          </cell>
        </row>
        <row r="406">
          <cell r="B406">
            <v>150591</v>
          </cell>
          <cell r="C406" t="str">
            <v>Wisnu Setiawan</v>
          </cell>
          <cell r="D406">
            <v>42191</v>
          </cell>
          <cell r="E406" t="str">
            <v>Procurement</v>
          </cell>
          <cell r="F406" t="str">
            <v>Supervisor</v>
          </cell>
          <cell r="G406" t="str">
            <v>Procurement Supervisor</v>
          </cell>
          <cell r="H406" t="str">
            <v>Head Office - ASGO</v>
          </cell>
        </row>
        <row r="407">
          <cell r="B407">
            <v>170618</v>
          </cell>
          <cell r="C407" t="str">
            <v>Togu Rizki Nasution</v>
          </cell>
          <cell r="D407">
            <v>42928</v>
          </cell>
          <cell r="E407" t="str">
            <v>Procurement</v>
          </cell>
          <cell r="F407" t="str">
            <v>Assistant Manager</v>
          </cell>
          <cell r="G407" t="str">
            <v>Procurement Assistant Manager</v>
          </cell>
          <cell r="H407" t="str">
            <v>Head Office - ASGO</v>
          </cell>
        </row>
        <row r="408">
          <cell r="B408">
            <v>190766</v>
          </cell>
          <cell r="C408" t="str">
            <v>Yosua Bonny Rosalina</v>
          </cell>
          <cell r="D408">
            <v>43703</v>
          </cell>
          <cell r="E408" t="str">
            <v>Procurement</v>
          </cell>
          <cell r="F408" t="str">
            <v>Assistant Manager</v>
          </cell>
          <cell r="G408" t="str">
            <v>Procurement Assistant Manager</v>
          </cell>
          <cell r="H408" t="str">
            <v>Head Office - ASGO</v>
          </cell>
        </row>
        <row r="409">
          <cell r="B409">
            <v>180227</v>
          </cell>
          <cell r="C409" t="str">
            <v>Albert Santoso</v>
          </cell>
          <cell r="D409">
            <v>43150</v>
          </cell>
          <cell r="E409" t="str">
            <v>Business Development</v>
          </cell>
          <cell r="F409" t="str">
            <v>Manager</v>
          </cell>
          <cell r="G409" t="str">
            <v>Business Development Manager</v>
          </cell>
          <cell r="H409" t="str">
            <v>Head Office - ASGO</v>
          </cell>
        </row>
        <row r="410">
          <cell r="B410">
            <v>190243</v>
          </cell>
          <cell r="C410" t="str">
            <v>Melissa S Wongkar</v>
          </cell>
          <cell r="D410">
            <v>43528</v>
          </cell>
          <cell r="E410" t="str">
            <v>Business Development</v>
          </cell>
          <cell r="F410" t="str">
            <v>Assistant Manager</v>
          </cell>
          <cell r="G410" t="str">
            <v>Business Development Assistant Manager</v>
          </cell>
          <cell r="H410" t="str">
            <v>Head Office - ASGO</v>
          </cell>
        </row>
        <row r="411">
          <cell r="B411">
            <v>200579</v>
          </cell>
          <cell r="C411" t="str">
            <v>Ricky Darius</v>
          </cell>
          <cell r="D411">
            <v>44109</v>
          </cell>
          <cell r="E411" t="str">
            <v>Finance &amp; Accounting</v>
          </cell>
          <cell r="F411" t="str">
            <v>Manager</v>
          </cell>
          <cell r="G411" t="str">
            <v>Finance &amp; Accounting Property Development Manager</v>
          </cell>
          <cell r="H411" t="str">
            <v>Head Office - ASGO</v>
          </cell>
        </row>
        <row r="412">
          <cell r="B412">
            <v>210070</v>
          </cell>
          <cell r="C412" t="str">
            <v>Nita Nazira C. Noer</v>
          </cell>
          <cell r="D412">
            <v>44228</v>
          </cell>
          <cell r="E412" t="str">
            <v>Business Development</v>
          </cell>
          <cell r="F412" t="str">
            <v>Deputy General Manager</v>
          </cell>
          <cell r="G412" t="str">
            <v>Business Development General Manager</v>
          </cell>
          <cell r="H412" t="str">
            <v>Head Office - ASGO</v>
          </cell>
        </row>
        <row r="413">
          <cell r="B413">
            <v>210303</v>
          </cell>
          <cell r="C413" t="str">
            <v>Handy Yunanto</v>
          </cell>
          <cell r="D413">
            <v>44319</v>
          </cell>
          <cell r="E413" t="str">
            <v>Finance &amp; Accounting</v>
          </cell>
          <cell r="F413" t="str">
            <v>Staff</v>
          </cell>
          <cell r="G413" t="str">
            <v>Collection Staff</v>
          </cell>
          <cell r="H413" t="str">
            <v>Head Office - ASGO</v>
          </cell>
        </row>
        <row r="414">
          <cell r="B414">
            <v>210363</v>
          </cell>
          <cell r="C414" t="str">
            <v>Silvia Mutiara Putri Wijaya</v>
          </cell>
          <cell r="D414">
            <v>44349</v>
          </cell>
          <cell r="E414" t="str">
            <v>HR &amp; GA</v>
          </cell>
          <cell r="F414" t="str">
            <v>Senior Staff</v>
          </cell>
          <cell r="G414" t="str">
            <v>Talent Acquisition Staff</v>
          </cell>
          <cell r="H414" t="str">
            <v>Head Office - ASGO</v>
          </cell>
        </row>
        <row r="415">
          <cell r="B415">
            <v>210395</v>
          </cell>
          <cell r="C415" t="str">
            <v>Rilo Pambudiyanto</v>
          </cell>
          <cell r="D415">
            <v>44349</v>
          </cell>
          <cell r="E415" t="str">
            <v>Finance &amp; Accounting</v>
          </cell>
          <cell r="F415" t="str">
            <v>Staff</v>
          </cell>
          <cell r="G415" t="str">
            <v>Account Receivable Staff</v>
          </cell>
          <cell r="H415" t="str">
            <v>Head Office - ASGO</v>
          </cell>
        </row>
        <row r="416">
          <cell r="B416">
            <v>190403</v>
          </cell>
          <cell r="C416" t="str">
            <v>Arie Priawan</v>
          </cell>
          <cell r="D416">
            <v>43584</v>
          </cell>
          <cell r="E416" t="str">
            <v>Finance &amp; Accounting</v>
          </cell>
          <cell r="F416" t="str">
            <v>Staff</v>
          </cell>
          <cell r="G416" t="str">
            <v>Collection Staff</v>
          </cell>
          <cell r="H416" t="str">
            <v>Head Office - ASGO</v>
          </cell>
        </row>
        <row r="417">
          <cell r="B417">
            <v>210948</v>
          </cell>
          <cell r="C417" t="str">
            <v>Herawati</v>
          </cell>
          <cell r="D417">
            <v>44477</v>
          </cell>
          <cell r="E417" t="str">
            <v>Internal Audit &amp; Business Process</v>
          </cell>
          <cell r="F417" t="str">
            <v>Supervisor</v>
          </cell>
          <cell r="G417" t="str">
            <v>Internal Audit &amp; Business Process Supervisor</v>
          </cell>
          <cell r="H417" t="str">
            <v>Head Office - ASGO</v>
          </cell>
        </row>
        <row r="418">
          <cell r="B418">
            <v>211005</v>
          </cell>
          <cell r="C418" t="str">
            <v>Fifi Kuryani</v>
          </cell>
          <cell r="D418">
            <v>44494</v>
          </cell>
          <cell r="E418" t="str">
            <v>Finance &amp; Accounting</v>
          </cell>
          <cell r="F418" t="str">
            <v>Staff</v>
          </cell>
          <cell r="G418" t="str">
            <v>Account Payable Staff</v>
          </cell>
          <cell r="H418" t="str">
            <v>Head Office - ASGO</v>
          </cell>
        </row>
        <row r="419">
          <cell r="B419">
            <v>190126</v>
          </cell>
          <cell r="C419" t="str">
            <v>Daniel Freddy H. Sirait</v>
          </cell>
          <cell r="D419">
            <v>43500</v>
          </cell>
          <cell r="E419" t="str">
            <v>HR &amp; GA</v>
          </cell>
          <cell r="F419" t="str">
            <v>Assistant Manager</v>
          </cell>
          <cell r="G419" t="str">
            <v>HR &amp; GA Operation Assistant Manager</v>
          </cell>
          <cell r="H419" t="str">
            <v>Head Office - ASGO</v>
          </cell>
        </row>
        <row r="420">
          <cell r="B420">
            <v>211017</v>
          </cell>
          <cell r="C420" t="str">
            <v>Jamarlen Ricky Nelwan</v>
          </cell>
          <cell r="D420">
            <v>44501</v>
          </cell>
          <cell r="E420" t="str">
            <v>Finance &amp; Accounting</v>
          </cell>
          <cell r="F420" t="str">
            <v>General Manager</v>
          </cell>
          <cell r="G420" t="str">
            <v>Corporate Consolidation, Reporting &amp; Analysis General Manager</v>
          </cell>
          <cell r="H420" t="str">
            <v>Head Office - ASGO</v>
          </cell>
        </row>
        <row r="421">
          <cell r="B421">
            <v>211054</v>
          </cell>
          <cell r="C421" t="str">
            <v>Romi Fusianto</v>
          </cell>
          <cell r="D421">
            <v>44508</v>
          </cell>
          <cell r="E421" t="str">
            <v>IT</v>
          </cell>
          <cell r="F421" t="str">
            <v>Staff</v>
          </cell>
          <cell r="G421" t="str">
            <v>IT Application Staff</v>
          </cell>
          <cell r="H421" t="str">
            <v>Head Office - ASGO</v>
          </cell>
        </row>
        <row r="422">
          <cell r="B422">
            <v>220067</v>
          </cell>
          <cell r="C422" t="str">
            <v>Fanny</v>
          </cell>
          <cell r="D422">
            <v>44578</v>
          </cell>
          <cell r="E422" t="str">
            <v>Business Development</v>
          </cell>
          <cell r="F422" t="str">
            <v>Manager</v>
          </cell>
          <cell r="G422" t="str">
            <v>Business Development Manager</v>
          </cell>
          <cell r="H422" t="str">
            <v>Head Office - ASGO</v>
          </cell>
        </row>
        <row r="423">
          <cell r="B423">
            <v>170569</v>
          </cell>
          <cell r="C423" t="str">
            <v>Alviral Muhamad</v>
          </cell>
          <cell r="D423">
            <v>42919</v>
          </cell>
          <cell r="E423" t="str">
            <v>Internal Audit &amp; Business Process</v>
          </cell>
          <cell r="F423" t="str">
            <v>Supervisor</v>
          </cell>
          <cell r="G423" t="str">
            <v>Internal Audit &amp; Business Process Supervisor</v>
          </cell>
          <cell r="H423" t="str">
            <v>Head Office - ASGO</v>
          </cell>
        </row>
        <row r="424">
          <cell r="B424">
            <v>220203</v>
          </cell>
          <cell r="C424" t="str">
            <v>Zipora Dela Ayustini</v>
          </cell>
          <cell r="D424">
            <v>44606</v>
          </cell>
          <cell r="E424" t="str">
            <v>Finance &amp; Accounting</v>
          </cell>
          <cell r="F424" t="str">
            <v>Staff</v>
          </cell>
          <cell r="G424" t="str">
            <v>Tax Staff</v>
          </cell>
          <cell r="H424" t="str">
            <v>Head Office - ASGO</v>
          </cell>
        </row>
        <row r="425">
          <cell r="B425">
            <v>220144</v>
          </cell>
          <cell r="C425" t="str">
            <v>Dedi Rahmad</v>
          </cell>
          <cell r="D425">
            <v>44594</v>
          </cell>
          <cell r="E425" t="str">
            <v>Procurement</v>
          </cell>
          <cell r="F425" t="str">
            <v>Supervisor</v>
          </cell>
          <cell r="G425" t="str">
            <v>Procurement Supervisor</v>
          </cell>
          <cell r="H425" t="str">
            <v>Head Office - ASGO</v>
          </cell>
        </row>
        <row r="426">
          <cell r="B426">
            <v>220143</v>
          </cell>
          <cell r="C426" t="str">
            <v>Wahyu Prananto</v>
          </cell>
          <cell r="D426">
            <v>44594</v>
          </cell>
          <cell r="E426" t="str">
            <v>Finance &amp; Accounting</v>
          </cell>
          <cell r="F426" t="str">
            <v>Staff</v>
          </cell>
          <cell r="G426" t="str">
            <v>Collection Staff</v>
          </cell>
          <cell r="H426" t="str">
            <v>Head Office - ASGO</v>
          </cell>
        </row>
        <row r="427">
          <cell r="B427">
            <v>220145</v>
          </cell>
          <cell r="C427" t="str">
            <v>Vini Sabila Rahma</v>
          </cell>
          <cell r="D427">
            <v>44594</v>
          </cell>
          <cell r="E427" t="str">
            <v>Finance &amp; Accounting</v>
          </cell>
          <cell r="F427" t="str">
            <v>Staff</v>
          </cell>
          <cell r="G427" t="str">
            <v>Asset Management &amp; Controller Staff</v>
          </cell>
          <cell r="H427" t="str">
            <v>Head Office - ASGO</v>
          </cell>
        </row>
        <row r="428">
          <cell r="B428">
            <v>220320</v>
          </cell>
          <cell r="C428" t="str">
            <v>Eva Tri Handayani</v>
          </cell>
          <cell r="D428">
            <v>44627</v>
          </cell>
          <cell r="E428" t="str">
            <v>Finance &amp; Accounting</v>
          </cell>
          <cell r="F428" t="str">
            <v>Supervisor</v>
          </cell>
          <cell r="G428" t="str">
            <v>Tax Supervisor</v>
          </cell>
          <cell r="H428" t="str">
            <v>Head Office - ASGO</v>
          </cell>
        </row>
        <row r="429">
          <cell r="B429">
            <v>220350</v>
          </cell>
          <cell r="C429" t="str">
            <v>Tedy Henra Silo</v>
          </cell>
          <cell r="D429">
            <v>44634</v>
          </cell>
          <cell r="E429" t="str">
            <v>Finance &amp; Accounting</v>
          </cell>
          <cell r="F429" t="str">
            <v>Staff</v>
          </cell>
          <cell r="G429" t="str">
            <v>Account Payable Staff</v>
          </cell>
          <cell r="H429" t="str">
            <v>Head Office - ASGO</v>
          </cell>
        </row>
        <row r="430">
          <cell r="B430">
            <v>220352</v>
          </cell>
          <cell r="C430" t="str">
            <v>Mas Aji Adi Pramono</v>
          </cell>
          <cell r="D430">
            <v>44634</v>
          </cell>
          <cell r="E430" t="str">
            <v>Research &amp; Development</v>
          </cell>
          <cell r="F430" t="str">
            <v>Supervisor</v>
          </cell>
          <cell r="G430" t="str">
            <v>Research &amp; Development Supervisor</v>
          </cell>
          <cell r="H430" t="str">
            <v>Head Office - ASGO</v>
          </cell>
        </row>
        <row r="431">
          <cell r="B431">
            <v>220290</v>
          </cell>
          <cell r="C431" t="str">
            <v>Albin Patu Putra Wangsa</v>
          </cell>
          <cell r="D431">
            <v>44621</v>
          </cell>
          <cell r="E431" t="str">
            <v>IT</v>
          </cell>
          <cell r="F431" t="str">
            <v>Supervisor</v>
          </cell>
          <cell r="G431" t="str">
            <v>IT Infrastructure Supervisor</v>
          </cell>
          <cell r="H431" t="str">
            <v>Head Office - ASGO</v>
          </cell>
        </row>
        <row r="432">
          <cell r="B432">
            <v>220284</v>
          </cell>
          <cell r="C432" t="str">
            <v>Raras Annisa Ningtyas</v>
          </cell>
          <cell r="D432">
            <v>44621</v>
          </cell>
          <cell r="E432" t="str">
            <v>HR &amp; GA</v>
          </cell>
          <cell r="F432" t="str">
            <v>Assistant Manager</v>
          </cell>
          <cell r="G432" t="str">
            <v>People Development Assistant Manager</v>
          </cell>
          <cell r="H432" t="str">
            <v>Head Office - ASGO</v>
          </cell>
        </row>
        <row r="433">
          <cell r="B433">
            <v>150757</v>
          </cell>
          <cell r="C433" t="str">
            <v>Langlang Maulana Nasution</v>
          </cell>
          <cell r="D433">
            <v>42250</v>
          </cell>
          <cell r="E433" t="str">
            <v>Legal &amp; Govrel</v>
          </cell>
          <cell r="F433" t="str">
            <v>Senior Manager</v>
          </cell>
          <cell r="G433" t="str">
            <v>Government Relation Manager</v>
          </cell>
          <cell r="H433" t="str">
            <v>Head Office - ASGO</v>
          </cell>
        </row>
        <row r="434">
          <cell r="B434">
            <v>220473</v>
          </cell>
          <cell r="C434" t="str">
            <v>Merry Glaedis Ingrid Waladow</v>
          </cell>
          <cell r="D434">
            <v>44652</v>
          </cell>
          <cell r="E434" t="str">
            <v>HR &amp; GA</v>
          </cell>
          <cell r="F434" t="str">
            <v>Supervisor</v>
          </cell>
          <cell r="G434" t="str">
            <v>Compensation &amp; Benefit  Supervisor</v>
          </cell>
          <cell r="H434" t="str">
            <v>Head Office - ASGO</v>
          </cell>
        </row>
        <row r="435">
          <cell r="B435">
            <v>220502</v>
          </cell>
          <cell r="C435" t="str">
            <v>Citra Marina Napitupulu</v>
          </cell>
          <cell r="D435">
            <v>44655</v>
          </cell>
          <cell r="E435" t="str">
            <v>Legal &amp; Govrel</v>
          </cell>
          <cell r="F435" t="str">
            <v>Supervisor</v>
          </cell>
          <cell r="G435" t="str">
            <v>Legal Supervisor</v>
          </cell>
          <cell r="H435" t="str">
            <v>Head Office - ASGO</v>
          </cell>
        </row>
        <row r="436">
          <cell r="B436">
            <v>220531</v>
          </cell>
          <cell r="C436" t="str">
            <v>Lasma Asrina Manik</v>
          </cell>
          <cell r="D436">
            <v>44658</v>
          </cell>
          <cell r="E436" t="str">
            <v>Finance &amp; Accounting</v>
          </cell>
          <cell r="F436" t="str">
            <v>Staff</v>
          </cell>
          <cell r="G436" t="str">
            <v>Account Payable Staff</v>
          </cell>
          <cell r="H436" t="str">
            <v>Head Office - ASGO</v>
          </cell>
        </row>
        <row r="437">
          <cell r="B437">
            <v>220588</v>
          </cell>
          <cell r="C437" t="str">
            <v>Antonius Wibowo</v>
          </cell>
          <cell r="D437">
            <v>44669</v>
          </cell>
          <cell r="E437" t="str">
            <v>Legal &amp; Govrel</v>
          </cell>
          <cell r="F437" t="str">
            <v>Manager</v>
          </cell>
          <cell r="G437" t="str">
            <v>Legal Manager</v>
          </cell>
          <cell r="H437" t="str">
            <v>Head Office - ASGO</v>
          </cell>
        </row>
        <row r="438">
          <cell r="B438">
            <v>220689</v>
          </cell>
          <cell r="C438" t="str">
            <v>Christian</v>
          </cell>
          <cell r="D438">
            <v>44698</v>
          </cell>
          <cell r="E438" t="str">
            <v>Finance &amp; Accounting</v>
          </cell>
          <cell r="F438" t="str">
            <v>Staff</v>
          </cell>
          <cell r="G438" t="str">
            <v>Tax Staff</v>
          </cell>
          <cell r="H438" t="str">
            <v>Head Office - ASGO</v>
          </cell>
        </row>
        <row r="439">
          <cell r="B439">
            <v>220909</v>
          </cell>
          <cell r="C439" t="str">
            <v>Wilson X</v>
          </cell>
          <cell r="D439">
            <v>44743</v>
          </cell>
          <cell r="E439" t="str">
            <v>IT</v>
          </cell>
          <cell r="F439" t="str">
            <v>Staff</v>
          </cell>
          <cell r="G439" t="str">
            <v>IT Application Staff</v>
          </cell>
          <cell r="H439" t="str">
            <v>Head Office - ASGO</v>
          </cell>
        </row>
        <row r="440">
          <cell r="B440">
            <v>221125</v>
          </cell>
          <cell r="C440" t="str">
            <v>Roy Sudibya Wahana</v>
          </cell>
          <cell r="D440">
            <v>44774</v>
          </cell>
          <cell r="E440" t="str">
            <v>Innovation</v>
          </cell>
          <cell r="F440" t="str">
            <v>Senior Manager</v>
          </cell>
          <cell r="G440" t="str">
            <v>Innovation Manager</v>
          </cell>
          <cell r="H440" t="str">
            <v>Head Office - ASGO</v>
          </cell>
        </row>
        <row r="441">
          <cell r="B441">
            <v>221152</v>
          </cell>
          <cell r="C441" t="str">
            <v>Elvin Eko Putra</v>
          </cell>
          <cell r="D441">
            <v>44781</v>
          </cell>
          <cell r="E441" t="str">
            <v>Casual Leasing</v>
          </cell>
          <cell r="F441" t="str">
            <v>Assistant Manager</v>
          </cell>
          <cell r="G441" t="str">
            <v>Casual Leasing Assistant Manager</v>
          </cell>
          <cell r="H441" t="str">
            <v>Head Office - ASGO</v>
          </cell>
        </row>
        <row r="442">
          <cell r="B442">
            <v>221160</v>
          </cell>
          <cell r="C442" t="str">
            <v>Ikhsanul Oktrio Mirza</v>
          </cell>
          <cell r="D442">
            <v>44781</v>
          </cell>
          <cell r="E442" t="str">
            <v>Legal &amp; Govrel</v>
          </cell>
          <cell r="F442" t="str">
            <v>Staff</v>
          </cell>
          <cell r="G442" t="str">
            <v>Government Relations Staff</v>
          </cell>
          <cell r="H442" t="str">
            <v>Head Office - ASGO</v>
          </cell>
        </row>
        <row r="443">
          <cell r="B443">
            <v>221295</v>
          </cell>
          <cell r="C443" t="str">
            <v>Elisa Kusumanita Sari</v>
          </cell>
          <cell r="D443">
            <v>44802</v>
          </cell>
          <cell r="E443" t="str">
            <v>Finance &amp; Accounting</v>
          </cell>
          <cell r="F443" t="str">
            <v>Staff</v>
          </cell>
          <cell r="G443" t="str">
            <v>Accounting Staff</v>
          </cell>
          <cell r="H443" t="str">
            <v>Head Office - ASGO</v>
          </cell>
        </row>
        <row r="444">
          <cell r="B444">
            <v>221283</v>
          </cell>
          <cell r="C444" t="str">
            <v>Vidya Clareta Lembono</v>
          </cell>
          <cell r="D444">
            <v>44805</v>
          </cell>
          <cell r="E444" t="str">
            <v>HR &amp; GA</v>
          </cell>
          <cell r="F444" t="str">
            <v>Staff</v>
          </cell>
          <cell r="G444" t="str">
            <v>Talent Acquisition Staff</v>
          </cell>
          <cell r="H444" t="str">
            <v>Head Office - ASGO</v>
          </cell>
        </row>
        <row r="445">
          <cell r="B445">
            <v>221284</v>
          </cell>
          <cell r="C445" t="str">
            <v>Aldo Jeffry F Wowor</v>
          </cell>
          <cell r="D445">
            <v>44805</v>
          </cell>
          <cell r="E445" t="str">
            <v>IT</v>
          </cell>
          <cell r="F445" t="str">
            <v>Staff</v>
          </cell>
          <cell r="G445" t="str">
            <v>IT Infrastructure Staff</v>
          </cell>
          <cell r="H445" t="str">
            <v>Head Office - ASGO</v>
          </cell>
        </row>
        <row r="446">
          <cell r="B446">
            <v>221292</v>
          </cell>
          <cell r="C446" t="str">
            <v>Nurfika Nabilla Oktaviani</v>
          </cell>
          <cell r="D446">
            <v>44809</v>
          </cell>
          <cell r="E446" t="str">
            <v>ASRI Living</v>
          </cell>
          <cell r="F446" t="str">
            <v>Staff</v>
          </cell>
          <cell r="G446" t="str">
            <v>ASRI Living Staff</v>
          </cell>
          <cell r="H446" t="str">
            <v>Head Office - ASGO</v>
          </cell>
        </row>
        <row r="447">
          <cell r="B447">
            <v>221360</v>
          </cell>
          <cell r="C447" t="str">
            <v>Rahman Dwi Setyawan</v>
          </cell>
          <cell r="D447">
            <v>44823</v>
          </cell>
          <cell r="E447" t="str">
            <v>Procurement</v>
          </cell>
          <cell r="F447" t="str">
            <v>Supervisor</v>
          </cell>
          <cell r="G447" t="str">
            <v>Procurement Supervisor</v>
          </cell>
          <cell r="H447" t="str">
            <v>Head Office - ASGO</v>
          </cell>
        </row>
        <row r="448">
          <cell r="B448">
            <v>221442</v>
          </cell>
          <cell r="C448" t="str">
            <v>Nandini Aisyah Isnan</v>
          </cell>
          <cell r="D448">
            <v>44823</v>
          </cell>
          <cell r="E448" t="str">
            <v>Procurement</v>
          </cell>
          <cell r="F448" t="str">
            <v>Staff</v>
          </cell>
          <cell r="G448" t="str">
            <v>Procurement Administration Staff</v>
          </cell>
          <cell r="H448" t="str">
            <v>Head Office - ASGO</v>
          </cell>
        </row>
        <row r="449">
          <cell r="B449">
            <v>221443</v>
          </cell>
          <cell r="C449" t="str">
            <v>Komang Utami Dewi Artha</v>
          </cell>
          <cell r="D449">
            <v>44830</v>
          </cell>
          <cell r="E449" t="str">
            <v>Legal &amp; Govrel</v>
          </cell>
          <cell r="F449" t="str">
            <v>Staff</v>
          </cell>
          <cell r="G449" t="str">
            <v>Legal Staff</v>
          </cell>
          <cell r="H449" t="str">
            <v>Head Office - ASGO</v>
          </cell>
        </row>
        <row r="450">
          <cell r="B450">
            <v>221489</v>
          </cell>
          <cell r="C450" t="str">
            <v>Degia Parlopa</v>
          </cell>
          <cell r="D450">
            <v>44837</v>
          </cell>
          <cell r="E450" t="str">
            <v>IT</v>
          </cell>
          <cell r="F450" t="str">
            <v>Staff</v>
          </cell>
          <cell r="G450" t="str">
            <v xml:space="preserve">IT Infrastructure Staff </v>
          </cell>
          <cell r="H450" t="str">
            <v>Head Office - ASGO</v>
          </cell>
        </row>
        <row r="451">
          <cell r="B451">
            <v>221515</v>
          </cell>
          <cell r="C451" t="str">
            <v>Bong Michelle Pola</v>
          </cell>
          <cell r="D451">
            <v>44839</v>
          </cell>
          <cell r="E451" t="str">
            <v>Procurement</v>
          </cell>
          <cell r="F451" t="str">
            <v>Supervisor</v>
          </cell>
          <cell r="G451" t="str">
            <v>Procurement Supervisor</v>
          </cell>
          <cell r="H451" t="str">
            <v>Head Office - ASGO</v>
          </cell>
        </row>
        <row r="452">
          <cell r="B452">
            <v>221517</v>
          </cell>
          <cell r="C452" t="str">
            <v>Agus Harianto</v>
          </cell>
          <cell r="D452">
            <v>44844</v>
          </cell>
          <cell r="E452" t="str">
            <v>Finance &amp; Accounting</v>
          </cell>
          <cell r="F452" t="str">
            <v>Staff</v>
          </cell>
          <cell r="G452" t="str">
            <v>Collection Staff</v>
          </cell>
          <cell r="H452" t="str">
            <v>Head Office - ASGO</v>
          </cell>
        </row>
        <row r="453">
          <cell r="B453">
            <v>221579</v>
          </cell>
          <cell r="C453" t="str">
            <v>Evia Sardodjo</v>
          </cell>
          <cell r="D453">
            <v>44858</v>
          </cell>
          <cell r="E453" t="str">
            <v>Leasing</v>
          </cell>
          <cell r="F453" t="str">
            <v>Deputy General Manager</v>
          </cell>
          <cell r="G453" t="str">
            <v>Leasing Deputy General Manager</v>
          </cell>
          <cell r="H453" t="str">
            <v>Head Office - ASGO</v>
          </cell>
        </row>
        <row r="454">
          <cell r="B454">
            <v>221671</v>
          </cell>
          <cell r="C454" t="str">
            <v>Dena Asep Permana</v>
          </cell>
          <cell r="D454">
            <v>44879</v>
          </cell>
          <cell r="E454" t="str">
            <v>Procurement</v>
          </cell>
          <cell r="F454" t="str">
            <v>Supervisor</v>
          </cell>
          <cell r="G454" t="str">
            <v>Procurement Supervisor</v>
          </cell>
          <cell r="H454" t="str">
            <v>Head Office - ASGO</v>
          </cell>
        </row>
        <row r="455">
          <cell r="B455">
            <v>221782</v>
          </cell>
          <cell r="C455" t="str">
            <v>Muhamad Rohmat Kurnia</v>
          </cell>
          <cell r="D455">
            <v>44903</v>
          </cell>
          <cell r="E455" t="str">
            <v>Procurement</v>
          </cell>
          <cell r="F455" t="str">
            <v>Supervisor</v>
          </cell>
          <cell r="G455" t="str">
            <v>Procurement Supervisor</v>
          </cell>
          <cell r="H455" t="str">
            <v>Head Office - ASGO</v>
          </cell>
        </row>
        <row r="456">
          <cell r="B456">
            <v>221818</v>
          </cell>
          <cell r="C456" t="str">
            <v>Troy Fridatama</v>
          </cell>
          <cell r="D456">
            <v>44928</v>
          </cell>
          <cell r="E456" t="str">
            <v>Business Development</v>
          </cell>
          <cell r="F456" t="str">
            <v>General Manager</v>
          </cell>
          <cell r="G456" t="str">
            <v>Corporate Communication &amp; Affair Deputy Division Head</v>
          </cell>
          <cell r="H456" t="str">
            <v>Head Office - ASGO</v>
          </cell>
        </row>
        <row r="457">
          <cell r="B457">
            <v>230047</v>
          </cell>
          <cell r="C457" t="str">
            <v>Heri Risnanto</v>
          </cell>
          <cell r="D457">
            <v>44942</v>
          </cell>
          <cell r="E457" t="str">
            <v>Finance &amp; Accounting</v>
          </cell>
          <cell r="F457" t="str">
            <v>Staff</v>
          </cell>
          <cell r="G457" t="str">
            <v>Accounting Staff</v>
          </cell>
          <cell r="H457" t="str">
            <v>Head Office - ASGO</v>
          </cell>
        </row>
        <row r="458">
          <cell r="B458">
            <v>230037</v>
          </cell>
          <cell r="C458" t="str">
            <v>Aulia Dina Savitri</v>
          </cell>
          <cell r="D458">
            <v>44942</v>
          </cell>
          <cell r="E458" t="str">
            <v>Finance &amp; Accounting</v>
          </cell>
          <cell r="F458" t="str">
            <v>Staff</v>
          </cell>
          <cell r="G458" t="str">
            <v>Account Receivable Staff</v>
          </cell>
          <cell r="H458" t="str">
            <v>Head Office - ASGO</v>
          </cell>
        </row>
        <row r="459">
          <cell r="B459">
            <v>230064</v>
          </cell>
          <cell r="C459" t="str">
            <v>Ayu Endah Lestari</v>
          </cell>
          <cell r="D459">
            <v>44950</v>
          </cell>
          <cell r="E459" t="str">
            <v>Finance &amp; Accounting</v>
          </cell>
          <cell r="F459" t="str">
            <v>Staff</v>
          </cell>
          <cell r="G459" t="str">
            <v>Accounting Staff</v>
          </cell>
          <cell r="H459" t="str">
            <v>Head Office - ASGO</v>
          </cell>
        </row>
        <row r="460">
          <cell r="B460">
            <v>230073</v>
          </cell>
          <cell r="C460" t="str">
            <v>Agustinus Edi Gunarso</v>
          </cell>
          <cell r="D460">
            <v>44950</v>
          </cell>
          <cell r="E460" t="str">
            <v>Finance &amp; Accounting</v>
          </cell>
          <cell r="F460" t="str">
            <v>Supervisor</v>
          </cell>
          <cell r="G460" t="str">
            <v>Tax Supervisor</v>
          </cell>
          <cell r="H460" t="str">
            <v>Head Office - ASGO</v>
          </cell>
        </row>
        <row r="461">
          <cell r="B461">
            <v>230174</v>
          </cell>
          <cell r="C461" t="str">
            <v>Rischa Widianti</v>
          </cell>
          <cell r="D461">
            <v>44970</v>
          </cell>
          <cell r="E461" t="str">
            <v>Finance &amp; Accounting</v>
          </cell>
          <cell r="F461" t="str">
            <v>Supervisor</v>
          </cell>
          <cell r="G461" t="str">
            <v>Project Coordinator &amp; Administrator Supervisor</v>
          </cell>
          <cell r="H461" t="str">
            <v>Head Office - ASGO</v>
          </cell>
        </row>
        <row r="462">
          <cell r="B462">
            <v>230138</v>
          </cell>
          <cell r="C462" t="str">
            <v>Bagus Rinaldi</v>
          </cell>
          <cell r="D462">
            <v>44963</v>
          </cell>
          <cell r="E462" t="str">
            <v>Finance &amp; Accounting</v>
          </cell>
          <cell r="F462" t="str">
            <v>Staff</v>
          </cell>
          <cell r="G462" t="str">
            <v>Account Payable Staff</v>
          </cell>
          <cell r="H462" t="str">
            <v>Head Office - ASGO</v>
          </cell>
        </row>
        <row r="463">
          <cell r="B463">
            <v>230380</v>
          </cell>
          <cell r="C463" t="str">
            <v>Ravello Jonathan Hasintongan</v>
          </cell>
          <cell r="D463">
            <v>45012</v>
          </cell>
          <cell r="E463" t="str">
            <v>Finance &amp; Accounting</v>
          </cell>
          <cell r="F463" t="str">
            <v>Staff</v>
          </cell>
          <cell r="G463" t="str">
            <v>Accounting Staff</v>
          </cell>
          <cell r="H463" t="str">
            <v>Head Office - ASGO</v>
          </cell>
        </row>
        <row r="464">
          <cell r="B464">
            <v>230435</v>
          </cell>
          <cell r="C464" t="str">
            <v>Muhammad Noer Seto</v>
          </cell>
          <cell r="D464">
            <v>45026</v>
          </cell>
          <cell r="E464" t="str">
            <v>Procurement</v>
          </cell>
          <cell r="F464" t="str">
            <v>Supervisor</v>
          </cell>
          <cell r="G464" t="str">
            <v>Procurement Supervisor</v>
          </cell>
          <cell r="H464" t="str">
            <v>Head Office - ASGO</v>
          </cell>
        </row>
        <row r="465">
          <cell r="B465">
            <v>160397</v>
          </cell>
          <cell r="C465" t="str">
            <v>Leny Koesnandar</v>
          </cell>
          <cell r="D465">
            <v>42492</v>
          </cell>
          <cell r="E465" t="str">
            <v>Management</v>
          </cell>
          <cell r="F465" t="str">
            <v>Manager</v>
          </cell>
          <cell r="G465" t="str">
            <v>Contract &amp; Payment Control Department Head</v>
          </cell>
          <cell r="H465" t="str">
            <v>Head Office - ASGO</v>
          </cell>
        </row>
        <row r="466">
          <cell r="B466">
            <v>230564</v>
          </cell>
          <cell r="C466" t="str">
            <v>Maria Defriniana Harpina</v>
          </cell>
          <cell r="D466">
            <v>45048</v>
          </cell>
          <cell r="E466" t="str">
            <v>Procurement</v>
          </cell>
          <cell r="F466" t="str">
            <v>Staff</v>
          </cell>
          <cell r="G466" t="str">
            <v>Procurement Staff</v>
          </cell>
          <cell r="H466" t="str">
            <v>Head Office - ASGO</v>
          </cell>
        </row>
        <row r="467">
          <cell r="B467">
            <v>230556</v>
          </cell>
          <cell r="C467" t="str">
            <v>Diah Rahayu</v>
          </cell>
          <cell r="D467">
            <v>45047</v>
          </cell>
          <cell r="E467" t="str">
            <v>HR &amp; GA</v>
          </cell>
          <cell r="F467" t="str">
            <v>General Manager</v>
          </cell>
          <cell r="G467" t="str">
            <v>Human Resources Operation General Manager</v>
          </cell>
          <cell r="H467" t="str">
            <v>Head Office - ASGO</v>
          </cell>
        </row>
        <row r="468">
          <cell r="B468">
            <v>230553</v>
          </cell>
          <cell r="C468" t="str">
            <v>Vera Setiawati</v>
          </cell>
          <cell r="D468">
            <v>45048</v>
          </cell>
          <cell r="E468" t="str">
            <v>Finance &amp; Accounting</v>
          </cell>
          <cell r="F468" t="str">
            <v>Supervisor</v>
          </cell>
          <cell r="G468" t="str">
            <v>Cashier Supervisor</v>
          </cell>
          <cell r="H468" t="str">
            <v>Head Office - ASGO</v>
          </cell>
        </row>
        <row r="469">
          <cell r="B469">
            <v>230570</v>
          </cell>
          <cell r="C469" t="str">
            <v>Ratna Airindah Hadiaty</v>
          </cell>
          <cell r="D469">
            <v>45048</v>
          </cell>
          <cell r="E469" t="str">
            <v>Research &amp; Development</v>
          </cell>
          <cell r="F469" t="str">
            <v>Manager</v>
          </cell>
          <cell r="G469" t="str">
            <v>Research &amp; Development Manager</v>
          </cell>
          <cell r="H469" t="str">
            <v>Head Office - ASGO</v>
          </cell>
        </row>
        <row r="470">
          <cell r="B470">
            <v>230702</v>
          </cell>
          <cell r="C470" t="str">
            <v>Tania Risandi</v>
          </cell>
          <cell r="D470">
            <v>45068</v>
          </cell>
          <cell r="E470" t="str">
            <v>Finance &amp; Accounting</v>
          </cell>
          <cell r="F470" t="str">
            <v>Staff</v>
          </cell>
          <cell r="G470" t="str">
            <v>Account Payable Staff</v>
          </cell>
          <cell r="H470" t="str">
            <v>Head Office - ASGO</v>
          </cell>
        </row>
        <row r="471">
          <cell r="B471">
            <v>230819</v>
          </cell>
          <cell r="C471" t="str">
            <v>Tania Imanuella Pasaka</v>
          </cell>
          <cell r="D471">
            <v>45082</v>
          </cell>
          <cell r="E471" t="str">
            <v>Legal &amp; Govrel</v>
          </cell>
          <cell r="F471" t="str">
            <v>Staff</v>
          </cell>
          <cell r="G471" t="str">
            <v>Legal Staff</v>
          </cell>
          <cell r="H471" t="str">
            <v>Head Office - ASGO</v>
          </cell>
        </row>
        <row r="472">
          <cell r="B472">
            <v>230880</v>
          </cell>
          <cell r="C472" t="str">
            <v>Andreas Angga Wijaya</v>
          </cell>
          <cell r="D472">
            <v>45089</v>
          </cell>
          <cell r="E472" t="str">
            <v>Finance &amp; Accounting</v>
          </cell>
          <cell r="F472" t="str">
            <v>Staff</v>
          </cell>
          <cell r="G472" t="str">
            <v>Accounting Staff</v>
          </cell>
          <cell r="H472" t="str">
            <v>Head Office - ASGO</v>
          </cell>
        </row>
        <row r="473">
          <cell r="B473">
            <v>230882</v>
          </cell>
          <cell r="C473" t="str">
            <v>Nadia Khatun Zahra</v>
          </cell>
          <cell r="D473">
            <v>45089</v>
          </cell>
          <cell r="E473" t="str">
            <v>Finance &amp; Accounting</v>
          </cell>
          <cell r="F473" t="str">
            <v>Staff</v>
          </cell>
          <cell r="G473" t="str">
            <v>Account Receivable Staff</v>
          </cell>
          <cell r="H473" t="str">
            <v>Head Office - ASGO</v>
          </cell>
        </row>
        <row r="474">
          <cell r="B474">
            <v>231036</v>
          </cell>
          <cell r="C474" t="str">
            <v>Adek Rona Marentisa</v>
          </cell>
          <cell r="D474">
            <v>45105</v>
          </cell>
          <cell r="E474" t="str">
            <v>HR &amp; GA</v>
          </cell>
          <cell r="F474" t="str">
            <v>Staff</v>
          </cell>
          <cell r="G474" t="str">
            <v>HR &amp; GA Operation Staff</v>
          </cell>
          <cell r="H474" t="str">
            <v>Head Office - ASGO</v>
          </cell>
        </row>
        <row r="475">
          <cell r="B475">
            <v>231055</v>
          </cell>
          <cell r="C475" t="str">
            <v>Berliana Adi Safitri</v>
          </cell>
          <cell r="D475">
            <v>45110</v>
          </cell>
          <cell r="E475" t="str">
            <v>Finance &amp; Accounting</v>
          </cell>
          <cell r="F475" t="str">
            <v>Staff</v>
          </cell>
          <cell r="G475" t="str">
            <v>Asset Management &amp; Controller Staff</v>
          </cell>
          <cell r="H475" t="str">
            <v>Head Office - ASGO</v>
          </cell>
        </row>
        <row r="476">
          <cell r="B476">
            <v>231399</v>
          </cell>
          <cell r="C476" t="str">
            <v>Fransiskus Simson</v>
          </cell>
          <cell r="D476">
            <v>45152</v>
          </cell>
          <cell r="E476" t="str">
            <v>IT</v>
          </cell>
          <cell r="F476" t="str">
            <v>Staff</v>
          </cell>
          <cell r="G476" t="str">
            <v xml:space="preserve">IT Infrastructure Staff </v>
          </cell>
          <cell r="H476" t="str">
            <v>Head Office - ASGO</v>
          </cell>
        </row>
        <row r="477">
          <cell r="B477">
            <v>231525</v>
          </cell>
          <cell r="C477" t="str">
            <v>Hany Pratama</v>
          </cell>
          <cell r="D477">
            <v>45170</v>
          </cell>
          <cell r="E477" t="str">
            <v>Innovation</v>
          </cell>
          <cell r="F477" t="str">
            <v>Senior Manager</v>
          </cell>
          <cell r="G477" t="str">
            <v>Product Development Manager</v>
          </cell>
          <cell r="H477" t="str">
            <v>Head Office - ASGO</v>
          </cell>
        </row>
        <row r="478">
          <cell r="B478">
            <v>231721</v>
          </cell>
          <cell r="C478" t="str">
            <v xml:space="preserve">Helmi Rinaldi </v>
          </cell>
          <cell r="D478">
            <v>45201</v>
          </cell>
          <cell r="E478" t="str">
            <v>HR &amp; GA</v>
          </cell>
          <cell r="F478" t="str">
            <v>Manager</v>
          </cell>
          <cell r="G478" t="str">
            <v>People Development &amp; Career Management Manager</v>
          </cell>
          <cell r="H478" t="str">
            <v>Head Office - ASGO</v>
          </cell>
        </row>
        <row r="479">
          <cell r="B479">
            <v>231723</v>
          </cell>
          <cell r="C479" t="str">
            <v>Ardya Retno Putri Anggraini</v>
          </cell>
          <cell r="D479">
            <v>45201</v>
          </cell>
          <cell r="E479" t="str">
            <v>Leasing</v>
          </cell>
          <cell r="F479" t="str">
            <v>Staff</v>
          </cell>
          <cell r="G479" t="str">
            <v>Leasing Staff</v>
          </cell>
          <cell r="H479" t="str">
            <v>Head Office - ASGO</v>
          </cell>
        </row>
        <row r="480">
          <cell r="B480">
            <v>231711</v>
          </cell>
          <cell r="C480" t="str">
            <v>Gunawan Bahri</v>
          </cell>
          <cell r="D480">
            <v>45201</v>
          </cell>
          <cell r="E480" t="str">
            <v>Engineering</v>
          </cell>
          <cell r="F480" t="str">
            <v>Director</v>
          </cell>
          <cell r="G480" t="str">
            <v>Engineering Director</v>
          </cell>
          <cell r="H480" t="str">
            <v>Head Office - ASGO</v>
          </cell>
        </row>
        <row r="481">
          <cell r="B481">
            <v>231792</v>
          </cell>
          <cell r="C481" t="str">
            <v>Muhammad Rizal Rifa I</v>
          </cell>
          <cell r="D481">
            <v>45215</v>
          </cell>
          <cell r="E481" t="str">
            <v>Innovation</v>
          </cell>
          <cell r="F481" t="str">
            <v>Staff</v>
          </cell>
          <cell r="G481" t="str">
            <v>Innovation Admin</v>
          </cell>
          <cell r="H481" t="str">
            <v>Head Office - ASGO</v>
          </cell>
        </row>
        <row r="482">
          <cell r="B482">
            <v>231868</v>
          </cell>
          <cell r="C482" t="str">
            <v>Maharani Putri Salsabila</v>
          </cell>
          <cell r="D482">
            <v>45222</v>
          </cell>
          <cell r="E482" t="str">
            <v>Finance &amp; Accounting</v>
          </cell>
          <cell r="F482" t="str">
            <v>Staff</v>
          </cell>
          <cell r="G482" t="str">
            <v>Account Receivable Staff</v>
          </cell>
          <cell r="H482" t="str">
            <v>Head Office - ASGO</v>
          </cell>
        </row>
        <row r="483">
          <cell r="B483">
            <v>231871</v>
          </cell>
          <cell r="C483" t="str">
            <v>Saskia Angela</v>
          </cell>
          <cell r="D483">
            <v>45222</v>
          </cell>
          <cell r="E483" t="str">
            <v>Legal &amp; Govrel</v>
          </cell>
          <cell r="F483" t="str">
            <v>Staff</v>
          </cell>
          <cell r="G483" t="str">
            <v>Government Relations Staff</v>
          </cell>
          <cell r="H483" t="str">
            <v>Head Office - ASGO</v>
          </cell>
        </row>
        <row r="484">
          <cell r="B484">
            <v>231882</v>
          </cell>
          <cell r="C484" t="str">
            <v>Bella Jade Khadidjaah</v>
          </cell>
          <cell r="D484">
            <v>45222</v>
          </cell>
          <cell r="E484" t="str">
            <v>Procurement</v>
          </cell>
          <cell r="F484" t="str">
            <v>Staff</v>
          </cell>
          <cell r="G484" t="str">
            <v>Procurement Administration Staff</v>
          </cell>
          <cell r="H484" t="str">
            <v>Head Office - ASGO</v>
          </cell>
        </row>
        <row r="485">
          <cell r="B485">
            <v>230175</v>
          </cell>
          <cell r="C485" t="str">
            <v>Regina Patrizia Pingkan Keintjem</v>
          </cell>
          <cell r="D485">
            <v>44963</v>
          </cell>
          <cell r="E485" t="str">
            <v>Procurement</v>
          </cell>
          <cell r="F485" t="str">
            <v>Staff</v>
          </cell>
          <cell r="G485" t="str">
            <v>Procurement Administration Staff</v>
          </cell>
          <cell r="H485" t="str">
            <v>Head Office - ASGO</v>
          </cell>
        </row>
        <row r="486">
          <cell r="B486">
            <v>102211</v>
          </cell>
          <cell r="C486" t="str">
            <v>Sugito.</v>
          </cell>
          <cell r="D486">
            <v>40035</v>
          </cell>
          <cell r="E486" t="str">
            <v>Engineering</v>
          </cell>
          <cell r="F486" t="str">
            <v>Senior Manager</v>
          </cell>
          <cell r="G486" t="str">
            <v>MVAC Engineering Manager</v>
          </cell>
          <cell r="H486" t="str">
            <v>Head Office - ASGO</v>
          </cell>
        </row>
        <row r="487">
          <cell r="B487">
            <v>200180</v>
          </cell>
          <cell r="C487" t="str">
            <v>Ika Ayuni Putri</v>
          </cell>
          <cell r="D487">
            <v>43871</v>
          </cell>
          <cell r="E487" t="str">
            <v>Engineering</v>
          </cell>
          <cell r="F487" t="str">
            <v>Staff</v>
          </cell>
          <cell r="G487" t="str">
            <v>Admin Engineering</v>
          </cell>
          <cell r="H487" t="str">
            <v>Head Office - ASGO</v>
          </cell>
        </row>
        <row r="488">
          <cell r="B488">
            <v>231932</v>
          </cell>
          <cell r="C488" t="str">
            <v xml:space="preserve">Daniel   </v>
          </cell>
          <cell r="D488">
            <v>45231</v>
          </cell>
          <cell r="E488" t="str">
            <v>Finance &amp; Accounting</v>
          </cell>
          <cell r="F488" t="str">
            <v>Staff</v>
          </cell>
          <cell r="G488" t="str">
            <v>Asset Management &amp; Controller Staff</v>
          </cell>
          <cell r="H488" t="str">
            <v>Head Office - ASGO</v>
          </cell>
        </row>
        <row r="489">
          <cell r="B489">
            <v>232054</v>
          </cell>
          <cell r="C489" t="str">
            <v>Moh. Gagas Sanda Ramadhan</v>
          </cell>
          <cell r="D489">
            <v>45243</v>
          </cell>
          <cell r="E489" t="str">
            <v>IT</v>
          </cell>
          <cell r="F489" t="str">
            <v>Staff</v>
          </cell>
          <cell r="G489" t="str">
            <v>IT Infrastructure Staff</v>
          </cell>
          <cell r="H489" t="str">
            <v>Head Office - ASGO</v>
          </cell>
        </row>
        <row r="490">
          <cell r="B490">
            <v>232062</v>
          </cell>
          <cell r="C490" t="str">
            <v>Diar Aulia Adang</v>
          </cell>
          <cell r="D490">
            <v>45250</v>
          </cell>
          <cell r="E490" t="str">
            <v>Legal &amp; Govrel</v>
          </cell>
          <cell r="F490" t="str">
            <v>Assistant Manager</v>
          </cell>
          <cell r="G490" t="str">
            <v>Legal Assistant Manager</v>
          </cell>
          <cell r="H490" t="str">
            <v>Head Office - ASGO</v>
          </cell>
        </row>
        <row r="491">
          <cell r="B491">
            <v>232094</v>
          </cell>
          <cell r="C491" t="str">
            <v>Vanesa Marcella</v>
          </cell>
          <cell r="D491">
            <v>45250</v>
          </cell>
          <cell r="E491" t="str">
            <v>HR &amp; GA</v>
          </cell>
          <cell r="F491" t="str">
            <v>Staff</v>
          </cell>
          <cell r="G491" t="str">
            <v>Employer Branding Staff</v>
          </cell>
          <cell r="H491" t="str">
            <v>Head Office - ASGO</v>
          </cell>
        </row>
        <row r="492">
          <cell r="B492">
            <v>232104</v>
          </cell>
          <cell r="C492" t="str">
            <v>Khusnul Khotimah</v>
          </cell>
          <cell r="D492">
            <v>45250</v>
          </cell>
          <cell r="E492" t="str">
            <v>Finance &amp; Accounting</v>
          </cell>
          <cell r="F492" t="str">
            <v>Staff</v>
          </cell>
          <cell r="G492" t="str">
            <v>Accounting Staff</v>
          </cell>
          <cell r="H492" t="str">
            <v>Head Office - ASGO</v>
          </cell>
        </row>
        <row r="493">
          <cell r="B493">
            <v>210438</v>
          </cell>
          <cell r="C493" t="str">
            <v>Phelia Davita Rusli</v>
          </cell>
          <cell r="D493">
            <v>44361</v>
          </cell>
          <cell r="E493" t="str">
            <v>Research &amp; Development</v>
          </cell>
          <cell r="F493" t="str">
            <v>Assistant Manager</v>
          </cell>
          <cell r="G493" t="str">
            <v>Research &amp; Development Assistant Manager</v>
          </cell>
          <cell r="H493" t="str">
            <v>Head Office - ASGO</v>
          </cell>
        </row>
        <row r="494">
          <cell r="B494">
            <v>232191</v>
          </cell>
          <cell r="C494" t="str">
            <v>Fitriyanti</v>
          </cell>
          <cell r="D494">
            <v>45261</v>
          </cell>
          <cell r="E494" t="str">
            <v>Leasing</v>
          </cell>
          <cell r="F494" t="str">
            <v>Manager</v>
          </cell>
          <cell r="G494" t="str">
            <v>Leasing Manager</v>
          </cell>
          <cell r="H494" t="str">
            <v>Head Office - ASGO</v>
          </cell>
        </row>
        <row r="495">
          <cell r="B495">
            <v>232298</v>
          </cell>
          <cell r="C495" t="str">
            <v>Hadinata</v>
          </cell>
          <cell r="D495">
            <v>45278</v>
          </cell>
          <cell r="E495" t="str">
            <v>Procurement</v>
          </cell>
          <cell r="F495" t="str">
            <v>Supervisor</v>
          </cell>
          <cell r="G495" t="str">
            <v>Procurement Supervisor</v>
          </cell>
          <cell r="H495" t="str">
            <v>Head Office - ASGO</v>
          </cell>
        </row>
        <row r="496">
          <cell r="B496">
            <v>232361</v>
          </cell>
          <cell r="C496" t="str">
            <v>Stefanus Vincentius Siauwtika</v>
          </cell>
          <cell r="D496">
            <v>45292</v>
          </cell>
          <cell r="E496" t="str">
            <v>HR &amp; GA</v>
          </cell>
          <cell r="F496" t="str">
            <v>Senior Manager</v>
          </cell>
          <cell r="G496" t="str">
            <v>HR Business Partner Manager</v>
          </cell>
          <cell r="H496" t="str">
            <v>Head Office - ASGO</v>
          </cell>
        </row>
        <row r="497">
          <cell r="B497">
            <v>232370</v>
          </cell>
          <cell r="C497" t="str">
            <v>Willy Anjaya</v>
          </cell>
          <cell r="D497">
            <v>45292</v>
          </cell>
          <cell r="E497" t="str">
            <v>Innovation</v>
          </cell>
          <cell r="F497" t="str">
            <v>Assistant Manager</v>
          </cell>
          <cell r="G497" t="str">
            <v>Software Engineering Assistant Manager</v>
          </cell>
          <cell r="H497" t="str">
            <v>Head Office - ASGO</v>
          </cell>
        </row>
        <row r="498">
          <cell r="B498">
            <v>232371</v>
          </cell>
          <cell r="C498" t="str">
            <v>Aiman Fakhri Rimbawan</v>
          </cell>
          <cell r="D498">
            <v>45292</v>
          </cell>
          <cell r="E498" t="str">
            <v>Innovation</v>
          </cell>
          <cell r="F498" t="str">
            <v>Assistant Manager</v>
          </cell>
          <cell r="G498" t="str">
            <v>Software Engineering Assistant Manager</v>
          </cell>
          <cell r="H498" t="str">
            <v>Head Office - ASGO</v>
          </cell>
        </row>
        <row r="499">
          <cell r="B499">
            <v>232372</v>
          </cell>
          <cell r="C499" t="str">
            <v>Andrie Satya Setiono</v>
          </cell>
          <cell r="D499">
            <v>45292</v>
          </cell>
          <cell r="E499" t="str">
            <v>Innovation</v>
          </cell>
          <cell r="F499" t="str">
            <v>Manager</v>
          </cell>
          <cell r="G499" t="str">
            <v>Project Manager</v>
          </cell>
          <cell r="H499" t="str">
            <v>Head Office - ASGO</v>
          </cell>
        </row>
        <row r="500">
          <cell r="B500">
            <v>232375</v>
          </cell>
          <cell r="C500" t="str">
            <v>Syamsul Arifin</v>
          </cell>
          <cell r="D500">
            <v>45292</v>
          </cell>
          <cell r="E500" t="str">
            <v>Innovation</v>
          </cell>
          <cell r="F500" t="str">
            <v>Manager</v>
          </cell>
          <cell r="G500" t="str">
            <v>Software Engineering Manager</v>
          </cell>
          <cell r="H500" t="str">
            <v>Head Office - ASGO</v>
          </cell>
        </row>
        <row r="501">
          <cell r="B501">
            <v>232379</v>
          </cell>
          <cell r="C501" t="str">
            <v>Bayu Suwarning Hadi</v>
          </cell>
          <cell r="D501">
            <v>45292</v>
          </cell>
          <cell r="E501" t="str">
            <v>Innovation</v>
          </cell>
          <cell r="F501" t="str">
            <v>Assistant Manager</v>
          </cell>
          <cell r="G501" t="str">
            <v>Software Engineering Assistant Manager</v>
          </cell>
          <cell r="H501" t="str">
            <v>Head Office - ASGO</v>
          </cell>
        </row>
        <row r="502">
          <cell r="B502">
            <v>232380</v>
          </cell>
          <cell r="C502" t="str">
            <v>Survey Tatar Robinhot</v>
          </cell>
          <cell r="D502">
            <v>45294</v>
          </cell>
          <cell r="E502" t="str">
            <v>Engineering</v>
          </cell>
          <cell r="F502" t="str">
            <v>Manager</v>
          </cell>
          <cell r="G502" t="str">
            <v>Building Service Manager</v>
          </cell>
          <cell r="H502" t="str">
            <v>Head Office - ASGO</v>
          </cell>
        </row>
        <row r="503">
          <cell r="B503">
            <v>240011</v>
          </cell>
          <cell r="C503" t="str">
            <v>Fikri Ardiansyah</v>
          </cell>
          <cell r="D503">
            <v>45295</v>
          </cell>
          <cell r="E503" t="str">
            <v>Finance &amp; Accounting</v>
          </cell>
          <cell r="F503" t="str">
            <v>Staff</v>
          </cell>
          <cell r="G503" t="str">
            <v>Collection Staff</v>
          </cell>
          <cell r="H503" t="str">
            <v>Head Office - ASGO</v>
          </cell>
        </row>
        <row r="504">
          <cell r="B504">
            <v>240027</v>
          </cell>
          <cell r="C504" t="str">
            <v>Atet Rochidin</v>
          </cell>
          <cell r="D504">
            <v>45299</v>
          </cell>
          <cell r="E504" t="str">
            <v>Engineering</v>
          </cell>
          <cell r="F504" t="str">
            <v>Senior Manager</v>
          </cell>
          <cell r="G504" t="str">
            <v>Electrical Engineering Manager</v>
          </cell>
          <cell r="H504" t="str">
            <v>Head Office - ASGO</v>
          </cell>
        </row>
        <row r="505">
          <cell r="B505">
            <v>240025</v>
          </cell>
          <cell r="C505" t="str">
            <v>Hendry Prasetyo</v>
          </cell>
          <cell r="D505">
            <v>45299</v>
          </cell>
          <cell r="E505" t="str">
            <v>IT</v>
          </cell>
          <cell r="F505" t="str">
            <v>Staff</v>
          </cell>
          <cell r="G505" t="str">
            <v xml:space="preserve">IT Infrastructure Staff </v>
          </cell>
          <cell r="H505" t="str">
            <v>Head Office - ASGO</v>
          </cell>
        </row>
        <row r="506">
          <cell r="B506">
            <v>240040</v>
          </cell>
          <cell r="C506" t="str">
            <v>Puspa Ratih Trioktavira</v>
          </cell>
          <cell r="D506">
            <v>45301</v>
          </cell>
          <cell r="E506" t="str">
            <v>Legal &amp; Govrel</v>
          </cell>
          <cell r="F506" t="str">
            <v>Supervisor</v>
          </cell>
          <cell r="G506" t="str">
            <v>Legal Supervisor</v>
          </cell>
          <cell r="H506" t="str">
            <v>Head Office - ASGO</v>
          </cell>
        </row>
        <row r="507">
          <cell r="B507">
            <v>240074</v>
          </cell>
          <cell r="C507" t="str">
            <v>Muqsithu Nafi’U Dzikri Rofi’ R</v>
          </cell>
          <cell r="D507">
            <v>45306</v>
          </cell>
          <cell r="E507" t="str">
            <v>Innovation</v>
          </cell>
          <cell r="F507" t="str">
            <v>Supervisor</v>
          </cell>
          <cell r="G507" t="str">
            <v>Software Engineering Supervisor</v>
          </cell>
          <cell r="H507" t="str">
            <v>Head Office - ASGO</v>
          </cell>
        </row>
        <row r="508">
          <cell r="B508">
            <v>240123</v>
          </cell>
          <cell r="C508" t="str">
            <v>Jonathan Farell Ibrahim</v>
          </cell>
          <cell r="D508">
            <v>45313</v>
          </cell>
          <cell r="E508" t="str">
            <v>Finance &amp; Accounting</v>
          </cell>
          <cell r="F508" t="str">
            <v>Staff</v>
          </cell>
          <cell r="G508" t="str">
            <v>Tax Staff</v>
          </cell>
          <cell r="H508" t="str">
            <v>Head Office - ASGO</v>
          </cell>
        </row>
        <row r="509">
          <cell r="B509">
            <v>240287</v>
          </cell>
          <cell r="C509" t="str">
            <v>Johnson Lopulisa</v>
          </cell>
          <cell r="D509">
            <v>45334</v>
          </cell>
          <cell r="E509" t="str">
            <v>IT</v>
          </cell>
          <cell r="F509" t="str">
            <v>General Manager</v>
          </cell>
          <cell r="G509" t="str">
            <v>IT Operation General Manager</v>
          </cell>
          <cell r="H509" t="str">
            <v>Head Office - ASGO</v>
          </cell>
        </row>
        <row r="510">
          <cell r="B510">
            <v>141230</v>
          </cell>
          <cell r="C510" t="str">
            <v>Mia Johanna</v>
          </cell>
          <cell r="D510">
            <v>41943</v>
          </cell>
          <cell r="E510" t="str">
            <v>HR &amp; GA</v>
          </cell>
          <cell r="F510" t="str">
            <v>Supervisor</v>
          </cell>
          <cell r="G510" t="str">
            <v>HR &amp; GA Supervisor</v>
          </cell>
          <cell r="H510" t="str">
            <v>Head Office - ASGO</v>
          </cell>
        </row>
        <row r="511">
          <cell r="B511">
            <v>220504</v>
          </cell>
          <cell r="C511" t="str">
            <v>Awang Prasetyo</v>
          </cell>
          <cell r="D511">
            <v>44652</v>
          </cell>
          <cell r="E511" t="str">
            <v>Cinema</v>
          </cell>
          <cell r="F511" t="str">
            <v>Supervisor</v>
          </cell>
          <cell r="G511" t="str">
            <v>Cinema Operation Supervisor</v>
          </cell>
          <cell r="H511" t="str">
            <v>Unit - FLIX PIK Avenue</v>
          </cell>
        </row>
        <row r="512">
          <cell r="B512">
            <v>232297</v>
          </cell>
          <cell r="C512" t="str">
            <v>Siti Chotimah</v>
          </cell>
          <cell r="D512">
            <v>45278</v>
          </cell>
          <cell r="E512" t="str">
            <v>Cinema</v>
          </cell>
          <cell r="F512" t="str">
            <v>Staff</v>
          </cell>
          <cell r="G512" t="str">
            <v>Crew Cinema Staff</v>
          </cell>
          <cell r="H512" t="str">
            <v>Unit - FLIX PIK Avenue</v>
          </cell>
        </row>
        <row r="513">
          <cell r="B513">
            <v>231059</v>
          </cell>
          <cell r="C513" t="str">
            <v>Aji Setiawan</v>
          </cell>
          <cell r="D513">
            <v>45110</v>
          </cell>
          <cell r="E513" t="str">
            <v>Cinema</v>
          </cell>
          <cell r="F513" t="str">
            <v>Supervisor</v>
          </cell>
          <cell r="G513" t="str">
            <v>Cinema Technology Supervisor</v>
          </cell>
          <cell r="H513" t="str">
            <v>Unit - FLIX PIK Avenue</v>
          </cell>
        </row>
        <row r="514">
          <cell r="B514">
            <v>160681</v>
          </cell>
          <cell r="C514" t="str">
            <v>Siti Maisyaroh Toyib</v>
          </cell>
          <cell r="D514">
            <v>42611</v>
          </cell>
          <cell r="E514" t="str">
            <v>Business Development</v>
          </cell>
          <cell r="F514" t="str">
            <v>Staff</v>
          </cell>
          <cell r="G514" t="str">
            <v>Business Development Staff</v>
          </cell>
          <cell r="H514" t="str">
            <v>Unit - PIK Avenue</v>
          </cell>
        </row>
        <row r="515">
          <cell r="B515">
            <v>160707</v>
          </cell>
          <cell r="C515" t="str">
            <v>Nala Rita Dewi</v>
          </cell>
          <cell r="D515">
            <v>42621</v>
          </cell>
          <cell r="E515" t="str">
            <v>Finance &amp; Accounting</v>
          </cell>
          <cell r="F515" t="str">
            <v>Staff</v>
          </cell>
          <cell r="G515" t="str">
            <v>Cashier Staff</v>
          </cell>
          <cell r="H515" t="str">
            <v>Unit - PIK Avenue</v>
          </cell>
        </row>
        <row r="516">
          <cell r="B516">
            <v>180745</v>
          </cell>
          <cell r="C516" t="str">
            <v>Edward Zico</v>
          </cell>
          <cell r="D516">
            <v>43238</v>
          </cell>
          <cell r="E516" t="str">
            <v>ASRI Living</v>
          </cell>
          <cell r="F516" t="str">
            <v>Assistant Manager</v>
          </cell>
          <cell r="G516" t="str">
            <v>ASRI Living Assistant Manager</v>
          </cell>
          <cell r="H516" t="str">
            <v>Unit - PIK Avenue</v>
          </cell>
        </row>
        <row r="517">
          <cell r="B517">
            <v>210543</v>
          </cell>
          <cell r="C517" t="str">
            <v>Nia Utami Rachmawati</v>
          </cell>
          <cell r="D517">
            <v>44389</v>
          </cell>
          <cell r="E517" t="str">
            <v>ASRI Living</v>
          </cell>
          <cell r="F517" t="str">
            <v>Senior Staff</v>
          </cell>
          <cell r="G517" t="str">
            <v>ASRI Living Staff</v>
          </cell>
          <cell r="H517" t="str">
            <v>Unit - PIK Avenue</v>
          </cell>
        </row>
        <row r="518">
          <cell r="B518">
            <v>220942</v>
          </cell>
          <cell r="C518" t="str">
            <v>Rachmat Teguh Widiantoro</v>
          </cell>
          <cell r="D518">
            <v>44743</v>
          </cell>
          <cell r="E518" t="str">
            <v>ASRI Living</v>
          </cell>
          <cell r="F518" t="str">
            <v>Staff</v>
          </cell>
          <cell r="G518" t="str">
            <v>ASRI Living Staff</v>
          </cell>
          <cell r="H518" t="str">
            <v>Unit - PIK Avenue</v>
          </cell>
        </row>
        <row r="519">
          <cell r="B519">
            <v>200664</v>
          </cell>
          <cell r="C519" t="str">
            <v>Tessa Marlenaska</v>
          </cell>
          <cell r="D519">
            <v>44158</v>
          </cell>
          <cell r="E519" t="str">
            <v>Center Experience</v>
          </cell>
          <cell r="F519" t="str">
            <v>Senior Manager</v>
          </cell>
          <cell r="G519" t="str">
            <v>Center Experience Senior Manager</v>
          </cell>
          <cell r="H519" t="str">
            <v>Unit - PIK Avenue</v>
          </cell>
        </row>
        <row r="520">
          <cell r="B520">
            <v>171088</v>
          </cell>
          <cell r="C520" t="str">
            <v>Vera Lidia Simanjuntak</v>
          </cell>
          <cell r="D520">
            <v>43059</v>
          </cell>
          <cell r="E520" t="str">
            <v>Center Experience</v>
          </cell>
          <cell r="F520" t="str">
            <v>Supervisor</v>
          </cell>
          <cell r="G520" t="str">
            <v>Advertising &amp; Shopping Promotion Supervisor</v>
          </cell>
          <cell r="H520" t="str">
            <v>Unit - PIK Avenue</v>
          </cell>
        </row>
        <row r="521">
          <cell r="B521">
            <v>190318</v>
          </cell>
          <cell r="C521" t="str">
            <v>Bobby Irwanto</v>
          </cell>
          <cell r="D521">
            <v>43556</v>
          </cell>
          <cell r="E521" t="str">
            <v>Center Experience</v>
          </cell>
          <cell r="F521" t="str">
            <v>Assistant Manager</v>
          </cell>
          <cell r="G521" t="str">
            <v>Events Asst. Manager</v>
          </cell>
          <cell r="H521" t="str">
            <v>Unit - PIK Avenue</v>
          </cell>
        </row>
        <row r="522">
          <cell r="B522">
            <v>191092</v>
          </cell>
          <cell r="C522" t="str">
            <v>Silvia Fransisca</v>
          </cell>
          <cell r="D522">
            <v>43794</v>
          </cell>
          <cell r="E522" t="str">
            <v>Center Experience</v>
          </cell>
          <cell r="F522" t="str">
            <v>Supervisor</v>
          </cell>
          <cell r="G522" t="str">
            <v>Events Supervisor</v>
          </cell>
          <cell r="H522" t="str">
            <v>Unit - PIK Avenue</v>
          </cell>
        </row>
        <row r="523">
          <cell r="B523">
            <v>190153</v>
          </cell>
          <cell r="C523" t="str">
            <v>Felicia Ruth Agriani</v>
          </cell>
          <cell r="D523">
            <v>43507</v>
          </cell>
          <cell r="E523" t="str">
            <v>Center Experience</v>
          </cell>
          <cell r="F523" t="str">
            <v>Staff</v>
          </cell>
          <cell r="G523" t="str">
            <v>Graphic Designer Staff</v>
          </cell>
          <cell r="H523" t="str">
            <v>Unit - PIK Avenue</v>
          </cell>
        </row>
        <row r="524">
          <cell r="B524">
            <v>181122</v>
          </cell>
          <cell r="C524" t="str">
            <v>Dhany Andreas</v>
          </cell>
          <cell r="D524">
            <v>43346</v>
          </cell>
          <cell r="E524" t="str">
            <v>Center Experience</v>
          </cell>
          <cell r="F524" t="str">
            <v>Supervisor</v>
          </cell>
          <cell r="G524" t="str">
            <v>Advertising &amp; Shopping Promotion Supervisor</v>
          </cell>
          <cell r="H524" t="str">
            <v>Unit - PIK Avenue</v>
          </cell>
        </row>
        <row r="525">
          <cell r="B525">
            <v>221550</v>
          </cell>
          <cell r="C525" t="str">
            <v>Pascha Nehemia Winanda</v>
          </cell>
          <cell r="D525">
            <v>44851</v>
          </cell>
          <cell r="E525" t="str">
            <v>Center Experience</v>
          </cell>
          <cell r="F525" t="str">
            <v>Staff</v>
          </cell>
          <cell r="G525" t="str">
            <v>Casual Leasing Officer</v>
          </cell>
          <cell r="H525" t="str">
            <v>Unit - PIK Avenue</v>
          </cell>
        </row>
        <row r="526">
          <cell r="B526">
            <v>231512</v>
          </cell>
          <cell r="C526" t="str">
            <v>Christina Adelia</v>
          </cell>
          <cell r="D526">
            <v>45170</v>
          </cell>
          <cell r="E526" t="str">
            <v>Center Experience</v>
          </cell>
          <cell r="F526" t="str">
            <v>Staff</v>
          </cell>
          <cell r="G526" t="str">
            <v>Social Media &amp; Digital Administration Staff</v>
          </cell>
          <cell r="H526" t="str">
            <v>Unit - PIK Avenue</v>
          </cell>
        </row>
        <row r="527">
          <cell r="B527">
            <v>170103</v>
          </cell>
          <cell r="C527" t="str">
            <v>Santi Silviana</v>
          </cell>
          <cell r="D527">
            <v>42767</v>
          </cell>
          <cell r="E527" t="str">
            <v>HR &amp; GA</v>
          </cell>
          <cell r="F527" t="str">
            <v>Supervisor</v>
          </cell>
          <cell r="G527" t="str">
            <v>HR &amp; GA Operation Supervisor</v>
          </cell>
          <cell r="H527" t="str">
            <v>Unit - PIK Avenue</v>
          </cell>
        </row>
        <row r="528">
          <cell r="B528">
            <v>210746</v>
          </cell>
          <cell r="C528" t="str">
            <v>Kevin Edria</v>
          </cell>
          <cell r="D528">
            <v>44431</v>
          </cell>
          <cell r="E528" t="str">
            <v>HR &amp; GA</v>
          </cell>
          <cell r="F528" t="str">
            <v>Staff</v>
          </cell>
          <cell r="G528" t="str">
            <v>HR &amp; GA Operation Staff</v>
          </cell>
          <cell r="H528" t="str">
            <v>Unit - PIK Avenue</v>
          </cell>
        </row>
        <row r="529">
          <cell r="B529">
            <v>230713</v>
          </cell>
          <cell r="C529" t="str">
            <v>Deri Ardiansyah</v>
          </cell>
          <cell r="D529">
            <v>42928</v>
          </cell>
          <cell r="E529" t="str">
            <v>HR &amp; GA</v>
          </cell>
          <cell r="F529" t="str">
            <v>Non Staff</v>
          </cell>
          <cell r="G529" t="str">
            <v>Messenger Non Staff</v>
          </cell>
          <cell r="H529" t="str">
            <v>Unit - PIK Avenue</v>
          </cell>
        </row>
        <row r="530">
          <cell r="B530">
            <v>240403</v>
          </cell>
          <cell r="C530" t="str">
            <v>Rian Setiawan</v>
          </cell>
          <cell r="D530">
            <v>45348</v>
          </cell>
          <cell r="E530" t="str">
            <v>HR &amp; GA</v>
          </cell>
          <cell r="F530" t="str">
            <v>Non Staff</v>
          </cell>
          <cell r="G530" t="str">
            <v>Office Boy Non Staff</v>
          </cell>
          <cell r="H530" t="str">
            <v>Unit - PIK Avenue</v>
          </cell>
        </row>
        <row r="531">
          <cell r="B531">
            <v>160644</v>
          </cell>
          <cell r="C531" t="str">
            <v>Agust Adam Rifanto</v>
          </cell>
          <cell r="D531">
            <v>42606</v>
          </cell>
          <cell r="E531" t="str">
            <v>HR &amp; GA</v>
          </cell>
          <cell r="F531" t="str">
            <v>Chief</v>
          </cell>
          <cell r="G531" t="str">
            <v>Warehouse Mall Assistant Manager</v>
          </cell>
          <cell r="H531" t="str">
            <v>Unit - PIK Avenue</v>
          </cell>
        </row>
        <row r="532">
          <cell r="B532">
            <v>170747</v>
          </cell>
          <cell r="C532" t="str">
            <v>Kandar Meidianto</v>
          </cell>
          <cell r="D532">
            <v>42968</v>
          </cell>
          <cell r="E532" t="str">
            <v>HR &amp; GA</v>
          </cell>
          <cell r="F532" t="str">
            <v>Staff</v>
          </cell>
          <cell r="G532" t="str">
            <v>Warehouse Staff</v>
          </cell>
          <cell r="H532" t="str">
            <v>Unit - PIK Avenue</v>
          </cell>
        </row>
        <row r="533">
          <cell r="B533">
            <v>170624</v>
          </cell>
          <cell r="C533" t="str">
            <v>Albert Marvindo</v>
          </cell>
          <cell r="D533">
            <v>42933</v>
          </cell>
          <cell r="E533" t="str">
            <v>Visual Merchandise</v>
          </cell>
          <cell r="F533" t="str">
            <v>Manager</v>
          </cell>
          <cell r="G533" t="str">
            <v>Visual Merchandise &amp; Onsite Manager</v>
          </cell>
          <cell r="H533" t="str">
            <v>Unit - PIK Avenue</v>
          </cell>
        </row>
        <row r="534">
          <cell r="B534">
            <v>230344</v>
          </cell>
          <cell r="C534" t="str">
            <v>Fahri Amin</v>
          </cell>
          <cell r="D534">
            <v>45019</v>
          </cell>
          <cell r="E534" t="str">
            <v>Visual Merchandise</v>
          </cell>
          <cell r="F534" t="str">
            <v>Supervisor</v>
          </cell>
          <cell r="G534" t="str">
            <v>Visual Merchandise &amp; Onsite Supervisor</v>
          </cell>
          <cell r="H534" t="str">
            <v>Unit - PIK Avenue</v>
          </cell>
        </row>
        <row r="535">
          <cell r="B535">
            <v>221527</v>
          </cell>
          <cell r="C535" t="str">
            <v>Clausius Eko Prasetyo</v>
          </cell>
          <cell r="D535">
            <v>44841</v>
          </cell>
          <cell r="E535" t="str">
            <v>Visual Merchandise</v>
          </cell>
          <cell r="F535" t="str">
            <v>Supervisor</v>
          </cell>
          <cell r="G535" t="str">
            <v>Visual Merchandise &amp; Onsite Supervisor</v>
          </cell>
          <cell r="H535" t="str">
            <v>Unit - PIK Avenue</v>
          </cell>
        </row>
        <row r="536">
          <cell r="B536">
            <v>231067</v>
          </cell>
          <cell r="C536" t="str">
            <v>Wiras Dwi Aditama</v>
          </cell>
          <cell r="D536">
            <v>45110</v>
          </cell>
          <cell r="E536" t="str">
            <v>Visual Merchandise</v>
          </cell>
          <cell r="F536" t="str">
            <v>Senior Staff</v>
          </cell>
          <cell r="G536" t="str">
            <v>Visual Merchandise &amp; Onsite Staff</v>
          </cell>
          <cell r="H536" t="str">
            <v>Unit - PIK Avenue</v>
          </cell>
        </row>
        <row r="537">
          <cell r="B537">
            <v>211091</v>
          </cell>
          <cell r="C537" t="str">
            <v>Hendri Apriansyah</v>
          </cell>
          <cell r="D537">
            <v>44517</v>
          </cell>
          <cell r="E537" t="str">
            <v>Visual Merchandise</v>
          </cell>
          <cell r="F537" t="str">
            <v>Staff</v>
          </cell>
          <cell r="G537" t="str">
            <v>Visual Merchandise &amp; Onsite Staff</v>
          </cell>
          <cell r="H537" t="str">
            <v>Unit - PIK Avenue</v>
          </cell>
        </row>
        <row r="538">
          <cell r="B538">
            <v>140164</v>
          </cell>
          <cell r="C538" t="str">
            <v>Rahmad Hidayat</v>
          </cell>
          <cell r="D538">
            <v>41682</v>
          </cell>
          <cell r="E538" t="str">
            <v>Brand &amp; Design</v>
          </cell>
          <cell r="F538" t="str">
            <v>Assistant Manager</v>
          </cell>
          <cell r="G538" t="str">
            <v>Brand &amp; Design Asst. Manager</v>
          </cell>
          <cell r="H538" t="str">
            <v>Unit - PIK Avenue</v>
          </cell>
        </row>
        <row r="539">
          <cell r="B539">
            <v>231697</v>
          </cell>
          <cell r="C539" t="str">
            <v>Samanda Ratna Janna S</v>
          </cell>
          <cell r="D539">
            <v>45194</v>
          </cell>
          <cell r="E539" t="str">
            <v>Brand &amp; Design</v>
          </cell>
          <cell r="F539" t="str">
            <v>Senior Staff</v>
          </cell>
          <cell r="G539" t="str">
            <v>Brand Design &amp; Web Development Senior Staff</v>
          </cell>
          <cell r="H539" t="str">
            <v>Unit - PIK Avenue</v>
          </cell>
        </row>
        <row r="540">
          <cell r="B540">
            <v>221736</v>
          </cell>
          <cell r="C540" t="str">
            <v>Aruna Jati Rumbono</v>
          </cell>
          <cell r="D540">
            <v>44896</v>
          </cell>
          <cell r="E540" t="str">
            <v>Digital Media &amp; Community</v>
          </cell>
          <cell r="F540" t="str">
            <v>Assistant Manager</v>
          </cell>
          <cell r="G540" t="str">
            <v>Seo UI/UX Designer Asst. Manager</v>
          </cell>
          <cell r="H540" t="str">
            <v>Unit - PIK Avenue</v>
          </cell>
        </row>
        <row r="541">
          <cell r="B541">
            <v>180652</v>
          </cell>
          <cell r="C541" t="str">
            <v>Alexandra J Stefanie Modok</v>
          </cell>
          <cell r="D541">
            <v>43222</v>
          </cell>
          <cell r="E541" t="str">
            <v>Digital Media &amp; Community</v>
          </cell>
          <cell r="F541" t="str">
            <v>Assistant Manager</v>
          </cell>
          <cell r="G541" t="str">
            <v>Social Media Strategist Assistant Manager</v>
          </cell>
          <cell r="H541" t="str">
            <v>Unit - PIK Avenue</v>
          </cell>
        </row>
        <row r="542">
          <cell r="B542">
            <v>210065</v>
          </cell>
          <cell r="C542" t="str">
            <v>Noval Reza Noer</v>
          </cell>
          <cell r="D542">
            <v>44228</v>
          </cell>
          <cell r="E542" t="str">
            <v>Digital Media &amp; Community</v>
          </cell>
          <cell r="F542" t="str">
            <v>Assistant Manager</v>
          </cell>
          <cell r="G542" t="str">
            <v>Content Creator Assistant Manager</v>
          </cell>
          <cell r="H542" t="str">
            <v>Unit - PIK Avenue</v>
          </cell>
        </row>
        <row r="543">
          <cell r="B543">
            <v>221347</v>
          </cell>
          <cell r="C543" t="str">
            <v>Fansuri Ali Yafi</v>
          </cell>
          <cell r="D543">
            <v>44816</v>
          </cell>
          <cell r="E543" t="str">
            <v>Digital Media &amp; Community</v>
          </cell>
          <cell r="F543" t="str">
            <v>Supervisor</v>
          </cell>
          <cell r="G543" t="str">
            <v>Content Creator Supervisor</v>
          </cell>
          <cell r="H543" t="str">
            <v>Unit - PIK Avenue</v>
          </cell>
        </row>
        <row r="544">
          <cell r="B544">
            <v>170468</v>
          </cell>
          <cell r="C544" t="str">
            <v>Herlangga Friyono</v>
          </cell>
          <cell r="D544">
            <v>42870</v>
          </cell>
          <cell r="E544" t="str">
            <v>Digital Media &amp; Community</v>
          </cell>
          <cell r="F544" t="str">
            <v>Supervisor</v>
          </cell>
          <cell r="G544" t="str">
            <v>Content Creator Supervisor</v>
          </cell>
          <cell r="H544" t="str">
            <v>Unit - PIK Avenue</v>
          </cell>
        </row>
        <row r="545">
          <cell r="B545">
            <v>231286</v>
          </cell>
          <cell r="C545" t="str">
            <v>Clifford Frentzen Anggoh</v>
          </cell>
          <cell r="D545">
            <v>45139</v>
          </cell>
          <cell r="E545" t="str">
            <v>Digital Media &amp; Community</v>
          </cell>
          <cell r="F545" t="str">
            <v>Supervisor</v>
          </cell>
          <cell r="G545" t="str">
            <v>Content Creator Supervisor</v>
          </cell>
          <cell r="H545" t="str">
            <v>Unit - PIK Avenue</v>
          </cell>
        </row>
        <row r="546">
          <cell r="B546">
            <v>170086</v>
          </cell>
          <cell r="C546" t="str">
            <v>Eric Daryl Kurniawan</v>
          </cell>
          <cell r="D546">
            <v>42767</v>
          </cell>
          <cell r="E546" t="str">
            <v>Operational</v>
          </cell>
          <cell r="F546" t="str">
            <v>Director</v>
          </cell>
          <cell r="G546" t="str">
            <v>Operation Director</v>
          </cell>
          <cell r="H546" t="str">
            <v>Unit - PIK Avenue</v>
          </cell>
        </row>
        <row r="547">
          <cell r="B547">
            <v>191086</v>
          </cell>
          <cell r="C547" t="str">
            <v>Ester Lidya Lewi</v>
          </cell>
          <cell r="D547">
            <v>43794</v>
          </cell>
          <cell r="E547" t="str">
            <v>Operational</v>
          </cell>
          <cell r="F547" t="str">
            <v>Supervisor</v>
          </cell>
          <cell r="G547" t="str">
            <v>Secretary Supervisor</v>
          </cell>
          <cell r="H547" t="str">
            <v>Unit - PIK Avenue</v>
          </cell>
        </row>
        <row r="548">
          <cell r="B548">
            <v>160967</v>
          </cell>
          <cell r="C548" t="str">
            <v>Teddy Fajar Agung</v>
          </cell>
          <cell r="D548">
            <v>42712</v>
          </cell>
          <cell r="E548" t="str">
            <v>Operational</v>
          </cell>
          <cell r="F548" t="str">
            <v>Manager</v>
          </cell>
          <cell r="G548" t="str">
            <v>Deputy Operation Mall Manager</v>
          </cell>
          <cell r="H548" t="str">
            <v>Unit - PIK Avenue</v>
          </cell>
        </row>
        <row r="549">
          <cell r="B549">
            <v>220244</v>
          </cell>
          <cell r="C549" t="str">
            <v>Esti Dwipiani</v>
          </cell>
          <cell r="D549">
            <v>44613</v>
          </cell>
          <cell r="E549" t="str">
            <v>Operational</v>
          </cell>
          <cell r="F549" t="str">
            <v>Staff</v>
          </cell>
          <cell r="G549" t="str">
            <v>Administrasi</v>
          </cell>
          <cell r="H549" t="str">
            <v>Unit - PIK Avenue</v>
          </cell>
        </row>
        <row r="550">
          <cell r="B550">
            <v>170442</v>
          </cell>
          <cell r="C550" t="str">
            <v>Rishal Indra Nugraha</v>
          </cell>
          <cell r="D550">
            <v>42860</v>
          </cell>
          <cell r="E550" t="str">
            <v>Operational</v>
          </cell>
          <cell r="F550" t="str">
            <v>Staff</v>
          </cell>
          <cell r="G550" t="str">
            <v>F &amp; B Staff</v>
          </cell>
          <cell r="H550" t="str">
            <v>Unit - PIK Avenue</v>
          </cell>
        </row>
        <row r="551">
          <cell r="B551">
            <v>221123</v>
          </cell>
          <cell r="C551" t="str">
            <v>Isnul Firmansyah</v>
          </cell>
          <cell r="D551">
            <v>44774</v>
          </cell>
          <cell r="E551" t="str">
            <v>Operational</v>
          </cell>
          <cell r="F551" t="str">
            <v>Staff</v>
          </cell>
          <cell r="G551" t="str">
            <v>F &amp; B Staff</v>
          </cell>
          <cell r="H551" t="str">
            <v>Unit - PIK Avenue</v>
          </cell>
        </row>
        <row r="552">
          <cell r="B552">
            <v>211119</v>
          </cell>
          <cell r="C552" t="str">
            <v>Adam Hermi Riandanu</v>
          </cell>
          <cell r="D552">
            <v>44525</v>
          </cell>
          <cell r="E552" t="str">
            <v>Operational</v>
          </cell>
          <cell r="F552" t="str">
            <v>Staff</v>
          </cell>
          <cell r="G552" t="str">
            <v>Housekeeping &amp; Parking Staff</v>
          </cell>
          <cell r="H552" t="str">
            <v>Unit - PIK Avenue</v>
          </cell>
        </row>
        <row r="553">
          <cell r="B553">
            <v>240323</v>
          </cell>
          <cell r="C553" t="str">
            <v>Jeffrey R. A. Klokke</v>
          </cell>
          <cell r="D553">
            <v>45341</v>
          </cell>
          <cell r="E553" t="str">
            <v>Operational</v>
          </cell>
          <cell r="F553" t="str">
            <v>Supervisor</v>
          </cell>
          <cell r="G553" t="str">
            <v>Security Supervisor</v>
          </cell>
          <cell r="H553" t="str">
            <v>Unit - PIK Avenue</v>
          </cell>
        </row>
        <row r="554">
          <cell r="B554">
            <v>240336</v>
          </cell>
          <cell r="C554" t="str">
            <v>Dedi Suradi Bin Sukadi</v>
          </cell>
          <cell r="D554">
            <v>45341</v>
          </cell>
          <cell r="E554" t="str">
            <v>Operational</v>
          </cell>
          <cell r="F554" t="str">
            <v>Staff</v>
          </cell>
          <cell r="G554" t="str">
            <v>Security Staff</v>
          </cell>
          <cell r="H554" t="str">
            <v>Unit - PIK Avenue</v>
          </cell>
        </row>
        <row r="555">
          <cell r="B555">
            <v>231959</v>
          </cell>
          <cell r="C555" t="str">
            <v>Imran Junaedi</v>
          </cell>
          <cell r="D555">
            <v>45231</v>
          </cell>
          <cell r="E555" t="str">
            <v>Operational</v>
          </cell>
          <cell r="F555" t="str">
            <v>Senior Staff</v>
          </cell>
          <cell r="G555" t="str">
            <v>Security Staff</v>
          </cell>
          <cell r="H555" t="str">
            <v>Unit - PIK Avenue</v>
          </cell>
        </row>
        <row r="556">
          <cell r="B556">
            <v>200300</v>
          </cell>
          <cell r="C556" t="str">
            <v>Agung Setya Pribadi</v>
          </cell>
          <cell r="D556">
            <v>43907</v>
          </cell>
          <cell r="E556" t="str">
            <v>Operational</v>
          </cell>
          <cell r="F556" t="str">
            <v>Supervisor</v>
          </cell>
          <cell r="G556" t="str">
            <v>Safety Supervisor</v>
          </cell>
          <cell r="H556" t="str">
            <v>Unit - PIK Avenue</v>
          </cell>
        </row>
        <row r="557">
          <cell r="B557">
            <v>210872</v>
          </cell>
          <cell r="C557" t="str">
            <v>Erda Noor Setiawan</v>
          </cell>
          <cell r="D557">
            <v>44459</v>
          </cell>
          <cell r="E557" t="str">
            <v>GE &amp; TR</v>
          </cell>
          <cell r="F557" t="str">
            <v>Supervisor</v>
          </cell>
          <cell r="G557" t="str">
            <v>GEA &amp; TR Supervisor</v>
          </cell>
          <cell r="H557" t="str">
            <v>Unit - PIK Avenue</v>
          </cell>
        </row>
        <row r="558">
          <cell r="B558">
            <v>220940</v>
          </cell>
          <cell r="C558" t="str">
            <v>M Amin</v>
          </cell>
          <cell r="D558">
            <v>44747</v>
          </cell>
          <cell r="E558" t="str">
            <v>GE &amp; TR</v>
          </cell>
          <cell r="F558" t="str">
            <v>Senior Staff</v>
          </cell>
          <cell r="G558" t="str">
            <v>GEA &amp; TR Staff</v>
          </cell>
          <cell r="H558" t="str">
            <v>Unit - PIK Avenue</v>
          </cell>
        </row>
        <row r="559">
          <cell r="B559">
            <v>231357</v>
          </cell>
          <cell r="C559" t="str">
            <v>Retno Setyaningsih</v>
          </cell>
          <cell r="D559">
            <v>45145</v>
          </cell>
          <cell r="E559" t="str">
            <v>GE &amp; TR</v>
          </cell>
          <cell r="F559" t="str">
            <v>Staff</v>
          </cell>
          <cell r="G559" t="str">
            <v>Tenant Relation Staff</v>
          </cell>
          <cell r="H559" t="str">
            <v>Unit - PIK Avenue</v>
          </cell>
        </row>
        <row r="560">
          <cell r="B560">
            <v>240189</v>
          </cell>
          <cell r="C560" t="str">
            <v>Anwar Nur Yaasin</v>
          </cell>
          <cell r="D560">
            <v>45323</v>
          </cell>
          <cell r="E560" t="str">
            <v>GE &amp; TR</v>
          </cell>
          <cell r="F560" t="str">
            <v>Staff</v>
          </cell>
          <cell r="G560" t="str">
            <v>Tenant Relation Staff</v>
          </cell>
          <cell r="H560" t="str">
            <v>Unit - PIK Avenue</v>
          </cell>
        </row>
        <row r="561">
          <cell r="B561">
            <v>232157</v>
          </cell>
          <cell r="C561" t="str">
            <v>Nurcahyo Setyo Utomo</v>
          </cell>
          <cell r="D561">
            <v>45257</v>
          </cell>
          <cell r="E561" t="str">
            <v>Engineering</v>
          </cell>
          <cell r="F561" t="str">
            <v>Manager</v>
          </cell>
          <cell r="G561" t="str">
            <v>Engineering Manager</v>
          </cell>
          <cell r="H561" t="str">
            <v>Unit - PIK Avenue</v>
          </cell>
        </row>
        <row r="562">
          <cell r="B562">
            <v>230973</v>
          </cell>
          <cell r="C562" t="str">
            <v>Tyas Pangesti</v>
          </cell>
          <cell r="D562">
            <v>45098</v>
          </cell>
          <cell r="E562" t="str">
            <v>Engineering</v>
          </cell>
          <cell r="F562" t="str">
            <v>Staff</v>
          </cell>
          <cell r="G562" t="str">
            <v>Engineering Administration Staff</v>
          </cell>
          <cell r="H562" t="str">
            <v>Unit - PIK Avenue</v>
          </cell>
        </row>
        <row r="563">
          <cell r="B563">
            <v>130947</v>
          </cell>
          <cell r="C563" t="str">
            <v>Sabarudin.</v>
          </cell>
          <cell r="D563">
            <v>41519</v>
          </cell>
          <cell r="E563" t="str">
            <v>Engineering</v>
          </cell>
          <cell r="F563" t="str">
            <v>Supervisor</v>
          </cell>
          <cell r="G563" t="str">
            <v>Civil Supervisor</v>
          </cell>
          <cell r="H563" t="str">
            <v>Unit - PIK Avenue</v>
          </cell>
        </row>
        <row r="564">
          <cell r="B564">
            <v>220597</v>
          </cell>
          <cell r="C564" t="str">
            <v>Anjar Yulianto</v>
          </cell>
          <cell r="D564">
            <v>44677</v>
          </cell>
          <cell r="E564" t="str">
            <v>Engineering</v>
          </cell>
          <cell r="F564" t="str">
            <v>Senior Supervisor</v>
          </cell>
          <cell r="G564" t="str">
            <v>Electrical Supervisor</v>
          </cell>
          <cell r="H564" t="str">
            <v>Unit - PIK Avenue</v>
          </cell>
        </row>
        <row r="565">
          <cell r="B565">
            <v>120207</v>
          </cell>
          <cell r="C565" t="str">
            <v>Verry Pratama</v>
          </cell>
          <cell r="D565">
            <v>40945</v>
          </cell>
          <cell r="E565" t="str">
            <v>Engineering</v>
          </cell>
          <cell r="F565" t="str">
            <v>Staff</v>
          </cell>
          <cell r="G565" t="str">
            <v>MVAC Staff</v>
          </cell>
          <cell r="H565" t="str">
            <v>Unit - PIK Avenue</v>
          </cell>
        </row>
        <row r="566">
          <cell r="B566">
            <v>160624</v>
          </cell>
          <cell r="C566" t="str">
            <v>Dwi Joko Supriyono</v>
          </cell>
          <cell r="D566">
            <v>42593</v>
          </cell>
          <cell r="E566" t="str">
            <v>Engineering</v>
          </cell>
          <cell r="F566" t="str">
            <v>Staff</v>
          </cell>
          <cell r="G566" t="str">
            <v>Plumbing Staff</v>
          </cell>
          <cell r="H566" t="str">
            <v>Unit - PIK Avenue</v>
          </cell>
        </row>
        <row r="567">
          <cell r="B567">
            <v>160664</v>
          </cell>
          <cell r="C567" t="str">
            <v>Reymond Manuputty</v>
          </cell>
          <cell r="D567">
            <v>42606</v>
          </cell>
          <cell r="E567" t="str">
            <v>Engineering</v>
          </cell>
          <cell r="F567" t="str">
            <v>Staff</v>
          </cell>
          <cell r="G567" t="str">
            <v>Control Panel Staff</v>
          </cell>
          <cell r="H567" t="str">
            <v>Unit - PIK Avenue</v>
          </cell>
        </row>
        <row r="568">
          <cell r="B568">
            <v>230826</v>
          </cell>
          <cell r="C568" t="str">
            <v>Moh Nur hadi Kusuma</v>
          </cell>
          <cell r="D568">
            <v>42802</v>
          </cell>
          <cell r="E568" t="str">
            <v>Engineering</v>
          </cell>
          <cell r="F568" t="str">
            <v>Staff</v>
          </cell>
          <cell r="G568" t="str">
            <v>Plumbing Staff</v>
          </cell>
          <cell r="H568" t="str">
            <v>Unit - PIK Avenue</v>
          </cell>
        </row>
        <row r="569">
          <cell r="B569">
            <v>220298</v>
          </cell>
          <cell r="C569" t="str">
            <v>Darul Ulum</v>
          </cell>
          <cell r="D569">
            <v>44621</v>
          </cell>
          <cell r="E569" t="str">
            <v>Engineering</v>
          </cell>
          <cell r="F569" t="str">
            <v>Staff</v>
          </cell>
          <cell r="G569" t="str">
            <v>Electrical Staff</v>
          </cell>
          <cell r="H569" t="str">
            <v>Unit - PIK Avenue</v>
          </cell>
        </row>
        <row r="570">
          <cell r="B570">
            <v>220602</v>
          </cell>
          <cell r="C570" t="str">
            <v>Anif Furqon</v>
          </cell>
          <cell r="D570">
            <v>44676</v>
          </cell>
          <cell r="E570" t="str">
            <v>Engineering</v>
          </cell>
          <cell r="F570" t="str">
            <v>Staff</v>
          </cell>
          <cell r="G570" t="str">
            <v>MVAC Staff</v>
          </cell>
          <cell r="H570" t="str">
            <v>Unit - PIK Avenue</v>
          </cell>
        </row>
        <row r="571">
          <cell r="B571">
            <v>220770</v>
          </cell>
          <cell r="C571" t="str">
            <v>Ari Hermawan</v>
          </cell>
          <cell r="D571">
            <v>44714</v>
          </cell>
          <cell r="E571" t="str">
            <v>Engineering</v>
          </cell>
          <cell r="F571" t="str">
            <v>Staff</v>
          </cell>
          <cell r="G571" t="str">
            <v>Plumbing Staff</v>
          </cell>
          <cell r="H571" t="str">
            <v>Unit - PIK Avenue</v>
          </cell>
        </row>
        <row r="572">
          <cell r="B572">
            <v>221159</v>
          </cell>
          <cell r="C572" t="str">
            <v>Diki Maulana Malik Ibrahim</v>
          </cell>
          <cell r="D572">
            <v>44777</v>
          </cell>
          <cell r="E572" t="str">
            <v>Engineering</v>
          </cell>
          <cell r="F572" t="str">
            <v>Staff</v>
          </cell>
          <cell r="G572" t="str">
            <v>Plumbing Staff</v>
          </cell>
          <cell r="H572" t="str">
            <v>Unit - PIK Avenue</v>
          </cell>
        </row>
        <row r="573">
          <cell r="B573">
            <v>221453</v>
          </cell>
          <cell r="C573" t="str">
            <v>Yully Supriyadi</v>
          </cell>
          <cell r="D573">
            <v>44830</v>
          </cell>
          <cell r="E573" t="str">
            <v>Engineering</v>
          </cell>
          <cell r="F573" t="str">
            <v>Staff</v>
          </cell>
          <cell r="G573" t="str">
            <v>Civil Staff</v>
          </cell>
          <cell r="H573" t="str">
            <v>Unit - PIK Avenue</v>
          </cell>
        </row>
        <row r="574">
          <cell r="B574">
            <v>221477</v>
          </cell>
          <cell r="C574" t="str">
            <v>Aditya Rafi Muhamad</v>
          </cell>
          <cell r="D574">
            <v>44834</v>
          </cell>
          <cell r="E574" t="str">
            <v>Engineering</v>
          </cell>
          <cell r="F574" t="str">
            <v>Staff</v>
          </cell>
          <cell r="G574" t="str">
            <v>Electrical Staff</v>
          </cell>
          <cell r="H574" t="str">
            <v>Unit - PIK Avenue</v>
          </cell>
        </row>
        <row r="575">
          <cell r="B575">
            <v>221482</v>
          </cell>
          <cell r="C575" t="str">
            <v>Jajuli</v>
          </cell>
          <cell r="D575">
            <v>44834</v>
          </cell>
          <cell r="E575" t="str">
            <v>Engineering</v>
          </cell>
          <cell r="F575" t="str">
            <v>Staff</v>
          </cell>
          <cell r="G575" t="str">
            <v>Electrical Staff</v>
          </cell>
          <cell r="H575" t="str">
            <v>Unit - PIK Avenue</v>
          </cell>
        </row>
        <row r="576">
          <cell r="B576">
            <v>231698</v>
          </cell>
          <cell r="C576" t="str">
            <v>Deni Kurniawan</v>
          </cell>
          <cell r="D576">
            <v>45194</v>
          </cell>
          <cell r="E576" t="str">
            <v>Engineering</v>
          </cell>
          <cell r="F576" t="str">
            <v>Staff</v>
          </cell>
          <cell r="G576" t="str">
            <v>Electrical Staff</v>
          </cell>
          <cell r="H576" t="str">
            <v>Unit - PIK Avenue</v>
          </cell>
        </row>
        <row r="577">
          <cell r="B577">
            <v>232144</v>
          </cell>
          <cell r="C577" t="str">
            <v>Rangga Saputra</v>
          </cell>
          <cell r="D577">
            <v>45257</v>
          </cell>
          <cell r="E577" t="str">
            <v>Engineering</v>
          </cell>
          <cell r="F577" t="str">
            <v>Staff</v>
          </cell>
          <cell r="G577" t="str">
            <v>Electrical Staff</v>
          </cell>
          <cell r="H577" t="str">
            <v>Unit - PIK Avenue</v>
          </cell>
        </row>
        <row r="578">
          <cell r="B578">
            <v>231615</v>
          </cell>
          <cell r="C578" t="str">
            <v>Fiqi Nasrullah</v>
          </cell>
          <cell r="D578">
            <v>45187</v>
          </cell>
          <cell r="E578" t="str">
            <v>Operational</v>
          </cell>
          <cell r="F578" t="str">
            <v>Staff</v>
          </cell>
          <cell r="G578" t="str">
            <v>Housekeeping &amp; Parking Staff</v>
          </cell>
          <cell r="H578" t="str">
            <v>Unit - PIK Avenue</v>
          </cell>
        </row>
        <row r="579">
          <cell r="B579">
            <v>140892</v>
          </cell>
          <cell r="C579" t="str">
            <v>Ramadhandy Mandra Nugraha</v>
          </cell>
          <cell r="D579">
            <v>41873</v>
          </cell>
          <cell r="E579" t="str">
            <v>Operational</v>
          </cell>
          <cell r="F579" t="str">
            <v>Supervisor</v>
          </cell>
          <cell r="G579" t="str">
            <v>Housekeeping &amp; Parking Supervisor</v>
          </cell>
          <cell r="H579" t="str">
            <v>Unit - PIK Avenue</v>
          </cell>
        </row>
        <row r="580">
          <cell r="B580">
            <v>240424</v>
          </cell>
          <cell r="C580" t="str">
            <v>Muhammad Andiyani</v>
          </cell>
          <cell r="D580">
            <v>45352</v>
          </cell>
          <cell r="E580" t="str">
            <v>Engineering</v>
          </cell>
          <cell r="F580" t="str">
            <v>Staff</v>
          </cell>
          <cell r="G580" t="str">
            <v>Plumbing Staff</v>
          </cell>
          <cell r="H580" t="str">
            <v>Unit - PIK Avenue</v>
          </cell>
        </row>
        <row r="581">
          <cell r="B581">
            <v>240439</v>
          </cell>
          <cell r="C581" t="str">
            <v>Leo Aji Yanto</v>
          </cell>
          <cell r="D581">
            <v>45355</v>
          </cell>
          <cell r="E581" t="str">
            <v>Engineering</v>
          </cell>
          <cell r="F581" t="str">
            <v>Supervisor</v>
          </cell>
          <cell r="G581" t="str">
            <v>MVAC Supervisor</v>
          </cell>
          <cell r="H581" t="str">
            <v>Unit - PIK Avenue</v>
          </cell>
        </row>
        <row r="582">
          <cell r="B582">
            <v>240599</v>
          </cell>
          <cell r="C582" t="str">
            <v>Ananda Rizki</v>
          </cell>
          <cell r="D582">
            <v>45371</v>
          </cell>
          <cell r="E582" t="str">
            <v>Engineering</v>
          </cell>
          <cell r="F582" t="str">
            <v>Staff</v>
          </cell>
          <cell r="G582" t="str">
            <v>Civil Staff</v>
          </cell>
          <cell r="H582" t="str">
            <v>Unit - PIK Avenue</v>
          </cell>
        </row>
        <row r="583">
          <cell r="B583">
            <v>190024</v>
          </cell>
          <cell r="C583" t="str">
            <v>Irwan Setiyawan</v>
          </cell>
          <cell r="D583">
            <v>43467</v>
          </cell>
          <cell r="E583" t="str">
            <v>Fit Out</v>
          </cell>
          <cell r="F583" t="str">
            <v>Supervisor</v>
          </cell>
          <cell r="G583" t="str">
            <v>Fit Out Supervisor</v>
          </cell>
          <cell r="H583" t="str">
            <v>Unit - HUBLIFE</v>
          </cell>
        </row>
        <row r="584">
          <cell r="B584">
            <v>230093</v>
          </cell>
          <cell r="C584" t="str">
            <v>Vensensya</v>
          </cell>
          <cell r="D584">
            <v>44958</v>
          </cell>
          <cell r="E584" t="str">
            <v>Fit Out</v>
          </cell>
          <cell r="F584" t="str">
            <v>Supervisor</v>
          </cell>
          <cell r="G584" t="str">
            <v>Fit Out Supervisor</v>
          </cell>
          <cell r="H584" t="str">
            <v>Unit - HUBLIFE</v>
          </cell>
        </row>
        <row r="585">
          <cell r="B585">
            <v>230675</v>
          </cell>
          <cell r="C585" t="str">
            <v>Dulyani</v>
          </cell>
          <cell r="D585">
            <v>43402</v>
          </cell>
          <cell r="E585" t="str">
            <v>HR &amp; GA</v>
          </cell>
          <cell r="F585" t="str">
            <v>Non Staff</v>
          </cell>
          <cell r="G585" t="str">
            <v>Office Boy</v>
          </cell>
          <cell r="H585" t="str">
            <v>Unit - HUBLIFE</v>
          </cell>
        </row>
        <row r="586">
          <cell r="B586">
            <v>230676</v>
          </cell>
          <cell r="C586" t="str">
            <v>Syahrulloh.</v>
          </cell>
          <cell r="D586">
            <v>43409</v>
          </cell>
          <cell r="E586" t="str">
            <v>HR &amp; GA</v>
          </cell>
          <cell r="F586" t="str">
            <v>Non Staff</v>
          </cell>
          <cell r="G586" t="str">
            <v>Messenger</v>
          </cell>
          <cell r="H586" t="str">
            <v>Unit - HUBLIFE</v>
          </cell>
        </row>
        <row r="587">
          <cell r="B587">
            <v>221124</v>
          </cell>
          <cell r="C587" t="str">
            <v>Rezky Suhendra</v>
          </cell>
          <cell r="D587">
            <v>44774</v>
          </cell>
          <cell r="E587" t="str">
            <v>HR &amp; GA</v>
          </cell>
          <cell r="F587" t="str">
            <v>Staff</v>
          </cell>
          <cell r="G587" t="str">
            <v>Warehouse Staff</v>
          </cell>
          <cell r="H587" t="str">
            <v>Unit - HUBLIFE</v>
          </cell>
        </row>
        <row r="588">
          <cell r="B588">
            <v>190079</v>
          </cell>
          <cell r="C588" t="str">
            <v>Stefanny Yanto</v>
          </cell>
          <cell r="D588">
            <v>43482</v>
          </cell>
          <cell r="E588" t="str">
            <v>GE &amp; TR</v>
          </cell>
          <cell r="F588" t="str">
            <v>Supervisor</v>
          </cell>
          <cell r="G588" t="str">
            <v>GEA Supervisor</v>
          </cell>
          <cell r="H588" t="str">
            <v>Unit - HUBLIFE</v>
          </cell>
        </row>
        <row r="589">
          <cell r="B589">
            <v>200038</v>
          </cell>
          <cell r="C589" t="str">
            <v>Pedri Septian Halim</v>
          </cell>
          <cell r="D589">
            <v>43836</v>
          </cell>
          <cell r="E589" t="str">
            <v>GE &amp; TR</v>
          </cell>
          <cell r="F589" t="str">
            <v>Assistant Manager</v>
          </cell>
          <cell r="G589" t="str">
            <v>GEA &amp; TR Assistant Manager</v>
          </cell>
          <cell r="H589" t="str">
            <v>Unit - HUBLIFE</v>
          </cell>
        </row>
        <row r="590">
          <cell r="B590">
            <v>220185</v>
          </cell>
          <cell r="C590" t="str">
            <v>Yogo Susanto</v>
          </cell>
          <cell r="D590">
            <v>44601</v>
          </cell>
          <cell r="E590" t="str">
            <v>GE &amp; TR</v>
          </cell>
          <cell r="F590" t="str">
            <v>Staff</v>
          </cell>
          <cell r="G590" t="str">
            <v>Tenant Relation Staff</v>
          </cell>
          <cell r="H590" t="str">
            <v>Unit - HUBLIFE</v>
          </cell>
        </row>
        <row r="591">
          <cell r="B591">
            <v>210919</v>
          </cell>
          <cell r="C591" t="str">
            <v>Erwin Christian</v>
          </cell>
          <cell r="D591">
            <v>44470</v>
          </cell>
          <cell r="E591" t="str">
            <v>Operational</v>
          </cell>
          <cell r="F591" t="str">
            <v>Manager</v>
          </cell>
          <cell r="G591" t="str">
            <v>Operation Mall Manager</v>
          </cell>
          <cell r="H591" t="str">
            <v>Unit - HUBLIFE</v>
          </cell>
        </row>
        <row r="592">
          <cell r="B592">
            <v>240208</v>
          </cell>
          <cell r="C592" t="str">
            <v>Ida Minda</v>
          </cell>
          <cell r="D592">
            <v>45327</v>
          </cell>
          <cell r="E592" t="str">
            <v>Operational</v>
          </cell>
          <cell r="F592" t="str">
            <v>Staff</v>
          </cell>
          <cell r="G592" t="str">
            <v>Operation Mall Administration Staff</v>
          </cell>
          <cell r="H592" t="str">
            <v>Unit - HUBLIFE</v>
          </cell>
        </row>
        <row r="593">
          <cell r="B593">
            <v>220481</v>
          </cell>
          <cell r="C593" t="str">
            <v>Susanto Ardhi Sari</v>
          </cell>
          <cell r="D593">
            <v>44652</v>
          </cell>
          <cell r="E593" t="str">
            <v>Engineering</v>
          </cell>
          <cell r="F593" t="str">
            <v>Supervisor</v>
          </cell>
          <cell r="G593" t="str">
            <v>Electrical Supervisor</v>
          </cell>
          <cell r="H593" t="str">
            <v>Unit - HUBLIFE</v>
          </cell>
        </row>
        <row r="594">
          <cell r="B594">
            <v>220619</v>
          </cell>
          <cell r="C594" t="str">
            <v>Ir. Gibson Parasian Sinambela</v>
          </cell>
          <cell r="D594">
            <v>44676</v>
          </cell>
          <cell r="E594" t="str">
            <v>Engineering</v>
          </cell>
          <cell r="F594" t="str">
            <v>Manager</v>
          </cell>
          <cell r="G594" t="str">
            <v>Engineering Manager</v>
          </cell>
          <cell r="H594" t="str">
            <v>Unit - HUBLIFE</v>
          </cell>
        </row>
        <row r="595">
          <cell r="B595">
            <v>220851</v>
          </cell>
          <cell r="C595" t="str">
            <v>Hairul Rizal</v>
          </cell>
          <cell r="D595">
            <v>44728</v>
          </cell>
          <cell r="E595" t="str">
            <v>Engineering</v>
          </cell>
          <cell r="F595" t="str">
            <v>Supervisor</v>
          </cell>
          <cell r="G595" t="str">
            <v>MVAC Supervisor</v>
          </cell>
          <cell r="H595" t="str">
            <v>Unit - HUBLIFE</v>
          </cell>
        </row>
        <row r="596">
          <cell r="B596">
            <v>210383</v>
          </cell>
          <cell r="C596" t="str">
            <v>Aries Prayogo</v>
          </cell>
          <cell r="D596">
            <v>44340</v>
          </cell>
          <cell r="E596" t="str">
            <v>Center Experience</v>
          </cell>
          <cell r="F596" t="str">
            <v>Supervisor</v>
          </cell>
          <cell r="G596" t="str">
            <v>Events Supervisor</v>
          </cell>
          <cell r="H596" t="str">
            <v>Unit - HUBLIFE</v>
          </cell>
        </row>
        <row r="597">
          <cell r="B597">
            <v>220850</v>
          </cell>
          <cell r="C597" t="str">
            <v>Hannah Prisca</v>
          </cell>
          <cell r="D597">
            <v>44732</v>
          </cell>
          <cell r="E597" t="str">
            <v>Center Experience</v>
          </cell>
          <cell r="F597" t="str">
            <v>Supervisor</v>
          </cell>
          <cell r="G597" t="str">
            <v>Graphic Designer Supervisor</v>
          </cell>
          <cell r="H597" t="str">
            <v>Unit - HUBLIFE</v>
          </cell>
        </row>
        <row r="598">
          <cell r="B598">
            <v>220922</v>
          </cell>
          <cell r="C598" t="str">
            <v>Cessha Fatimah Adinda Putri</v>
          </cell>
          <cell r="D598">
            <v>44741</v>
          </cell>
          <cell r="E598" t="str">
            <v>Center Experience</v>
          </cell>
          <cell r="F598" t="str">
            <v>Staff</v>
          </cell>
          <cell r="G598" t="str">
            <v xml:space="preserve">Advertising &amp; Shopping Promotion Staff  </v>
          </cell>
          <cell r="H598" t="str">
            <v>Unit - HUBLIFE</v>
          </cell>
        </row>
        <row r="599">
          <cell r="B599">
            <v>221129</v>
          </cell>
          <cell r="C599" t="str">
            <v>Catherine Susanto</v>
          </cell>
          <cell r="D599">
            <v>44774</v>
          </cell>
          <cell r="E599" t="str">
            <v>Center Experience</v>
          </cell>
          <cell r="F599" t="str">
            <v>Supervisor</v>
          </cell>
          <cell r="G599" t="str">
            <v>Social Media &amp; Digital Administration Supervisor</v>
          </cell>
          <cell r="H599" t="str">
            <v>Unit - HUBLIFE</v>
          </cell>
        </row>
        <row r="600">
          <cell r="B600">
            <v>230932</v>
          </cell>
          <cell r="C600" t="str">
            <v>Jhonathan</v>
          </cell>
          <cell r="D600">
            <v>45103</v>
          </cell>
          <cell r="E600" t="str">
            <v>Center Experience</v>
          </cell>
          <cell r="F600" t="str">
            <v>Supervisor</v>
          </cell>
          <cell r="G600" t="str">
            <v>Casual Leasing Supervisor</v>
          </cell>
          <cell r="H600" t="str">
            <v>Unit - HUBLIFE</v>
          </cell>
        </row>
        <row r="601">
          <cell r="B601">
            <v>232100</v>
          </cell>
          <cell r="C601" t="str">
            <v>Kinanthi Sekar Pinakesti</v>
          </cell>
          <cell r="D601">
            <v>45250</v>
          </cell>
          <cell r="E601" t="str">
            <v>Leasing</v>
          </cell>
          <cell r="F601" t="str">
            <v>Staff</v>
          </cell>
          <cell r="G601" t="str">
            <v>Leasing Administration Staff</v>
          </cell>
          <cell r="H601" t="str">
            <v>Unit - HUBLIFE</v>
          </cell>
        </row>
        <row r="602">
          <cell r="B602">
            <v>220695</v>
          </cell>
          <cell r="C602" t="str">
            <v>Ardhonal Drajad Susanto</v>
          </cell>
          <cell r="D602">
            <v>44699</v>
          </cell>
          <cell r="E602" t="str">
            <v>Operational</v>
          </cell>
          <cell r="F602" t="str">
            <v>Supervisor</v>
          </cell>
          <cell r="G602" t="str">
            <v>Housekeeping &amp; Landscape Supervisor</v>
          </cell>
          <cell r="H602" t="str">
            <v>Unit - HUBLIFE</v>
          </cell>
        </row>
        <row r="603">
          <cell r="B603">
            <v>231595</v>
          </cell>
          <cell r="C603" t="str">
            <v>Wiharto Abie</v>
          </cell>
          <cell r="D603">
            <v>43192</v>
          </cell>
          <cell r="E603" t="str">
            <v>Operational</v>
          </cell>
          <cell r="F603" t="str">
            <v>Staff</v>
          </cell>
          <cell r="G603" t="str">
            <v>Security &amp; Parking Staff</v>
          </cell>
          <cell r="H603" t="str">
            <v>Unit - HUBLIFE</v>
          </cell>
        </row>
        <row r="604">
          <cell r="B604">
            <v>230674</v>
          </cell>
          <cell r="C604" t="str">
            <v>Alridho Yudha Permana</v>
          </cell>
          <cell r="D604">
            <v>42529</v>
          </cell>
          <cell r="E604" t="str">
            <v>Operational</v>
          </cell>
          <cell r="F604" t="str">
            <v>Supervisor</v>
          </cell>
          <cell r="G604" t="str">
            <v>F &amp; B Supervisor</v>
          </cell>
          <cell r="H604" t="str">
            <v>Unit - HUBLIFE</v>
          </cell>
        </row>
        <row r="605">
          <cell r="B605">
            <v>240427</v>
          </cell>
          <cell r="C605" t="str">
            <v>Winda Wijaya</v>
          </cell>
          <cell r="D605">
            <v>45352</v>
          </cell>
          <cell r="E605" t="str">
            <v>HR &amp; GA</v>
          </cell>
          <cell r="F605" t="str">
            <v>Senior Staff</v>
          </cell>
          <cell r="G605" t="str">
            <v>HR &amp; GA Operation Staff</v>
          </cell>
          <cell r="H605" t="str">
            <v>Unit - HUBLIFE</v>
          </cell>
        </row>
        <row r="606">
          <cell r="B606">
            <v>240630</v>
          </cell>
          <cell r="C606" t="str">
            <v>Yudiantoro Hermawan</v>
          </cell>
          <cell r="D606">
            <v>45376</v>
          </cell>
          <cell r="E606" t="str">
            <v>Center Experience</v>
          </cell>
          <cell r="F606" t="str">
            <v>Assistant Manager</v>
          </cell>
          <cell r="G606" t="str">
            <v>Events Assistant Manager</v>
          </cell>
          <cell r="H606" t="str">
            <v>Unit - HUBLIFE</v>
          </cell>
        </row>
      </sheetData>
      <sheetData sheetId="1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47.660142361114" createdVersion="8" refreshedVersion="8" minRefreshableVersion="3" recordCount="574" xr:uid="{DB12778C-E516-4BB8-854A-03219194174E}">
  <cacheSource type="worksheet">
    <worksheetSource ref="A1:P601" sheet="Master Email All Site ASRI"/>
  </cacheSource>
  <cacheFields count="16">
    <cacheField name="Tipe" numFmtId="0">
      <sharedItems count="2">
        <s v="User"/>
        <s v="Non User"/>
      </sharedItems>
    </cacheField>
    <cacheField name="Nama" numFmtId="0">
      <sharedItems/>
    </cacheField>
    <cacheField name="Email" numFmtId="0">
      <sharedItems/>
    </cacheField>
    <cacheField name="No. Telp" numFmtId="0">
      <sharedItems containsBlank="1"/>
    </cacheField>
    <cacheField name="Domain" numFmtId="0">
      <sharedItems/>
    </cacheField>
    <cacheField name="Departemen" numFmtId="0">
      <sharedItems/>
    </cacheField>
    <cacheField name="Job Title" numFmtId="0">
      <sharedItems containsBlank="1"/>
    </cacheField>
    <cacheField name="License" numFmtId="0">
      <sharedItems/>
    </cacheField>
    <cacheField name="NIK" numFmtId="0">
      <sharedItems containsBlank="1" containsMixedTypes="1" containsNumber="1" containsInteger="1" minValue="100807" maxValue="240763"/>
    </cacheField>
    <cacheField name="Level" numFmtId="0">
      <sharedItems containsBlank="1"/>
    </cacheField>
    <cacheField name="Custom Attribute 1 (LOCATION)" numFmtId="0">
      <sharedItems/>
    </cacheField>
    <cacheField name="Custom Attribute 2 (LEVELLING NAME)" numFmtId="0">
      <sharedItems containsBlank="1" count="22">
        <s v="Staff"/>
        <s v="Chief"/>
        <s v="Supervisor"/>
        <s v="SPV"/>
        <s v="Assistant Manager"/>
        <s v="Senior Staff"/>
        <s v="CEO"/>
        <s v="Manager"/>
        <s v="Senior Manager"/>
        <s v="COO"/>
        <s v="Deputy General Manager"/>
        <s v="General Manager"/>
        <s v="Director"/>
        <s v="Senior General Manager"/>
        <s v="Admin"/>
        <s v="CEO Assistant"/>
        <s v="Non Staff"/>
        <s v="Deputy Manager"/>
        <s v="GM"/>
        <s v="Senior Supervisor"/>
        <s v="" u="1"/>
        <m u="1"/>
      </sharedItems>
    </cacheField>
    <cacheField name="Custom Attribute 3 (NIK)" numFmtId="0">
      <sharedItems containsBlank="1" containsMixedTypes="1" containsNumber="1" containsInteger="1" minValue="0" maxValue="240763"/>
    </cacheField>
    <cacheField name="Custom Attribute 4 (HIREDATE)" numFmtId="0">
      <sharedItems containsDate="1" containsBlank="1" containsMixedTypes="1" minDate="2005-05-02T00:00:00" maxDate="2024-06-04T00:00:00"/>
    </cacheField>
    <cacheField name="JOB TITLE (SUNFISH)" numFmtId="0">
      <sharedItems containsBlank="1"/>
    </cacheField>
    <cacheField name="Departemen NEW" numFmtId="0">
      <sharedItems containsBlank="1" count="61">
        <s v="Operational"/>
        <s v="HR &amp; GA"/>
        <s v="Engineering"/>
        <s v="GE &amp; TR"/>
        <s v="Center Experience"/>
        <s v="Other"/>
        <s v="Tenant Relation"/>
        <s v="Finance &amp; Accounting"/>
        <s v="Event"/>
        <s v="CEO"/>
        <s v="Fit Out"/>
        <s v="GEA/Tenant Relation"/>
        <s v="Management"/>
        <s v="Leasing"/>
        <s v="Internal Audit &amp; Business Process"/>
        <s v="IT"/>
        <s v="Procurement"/>
        <s v="Innovation"/>
        <s v="Visual Merchandise"/>
        <s v="Business Development"/>
        <s v="Digital Media &amp; Community"/>
        <s v="Legal &amp; Govrel"/>
        <s v="Casual Leasing"/>
        <s v="Marcomm"/>
        <s v="CRM"/>
        <s v="Brandcomm"/>
        <s v="Research &amp; Development"/>
        <s v="Drafter"/>
        <s v="Purchasing"/>
        <s v="ASRI Living"/>
        <s v="Marketing Communication"/>
        <s v="Marketing Communication - Cinema"/>
        <s v="Brand &amp; Design"/>
        <s v="Operation &amp; Maintenance"/>
        <s v="IA &amp; BP"/>
        <s v="CEO Assistant"/>
        <s v="Support Project"/>
        <s v="Cinema"/>
        <s v="Operatonal"/>
        <s v="Site Project Management 1"/>
        <s v="IPP Support"/>
        <s v="Project Management"/>
        <s v="Site Project Management 3"/>
        <s v="CBA"/>
        <s v="Sales"/>
        <s v="IPP Operation MOI"/>
        <s v="F&amp;B"/>
        <s v="Film Programming"/>
        <s v="IT Projectionist"/>
        <s v="Marketing"/>
        <s v="Manager On Duty"/>
        <s v="Social Media"/>
        <s v="Store"/>
        <s v="Facilities"/>
        <s v="General Services"/>
        <s v="Center Management"/>
        <s v="Property Manager"/>
        <s v="Operation"/>
        <s v="Property Management"/>
        <s v="" u="1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47.727612037037" createdVersion="8" refreshedVersion="8" minRefreshableVersion="3" recordCount="288" xr:uid="{F996C8BE-FDB7-4D45-B1E2-B25553E6616A}">
  <cacheSource type="worksheet">
    <worksheetSource ref="A1:Q289" sheet="Analyze_detail_240604"/>
  </cacheSource>
  <cacheFields count="17">
    <cacheField name="Tipe" numFmtId="0">
      <sharedItems/>
    </cacheField>
    <cacheField name="Nama" numFmtId="0">
      <sharedItems/>
    </cacheField>
    <cacheField name="Email" numFmtId="0">
      <sharedItems/>
    </cacheField>
    <cacheField name="No. Telp" numFmtId="0">
      <sharedItems containsBlank="1"/>
    </cacheField>
    <cacheField name="Domain" numFmtId="0">
      <sharedItems/>
    </cacheField>
    <cacheField name="Departemen" numFmtId="0">
      <sharedItems count="34">
        <s v="Fit Out"/>
        <s v="Brandcomm"/>
        <s v="MBD"/>
        <s v="Corcomm"/>
        <s v="Marcomm"/>
        <s v="Casual Leasing"/>
        <s v="Center Experience"/>
        <s v="Leasing"/>
        <s v="Cinema"/>
        <s v="Engineering"/>
        <s v="Operational"/>
        <s v="Finance &amp; Accounting"/>
        <s v="Asset Management"/>
        <s v="Finance &amp; Accounting Corporate"/>
        <s v="QC/QS"/>
        <s v="HR &amp; GA"/>
        <s v="WH"/>
        <s v="Innovation"/>
        <s v="IA &amp; BP"/>
        <s v="CBA"/>
        <s v="IT"/>
        <s v="Legal"/>
        <s v="Govrel"/>
        <s v="Management"/>
        <s v="CEO Assistant"/>
        <s v="COO"/>
        <s v="CHRD"/>
        <s v="Procurement"/>
        <s v="R &amp; D"/>
        <s v="Site Project Management 3"/>
        <s v="Tenant Relation"/>
        <s v="CEO"/>
        <s v="Property Manager"/>
        <s v="Project &amp; Management"/>
      </sharedItems>
    </cacheField>
    <cacheField name="Job Title" numFmtId="0">
      <sharedItems containsBlank="1"/>
    </cacheField>
    <cacheField name="License" numFmtId="0">
      <sharedItems/>
    </cacheField>
    <cacheField name="NIK" numFmtId="0">
      <sharedItems containsBlank="1" containsMixedTypes="1" containsNumber="1" containsInteger="1" minValue="100807" maxValue="240763"/>
    </cacheField>
    <cacheField name="Level" numFmtId="0">
      <sharedItems containsBlank="1"/>
    </cacheField>
    <cacheField name="Custom Attribute 1 (LOCATION)" numFmtId="0">
      <sharedItems/>
    </cacheField>
    <cacheField name="Custom Attribute 2 (LEVELLING NAME)" numFmtId="0">
      <sharedItems count="17">
        <s v="Assistant Manager"/>
        <s v="Deputy General Manager"/>
        <s v="General Manager"/>
        <s v="Manager"/>
        <s v="Senior Manager"/>
        <s v="Chief"/>
        <s v="Director"/>
        <s v="Senior General Manager"/>
        <s v="COO"/>
        <s v="Deputy Manager"/>
        <s v="GM"/>
        <s v="CEO"/>
        <s v="CEO Assistant"/>
        <s v="Senior Staff"/>
        <s v="Staff"/>
        <s v="Supervisor"/>
        <s v="SPV"/>
      </sharedItems>
    </cacheField>
    <cacheField name="Custom Attribute 3 (NIK)" numFmtId="0">
      <sharedItems containsBlank="1" containsMixedTypes="1" containsNumber="1" containsInteger="1" minValue="0" maxValue="240763"/>
    </cacheField>
    <cacheField name="Custom Attribute 4 (HIREDATE)" numFmtId="0">
      <sharedItems containsDate="1" containsString="0" containsBlank="1" minDate="2005-05-02T00:00:00" maxDate="2024-06-04T00:00:00"/>
    </cacheField>
    <cacheField name="JOB TITLE (SUNFISH)" numFmtId="0">
      <sharedItems containsBlank="1"/>
    </cacheField>
    <cacheField name="Departemen NEW" numFmtId="0">
      <sharedItems count="32">
        <s v="ASRI Living"/>
        <s v="Brand &amp; Design"/>
        <s v="Business Development"/>
        <s v="Casual Leasing"/>
        <s v="Center Experience"/>
        <s v="Cinema"/>
        <s v="Digital Media &amp; Community"/>
        <s v="Engineering"/>
        <s v="Finance &amp; Accounting"/>
        <s v="Fit Out"/>
        <s v="GE &amp; TR"/>
        <s v="HR &amp; GA"/>
        <s v="Innovation"/>
        <s v="Internal Audit &amp; Business Process"/>
        <s v="IPP Support"/>
        <s v="IT"/>
        <s v="Leasing"/>
        <s v="Legal &amp; Govrel"/>
        <s v="Management"/>
        <s v="Marketing Communication"/>
        <s v="Operation"/>
        <s v="Operational"/>
        <s v="Procurement"/>
        <s v="Research &amp; Development"/>
        <s v="Site Project Management 3"/>
        <s v="Tenant Relation"/>
        <s v="Visual Merchandise"/>
        <s v="CEO"/>
        <s v="CEO Assistant"/>
        <s v="Property Manager"/>
        <s v="Project Management"/>
        <s v="Purchasing"/>
      </sharedItems>
    </cacheField>
    <cacheField name="NOTE" numFmtId="0">
      <sharedItems count="2">
        <s v="Total by level (mgr-up)"/>
        <s v="Total by department (admin-staff-spv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sonIT" refreshedDate="45674.697247569442" createdVersion="8" refreshedVersion="8" minRefreshableVersion="3" recordCount="736" xr:uid="{14525F45-8875-4ED6-8DD8-78D7BAFC8ACE}">
  <cacheSource type="worksheet">
    <worksheetSource ref="A1:P718" sheet="Master Email All Site ASRI"/>
  </cacheSource>
  <cacheFields count="16">
    <cacheField name="Tipe" numFmtId="0">
      <sharedItems/>
    </cacheField>
    <cacheField name="Nama" numFmtId="0">
      <sharedItems/>
    </cacheField>
    <cacheField name="Email" numFmtId="0">
      <sharedItems/>
    </cacheField>
    <cacheField name="No. Telp" numFmtId="0">
      <sharedItems containsBlank="1"/>
    </cacheField>
    <cacheField name="Domain" numFmtId="0">
      <sharedItems count="11">
        <s v="PIK Avenue"/>
        <s v="Ashta"/>
        <s v="ASRI"/>
        <s v="Hublife"/>
        <s v="MJ"/>
        <s v="GGP"/>
        <s v="MOI"/>
        <s v="Flix Cinema"/>
        <s v="TaRes"/>
        <s v="FCC"/>
        <s v="D8"/>
      </sharedItems>
    </cacheField>
    <cacheField name="Departemen" numFmtId="0">
      <sharedItems/>
    </cacheField>
    <cacheField name="Job Title" numFmtId="0">
      <sharedItems containsMixedTypes="1" containsNumber="1" containsInteger="1" minValue="0" maxValue="0"/>
    </cacheField>
    <cacheField name="License" numFmtId="0">
      <sharedItems count="2">
        <s v="Standard"/>
        <s v="Basic"/>
      </sharedItems>
    </cacheField>
    <cacheField name="NIK" numFmtId="0">
      <sharedItems containsMixedTypes="1" containsNumber="1" containsInteger="1" minValue="0" maxValue="242327"/>
    </cacheField>
    <cacheField name="Level" numFmtId="0">
      <sharedItems/>
    </cacheField>
    <cacheField name="Custom Attribute 1 (LOCATION)" numFmtId="0">
      <sharedItems/>
    </cacheField>
    <cacheField name="Custom Attribute 2 (LEVELLING NAME)" numFmtId="0">
      <sharedItems/>
    </cacheField>
    <cacheField name="Custom Attribute 3 (NIK)" numFmtId="0">
      <sharedItems containsMixedTypes="1" containsNumber="1" containsInteger="1" minValue="0" maxValue="242327"/>
    </cacheField>
    <cacheField name="Custom Attribute 4 (HIREDATE)" numFmtId="0">
      <sharedItems containsDate="1" containsBlank="1" containsMixedTypes="1" minDate="2005-05-02T00:00:00" maxDate="2025-01-14T00:00:00"/>
    </cacheField>
    <cacheField name="JOB TITLE (SUNFISH)" numFmtId="0">
      <sharedItems containsBlank="1"/>
    </cacheField>
    <cacheField name="Departemen NEW" numFmtId="0">
      <sharedItems count="48">
        <s v="Operational"/>
        <s v="HR &amp; GA"/>
        <s v="GE &amp; TR"/>
        <s v="Engineering"/>
        <s v="Center Experience"/>
        <s v="Site Project Management 1"/>
        <s v="Other"/>
        <s v="Finance &amp; Accounting"/>
        <s v="Event"/>
        <s v="Management"/>
        <s v="Marketing Communication"/>
        <s v="Fit Out"/>
        <s v="Tenant Relation"/>
        <s v="Leasing"/>
        <s v="Procurement"/>
        <s v="Security"/>
        <s v="IT"/>
        <s v="Internal Audit &amp; Business Process"/>
        <s v="Innovation"/>
        <s v="Casual Leasing"/>
        <s v="Business Development"/>
        <s v="Digital Media &amp; Community"/>
        <s v="Legal &amp; Govrel"/>
        <s v="Brand &amp; Design"/>
        <s v="Research &amp; Development"/>
        <s v="CRM"/>
        <s v="Visual Merchandise"/>
        <s v="Project Management"/>
        <s v="Corporate Communication &amp; Affairs"/>
        <s v="Marketing Communication - Cinema"/>
        <s v="Corporate Finance, Reporting &amp; Consolidation"/>
        <s v="Cinema"/>
        <s v="IPP Support"/>
        <s v="Site Project Management 3"/>
        <s v="Facilities"/>
        <s v="General Services"/>
        <s v="Center Management"/>
        <s v="Property Management"/>
        <s v="D8"/>
        <s v="HSE" u="1"/>
        <s v="-" u="1"/>
        <s v="CLIENT SERVICES APARTMENT" u="1"/>
        <s v="RESIDENCE MANAGEMENT" u="1"/>
        <s v="HRGA &amp; LEGAL" u="1"/>
        <s v="SECURITY &amp; PARKING" u="1"/>
        <s v="CLIENT SERVICES OFFICE" u="1"/>
        <s v="Housekeeping Estate" u="1"/>
        <s v="BUILDING MANAGEMEN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uwanjie Septian" refreshedDate="45687.733114930554" createdVersion="8" refreshedVersion="8" minRefreshableVersion="3" recordCount="8" xr:uid="{2EBBF67E-50A4-4217-BC0C-9D443422F9EE}">
  <cacheSource type="worksheet">
    <worksheetSource ref="A108:L116" sheet="License All Site"/>
  </cacheSource>
  <cacheFields count="12">
    <cacheField name="NO" numFmtId="0">
      <sharedItems containsSemiMixedTypes="0" containsString="0" containsNumber="1" containsInteger="1" minValue="1" maxValue="8"/>
    </cacheField>
    <cacheField name="BULAN RENCANA MUTASI" numFmtId="0">
      <sharedItems/>
    </cacheField>
    <cacheField name="NAMA KARYAWAN" numFmtId="0">
      <sharedItems/>
    </cacheField>
    <cacheField name="DEPT" numFmtId="0">
      <sharedItems/>
    </cacheField>
    <cacheField name="JABATAN" numFmtId="0">
      <sharedItems/>
    </cacheField>
    <cacheField name="JABATAN MUTASI" numFmtId="0">
      <sharedItems/>
    </cacheField>
    <cacheField name="UNIT AWAL" numFmtId="0">
      <sharedItems/>
    </cacheField>
    <cacheField name="UNIT MUTASI" numFmtId="0">
      <sharedItems count="5">
        <s v="PIK AVENUE"/>
        <s v="GGP"/>
        <s v="MJ MALL"/>
        <s v="HUBLIFE"/>
        <s v="ASHTA"/>
      </sharedItems>
    </cacheField>
    <cacheField name="License Proposed" numFmtId="0">
      <sharedItems count="2">
        <s v="Standard"/>
        <s v="Basic"/>
      </sharedItems>
    </cacheField>
    <cacheField name="Standard" numFmtId="0">
      <sharedItems containsString="0" containsBlank="1" containsNumber="1" containsInteger="1" minValue="1308000" maxValue="1308000"/>
    </cacheField>
    <cacheField name="Basic" numFmtId="0">
      <sharedItems containsString="0" containsBlank="1" containsNumber="1" containsInteger="1" minValue="588000" maxValue="588000"/>
    </cacheField>
    <cacheField name="Total" numFmtId="41">
      <sharedItems containsSemiMixedTypes="0" containsString="0" containsNumber="1" containsInteger="1" minValue="588000" maxValue="1308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sonIT" refreshedDate="45688.482792476854" createdVersion="8" refreshedVersion="8" minRefreshableVersion="3" recordCount="181" xr:uid="{B7B1A4DF-0695-4A12-B653-91C62301B8C2}">
  <cacheSource type="worksheet">
    <worksheetSource name="Table4"/>
  </cacheSource>
  <cacheFields count="21">
    <cacheField name="NO" numFmtId="0">
      <sharedItems containsSemiMixedTypes="0" containsString="0" containsNumber="1" containsInteger="1" minValue="1" maxValue="182"/>
    </cacheField>
    <cacheField name="JOIN DATE" numFmtId="15">
      <sharedItems containsSemiMixedTypes="0" containsNonDate="0" containsDate="1" containsString="0" minDate="2025-01-01T00:00:00" maxDate="2025-10-02T00:00:00"/>
    </cacheField>
    <cacheField name="EXISTING / MPP " numFmtId="0">
      <sharedItems/>
    </cacheField>
    <cacheField name="Dept. Sesuai HC" numFmtId="0">
      <sharedItems/>
    </cacheField>
    <cacheField name="NIK" numFmtId="0">
      <sharedItems/>
    </cacheField>
    <cacheField name="NAMA" numFmtId="0">
      <sharedItems/>
    </cacheField>
    <cacheField name="PT. BEBAN GAJI SAAT INI" numFmtId="0">
      <sharedItems/>
    </cacheField>
    <cacheField name="PT. BEBAN GAJI THN 2025" numFmtId="0">
      <sharedItems/>
    </cacheField>
    <cacheField name="PAYROLL BULAN" numFmtId="0">
      <sharedItems containsString="0" containsBlank="1" containsNumber="1" containsInteger="1" minValue="45627" maxValue="45627"/>
    </cacheField>
    <cacheField name="CLOSING" numFmtId="0">
      <sharedItems containsBlank="1"/>
    </cacheField>
    <cacheField name="LEVEL" numFmtId="0">
      <sharedItems/>
    </cacheField>
    <cacheField name="JOB TITLE" numFmtId="0">
      <sharedItems/>
    </cacheField>
    <cacheField name="BEBAN GAJI DITANGGUNG" numFmtId="0">
      <sharedItems/>
    </cacheField>
    <cacheField name="HQ - UNIT" numFmtId="0">
      <sharedItems containsBlank="1"/>
    </cacheField>
    <cacheField name="UNIT" numFmtId="0">
      <sharedItems count="13">
        <s v="DISTRICT 8"/>
        <s v="PIK OFFICE / HQ"/>
        <s v="HUBLIFE"/>
        <s v="MENARA JAKARTA"/>
        <s v="PIK AVENUE"/>
        <s v="POM MENARA JAKARTA"/>
        <s v="POM FATMAWATI CITY CENTER"/>
        <s v="MALL OF INDONESIA"/>
        <s v="POM TAMAN ANGGREK RESIDENCE"/>
        <s v="ASHTA"/>
        <s v="GGP"/>
        <s v="FLIX"/>
        <s v="-" u="1"/>
      </sharedItems>
    </cacheField>
    <cacheField name="REPORT F&amp;A : PT BEBAN GAJI" numFmtId="0">
      <sharedItems/>
    </cacheField>
    <cacheField name="REPORT F&amp;A : JURNAL" numFmtId="0">
      <sharedItems/>
    </cacheField>
    <cacheField name="LICENSE O365" numFmtId="0">
      <sharedItems count="2">
        <s v="BASIC"/>
        <s v="STANDARD"/>
      </sharedItems>
    </cacheField>
    <cacheField name="ACTIVE MONTH" numFmtId="0">
      <sharedItems containsSemiMixedTypes="0" containsString="0" containsNumber="1" containsInteger="1" minValue="3" maxValue="12"/>
    </cacheField>
    <cacheField name="PRICE" numFmtId="0">
      <sharedItems containsSemiMixedTypes="0" containsString="0" containsNumber="1" containsInteger="1" minValue="49000" maxValue="109000"/>
    </cacheField>
    <cacheField name="TOTAL" numFmtId="0">
      <sharedItems containsSemiMixedTypes="0" containsString="0" containsNumber="1" containsInteger="1" minValue="147000" maxValue="1308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sonIT" refreshedDate="45856.684132754628" createdVersion="8" refreshedVersion="8" minRefreshableVersion="3" recordCount="717" xr:uid="{CF762EE3-D9CA-4327-BB38-86EF47EEDC8D}">
  <cacheSource type="worksheet">
    <worksheetSource ref="A1:H718" sheet="Master Email All Site ASRI"/>
  </cacheSource>
  <cacheFields count="8">
    <cacheField name="Tipe" numFmtId="0">
      <sharedItems/>
    </cacheField>
    <cacheField name="Nama" numFmtId="0">
      <sharedItems count="684">
        <s v="Adam Rifanto"/>
        <s v="Agung Setya Pribadi"/>
        <s v="Akmal Dwi Saputra"/>
        <s v="Ananda Rizki"/>
        <s v="Anif Furqon"/>
        <s v="Anwar Nur Yaasin"/>
        <s v="Ari Hermawan"/>
        <s v="Aris Setiyo"/>
        <s v="Bellinda Corinna"/>
        <s v="bobby irwanto"/>
        <s v="Deriansyah"/>
        <s v="Dwi Indah Wulandari"/>
        <s v="Efendi Saputro"/>
        <s v="Eka Mustanto"/>
        <s v="Engineering PIKA"/>
        <s v="Esti Dwipiani"/>
        <s v="Feony Salsabila Dadi"/>
        <s v="Fiqi Nasrullah"/>
        <s v="Guest Experience PIK Avenue"/>
        <s v="IT"/>
        <s v="Jainsen Ovandi Peole"/>
        <s v="Julius Dominggus Siahaya"/>
        <s v="Kandar Meidianto"/>
        <s v="kevin edria"/>
        <s v="Masheru Pamuji"/>
        <s v="Moh Nur Hadi Kusuma"/>
        <s v="Monica Theresia"/>
        <s v="Muhammad Andiyani"/>
        <s v="Pandu Sajiwa"/>
        <s v="Putri Rahmadani"/>
        <s v="Ramadhandy Mandra Nugraha"/>
        <s v="Rangga Palastawa"/>
        <s v="Rangga Saputra"/>
        <s v="Regil Yanwar Fadilah"/>
        <s v="Rishal Indra"/>
        <s v="Rustamaji"/>
        <s v="Sabarudin"/>
        <s v="silvia fransisca"/>
        <s v="Tenant Relation PIK AVENUE"/>
        <s v="tias mintaraga"/>
        <s v="Tika Aprianti"/>
        <s v="Vera Lidia"/>
        <s v="Afif Akbar Kadarusman"/>
        <s v="Alex Kusuma"/>
        <s v="Andrew Aryansyah S"/>
        <s v="ASHTATALENTS"/>
        <s v="Barus Nainggolan"/>
        <s v="Canteen District8"/>
        <s v="Ceria Thalia Sumanti"/>
        <s v="Cessha Fatimah Adinda Putri"/>
        <s v="Dian Puspitasari"/>
        <s v="Guest Experience Ashta"/>
        <s v="Hamdan"/>
        <s v="Heidi Kusuma"/>
        <s v="Hendi Hidayat"/>
        <s v="Ido Rudy Clay"/>
        <s v="Luthfan Az Zihni"/>
        <s v="Maria Viniati Borromeu Pewut"/>
        <s v="Mustofa"/>
        <s v="Nur Aprianna"/>
        <s v="Nur Firmansyah"/>
        <s v="Nurudin"/>
        <s v="Rahma Nindia Kalyana"/>
        <s v="Raiyan Ramadhan"/>
        <s v="Rosmainia Alfandari"/>
        <s v="Senthia Windy Lestari"/>
        <s v="Sherlly Hartono"/>
        <s v="Spac8"/>
        <s v="Stella Ongko Wijaya"/>
        <s v="Steve Kusuma"/>
        <s v="Tenant Relations Ashta"/>
        <s v="Walter Kusuma"/>
        <s v="Alridho Yudha Permana"/>
        <s v="Aries Prayogo"/>
        <s v="Bagus Anggara"/>
        <s v="Chaerul Zulmi Dwiki Darmawan"/>
        <s v="Clara Keisya Haningtyas"/>
        <s v="General Operation"/>
        <s v="Guest Experience Hublife"/>
        <s v="Hamid Susilo"/>
        <s v="Ida Minda"/>
        <s v="Inesia Melati"/>
        <s v="Iskandar"/>
        <s v="Isnul Firmansyah"/>
        <s v="Leasing"/>
        <s v="Leo Aji Yanto"/>
        <s v="Muhammad Arif Al Furqon"/>
        <s v="Muhamad Dicki Ade Saputra"/>
        <s v="Rezky Suhendra"/>
        <s v="Riski Adrizal"/>
        <s v="Stefanny Yanto"/>
        <s v="Susanto Ardhi Sari"/>
        <s v="Tenant Relation Hublife"/>
        <s v="Winda Wijaya"/>
        <s v="Adam Hafiz"/>
        <s v="Ade Ayunda Talitha"/>
        <s v="Aditya Gustiyana"/>
        <s v="Admin ISO"/>
        <s v="Admin IT"/>
        <s v="Admin Purchasing"/>
        <s v="Afifah Ismah Kheolda"/>
        <s v="Agus Harianto"/>
        <s v="Aiman Fakhri Rimbawan"/>
        <s v="Ahmad Zaelani Firdaus"/>
        <s v="Albert Santoso"/>
        <s v="Albin Patu Putra Wangsa"/>
        <s v="Aldhie Pratama Sugiri"/>
        <s v="Aldo Jeffry F Wowor"/>
        <s v="Alexandra Stefanie"/>
        <s v="Alviral Muhamad"/>
        <s v="Anastasia Prisilla"/>
        <s v="Andina Nabila Hasnah"/>
        <s v="Andreas Angga Wijaya"/>
        <s v="Andrie Satya Setiono"/>
        <s v="Anggi Anggara"/>
        <s v="Anggi Yonarita"/>
        <s v="Anita Septiyani"/>
        <s v="Anton Cahyono"/>
        <s v="Antonius Wibowo"/>
        <s v="Arbhy Yuansar"/>
        <s v="Arie Priawan"/>
        <s v="Arief Kurniawan"/>
        <s v="Aris Rustanta"/>
        <s v="Aruna Jati Rumbono"/>
        <s v="Ary Kurniawan"/>
        <s v="Ary Syafari"/>
        <s v="Aryo Pramono"/>
        <s v="ASRI a subsidiary of Agung Sedayu Group"/>
        <s v="ASRI Living"/>
        <s v="Aulia Dina Savitri"/>
        <s v="Ayu Endah Lestari"/>
        <s v="Bagus Rinaldi"/>
        <s v="Bayu Suwarning Hadi"/>
        <s v="Bella Jade Khadidjaah"/>
        <s v="Benny"/>
        <s v="Berliana Adi Safitri"/>
        <s v="Bintari Rarastiwi"/>
        <s v="Cahyo Satrio Pinilih Bagus Prabowo"/>
        <s v="Degia Parlopa"/>
        <s v="Calvin Sutandi"/>
        <s v="Celline Febianca"/>
        <s v="Chichilia Clarasati"/>
        <s v="Christin Aprina"/>
        <s v="Cicilya Graciela Mautofani"/>
        <s v="cinantya mekar cinta"/>
        <s v="Citra Marina Napitupulu"/>
        <s v="Claudia Renatta"/>
        <s v="Cynthia Dm"/>
        <s v="Daniel"/>
        <s v="Daniel Sirait"/>
        <s v="Danny Stephanus Christian"/>
        <s v="Darmawan Setianggono"/>
        <s v="David Hilman"/>
        <s v="Deslina Hasibuan"/>
        <s v="Fransiskus Simson"/>
        <s v="Dewi Kartika"/>
        <s v="Denis"/>
        <s v="Dhany Andreas"/>
        <s v="Dharmawan Prakoso"/>
        <s v="Dian Daniasih"/>
        <s v="Dian Permana"/>
        <s v="Diar Aulia Adang"/>
        <s v="Dirk Fischbach"/>
        <s v="Djoko Harjono"/>
        <s v="Dominggo Aritonang"/>
        <s v="Dustin Kumara"/>
        <s v="Dwi Ari"/>
        <s v="Edward Zico"/>
        <s v="Een"/>
        <s v="Eka Meifiliyanti"/>
        <s v="Elgaree Jane Hanna Zohnya"/>
        <s v="Eliezer Theodoric M Panjaitan"/>
        <s v="Elisa Kusumanita Sari"/>
        <s v="Elizabeth Nataline Riama Tobing"/>
        <s v="Eva Tri Handayani"/>
        <s v="Evalia Arisyanti"/>
        <s v="Evelyn Sabella Talahi"/>
        <s v="Ezra Laurencia Anwar"/>
        <s v="Fahmi Sam Zariulhaq"/>
        <s v="Fahri Amin"/>
        <s v="Fanny"/>
        <s v="Fansuri Ali Yafi"/>
        <s v="Felicia Ruth Agriani"/>
        <s v="Febriana Eka"/>
        <s v="Febriandita Ramadhan Nugraha"/>
        <s v="Fera Yohanes"/>
        <s v="Fifi Kuryani"/>
        <s v="Fikri Ardiansyah"/>
        <s v="Finance Procurement"/>
        <s v="Finarsih Septria"/>
        <s v="GP Alert"/>
        <s v="Galih Rizky"/>
        <s v="GP Admin"/>
        <s v="Grace Rachel Olivia Hutabarat"/>
        <s v="Hannah Prisca"/>
        <s v="Hardi Wasisto"/>
        <s v="Hendry Vincent Wijaya"/>
        <s v="Gunawan Bahri"/>
        <s v="Hadinata"/>
        <s v="Handy Yunanto"/>
        <s v="Hany Pratama"/>
        <s v="Helpdesk IT ASRI"/>
        <s v="Harris Setiawan"/>
        <s v="Hasanudin"/>
        <s v="Helmi Rinaldi"/>
        <s v="Hendry Prasetyo"/>
        <s v="Hendy Darmawan"/>
        <s v="Helwin Firmansyah"/>
        <s v="Host Master"/>
        <s v="Herawati"/>
        <s v="Herlangga Friyono"/>
        <s v="Herman"/>
        <s v="Herman Cahyadi"/>
        <s v="Hi ASRI"/>
        <s v="HRGA Info"/>
        <s v="IT Alert"/>
        <s v="HR People Development"/>
        <s v="Ida Yusli"/>
        <s v="Ika Ayuni Putri"/>
        <s v="Ikhsanul Oktrio Mirza"/>
        <s v="Ilona Tessa Vanya Mamesah"/>
        <s v="Ike Laorena Prilistia"/>
        <s v="Indra Jumarindra"/>
        <s v="Intan Natalia"/>
        <s v="Irfan"/>
        <s v="it.support"/>
        <s v="Moh. Gagas Sanda Ramadhan"/>
        <s v="Ivan Eduardo Pontoh"/>
        <s v="Jamarlen Ricky Nelwan"/>
        <s v="Johari"/>
        <s v="Karlina Veradia"/>
        <s v="Kezia Claudya Labonda"/>
        <s v="Kinanthi Sekar Pinakesti"/>
        <s v="Kintan Asmarandani"/>
        <s v="Komang Utami Dewi Artha"/>
        <s v="Langlang Maulana Nasution"/>
        <s v="Leny Koesnandar"/>
        <s v="Leonardo"/>
        <s v="Lianawati"/>
        <s v="Lidya"/>
        <s v="Maharani Putri Salsabila"/>
        <s v="Makmur Jaya Serasi"/>
        <s v="Margaretha Rani"/>
        <s v="Margaretha Yulien"/>
        <s v="Maria Emakulata Djuwana"/>
        <s v="Meck Brandcomm"/>
        <s v="Melania Agustiana"/>
        <s v="Melissa Wongkar"/>
        <s v="Mia Johanna"/>
        <s v="Mira Agustini"/>
        <s v="Michelle Victoria Rahadi"/>
        <s v="Michiko Lidya"/>
        <s v="IT Support"/>
        <s v="Mosa Jatim"/>
        <s v="Muhammad Adi Septyan"/>
        <s v="Muhammad Ihsan Pribadi"/>
        <s v="Muhammad Noer Seto"/>
        <s v="Muhammad Rizal Rifa I"/>
        <s v="Muqsithu Nafi’U Dzikri Rofi’ R"/>
        <s v="Nadia Khatun Zahra"/>
        <s v="Nan Afan"/>
        <s v="Nia Utami"/>
        <s v="Nia Veronika"/>
        <s v="Nico William"/>
        <s v="Nonnita Nurhalisa"/>
        <s v="Nora Ferbi Astriya"/>
        <s v="Noval Reza Noer"/>
        <s v="Nur Hidayah"/>
        <s v="Nurcahyo Setyo Utomo"/>
        <s v="Nurfika Nabilla Oktaviani"/>
        <s v="Olivia Valentina Satria Putri"/>
        <s v="Operations Manager"/>
        <s v="Candra Segren"/>
        <s v="Patrick Lay"/>
        <s v="Lapor ASRI"/>
        <s v="Pedri Halim"/>
        <s v="Priscilla Modena"/>
        <s v="Puryanti Ningsih"/>
        <s v="Puspa Ratih Trioktavira"/>
        <s v="Rachel  Rouli"/>
        <s v="Rachmat Widiantoro"/>
        <s v="Raden Christian Haryanto"/>
        <s v="Radityo Reksagama"/>
        <s v="Ramadhani Budiman"/>
        <s v="Ratna Airindah Hadiaty"/>
        <s v="Ratna Widiyasari"/>
        <s v="Rebecca Simbolon"/>
        <s v="Recruitment"/>
        <s v="Redian Sutanto"/>
        <s v="Regina Fitagora"/>
        <s v="Ricky Darius"/>
        <s v="Ricky Ongko Susanto"/>
        <s v="Rilo Pambudiyanto"/>
        <s v="Rischa Widianti"/>
        <s v="Rista Elva Juanda"/>
        <s v="Rizka Fajri Irson"/>
        <s v="Romi Fusianto"/>
        <s v="Ronny Liang"/>
        <s v="Rony Husain"/>
        <s v="Rosalinda Riana Damayanti"/>
        <s v="Salwa Kamilia Balqis"/>
        <s v="Samanda Ratna Janna"/>
        <s v="Sandra Sari Halauwet"/>
        <s v="Santa Monika"/>
        <s v="Sarah Sajaratun Durry"/>
        <s v="Saskia Angela"/>
        <s v="Sehat Rezeki S"/>
        <s v="Selamet Riyadi"/>
        <s v="Selviana Chandra Wijaya"/>
        <s v="Sherly"/>
        <s v="Sidha Primanda"/>
        <s v="Silvia Putri"/>
        <s v="Siti Hasanah"/>
        <s v="Siti Maisyaroh"/>
        <s v="Sodri Karzinar"/>
        <s v="Sri Adiyani"/>
        <s v="Stefanus Siauwtika"/>
        <s v="Stefianny Ledy Carolis"/>
        <s v="Sukisna"/>
        <s v="Sulastri"/>
        <s v="Survey Tatar Robinhot"/>
        <s v="Syamsul Arifin"/>
        <s v="taman anggrek residence"/>
        <s v="Tania Risandi"/>
        <s v="Tariq Sam Al Nahawi"/>
        <s v="Tazqia Niken Nabila"/>
        <s v="Teddy Fajar Agung"/>
        <s v="Tedy Henra Silo"/>
        <s v="Tessa Marlenaska"/>
        <s v="Thoyyib Abdillah"/>
        <s v="Tiana Dewi Andini"/>
        <s v="Tiya Mariadi"/>
        <s v="toar tanos"/>
        <s v="Togu Rizki"/>
        <s v="Traffic Property"/>
        <s v="Troy Fridatama"/>
        <s v="Try Novri Purba"/>
        <s v="Valentina Rima"/>
        <s v="Valeryan Ivan"/>
        <s v="Vanesa Marcella"/>
        <s v="Vanny Paramitha"/>
        <s v="Vensensya Tjung"/>
        <s v="Vera Setiawati"/>
        <s v="Vidya Clareta Lembono"/>
        <s v="Vini Sabila Rahma"/>
        <s v="Wahyu Prananto"/>
        <s v="Wahyu Setiadi"/>
        <s v="Wildan Pasha"/>
        <s v="Willy Andreas"/>
        <s v="Willy Anjaya"/>
        <s v="Johnson Lopulisa"/>
        <s v="Wiras Dwi Aditama"/>
        <s v="Wisnu Setiawan"/>
        <s v="Wilson"/>
        <s v="Yohanes Dwinanto"/>
        <s v="Yos Dora Cristy Girsang"/>
        <s v="Yosua Bonny Rosalina"/>
        <s v="Yukky Gunawan"/>
        <s v="Yusuf Ichsan"/>
        <s v="zico rossano"/>
        <s v="Zipora Della Ayustini"/>
        <s v="Abdul Hamid Suherlan"/>
        <s v="Achmad Ardita"/>
        <s v="Agus Pranowo"/>
        <s v="Amien Ruswal"/>
        <s v="Ariwibowo"/>
        <s v="Komang Soma Aria Yudha"/>
        <s v="Brigitta Nathasya Geraldine"/>
        <s v="Bryan Dhika Bomantara"/>
        <s v="Cita Budi Riandini"/>
        <s v="Engineering GGP Staff"/>
        <s v="Erilia Oktriana"/>
        <s v="Farida Astoria"/>
        <s v="Guest Experience Grand Galaxy Park"/>
        <s v="Haerul Okta Fahmi"/>
        <s v="Harri Prasetian"/>
        <s v="Hendri Apriansyah"/>
        <s v="HSEGGP"/>
        <s v="Ika Retna Wati"/>
        <s v="Jeremy Groversam D"/>
        <s v="Katarina Christine W"/>
        <s v="kiki amelia"/>
        <s v="Kristiyanto"/>
        <s v="M. Zainu Rohman"/>
        <s v="Maria Rosa Angelica Djawa Meka"/>
        <s v="Nurul Amalina"/>
        <s v="Parulian Simatupang"/>
        <s v="Ryan Julianus"/>
        <s v="Rudi Jatnika"/>
        <s v="Setiadi Purwantoro"/>
        <s v="Subroto"/>
        <s v="Supari"/>
        <s v="Tenant Relation Grand Galaxy Park"/>
        <s v="Valentino William Yapergo"/>
        <s v="Warner Rutz"/>
        <s v="Wiharto Abie"/>
        <s v="Yemima Gracita"/>
        <s v="Yuriza Vidya Bramantio"/>
        <s v="Adam Pirmansyah"/>
        <s v="Ade Kurniawan"/>
        <s v="Adelia Marcha Yunus"/>
        <s v="Adi Yudha Pratama Syam Putera"/>
        <s v="Annisa Ratika Syahni"/>
        <s v="Anzzal Ibrahim"/>
        <s v="Aprilani Dwi Astuti"/>
        <s v="Ariya Jaya Urip Ramsi"/>
        <s v="Ayi Muflihuddin"/>
        <s v="Billy Latuputty"/>
        <s v="Chairul Anwar"/>
        <s v="Daniel Stefanus"/>
        <s v="Deskawati Dewi Utomo"/>
        <s v="Devina Trianti"/>
        <s v="Didik Rianto"/>
        <s v="Dinar Puspita Yuwono"/>
        <s v="Djefri Lengkoan"/>
        <s v="Dyah Tri Wulandari"/>
        <s v="Ega Dwihandika"/>
        <s v="Eko Purwanto"/>
        <s v="Engineering MOI"/>
        <s v="Fauziah Amelia"/>
        <s v="Febriansyah Rahmat"/>
        <s v="Guest  Experience Ambassador MOI"/>
        <s v="Guest Experience MOI"/>
        <s v="Harun Rizal"/>
        <s v="hery hermawan"/>
        <s v="HSEMOI"/>
        <s v="Iklima Nurhanifah"/>
        <s v="Inez Sutjiadi"/>
        <s v="Iqbal Sahputra"/>
        <s v="Jaka Wahyu Pratama"/>
        <s v="Lesnusa"/>
        <s v="Mahfut Zen"/>
        <s v="Martin Abdulah"/>
        <s v="Muhamad Yusuf"/>
        <s v="Muhammad Fikri Fadilah"/>
        <s v="Muhammad Ma’ruf Kurniawan"/>
        <s v="Mohamad Rofi'i"/>
        <s v="Nur Rohmah Wati"/>
        <s v="Pt Cba"/>
        <s v="Rani Rahmawati"/>
        <s v="Reza A Hidayat"/>
        <s v="Ricky Pratama"/>
        <s v="Rifai"/>
        <s v="Rizky Heranawan"/>
        <s v="Saepul Anwar"/>
        <s v="Siti Jamilah"/>
        <s v="Shinta Devi Ayuningrum"/>
        <s v="Siswo Triyadi Kismanto"/>
        <s v="Surono"/>
        <s v="Sukmawati"/>
        <s v="Susantias Pambayun"/>
        <s v="Syarif Hidayah"/>
        <s v="Tanti Suryani"/>
        <s v="Tari Permata Lestari"/>
        <s v="Tenant Relation"/>
        <s v="Tolani Raharjo"/>
        <s v="Tristan Tamir Watanata"/>
        <s v="Vino Rianto"/>
        <s v="Wahyudin"/>
        <s v="Wahyu Firdaus"/>
        <s v="Waryani"/>
        <s v="Wiwih Winata"/>
        <s v="Yera Ameilia"/>
        <s v="Yogha Tri Arisandy"/>
        <s v="Admin FNB"/>
        <s v="Admin Marcomm"/>
        <s v="Admin SHQ"/>
        <s v="Faisal Permana"/>
        <s v="Film Programming"/>
        <s v="Graphic Design"/>
        <s v="Iman Hartawan"/>
        <s v="IT PA PIK"/>
        <s v="ITPA Flix Cinema ASHTA"/>
        <s v="ITPA Flix Cinema GGP"/>
        <s v="ITPA MOI"/>
        <s v="Marketing Flix Cinema"/>
        <s v="MOD Flix Cinema ASHTA"/>
        <s v="MOD Flix Cinema GGP"/>
        <s v="MOD Flix Cinema MOI"/>
        <s v="MOD Flix Cinema PIK"/>
        <s v="Online Sales"/>
        <s v="Post Master"/>
        <s v="Riyan Rizki"/>
        <s v="SAM REPORT GOVREL"/>
        <s v="Septiani Penny"/>
        <s v="Social Media"/>
        <s v="STORE GGP"/>
        <s v="Store MOI"/>
        <s v="Store Operational"/>
        <s v="STORE PIK"/>
        <s v="support.flix@flixcinema.com"/>
        <s v="Yomi Andrizal"/>
        <s v="Yudho"/>
        <s v="accounting"/>
        <s v="admin ch1"/>
        <s v="admin engineering"/>
        <s v="admin engineering 1"/>
        <s v="admin GS"/>
        <s v="admin PM"/>
        <s v="admin tenant relation"/>
        <s v="AP"/>
        <s v="ap fa"/>
        <s v="ar fa 1"/>
        <s v="AR FA 2"/>
        <s v="Chief CH"/>
        <s v="chief engineering"/>
        <s v="Chief GS"/>
        <s v="chief tenant relation"/>
        <s v="coll fa 1"/>
        <s v="Collection Staff 1"/>
        <s v="deputy manager"/>
        <s v="Drafter"/>
        <s v="finance &amp; accounting assistance manager"/>
        <s v="fitout"/>
        <s v="hse"/>
        <s v="Ibnu Rachmatulloh"/>
        <s v="kasir fa"/>
        <s v="property manager"/>
        <s v="purchasing"/>
        <s v="purchasing 2"/>
        <s v="Reza Lantoni Pradana"/>
        <s v="Salwa Nayla Maulidya"/>
        <s v="spv engineering"/>
        <s v="spv engineering 1"/>
        <s v="spv engineering 2"/>
        <s v="spv fitout"/>
        <s v="spv gs 2"/>
        <s v="SPV GS 3"/>
        <s v="spv hse"/>
        <s v="spv tax"/>
        <s v="spv tenant relation 1"/>
        <s v="spv tenant relation 2"/>
        <s v="spv tenant relation 3"/>
        <s v="storekeeper"/>
        <s v="tenant relation 1"/>
        <s v="tenant relation 2"/>
        <s v="tenant relation 3"/>
        <s v="tenant relation 4"/>
        <s v="tenant relation 5"/>
        <s v="tenant relation 6"/>
        <s v="Tenant Relation 7"/>
        <s v="Angga Fabriharda"/>
        <s v="AR FA"/>
        <s v="Building Operation"/>
        <s v="Collection"/>
        <s v="Deputy Property Manager"/>
        <s v="Edi Purwanto"/>
        <s v="General Admin"/>
        <s v="Housekeeping"/>
        <s v="Irene Garcia"/>
        <s v="Wuwanjie Septian"/>
        <s v="Linda Herlinawati"/>
        <s v="Menara Jakarta"/>
        <s v="Ruslan"/>
        <s v="Safira Firdy"/>
        <s v="SPV Fit Out"/>
        <s v="Security"/>
        <s v="Chief HSE"/>
        <s v="SPV Tenant Relation"/>
        <s v="Supervisor Engineering 1"/>
        <s v="Supervisor Engineering 2"/>
        <s v="Wilfred Purnama"/>
        <s v="Yudiantoro Hermawan"/>
        <s v="BM"/>
        <s v="Chief Finance Accounting"/>
        <s v="DC HSE"/>
        <s v="Engineering"/>
        <s v="Fatmawati City Center"/>
        <s v="gracia loemongga"/>
        <s v="Operation"/>
        <s v="Rifka Oktaviana"/>
        <s v="SPV Lead Engineering"/>
        <s v="A Seto Nugroho"/>
        <s v="Admin District8"/>
        <s v="Admin Purchasing 2"/>
        <s v="Adriana Nabila"/>
        <s v="Agit Sholeh Manansal"/>
        <s v="Ahmad Susilo"/>
        <s v="Alfridus Tnesi"/>
        <s v="Alieffianie Putri"/>
        <s v="Anggun Hartono"/>
        <s v="Atet Rochidin"/>
        <s v="Ayub Fadillah"/>
        <s v="Business Developement"/>
        <s v="Casey Puspa A"/>
        <s v="Cashier Finance D8"/>
        <s v="Concierge The langham residences"/>
        <s v="Crista Sari"/>
        <s v="D8 Apartment Tenant Relations"/>
        <s v="D8 Finance"/>
        <s v="D8 I.T"/>
        <s v="D8 Office Tenant Relations"/>
        <s v="Dani Prigandani"/>
        <s v="Dede Rohim"/>
        <s v="Deden Mulyana"/>
        <s v="Dendi Yudi Anggara"/>
        <s v="Desi Lamria Indriani"/>
        <s v="Dian Ekawati"/>
        <s v="dias eka  kusuma"/>
        <s v="Dillie Febrian"/>
        <s v="Dina Fitriana"/>
        <s v="Eform District 8"/>
        <s v="Elizabeth Putri"/>
        <s v="Ericha Salsabila Rudiantono"/>
        <s v="Erwin Raharja"/>
        <s v="Euaggelion David"/>
        <s v="Facility Apartment"/>
        <s v="Fanny Fajrianti Kartini"/>
        <s v="Farida Ismail"/>
        <s v="Febriyan"/>
        <s v="Firda Canida"/>
        <s v="Grace Ruth Agustina"/>
        <s v="GSO ETERNITY"/>
        <s v="GSO INFINITY"/>
        <s v="GSO Office"/>
        <s v="Hanwi sofjan"/>
        <s v="HRD"/>
        <s v="HSE District 8"/>
        <s v="HSE District 8 Eksternal"/>
        <s v="Ikhfa Nurtamimi"/>
        <s v="info District 8"/>
        <s v="Irma Yulyanti"/>
        <s v="Imran Tanjung"/>
        <s v="Istika Ananto"/>
        <s v="Kartika Hilda"/>
        <s v="Lenny Juniartha Christine"/>
        <s v="Lenny Adriany D"/>
        <s v="Lidia Amelia"/>
        <s v="M. Rizky Pradana"/>
        <s v="M. Sekarmaji Abdilah Chaidar"/>
        <s v="Mardiansyah"/>
        <s v="Marketing District 8"/>
        <s v="Mohamad Fauzi"/>
        <s v="Mohamad Soleh"/>
        <s v="Molyvia"/>
        <s v="Muhammad Rifai"/>
        <s v="Nabila Sued Azzukhruf"/>
        <s v="Neti Wulandari"/>
        <s v="Nikodemus Budi Prajitno"/>
        <s v="Nita Rama yunita"/>
        <s v="Nona Novelia"/>
        <s v="Nurhadi"/>
        <s v="Oscar Delon"/>
        <s v="Parking Collection"/>
        <s v="Prima Kartika Ayu"/>
        <s v="Raissa Aoulia Agustian"/>
        <s v="Receptionist D8"/>
        <s v="Reynaldi"/>
        <s v="Riski Gunawan Alfaret"/>
        <s v="Rizka Ayu Citra"/>
        <s v="Ronal Panjaitan"/>
        <s v="RR. Devie Andini Puspita"/>
        <s v="Sazi Ajeng"/>
        <s v="Secretary TR Apt"/>
        <s v="Secretary.GM D8"/>
        <s v="Setyoningsih"/>
        <s v="Sheila Andriana"/>
        <s v="Sigit Pratomo"/>
        <s v="Siti Nurfadilah"/>
        <s v="Sri Mulyani"/>
        <s v="stevvie lessil"/>
        <s v="Sugito"/>
        <s v="Sulaiman"/>
        <s v="Supervisor ENG"/>
        <s v="Suyadi"/>
        <s v="Suyatno"/>
        <s v="Tesya Nadia Dewanti"/>
        <s v="Tiur Lamria"/>
        <s v="Tri Lestari"/>
        <s v="Tuti Fitrianasari"/>
        <s v="Via Aridita"/>
        <s v="Vinka Novelia"/>
        <s v="Vivi Nurhaliza"/>
        <s v="Wahyu Dimawan"/>
        <s v="Waluyo"/>
        <s v="Win Ardyani"/>
        <s v="Winny Eliza Rose"/>
        <s v="Wulan Widi Astuti"/>
        <s v="Yolanda Fadilla"/>
        <s v="Yosi Handriyawake"/>
        <s v="Yudi Abdillah"/>
        <s v="Yuli Astuti"/>
        <s v="Yuli Yanah"/>
        <s v="Yusrizal"/>
      </sharedItems>
    </cacheField>
    <cacheField name="Email" numFmtId="0">
      <sharedItems containsBlank="1" count="711">
        <s v="adam.rifanto@pikavenue.com"/>
        <s v="agung.setyapribadi@pikavenue.com"/>
        <s v="akmal.saputra@pikavenue.com"/>
        <s v="ananda.rizki@pikavenue.com"/>
        <s v="anif.furqon@pikavenue.com"/>
        <s v="anwar.yaasin@pikavenue.com"/>
        <s v="ari.hermawan@pikavenue.com"/>
        <s v="aris.setiyo@pikavenue.com"/>
        <s v="bellinda.corinna@pikavenue.com"/>
        <s v="bobby.irwanto@pikavenue.com"/>
        <s v="deriansyah.sopran@pikavenue.com"/>
        <s v="dwi.wulandari@pikavenue.com"/>
        <s v="efendi.saputro@pikavenue.com"/>
        <s v="consult@pikavenue.com"/>
        <s v="engineering.pika@pikavenue.com"/>
        <s v="esti.dwipiani@pikavenue.com"/>
        <s v="feony.dadi@pikavenue.com"/>
        <s v="fiqi.nasrullah@pikavenue.com"/>
        <s v="guest.experience@pikavenue.com"/>
        <s v="it@pikavenue.com"/>
        <s v="jainsen.peole@pikavenue.com"/>
        <s v="julius.siahaya@pikavenue.com"/>
        <s v="kandar.meidianto@pikavenue.com"/>
        <s v="kevin.edria@pikavenue.com"/>
        <s v="masheru.pamuji@pikavenue.com"/>
        <s v="moh.kusuma@pikavenue.com"/>
        <s v="monica.theresia@pikavenue.com"/>
        <s v="muhammad.andiyani@pikavenue.com"/>
        <s v="pandu.sajiwa@pikavenue.com"/>
        <s v="putri.rahmadani@pikavenue.com"/>
        <s v="ramadhandy.mn@pikavenue.com"/>
        <s v="rangga.palastawa@pikavenue.com"/>
        <s v="rangga.saputra@pikavenue.com"/>
        <m/>
        <s v="rishal.indra@pikavenue.com"/>
        <s v="rustamaji.suhadi@pikavenue.com"/>
        <s v="sabarudin@pikavenue.com"/>
        <s v="silvia.fransisca@pikavenue.com"/>
        <s v="tr.mailinglist@pikavenue.com"/>
        <s v="tias.mintaraga@pikavenue.com"/>
        <s v="tika.aprianti@pikavenue.com"/>
        <s v="vera.lidia@pikavenue.com"/>
        <s v="afif.kadarusman@ashta.co.id"/>
        <s v="alex.kusuma@ashtarasa.com"/>
        <s v="andrew.s@ashta.co.id"/>
        <s v="talents@ashta.co.id"/>
        <s v="barus.nainggolan@ashta.co.id"/>
        <s v="canteen.district8@ashta.co.id"/>
        <s v="ceria.sumanti@asri.co.id"/>
        <s v="cessha.putri@ashta.co.id"/>
        <s v="dian.puspitasari@ashta.co.id"/>
        <s v="guest.experience@ashta.co.id"/>
        <s v="hamdan@ashta.co.id"/>
        <s v="heidi.kusuma@ashtarasa.com"/>
        <s v="hendi.hidayat@ashta.co.id"/>
        <s v="ido.clay@ashta.co.id"/>
        <s v="it@ashta.co.id"/>
        <s v="luthfan.zihni@ashta.co.id"/>
        <s v="maria.pewut@ashta.co.id"/>
        <s v="mustofa.mustofa@ashta.co.id"/>
        <s v="nur.aprianna@ashta.co.id"/>
        <s v="nur.firmansyah@ashta.co.id"/>
        <s v="nurudin.nurudin@ashta.co.id"/>
        <s v="rahma.kalyana@ashta.co.id"/>
        <s v="raiyan.ramadhan@ashta.co.id"/>
        <s v="rosmainia.alfandari@ashta.co.id"/>
        <s v="senthia.windy@ashta.co.id"/>
        <s v="sherlly.hartono@ashtarasa.com"/>
        <s v="spac8@ashta.co.id"/>
        <s v="stella.wijaya@ashta.co.id"/>
        <s v="steve.kusuma@ashtarasa.com"/>
        <s v="tenant.relations@ashta.co.id"/>
        <s v="walter.kusuma@ashtarasa.com"/>
        <s v="alex.kusuma@ashtarasagraha.com"/>
        <s v="alridho.permana@hublife.co.id"/>
        <s v="aries.prayogo@hublife.co.id"/>
        <s v="bagus.anggara@hublife.co.id"/>
        <s v="chaerul.darmawan@hublife.co.id"/>
        <s v="clara.haningtyas@hublife.co.id"/>
        <s v="general.operation@hublife.co.id"/>
        <s v="guest.experience@hublife.co.id"/>
        <s v="hamid.susilo@hublife.co.id"/>
        <s v="heidi.kusuma@ashtarasagraha.com"/>
        <s v="ida.minda@hublife.co.id"/>
        <s v="inesia.melati@hublife.co.id"/>
        <s v="iskandar.ngadiman@hublife.co.id"/>
        <s v="isnul.firmansyah@hublife.co.id"/>
        <s v="it@hublife.co.id"/>
        <s v="leasing@hublife.co.id"/>
        <s v="leo.yanto@hublife.co.id"/>
        <s v="muhammad.furqon@hublife.co.id"/>
        <s v="muhamad.saputra@hublife.co.id"/>
        <s v="rezky.suhendra@hublife.co.id"/>
        <s v="riski.adrizal@hublife.co.id"/>
        <s v="sherlly.hartono@ashtarasagraha.com"/>
        <s v="stefanny.yanto@hublife.co.id"/>
        <s v="steve.kusuma@ashtarasagraha.com"/>
        <s v="susanto.sari@hublife.co.id"/>
        <s v="tenant.relation@hublife.co.id"/>
        <s v="walter.kusuma@ashtarasagraha.com"/>
        <s v="winda.wijaya@hublife.co.id"/>
        <s v="adam.hafiz@asri.co.id"/>
        <s v="ade.talitha@asri.co.id"/>
        <s v="aditya.gustiyana@asri.co.id"/>
        <s v="admin.iso@asri.co.id"/>
        <s v="ariya.ramsi@asri.co.id"/>
        <s v="admin.purchasing@asri.co.id"/>
        <s v="afifah.kheolda@asri.co.id"/>
        <s v="agus.harianto@asri.co.id"/>
        <s v="aiman.rimbawan@asri.co.id"/>
        <s v="ahmad.firdaus@asri.co.id"/>
        <s v="albert.santoso@asri.co.id"/>
        <s v="albin.wangsa@asri.co.id"/>
        <s v="aldhie.sugiri@asri.co.id"/>
        <s v="aldo.wowor@asri.co.id"/>
        <s v="alex.kusuma@asri.co.id"/>
        <s v="alexandra.stefanie@asri.co.id"/>
        <s v="alviral.muhamad@asri.co.id"/>
        <s v="anastasia.prisilla@asri.co.id"/>
        <s v="andina.hasnah@asri.co.id"/>
        <s v="andreas.wijaya@asri.co.id"/>
        <s v="andrie.setiono@asri.co.id"/>
        <s v="anggi.anggara@asri.co.id"/>
        <s v="anggi.yonarita@asri.co.id"/>
        <s v="anita@asri.co.id"/>
        <s v="anton.cahyono@asri.co.id"/>
        <s v="antonius.wibowo@asri.co.id"/>
        <s v="arbhy.yuansar@asri.co.id"/>
        <s v="arie.priawan@asri.co.id"/>
        <s v="arief.kurniawan@asri.co.id"/>
        <s v="aris.rustanta@asri.co.id"/>
        <s v="aruna.rumbono@asri.co.id"/>
        <s v="ary.kurniawan@asri.co.id"/>
        <s v="ary.syafari@asri.co.id"/>
        <s v="aryo.pramono@asri.co.id"/>
        <s v="centerexperience@asri.co.id"/>
        <s v="asriliving@asri.co.id"/>
        <s v="aulia.savitri@asri.co.id"/>
        <s v="ayu.lestari@asri.co.id"/>
        <s v="bagus.rinaldi@asri.co.id"/>
        <s v="bayu.hadi@asri.co.id"/>
        <s v="bella.khadidjaah@asri.co.id"/>
        <s v="benjamin.hermansyah@asri.co.id"/>
        <s v="berliana.safitri@asri.co.id"/>
        <s v="bintari.rarastiwi@asri.co.id"/>
        <s v="cahyo.prabowo@asri.co.id"/>
        <s v="degia.parlopa@asri.co.id"/>
        <s v="calvin.sutandi@asri.co.id"/>
        <s v="celline.febianca@asri.co.id"/>
        <s v="chichilia.clarasati@asri.co.id"/>
        <s v="christin.aprina@asri.co.id"/>
        <s v="cicilya.mautofani@asri.co.id"/>
        <s v="cinantya@asri.co.id"/>
        <s v="citra.marina@asri.co.id"/>
        <s v="claudia.renatta@asri.co.id"/>
        <s v="cynthia.dm@asri.co.id"/>
        <s v="daniel.widyasana@asri.co.id"/>
        <s v="daniel.sirait@asri.co.id"/>
        <s v="danny.christian@asri.co.id"/>
        <s v="darmawan.setianggono@asri.co.id"/>
        <s v="david.hilman@asri.co.id"/>
        <s v="deslina.hasibuan@asri.co.id"/>
        <s v="fransiskus.simson@asri.co.id"/>
        <s v="deka.dewikartika@asri.co.id"/>
        <s v="denis.rahardja@asri.co.id"/>
        <s v="dhany.andreas@asri.co.id"/>
        <s v="dharmawan.prakoso@asri.co.id"/>
        <s v="dian.daniasih@asri.co.id"/>
        <s v="dian.permana@asri.co.id"/>
        <s v="diar.adang@asri.co.id"/>
        <s v="dirk.fischbach@asri.co.id"/>
        <s v="djoko.harjono@asri.co.id"/>
        <s v="dominggo.aritonang@asri.co.id"/>
        <s v="dustin.kumara@asri.co.id"/>
        <s v="dwi.ari@asri.co.id"/>
        <s v="edward.zico@asri.co.id"/>
        <s v="een@asri.co.id"/>
        <s v="eka.meifiliyanti@asri.co.id"/>
        <s v="elgaree.zohnya@asri.co.id"/>
        <s v="eliezer.panjaitan@asri.co.id"/>
        <s v="elisa.sari@asri.co.id"/>
        <s v="elizabeth.tobing@asri.co.id"/>
        <s v="eva.handayani@asri.co.id"/>
        <s v="evalia.arisyanti@asri.co.id"/>
        <s v="evelyn.talahi@asri.co.id"/>
        <s v="ezra.anwar@asri.co.id"/>
        <s v="fahmi.zariulhaq@asri.co.id"/>
        <s v="fahri.amin@asri.co.id"/>
        <s v="fanny.fanny@asri.co.id"/>
        <s v="fansuri.yafi@asri.co.id"/>
        <s v="felicia.ruth@asri.co.id"/>
        <s v="febriana.hermayati@asri.co.id"/>
        <s v="febriandita.putra@asri.co.id"/>
        <s v="fera.yohanes@asri.co.id"/>
        <s v="fifi.kuryani@asri.co.id"/>
        <s v="fikri.ardiansyah@asri.co.id"/>
        <s v="finance.procurement@asri.co.id"/>
        <s v="finarsih.septria@asri.co.id"/>
        <s v="gp.alert@asri.co.id"/>
        <s v="galih.rizky@asri.co.id"/>
        <s v="gp.admin@asri.co.id"/>
        <s v="grace.hutabarat@asri.co.id"/>
        <s v="hannah.prisca@asri.co.id"/>
        <s v="hardi.wasisto@asri.co.id"/>
        <s v="hendry.wijaya@asri.co.id"/>
        <s v="gunawan.bahri@asri.co.id"/>
        <s v="hadinata.atta@asri.co.id"/>
        <s v="handy.yunanto@asri.co.id"/>
        <s v="hany.pratama@asri.co.id"/>
        <s v="ticketing@asri.co.id"/>
        <s v="harris.setiawan@asri.co.id"/>
        <s v="hasanudin@asri.co.id"/>
        <s v="helmi.rinaldi@asri.co.id"/>
        <s v="hendry.prasetyo@asri.co.id"/>
        <s v="hendy.darmawan@asri.co.id"/>
        <s v="helwin@asri.co.id"/>
        <s v="hostmaster@asri.co.id"/>
        <s v="herawati@asri.co.id"/>
        <s v="herlangga.friyono@asri.co.id"/>
        <s v="herman@asri.co.id"/>
        <s v="herman.cahyadi@asri.co.id"/>
        <s v="admin.hi@asri.co.id"/>
        <s v="HRGAINFO@asri.co.id"/>
        <s v="it.alert@asri.co.id"/>
        <s v="hr.peopledevelopment@asri.co.id"/>
        <s v="ida.yusli@asri.co.id"/>
        <s v="ika.putri@asri.co.id"/>
        <s v="ikhsanul.mirza@asri.co.id"/>
        <s v="ilona.mamesah@asri.co.id"/>
        <s v="ike.prilistia@asri.co.id"/>
        <s v="indra.jumarindra@asri.co.id"/>
        <s v="intan.natalia@asri.co.id"/>
        <s v="irfan.suparman@asri.co.id"/>
        <s v="it.support@asri.co.id"/>
        <s v="moh.ramadhan@asri.co.id"/>
        <s v="ivan.eduardo@asri.co.id"/>
        <s v="jamarlen.nelwan@asri.co.id"/>
        <s v="johari.johari@asri.co.id"/>
        <s v="karlina.veradia@asri.co.id"/>
        <s v="kezia.labonda@asri.co.id"/>
        <s v="kinanthi.pinakesti@asri.co.id"/>
        <s v="kintan.asmarandani@asri.co.id"/>
        <s v="komang.artha@asri.co.id"/>
        <s v="langlang.nasution@asri.co.id"/>
        <s v="leny.koesnandar@asri.co.id"/>
        <s v="leonardo.sen@asri.co.id"/>
        <s v="lianawati@asri.co.id"/>
        <s v="lidya@asri.co.id"/>
        <s v="maharani.salsabila@asri.co.id"/>
        <s v="makmur.jaya.serasi@asri.co.id"/>
        <s v="margaretha.rani@asri.co.id"/>
        <s v="margaretha.yulien@asri.co.id"/>
        <s v="maria.djuwana@asri.co.id"/>
        <s v="meck.brandcomm@asri.co.id"/>
        <s v="melania.agustiana@asri.co.id"/>
        <s v="melissa.wongkar@asri.co.id"/>
        <s v="mia.johanna@asri.co.id"/>
        <s v="mira.agustini@asri.co.id"/>
        <s v="michelle.rahadi@asri.co.id"/>
        <s v="michiko.lidya@asri.co.id"/>
        <s v="it.support@menarajakarta.co.id"/>
        <s v="mosa.jatim@asri.co.id"/>
        <s v="muhammad.septyan@asri.co.id"/>
        <s v="muhammad.pribadi@asri.co.id"/>
        <s v="muhammad.seto@asri.co.id"/>
        <s v="muhammad.rifa@asri.co.id"/>
        <s v="muqsithu.rofi@asri.co.id"/>
        <s v="nadia.zahra@asri.co.id"/>
        <s v="nan.afan@asri.co.id"/>
        <s v="nia.utami@asri.co.id"/>
        <s v="nia.veronika@asri.co.id"/>
        <s v="nico.william@asri.co.id"/>
        <s v="nonnita.nurhalisa@asri.co.id"/>
        <s v="nora.astriya@asri.co.id"/>
        <s v="noval.reza@asri.co.id"/>
        <s v="nur.hidayah@asri.co.id"/>
        <s v="nurcahyo.utomo@asri.co.id"/>
        <s v="nurfika.oktaviani@asri.co.id"/>
        <s v="olivia.putri@asri.co.id"/>
        <s v="operations.manager@asri.co.id"/>
        <s v="candra.segren@asri.co.id"/>
        <s v="patrick.lay@asri.co.id"/>
        <s v="laporASRI@asri.co.id"/>
        <s v="pedri.halim@asri.co.id"/>
        <s v="priscilla.modena@asri.co.id"/>
        <s v="puryanti_ningsih@asri.co.id"/>
        <s v="puspa.trioktavira@asri.co.id"/>
        <s v="rachel.rouli@asri.co.id"/>
        <s v="rachmat.widiantoro@asri.co.id"/>
        <s v="raden.haryanto@asri.co.id"/>
        <s v="radityo.reksagama@asri.co.id"/>
        <s v="ramadhani.budiman@asri.co.id"/>
        <s v="ratna.hadiaty@asri.co.id"/>
        <s v="ratna.widiyasari@asri.co.id"/>
        <s v="rebecca.simbolon@asri.co.id"/>
        <s v="recruitment@asri.co.id"/>
        <s v="redian.sutanto@asri.co.id"/>
        <s v="regina.fitagora@asri.co.id"/>
        <s v="ricky.darius@asri.co.id"/>
        <s v="ricky.susanto@asri.co.id"/>
        <s v="rilo.pambudiyanto@asri.co.id"/>
        <s v="rischa.widianti@asri.co.id"/>
        <s v="rista.juanda@asri.co.id"/>
        <s v="rizka.irson@asri.co.id"/>
        <s v="romi.fusianto@asri.co.id"/>
        <s v="ronny.liang@asri.co.id"/>
        <s v="rony.husain@asri.co.id"/>
        <s v="rosalinda.damayanti@asri.co.id"/>
        <s v="salwa.balqis@asri.co.id"/>
        <s v="samanda.janna@asri.co.id"/>
        <s v="sandra.halauwet@asri.co.id"/>
        <s v="santa.monika@asri.co.id"/>
        <s v="sarah.durry@asri.co.id"/>
        <s v="saskia.angela@asri.co.id"/>
        <s v="sehat.rezeki@asri.co.id"/>
        <s v="selamet.riyadi@asri.co.id"/>
        <s v="selviana.wijaya@asri.co.id"/>
        <s v="sherlly.hartono@asri.co.id"/>
        <s v="sidha.primanda@asri.co.id"/>
        <s v="silvia.putri@asri.co.id"/>
        <s v="siti_hasanah@asri.co.id"/>
        <s v="siti.maisyaroh@asri.co.id"/>
        <s v="sodri.karzinar@asri.co.id"/>
        <s v="sri.adiyani@asri.co.id"/>
        <s v="stefanus.siauwtika@asri.co.id"/>
        <s v="stefianny.carolis@asri.co.id"/>
        <s v="sukisna.sukisna@asri.co.id"/>
        <s v="sulastri.tarmudi@asri.co.id"/>
        <s v="survey.robinhot@asri.co.id"/>
        <s v="syamsul.arifin@asri.co.id"/>
        <s v="tares@asri.co.id"/>
        <s v="tania.risandi@asri.co.id"/>
        <s v="tariq.nahawi@asri.co.id"/>
        <s v="tazqia.nabila@asri.co.id"/>
        <s v="teddy.agung@asri.co.id"/>
        <s v="tedy.silo@asri.co.id"/>
        <s v="tessa.marlenaska@asri.co.id"/>
        <s v="thoyyib.abdillah@asri.co.id"/>
        <s v="tiana.dewi@asri.co.id"/>
        <s v="tiya.mariadi@asri.co.id"/>
        <s v="toar.tanos@asri.co.id"/>
        <s v="togu.rizki@asri.co.id"/>
        <s v="traffic.property@asri.co.id"/>
        <s v="troy.fridatama@asri.co.id"/>
        <s v="tax@asri.co.id"/>
        <s v="valentina.rima@asri.co.id"/>
        <s v="valeryan.ivan@asri.co.id"/>
        <s v="vanesa.marcella@asri.co.id"/>
        <s v="vanny.paramitha@asri.co.id"/>
        <s v="vensensya.tjung@asri.co.id"/>
        <s v="vera.setiawati@asri.co.id"/>
        <s v="vidya.lembono@asri.co.id"/>
        <s v="vini.rahma@asri.co.id"/>
        <s v="wahyu.prananto@asri.co.id"/>
        <s v="wahyu.setiadi@asri.co.id"/>
        <s v="wildan.pasha@asri.co.id"/>
        <s v="willy.andreas@asri.co.id"/>
        <s v="willy.anjaya@asri.co.id"/>
        <s v="johnson.lopulisa@asri.co.id"/>
        <s v="wiras.aditama@asri.co.id"/>
        <s v="wisnu.setiawan@asri.co.id"/>
        <s v="wilson.wilson@asri.co.id"/>
        <s v="yohanes.dwinanto@asri.co.id"/>
        <s v="yos.girsang@asri.co.id"/>
        <s v="yosua.bonny@asri.co.id"/>
        <s v="yukky.gunawan@asri.co.id"/>
        <s v="yusuf.ichsan@asri.co.id"/>
        <s v="zico.rossano@asri.co.id"/>
        <s v="zipora.ayustini@asri.co.id"/>
        <s v="abdul.suherlan@grandgalaxypark.com"/>
        <s v="achmad.ardita@grandgalaxypark.com"/>
        <s v="agus.pranowo@grandgalaxypark.com"/>
        <s v="amien.ruswal@grandgalaxypark.com"/>
        <s v="aria.yudha@grandgalaxypark.com"/>
        <s v="brigitta.geraldine@grandgalaxypark.com"/>
        <s v="bryan.bomantara@grandgalaxypark.com"/>
        <s v="cita.riandini@grandgalaxypark.com"/>
        <s v="engineering.ggp@grandgalaxypark.com"/>
        <s v="erilia.oktriana@grandgalaxypark.com"/>
        <s v="farida.astoria@grandgalaxypark.com"/>
        <s v="guest.experience@grandgalaxypark.com"/>
        <s v="haerul.fahmi@grandgalaxypark.com"/>
        <s v="harri.prasetian@grandgalaxypark.com"/>
        <s v="hendri.apriansyah@grandgalaxypark.com"/>
        <s v="hseggp@grandgalaxypark.com"/>
        <s v="ika.wati@grandgalaxypark.com"/>
        <s v="jeremy.groversam@grandgalaxypark.com"/>
        <s v="katarina.christine@grandgalaxypark.com"/>
        <s v="kiki.amelia@grandgalaxypark.com"/>
        <s v="kristiyanto.marjono@grandgalaxypark.com"/>
        <s v="zainu.rohman@grandgalaxypark.com"/>
        <s v="maria.meka@grandgalaxypark.com"/>
        <s v="nurul.amalina@grandgalaxypark.com"/>
        <s v="parulian.simatupang@grandgalaxypark.com"/>
        <s v="ryan.julianus@grandgalaxypark.com"/>
        <s v="rudi.jatnika@grandgalaxypark.com"/>
        <s v="setiadi.purwantoro@grandgalaxypark.com"/>
        <s v="subroto.faa@grandgalaxypark.com"/>
        <s v="supari.eng@grandgalaxypark.com"/>
        <s v="tenant.relation@grandgalaxypark.com"/>
        <s v="valentino.yapergo@grandgalaxypark.com"/>
        <s v="warner.rutz@grandgalaxypark.com"/>
        <s v="wiharto.abie@grandgalaxypark.com"/>
        <s v="yemima.gracita@grandgalaxypark.com"/>
        <s v="yuriza.bramantio@grandgalaxypark.com"/>
        <s v="adam.pirmansyah@mallofindonesia.com"/>
        <s v="ade.kurniawan@mallofindonesia.com"/>
        <s v="adelia.marcha@mallofindonesia.com"/>
        <s v="adi.putera@mallofindonesia.com"/>
        <s v="annisa.syahni@mallofindonesia.com"/>
        <s v="anzzal.ibrahim@mallofindonesia.com"/>
        <s v="aprilani.astuti@asri.co.id"/>
        <s v="ariya.ramsi@mallofindonesia.com"/>
        <s v="ayi.muflihuddin@mallofindonesia.com"/>
        <s v="-"/>
        <s v="chairul.anwar@mallofindonesia.com"/>
        <s v="daniel.stefanus@mallofindonesia.com"/>
        <s v="deskawati.utomo@mallofindonesia.com"/>
        <s v="devina.trianti@mallofindonesia.com"/>
        <s v="didik.rianto@mallofindonesia.com"/>
        <s v="dinar.yuwono@mallofindonesia.com"/>
        <s v="djefri.lengkoan@mallofindonesia.com"/>
        <s v="tri.wulandari@mallofindonesia.com"/>
        <s v="ega.dwihandika@mallofindonesia.com"/>
        <s v="eko.purwanto@mallofindonesia.com"/>
        <s v="engineering.moi@mallofindonesia.com"/>
        <s v="fauziah.amelia@mallofindonesia.com"/>
        <s v="febriansyah.rahmat@mallofindonesia.com"/>
        <s v="guest.experience@mallofindonesia.com"/>
        <s v="leader.gea@mallofindonesia.com"/>
        <s v="harun.rizal@mallofindonesia.com"/>
        <s v="hery.hermawan@mallofindonesia.com"/>
        <s v="hsemoi@mallofindonesia.com"/>
        <s v="iklima.nurhanifah@mallofindonesia.com"/>
        <s v="inez.sutjiadi@mallofindonesia.com"/>
        <s v="iqbal.sahputra@mallofindonesia.com"/>
        <s v="lesnussa@mallofindonesia.com"/>
        <s v="mahfut.zen@mallofindonesia.com"/>
        <s v="martin.abdulah@mallofindonesia.com"/>
        <s v="muhamad.yusuf@mallofindonesia.com"/>
        <s v="muhammad.kurniawan@mallofindonesia.com"/>
        <s v="mohamad.rofii@mallofindonesia.com"/>
        <s v="nur.rohmah@mallofindonesia.com"/>
        <s v="pt.cba_ipp@mallofindonesia.com"/>
        <s v="rani.rahmawati@mallofindonesia.com"/>
        <s v="reza.hidayat@mallofindonesia.com"/>
        <s v="rifai.tjasjono@mallofindonesia.com"/>
        <s v="rizky.heranawan@mallofindonesia.com"/>
        <s v="saepul.anwar@mallofindonesia.com"/>
        <s v="siti.jamilah@mallofindonesia.com"/>
        <s v="shinta.ayuningrum@mallofindonesia.com"/>
        <s v="siswo.kismanto@mallofindonesia.com"/>
        <s v="surono.darjo@mallofindonesia.com"/>
        <s v="sukmawati@mallofindonesia.com"/>
        <s v="susantias.pambayun@mallofindonesia.com"/>
        <s v="syarif.hidayah@mallofindonesia.com"/>
        <s v="tanti.suryani@mallofindonesia.com"/>
        <s v="tari.lestari@mallofindonesia.com"/>
        <s v="tr@mallofindonesia.com"/>
        <s v="tolani.raharjo@mallofindonesia.com"/>
        <s v="tristan.watanata@mallofindonesia.com"/>
        <s v="vino.rianto@mallofindonesia.com"/>
        <s v="wahyudin.tarmo@asri.co.id"/>
        <s v="wahyu.firdaus@mallofindonesia.com"/>
        <s v="waryani@mallofindonesia.com"/>
        <s v="wiwih.winata@mallofindonesia.com"/>
        <s v="yera.ameilia@mallofindonesia.com"/>
        <s v="yogha.arisandy@mallofindonesia.com"/>
        <s v="admin.fnb@flixcinema.com"/>
        <s v="admin.marcomm@flixcinema.com"/>
        <s v="admin.shq@flixcinema.com"/>
        <s v="david@flixcinema.com"/>
        <s v="faisal.permana@flixcinema.com"/>
        <s v="film.programming@flixcinema.com"/>
        <s v="graphic.design@flixcinema.com"/>
        <s v="iman.hartawan@flixcinema.com"/>
        <s v="itpa.pik@flixcinema.com"/>
        <s v="itpa.ashta@flixcinema.com"/>
        <s v="itpa.ggp@flixcinema.com"/>
        <s v="itpa.moi@flixcinema.com"/>
        <s v="marketing.flix@flixcinema.com"/>
        <s v="mod.ashta@flixcinema.com"/>
        <s v="mod.ggp@flixcinema.com"/>
        <s v="mod.moi@flixcinema.com"/>
        <s v="mod.pik@flixcinema.com"/>
        <s v="online.sales@flixcinema.com"/>
        <s v="postmaster@flixcinema.com"/>
        <s v="riyan.rizki@flixcinema.com"/>
        <s v="sam@flixcinema.com"/>
        <s v="septiani.penny@flixcinema.com"/>
        <s v="socialmedia@flixcinema.com"/>
        <s v="store.ggp@flixcinema.com"/>
        <s v="store.moi@flixcinema.com"/>
        <s v="store.ops@flixcinema.com"/>
        <s v="store.pik@flixcinema.com"/>
        <s v="support.flix@flixcinema.com"/>
        <s v="yomi.andrizal@flixcinema.com"/>
        <s v="yudho@flixcinema.com"/>
        <s v="accounting@tamananggrekresidence.co.id"/>
        <s v="admin.ch1@tamananggrekresidence.co.id"/>
        <s v="adm.eng@tamananggrekresidence.co.id"/>
        <s v="adm.eng1@tamananggrekresidence.co.id"/>
        <s v="adm.gs@tamananggrekresidence.co.id"/>
        <s v="adm.pm@tamananggrekresidence.co.id"/>
        <s v="adm.tr@tamananggrekresidence.co.id"/>
        <s v="ap@tamananggrekresidence.co.id"/>
        <s v="ap.fa@tamananggrekresidence.co.id"/>
        <s v="ar.fa1@tamananggrekresidence.co.id"/>
        <s v="ar.fa2@tamananggrekresidence.co.id"/>
        <s v="chief.ch@tamananggrekresidence.co.id"/>
        <s v="chief.eng@tamananggrekresidence.co.id"/>
        <s v="chief.gs@tamananggrekresidence.co.id"/>
        <s v="chief.tr@tamananggrekresidence.co.id"/>
        <s v="coll.fa1@tamananggrekresidence.co.id"/>
        <s v="collection.1@tamananggrekresidence.co.id"/>
        <s v="deputy.manager@tamananggrekresidence.co.id"/>
        <s v="drafter@tamananggrekresidence.co.id"/>
        <s v="fa.asmen@tamananggrekresidence.co.id"/>
        <s v="fitout@tamananggrekresidence.co.id"/>
        <s v="hse@tamananggrekresidence.co.id"/>
        <s v="spv.gs@tamananggrekresidence.co.id"/>
        <s v="it.support@tamananggrekresidence.co.id"/>
        <s v="kasir.fa@tamananggrekresidence.co.id"/>
        <s v="property.manager@tamananggrekresidence.co.id"/>
        <s v="purchasing@tamananggrekresidence.co.id"/>
        <s v="purchasing2@tamananggrekresidence.co.id"/>
        <s v="spv.eng@tamananggrekresidence.co.id"/>
        <s v="spv.eng1@tamananggrekresidence.co.id"/>
        <s v="spv.eng2@tamananggrekresidence.co.id"/>
        <s v="spv.fitout@tamananggrekresidence.co.id"/>
        <s v="spv.gs2@tamananggrekresidence.co.id"/>
        <s v="spv.gs3@tamananggrekresidence.co.id"/>
        <s v="spv.hse@tamananggrekresidence.co.id"/>
        <s v="spv.tax@tamananggrekresidence.co.id"/>
        <s v="spv.tr1@tamananggrekresidence.co.id"/>
        <s v="spv.tr2@tamananggrekresidence.co.id"/>
        <s v="spv.tr3@tamananggrekresidence.co.id"/>
        <s v="storekeeper@tamananggrekresidence.co.id"/>
        <s v="tenant.relation1@tamananggrekresidence.co.id"/>
        <s v="tenant.relation2@tamananggrekresidence.co.id"/>
        <s v="tenant.relation3@tamananggrekresidence.co.id"/>
        <s v="tenant.relation4@tamananggrekresidence.co.id"/>
        <s v="tenant.relation5@tamananggrekresidence.co.id"/>
        <s v="tenant.relation6@tamananggrekresidence.co.id"/>
        <s v="tenant.relation7@tamananggrekresidence.co.id"/>
        <s v="admin.engineering@menarajakarta.co.id"/>
        <s v="angga.fabriharda@menarajakarta.co.id"/>
        <s v="ap.fa@menarajakarta.co.id"/>
        <s v="ar.fa@menarajakarta.co.id"/>
        <s v="building.operation@menarajakarta.co.id"/>
        <s v="chief.engineering@menarajakarta.co.id"/>
        <s v="chieftenant.relation@menarajakarta.co.id"/>
        <s v="coll@menarajakarta.co.id"/>
        <s v="deputyproperty.manager@menarajakarta.co.id"/>
        <s v="supervisor.engineering3@menarajakarta.co.id"/>
        <s v="general.admin@menarajakarta.co.id"/>
        <s v="housekeeping@menarajakarta.co.id"/>
        <s v="irene.garcia@menarajakarta.co.id"/>
        <s v="wuwanjie.septian@asri.co.id"/>
        <s v="linda.herlinawati@menarajakarta.co.id"/>
        <s v="menarajakarta@menarajakarta.co.id"/>
        <s v="property.manager@menarajakarta.co.id"/>
        <s v="ruslan.arifin@menarajakarta.co.id"/>
        <s v="safira.firdy@menarajakarta.co.id"/>
        <s v="spv.fitout@menarajakarta.co.id"/>
        <s v="security@menarajakarta.co.id"/>
        <s v="chief.hse@menarajakarta.co.id"/>
        <s v="spvtenant.relation@menarajakarta.co.id"/>
        <s v="storekeeper@menarajakarta.co.id"/>
        <s v="supervisor.engineering1@menarajakarta.co.id"/>
        <s v="supervisor.engineering2@menarajakarta.co.id"/>
        <s v="tenant.relation@menarajakarta.co.id"/>
        <s v="wilfred.purnama@menarajakarta.co.id"/>
        <s v="yudiantoro.hermawan@asri.co.id"/>
        <s v="admin.engineering@fatmawaticitycenter.co.id"/>
        <s v="bm@fatmawaticitycenter.co.id"/>
        <s v="chief.eng@fatmawaticitycenter.co.id"/>
        <s v="chief.fincon@fatmawaticitycenter.co.id"/>
        <s v="chief.tr@fatmawaticitycenter.co.id"/>
        <s v="collection@fatmawaticitycenter.co.id"/>
        <s v="dc.hse@fatmawaticitycenter.co.id"/>
        <s v="engineering@fatmawaticitycenter.co.id"/>
        <s v="fatmawaticitycenter@fatmawaticitycenter.co.id"/>
        <s v="general.admin@fatmawaticitycenter.co.id"/>
        <s v="gracia.loemongga@fatmawaticitycenter.co.id"/>
        <s v="hse@fatmawaticitycenter.co.id"/>
        <s v="ops@fatmawaticitycenter.co.id"/>
        <s v="ap@fatmawaticitycenter.co.id"/>
        <s v="spv.eng@fatmawaticitycenter.co.id"/>
        <s v="spv.engineering@fatmawaticitycenter.co.id"/>
        <s v="spv.tr@fatmawaticitycenter.co.id"/>
        <s v="spv.tr2@fatmawaticitycenter.co.id"/>
        <s v="storekeeper@fatmawaticitycenter.co.id"/>
        <s v="tr@fatmawaticitycenter.co.id"/>
        <s v="seto.nugroho@district8.co"/>
        <s v="admin@district8.co"/>
        <s v="adminpurchasing@district8.co"/>
        <s v="admin.purchasing2@district8.co"/>
        <s v="adriana.nabila@district8.co"/>
        <s v="agit.manansal@district8.co"/>
        <s v="ahmad.susilo@district8.co"/>
        <s v="alfridus.tnesi@district8.co"/>
        <s v="alieffianie.putri@district8.co"/>
        <s v="anggun.hartono@district8.co"/>
        <s v="atet.rochidin@district8.co"/>
        <s v="ayub.fadillah@district8.co"/>
        <s v="busdev@district8.co"/>
        <s v="casey.puspa@district8.co"/>
        <s v="financed8@district8.co"/>
        <s v="concierge.thelanghamresidences@district8.co"/>
        <s v="crista.sari@district8.co"/>
        <s v="tr.apartment@district8.co"/>
        <s v="finance@district8.co"/>
        <s v="i.t@district8.co"/>
        <s v="tr.office@district8.co"/>
        <s v="dani.prigandani@district8.co"/>
        <s v="dede.rohim@district8.co"/>
        <s v="deden.mulyana@district8.co"/>
        <s v="dendi.anggara@district8.co"/>
        <s v="desi.indriani@district8.co"/>
        <s v="dian.ekawati@district8.co"/>
        <s v="eka.kusuma@district8.co"/>
        <s v="dillie.febrian@district8.co"/>
        <s v="dina.fitriana@district8.co"/>
        <s v="dirk.fischbach@district8.co"/>
        <s v="eform@district8.co"/>
        <s v="elizabeth.putri@district8.co"/>
        <s v="ericha.salsabila@district8.co"/>
        <s v="erwin.raharja@district8.co"/>
        <s v="euaggelion.david@district8.co"/>
        <s v="facilityapartment@district8.co"/>
        <s v="fanny.kartini@district8.co"/>
        <s v="farida.ismail@district8.co"/>
        <s v="febriyan.sopian@district8.co"/>
        <s v="firda.canida@district8.co"/>
        <s v="grace.ruth@district8.co"/>
        <s v="gso.eternity@district8.co"/>
        <s v="gso.infinity@district8.co"/>
        <s v="gso.office@district8.co"/>
        <s v="herul.okta@district8.co"/>
        <s v="Hanwi.sofjan@district8.co"/>
        <s v="HRD@district8.co"/>
        <s v="qhse@district8.co"/>
        <s v="HSEDistrict8.Eksternal@district8.co"/>
        <s v="ikhfa.nurtamimi@district8.co"/>
        <s v="info@district8.co"/>
        <s v="irma.yulyanti@district8.co"/>
        <s v="imran.tanjung@district8.co"/>
        <s v="istika.ananto@district8.co"/>
        <s v="kartika.hilda@district8.co"/>
        <s v="lenny.juniartha@district8.co"/>
        <s v="leny.adriany@district8.co"/>
        <s v="lidia.amelia@district8.co"/>
        <s v="linda.herlinawati@district8.co"/>
        <s v="rizky.pradana@district8.co"/>
        <s v="abdilah.chaidar@district8.co"/>
        <s v="mardiansyah.mardiansyah@district8.co"/>
        <s v="marketing@district8.co"/>
        <s v="mohamad.fauzi@district8.co"/>
        <s v="mohamad.soleh@district8.co"/>
        <s v="molyvia.molyvia@district8.co"/>
        <s v="muhammad.furqon@ district8.co"/>
        <s v="muhammad.rifai@district8.co"/>
        <s v="nabila.azzukhruf@district8.co"/>
        <s v="neti.wulandari@district8.co"/>
        <s v="nikodemus.budi@district8.co"/>
        <s v="nita.rama@district8.co"/>
        <s v="nona.novelia@district8.co"/>
        <s v="nurhadi.nurhadi@district8.co"/>
        <s v="oscar.delon@district8.co"/>
        <s v="parking.collection@district8.co"/>
        <s v="prima.kartika@district8.co"/>
        <s v="raissa.aoulia@district8.co"/>
        <s v="receptionist.d8@district8.co"/>
        <s v="reynaldi@district8.co"/>
        <s v="riski.gunawan@district8.co"/>
        <s v="rizka.ayu@district8.co"/>
        <s v="ronal.panjaitan@district8.co"/>
        <s v="devie.andini@district8.co"/>
        <s v="sazi.ajeng@district8.co"/>
        <s v="Secretary.tr.apt@district8.co"/>
        <s v="secretary.gmd8@district8.co"/>
        <s v="setyoningsih.nien@district8.co"/>
        <s v="sheila.andriana@district8.co"/>
        <s v="sigit.pratomo@district8.co"/>
        <s v="siti.nurfadilah@district8.co"/>
        <s v="sri.mulyani@district8.co"/>
        <s v="stevvie.lessil@district8.co"/>
        <s v="sugito@district8.co"/>
        <s v="sulaiman.sulaiman@district8.co"/>
        <s v="supervisor.eng@district8.co"/>
        <s v="suyadi.suyadi@district8.co"/>
        <s v="suyatno.suyatno@district8.co"/>
        <s v="thesya.nadya@district8.co"/>
        <s v="tiur.lamria@district8.co"/>
        <s v="tri.lestari@district8.co"/>
        <s v="admengoprs@district8.co"/>
        <s v="via.aridita@district8.co"/>
        <s v="vinka.novelia@district8.co"/>
        <s v="vivi.nurhaliza@district8.co"/>
        <s v="wahyu.dimawan@district8.co"/>
        <s v="waluyo.waluyo@district8.co"/>
        <s v="win.ardyani@district8.co"/>
        <s v="winny.rose@district8.co"/>
        <s v="wulan.widi@district8.co"/>
        <s v="yolanda.fadilla@district8.co"/>
        <s v="yosi.handriyawake@district8.co"/>
        <s v="yudi.abdillah@district8.co"/>
        <s v="yuli.astuti@district8.co"/>
        <s v="yuli.yanah@asri.co.id"/>
        <s v="yusrizal@district8.co"/>
      </sharedItems>
    </cacheField>
    <cacheField name="No. Telp" numFmtId="0">
      <sharedItems containsBlank="1"/>
    </cacheField>
    <cacheField name="Domain" numFmtId="0">
      <sharedItems count="11">
        <s v="PIK Avenue"/>
        <s v="Ashta"/>
        <s v="ASRI"/>
        <s v="Hublife"/>
        <s v="MJ"/>
        <s v="GGP"/>
        <s v="MOI"/>
        <s v="Flix Cinema"/>
        <s v="TaRes"/>
        <s v="FCC"/>
        <s v="D8"/>
      </sharedItems>
    </cacheField>
    <cacheField name="Departemen" numFmtId="0">
      <sharedItems/>
    </cacheField>
    <cacheField name="Job Title" numFmtId="0">
      <sharedItems/>
    </cacheField>
    <cacheField name="License" numFmtId="0">
      <sharedItems count="3">
        <s v="Standard"/>
        <s v="Basic"/>
        <s v="-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sonIT" refreshedDate="45910.437446180556" createdVersion="8" refreshedVersion="8" minRefreshableVersion="3" recordCount="306" xr:uid="{75A49633-1423-4E73-A1A8-5389620507F2}">
  <cacheSource type="worksheet">
    <worksheetSource name="Table5"/>
  </cacheSource>
  <cacheFields count="8">
    <cacheField name="Tipe" numFmtId="0">
      <sharedItems/>
    </cacheField>
    <cacheField name="Nama" numFmtId="0">
      <sharedItems/>
    </cacheField>
    <cacheField name="Email" numFmtId="0">
      <sharedItems/>
    </cacheField>
    <cacheField name="Domain" numFmtId="0">
      <sharedItems count="11">
        <s v="PIK Avenue"/>
        <s v="Ashta"/>
        <s v="Hublife"/>
        <s v="ASRI"/>
        <s v="GGP"/>
        <s v="MOI"/>
        <s v="Flix Cinema"/>
        <s v="TaRes"/>
        <s v="MJ"/>
        <s v="FCC"/>
        <s v="D8"/>
      </sharedItems>
    </cacheField>
    <cacheField name="Departemen" numFmtId="0">
      <sharedItems/>
    </cacheField>
    <cacheField name="Job Title" numFmtId="0">
      <sharedItems/>
    </cacheField>
    <cacheField name="License" numFmtId="0">
      <sharedItems/>
    </cacheField>
    <cacheField name="Status" numFmtId="0">
      <sharedItems count="3">
        <s v="Not Install"/>
        <s v="Installed"/>
        <s v="Unavailabl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4">
  <r>
    <x v="0"/>
    <s v="Adam Hermi Riandanu"/>
    <s v="adam.riandanu@pikavenue.com"/>
    <s v="62857-8273-8110"/>
    <s v="PIK Avenue"/>
    <s v="Operational"/>
    <m/>
    <s v="Basic"/>
    <n v="211119"/>
    <s v="Staff"/>
    <s v="Unit - PIK Avenue"/>
    <x v="0"/>
    <n v="211119"/>
    <d v="2021-11-25T00:00:00"/>
    <s v="Housekeeping &amp; Parking Staff"/>
    <x v="0"/>
  </r>
  <r>
    <x v="0"/>
    <s v="Adam Rifanto"/>
    <s v="adam.rifanto@pikavenue.com"/>
    <m/>
    <s v="PIK Avenue"/>
    <s v="WH"/>
    <m/>
    <s v="Basic"/>
    <n v="160644"/>
    <s v="SPV"/>
    <s v="Unit - PIK Avenue"/>
    <x v="1"/>
    <n v="160644"/>
    <d v="2016-08-24T00:00:00"/>
    <s v="Warehouse Mall Assistant Manager"/>
    <x v="1"/>
  </r>
  <r>
    <x v="0"/>
    <s v="Agung Setya Pribadi"/>
    <s v="agung.setyapribadi@pikavenue.com"/>
    <m/>
    <s v="PIK Avenue"/>
    <s v="Operational"/>
    <m/>
    <s v="Basic"/>
    <n v="200300"/>
    <s v="Staff"/>
    <s v="Unit - PIK Avenue"/>
    <x v="2"/>
    <n v="200300"/>
    <d v="2020-03-17T00:00:00"/>
    <s v="Safety Supervisor"/>
    <x v="0"/>
  </r>
  <r>
    <x v="0"/>
    <s v="Ananda Rizki"/>
    <s v="ananda.rizki@pikavenue.com"/>
    <s v="62819-3393-9165"/>
    <s v="PIK Avenue"/>
    <s v="Engineering"/>
    <m/>
    <s v="Basic"/>
    <n v="240599"/>
    <s v="Staff"/>
    <s v="Unit - PIK Avenue"/>
    <x v="0"/>
    <n v="240599"/>
    <d v="2024-03-20T00:00:00"/>
    <s v="Civil Staff"/>
    <x v="2"/>
  </r>
  <r>
    <x v="0"/>
    <s v="Anif Furqon"/>
    <s v="anif.furqon@pikavenue.com"/>
    <m/>
    <s v="PIK Avenue"/>
    <s v="Engineering"/>
    <m/>
    <s v="Basic"/>
    <n v="220602"/>
    <m/>
    <s v="Unit - PIK Avenue"/>
    <x v="0"/>
    <n v="220602"/>
    <d v="2022-04-25T00:00:00"/>
    <s v="MVAC Staff"/>
    <x v="2"/>
  </r>
  <r>
    <x v="0"/>
    <s v="Anwar Nur Yaasin"/>
    <s v="anwar.yaasin@pikavenue.com"/>
    <s v="62859-4096-3169"/>
    <s v="PIK Avenue"/>
    <s v="Tenant Relation"/>
    <m/>
    <s v="Basic"/>
    <n v="240189"/>
    <s v="Staff"/>
    <s v="Unit - PIK Avenue"/>
    <x v="0"/>
    <n v="240189"/>
    <d v="2024-02-01T00:00:00"/>
    <s v="Tenant Relation Staff"/>
    <x v="3"/>
  </r>
  <r>
    <x v="0"/>
    <s v="Ari Hermawan"/>
    <s v="ari.hermawan@pikavenue.com"/>
    <s v="62877-6277-7511"/>
    <s v="PIK Avenue"/>
    <s v="Engineering"/>
    <m/>
    <s v="Basic"/>
    <n v="220770"/>
    <s v="Staff"/>
    <s v="Unit - PIK Avenue"/>
    <x v="0"/>
    <n v="220770"/>
    <d v="2022-06-02T00:00:00"/>
    <s v="Plumbing Staff"/>
    <x v="2"/>
  </r>
  <r>
    <x v="0"/>
    <s v="Aris Setiyo"/>
    <s v="aris.setiyo@pikavenue.com"/>
    <s v="62896-5152-6628"/>
    <s v="PIK Avenue"/>
    <s v="Engineering"/>
    <m/>
    <s v="Basic"/>
    <m/>
    <s v="Staff"/>
    <s v="Unit - PIK Avenue"/>
    <x v="0"/>
    <n v="0"/>
    <s v=""/>
    <s v=""/>
    <x v="2"/>
  </r>
  <r>
    <x v="0"/>
    <s v="Bambang Prasetyo Nugroho"/>
    <s v="bambang.nugroho@pikavenue.com"/>
    <s v="62878-6025-2587"/>
    <s v="PIK Avenue"/>
    <s v="Engineering"/>
    <m/>
    <s v="Basic"/>
    <m/>
    <s v="SPV"/>
    <s v="Unit - PIK Avenue"/>
    <x v="3"/>
    <n v="0"/>
    <s v=""/>
    <s v=""/>
    <x v="2"/>
  </r>
  <r>
    <x v="0"/>
    <s v="bobby irwanto"/>
    <s v="bobby.irwanto@pikavenue.com"/>
    <m/>
    <s v="PIK Avenue"/>
    <s v="Marcomm"/>
    <m/>
    <s v="Basic"/>
    <n v="190318"/>
    <s v="Staff"/>
    <s v="Unit - PIK Avenue"/>
    <x v="4"/>
    <n v="190318"/>
    <d v="2019-04-01T00:00:00"/>
    <s v="Events Asst. Manager"/>
    <x v="4"/>
  </r>
  <r>
    <x v="0"/>
    <s v="Christina Adelia"/>
    <s v="christina.adelia@pikavenue.com"/>
    <s v="62813-1111-9058"/>
    <s v="PIK Avenue"/>
    <s v="Marcomm"/>
    <m/>
    <s v="Basic"/>
    <n v="231512"/>
    <s v="Staff"/>
    <s v="Unit - PIK Avenue"/>
    <x v="0"/>
    <n v="231512"/>
    <d v="2023-09-01T00:00:00"/>
    <s v="Social Media &amp; Digital Administration Staff"/>
    <x v="4"/>
  </r>
  <r>
    <x v="0"/>
    <s v="Darul Ulum"/>
    <s v="darul.u@pikavenue.com"/>
    <m/>
    <s v="PIK Avenue"/>
    <s v="Engineering"/>
    <m/>
    <s v="Basic"/>
    <n v="220298"/>
    <m/>
    <s v="Unit - PIK Avenue"/>
    <x v="0"/>
    <n v="220298"/>
    <d v="2022-03-01T00:00:00"/>
    <s v="Electrical Staff"/>
    <x v="2"/>
  </r>
  <r>
    <x v="0"/>
    <s v="Dedi Suradi Bin Sukadi"/>
    <s v="dedi.sukadi@pikavenue.com"/>
    <s v="62812-8290-4433"/>
    <s v="PIK Avenue"/>
    <s v="Operational"/>
    <m/>
    <s v="Basic"/>
    <n v="240336"/>
    <s v="Staff"/>
    <s v="Unit - PIK Avenue"/>
    <x v="0"/>
    <n v="240336"/>
    <d v="2024-02-19T00:00:00"/>
    <s v="Security Staff"/>
    <x v="0"/>
  </r>
  <r>
    <x v="0"/>
    <s v="Deni Kurniawan"/>
    <s v="deni.kurniawan@pikavenue.com"/>
    <m/>
    <s v="PIK Avenue"/>
    <s v="Engineering"/>
    <m/>
    <s v="Basic"/>
    <n v="231698"/>
    <m/>
    <s v="Unit - PIK Avenue"/>
    <x v="0"/>
    <n v="231698"/>
    <d v="2023-09-25T00:00:00"/>
    <s v="Electrical Staff"/>
    <x v="2"/>
  </r>
  <r>
    <x v="0"/>
    <s v="Eka Mustanto"/>
    <s v="consult@pikavenue.com"/>
    <m/>
    <s v="PIK Avenue"/>
    <s v="Other"/>
    <m/>
    <s v="Basic"/>
    <m/>
    <s v="Staff"/>
    <s v="Unit - PIK Avenue"/>
    <x v="0"/>
    <n v="0"/>
    <s v=""/>
    <s v=""/>
    <x v="5"/>
  </r>
  <r>
    <x v="1"/>
    <s v="engineer pik"/>
    <s v="engineer.pik@pikavenue.com"/>
    <m/>
    <s v="PIK Avenue"/>
    <s v="Engineering"/>
    <m/>
    <s v="Basic"/>
    <m/>
    <s v="Staff"/>
    <s v="Unit - PIK Avenue"/>
    <x v="0"/>
    <m/>
    <m/>
    <m/>
    <x v="2"/>
  </r>
  <r>
    <x v="0"/>
    <s v="erda noor setiawan"/>
    <s v="erda.setiawan@pikavenue.com"/>
    <m/>
    <s v="PIK Avenue"/>
    <s v="Operational"/>
    <m/>
    <s v="Basic"/>
    <n v="210872"/>
    <s v="Staff"/>
    <s v="Unit - PIK Avenue"/>
    <x v="2"/>
    <n v="210872"/>
    <d v="2021-09-20T00:00:00"/>
    <s v="GEA &amp; TR Supervisor"/>
    <x v="3"/>
  </r>
  <r>
    <x v="0"/>
    <s v="ester lidya"/>
    <s v="ester.lidya@pikavenue.com"/>
    <m/>
    <s v="PIK Avenue"/>
    <s v="Operational"/>
    <m/>
    <s v="Basic"/>
    <n v="191086"/>
    <s v="Staff"/>
    <s v="Unit - PIK Avenue"/>
    <x v="2"/>
    <n v="191086"/>
    <d v="2019-11-25T00:00:00"/>
    <s v="Secretary Supervisor"/>
    <x v="0"/>
  </r>
  <r>
    <x v="0"/>
    <s v="Esti Dwipiani"/>
    <s v="esti.dwipiani@pikavenue.com"/>
    <s v="62812-9529-4406"/>
    <s v="PIK Avenue"/>
    <s v="Engineering"/>
    <m/>
    <s v="Basic"/>
    <n v="220244"/>
    <s v="Staff"/>
    <s v="Unit - PIK Avenue"/>
    <x v="0"/>
    <n v="220244"/>
    <d v="2022-02-21T00:00:00"/>
    <s v="Administrasi"/>
    <x v="0"/>
  </r>
  <r>
    <x v="0"/>
    <s v="Fiqi Nasrullah"/>
    <s v="fiqi.nasrullah@pikavenue.com"/>
    <m/>
    <s v="PIK Avenue"/>
    <s v="Operational"/>
    <m/>
    <s v="Basic"/>
    <n v="231615"/>
    <s v="Staff"/>
    <s v="Unit - PIK Avenue"/>
    <x v="0"/>
    <n v="231615"/>
    <d v="2023-09-18T00:00:00"/>
    <s v="Housekeeping &amp; Parking Staff"/>
    <x v="0"/>
  </r>
  <r>
    <x v="1"/>
    <s v="Guest Experience PIK Avenue"/>
    <s v="guest.experience@pikavenue.com"/>
    <m/>
    <s v="PIK Avenue"/>
    <s v="Tenant Relation"/>
    <m/>
    <s v="Basic"/>
    <m/>
    <s v="Staff"/>
    <s v="Unit - PIK Avenue"/>
    <x v="0"/>
    <m/>
    <m/>
    <m/>
    <x v="6"/>
  </r>
  <r>
    <x v="0"/>
    <s v="Imran Junaedi"/>
    <s v="imran.junaedi@pikavenue.com"/>
    <s v="62878-7535-6587"/>
    <s v="PIK Avenue"/>
    <s v="Operational"/>
    <m/>
    <s v="Basic"/>
    <n v="231959"/>
    <s v="Staff"/>
    <s v="Unit - PIK Avenue"/>
    <x v="5"/>
    <n v="231959"/>
    <d v="2023-11-01T00:00:00"/>
    <s v="Security Staff"/>
    <x v="0"/>
  </r>
  <r>
    <x v="0"/>
    <s v="Isnul Firmansyah"/>
    <s v="isnul.firmansyah@pikavenue.com"/>
    <s v="62812-1882-5204"/>
    <s v="PIK Avenue"/>
    <s v="Operational"/>
    <m/>
    <s v="Basic"/>
    <n v="221123"/>
    <s v="Staff"/>
    <s v="Unit - PIK Avenue"/>
    <x v="0"/>
    <n v="221123"/>
    <d v="2022-08-01T00:00:00"/>
    <s v="F &amp; B Staff"/>
    <x v="0"/>
  </r>
  <r>
    <x v="0"/>
    <s v="Jeffrey R. A. Klokke"/>
    <s v="jeffrey.klokke@pikavenue.com"/>
    <s v="62815-8595-3000"/>
    <s v="PIK Avenue"/>
    <s v="Operational"/>
    <m/>
    <s v="Basic"/>
    <n v="240323"/>
    <s v="SPV"/>
    <s v="Unit - PIK Avenue"/>
    <x v="2"/>
    <n v="240323"/>
    <d v="2024-02-19T00:00:00"/>
    <s v="Security Supervisor"/>
    <x v="0"/>
  </r>
  <r>
    <x v="0"/>
    <s v="Kandar Meidianto"/>
    <s v="kandar.meidianto@pikavenue.com"/>
    <s v="62857-7559-6007"/>
    <s v="PIK Avenue"/>
    <s v="WH"/>
    <m/>
    <s v="Basic"/>
    <n v="170747"/>
    <s v="Staff"/>
    <s v="Unit - PIK Avenue"/>
    <x v="0"/>
    <n v="170747"/>
    <d v="2017-08-21T00:00:00"/>
    <s v="Warehouse Staff"/>
    <x v="1"/>
  </r>
  <r>
    <x v="0"/>
    <s v="kevin edria"/>
    <s v="kevin.edria@pikavenue.com"/>
    <s v="62812-9355-8377"/>
    <s v="PIK Avenue"/>
    <s v="HR &amp; GA"/>
    <m/>
    <s v="Basic"/>
    <n v="210746"/>
    <s v="Staff"/>
    <s v="Unit - PIK Avenue"/>
    <x v="0"/>
    <n v="210746"/>
    <d v="2021-08-23T00:00:00"/>
    <s v="HR &amp; GA Operation Staff"/>
    <x v="1"/>
  </r>
  <r>
    <x v="0"/>
    <s v="Leo Aji Yanti"/>
    <s v="leo.yanto@pikavenue.com"/>
    <s v="62856-9378-6656"/>
    <s v="PIK Avenue"/>
    <s v="Engineering"/>
    <m/>
    <s v="Basic"/>
    <n v="240439"/>
    <s v="SPV"/>
    <s v="Unit - PIK Avenue"/>
    <x v="2"/>
    <n v="240439"/>
    <d v="2024-03-04T00:00:00"/>
    <s v="MVAC Supervisor"/>
    <x v="2"/>
  </r>
  <r>
    <x v="0"/>
    <s v="M Amin"/>
    <s v="m.amin@pikavenue.com"/>
    <s v="62852-7043-0703"/>
    <s v="PIK Avenue"/>
    <s v="Tenant Relation"/>
    <m/>
    <s v="Basic"/>
    <n v="220940"/>
    <s v="Leader"/>
    <s v="Unit - PIK Avenue"/>
    <x v="5"/>
    <n v="220940"/>
    <d v="2022-07-05T00:00:00"/>
    <s v="GEA &amp; TR Staff"/>
    <x v="3"/>
  </r>
  <r>
    <x v="0"/>
    <s v="Muhammad Andiyani"/>
    <s v="muhammad.andiyani@pikavenue.com"/>
    <s v="62856-9195-4304"/>
    <s v="PIK Avenue"/>
    <s v="Engineering"/>
    <m/>
    <s v="Basic"/>
    <n v="240424"/>
    <s v="Staff"/>
    <s v="Unit - PIK Avenue"/>
    <x v="0"/>
    <n v="240424"/>
    <d v="2024-03-01T00:00:00"/>
    <s v="Plumbing Staff"/>
    <x v="2"/>
  </r>
  <r>
    <x v="0"/>
    <s v="Nala Rita"/>
    <s v="nala.rita@pikavenue.com"/>
    <m/>
    <s v="PIK Avenue"/>
    <s v="Finance &amp; Accounting"/>
    <m/>
    <s v="Basic"/>
    <n v="160707"/>
    <s v="Staff"/>
    <s v="Unit - PIK Avenue"/>
    <x v="0"/>
    <n v="160707"/>
    <d v="2016-09-08T00:00:00"/>
    <s v="Cashier Staff"/>
    <x v="7"/>
  </r>
  <r>
    <x v="0"/>
    <s v="Ramadhandy Mandra Nugraha"/>
    <s v="ramadhandy.mn@pikavenue.com"/>
    <s v="62898-8767-238"/>
    <s v="PIK Avenue"/>
    <s v="Operational"/>
    <m/>
    <s v="Basic"/>
    <n v="140892"/>
    <s v="SPV"/>
    <s v="Unit - PIK Avenue"/>
    <x v="2"/>
    <n v="140892"/>
    <d v="2014-08-22T00:00:00"/>
    <s v="Housekeeping &amp; Parking Supervisor"/>
    <x v="0"/>
  </r>
  <r>
    <x v="0"/>
    <s v="Rangga Saputra"/>
    <s v="rangga.saputra@pikavenue.com"/>
    <s v="62812-9052-4629"/>
    <s v="PIK Avenue"/>
    <s v="Engineering"/>
    <m/>
    <s v="Basic"/>
    <n v="232144"/>
    <s v="Staff"/>
    <s v="Unit - PIK Avenue"/>
    <x v="0"/>
    <n v="232144"/>
    <d v="2023-11-27T00:00:00"/>
    <s v="Electrical Staff"/>
    <x v="2"/>
  </r>
  <r>
    <x v="0"/>
    <s v="Retno Setyaningsih"/>
    <s v="retno.setyaningsih@pikavenue.com"/>
    <s v="62878-7867-4383"/>
    <s v="PIK Avenue"/>
    <s v="Tenant Relation"/>
    <m/>
    <s v="Basic"/>
    <n v="231357"/>
    <s v="Staff"/>
    <s v="Unit - PIK Avenue"/>
    <x v="0"/>
    <n v="231357"/>
    <d v="2023-08-07T00:00:00"/>
    <s v="Tenant Relation Staff"/>
    <x v="3"/>
  </r>
  <r>
    <x v="0"/>
    <s v="Rishal Indra"/>
    <s v="rishal.indra@pikavenue.com"/>
    <m/>
    <s v="PIK Avenue"/>
    <s v="F &amp; B"/>
    <m/>
    <s v="Basic"/>
    <n v="170442"/>
    <s v="Staff"/>
    <s v="Unit - PIK Avenue"/>
    <x v="0"/>
    <n v="170442"/>
    <d v="2017-05-05T00:00:00"/>
    <s v="F &amp; B Staff"/>
    <x v="0"/>
  </r>
  <r>
    <x v="0"/>
    <s v="Sabarudin"/>
    <s v="sabarudin@pikavenue.com"/>
    <m/>
    <s v="PIK Avenue"/>
    <s v="Engineering"/>
    <m/>
    <s v="Basic"/>
    <n v="130947"/>
    <s v="Staff"/>
    <s v="Unit - PIK Avenue"/>
    <x v="2"/>
    <n v="130947"/>
    <d v="2013-09-02T00:00:00"/>
    <s v="Civil Supervisor"/>
    <x v="2"/>
  </r>
  <r>
    <x v="0"/>
    <s v="santi silviana"/>
    <s v="santi.silviana@pikavenue.com"/>
    <s v="62817-6665-677"/>
    <s v="PIK Avenue"/>
    <s v="HR &amp; GA"/>
    <m/>
    <s v="Basic"/>
    <n v="170103"/>
    <s v="Staff"/>
    <s v="Unit - PIK Avenue"/>
    <x v="2"/>
    <n v="170103"/>
    <d v="2017-02-01T00:00:00"/>
    <s v="HR &amp; GA Operation Supervisor"/>
    <x v="1"/>
  </r>
  <r>
    <x v="1"/>
    <s v="security pik"/>
    <s v="security@pikavenue.com"/>
    <m/>
    <s v="PIK Avenue"/>
    <s v="Operational"/>
    <m/>
    <s v="Basic"/>
    <m/>
    <s v="Staff"/>
    <s v="Unit - PIK Avenue"/>
    <x v="0"/>
    <m/>
    <m/>
    <m/>
    <x v="0"/>
  </r>
  <r>
    <x v="0"/>
    <s v="silvia fransisca"/>
    <s v="silvia.fransisca@pikavenue.com"/>
    <m/>
    <s v="PIK Avenue"/>
    <s v="Marcomm"/>
    <m/>
    <s v="Basic"/>
    <n v="191092"/>
    <s v="SPV"/>
    <s v="Unit - PIK Avenue"/>
    <x v="2"/>
    <n v="191092"/>
    <d v="2019-11-25T00:00:00"/>
    <s v="Events Supervisor"/>
    <x v="4"/>
  </r>
  <r>
    <x v="1"/>
    <s v="Tenant Relation PIK AVENUE"/>
    <s v="tr.mailinglist@pikavenue.com"/>
    <m/>
    <s v="PIK Avenue"/>
    <s v="Tenant Relation"/>
    <m/>
    <s v="Basic"/>
    <m/>
    <s v="Staff"/>
    <s v="Unit - PIK Avenue"/>
    <x v="0"/>
    <m/>
    <m/>
    <m/>
    <x v="6"/>
  </r>
  <r>
    <x v="0"/>
    <s v="tias mintaraga"/>
    <s v="tias.mintaraga@pikavenue.com"/>
    <m/>
    <s v="PIK Avenue"/>
    <s v="Marcomm"/>
    <m/>
    <s v="Basic"/>
    <n v="110672"/>
    <s v="SPV"/>
    <s v="Unit - GGP"/>
    <x v="2"/>
    <n v="110672"/>
    <d v="2011-08-01T00:00:00"/>
    <s v="Visual Merchandise &amp; Onsite Supervisor"/>
    <x v="8"/>
  </r>
  <r>
    <x v="0"/>
    <s v="Tyas Pangesti"/>
    <s v="tyas.pangesti@pikavenue.com"/>
    <s v="62896-3578-9432"/>
    <s v="PIK Avenue"/>
    <s v="Engineering"/>
    <m/>
    <s v="Basic"/>
    <n v="230973"/>
    <s v="Staff"/>
    <s v="Unit - PIK Avenue"/>
    <x v="0"/>
    <n v="230973"/>
    <d v="2023-06-21T00:00:00"/>
    <s v="Engineering Administration Staff"/>
    <x v="2"/>
  </r>
  <r>
    <x v="0"/>
    <s v="Vera Lidia"/>
    <s v="vera.lidia@pikavenue.com"/>
    <m/>
    <s v="PIK Avenue"/>
    <s v="Marcomm"/>
    <m/>
    <s v="Basic"/>
    <n v="171088"/>
    <s v="SPV"/>
    <s v="Unit - PIK Avenue"/>
    <x v="2"/>
    <n v="171088"/>
    <d v="2017-11-20T00:00:00"/>
    <s v="Advertising &amp; Shopping Promotion Supervisor"/>
    <x v="4"/>
  </r>
  <r>
    <x v="0"/>
    <s v="Alex Kusuma"/>
    <s v="alex.kusuma@ashtarasa.com"/>
    <m/>
    <s v="Ashta"/>
    <s v="CEO"/>
    <m/>
    <s v="Basic"/>
    <m/>
    <s v="CEO"/>
    <s v="Unit - ASHTA"/>
    <x v="6"/>
    <n v="0"/>
    <s v=""/>
    <s v=""/>
    <x v="9"/>
  </r>
  <r>
    <x v="0"/>
    <s v="Andy Sulasmono"/>
    <s v="andy.sulasmono@ashta.co.id"/>
    <s v="62815-1086-9855"/>
    <s v="Ashta"/>
    <s v="Operational"/>
    <m/>
    <s v="Standard"/>
    <m/>
    <s v="SPV"/>
    <s v="Unit - ASHTA"/>
    <x v="3"/>
    <n v="0"/>
    <s v=""/>
    <s v=""/>
    <x v="0"/>
  </r>
  <r>
    <x v="0"/>
    <s v="Arief Kurniawan"/>
    <s v="arief.kurniawan@ashta.co.id"/>
    <s v="62822-9962-2997"/>
    <s v="Ashta"/>
    <s v="Brandcomm"/>
    <m/>
    <s v="Standard"/>
    <n v="231421"/>
    <s v="SPV"/>
    <s v="Unit - ASHTA"/>
    <x v="2"/>
    <n v="231421"/>
    <d v="2023-08-21T00:00:00"/>
    <s v="Social Media &amp; Digital Administration Supervisor"/>
    <x v="4"/>
  </r>
  <r>
    <x v="1"/>
    <s v="ASHTATALENTS"/>
    <s v="talents@ashta.co.id"/>
    <m/>
    <s v="Ashta"/>
    <s v="HR &amp; GA"/>
    <m/>
    <s v="Basic"/>
    <m/>
    <s v="Staff"/>
    <s v="Unit - ASHTA"/>
    <x v="0"/>
    <m/>
    <m/>
    <m/>
    <x v="1"/>
  </r>
  <r>
    <x v="0"/>
    <s v="Barus Nainggolan"/>
    <s v="barus.nainggolan@ashta.co.id"/>
    <s v="62812-8382-4004"/>
    <s v="Ashta"/>
    <s v="HVAC"/>
    <m/>
    <s v="Standard"/>
    <n v="210263"/>
    <s v="SPV"/>
    <s v="Unit - ASHTA"/>
    <x v="2"/>
    <n v="210263"/>
    <d v="2021-04-22T00:00:00"/>
    <s v="MVAC Supervisor"/>
    <x v="2"/>
  </r>
  <r>
    <x v="0"/>
    <s v="Budi Irawan"/>
    <s v="budi.irawan@ashta.co.id"/>
    <s v="62812-1255-3880"/>
    <s v="Ashta"/>
    <s v="Engineering"/>
    <m/>
    <s v="Standard"/>
    <m/>
    <s v="Assistant Manager"/>
    <s v="Unit - ASHTA"/>
    <x v="4"/>
    <n v="0"/>
    <s v=""/>
    <s v=""/>
    <x v="2"/>
  </r>
  <r>
    <x v="1"/>
    <s v="Canteen District8"/>
    <s v="canteen.district8@ashta.co.id"/>
    <m/>
    <s v="Ashta"/>
    <s v="Other"/>
    <m/>
    <s v="Basic"/>
    <m/>
    <s v="Staff"/>
    <s v="Unit - ASHTA"/>
    <x v="0"/>
    <m/>
    <m/>
    <m/>
    <x v="5"/>
  </r>
  <r>
    <x v="0"/>
    <s v="Ceria Thalia Sumanti"/>
    <s v="ceria.sumanti@asri.co.id"/>
    <s v="62853-9967-9507"/>
    <s v="ASRI"/>
    <s v="Fit Out"/>
    <m/>
    <s v="Basic"/>
    <n v="240381"/>
    <s v="SPV"/>
    <s v="Unit - ASHTA"/>
    <x v="2"/>
    <n v="240381"/>
    <d v="2024-02-26T00:00:00"/>
    <s v="Fit Out Supervisor"/>
    <x v="10"/>
  </r>
  <r>
    <x v="0"/>
    <s v="Cessha Fatimah Adinda Putri"/>
    <s v="cessha.putri@ashta.co.id"/>
    <s v="62818-1889-5616"/>
    <s v="Ashta"/>
    <s v="Marcomm"/>
    <m/>
    <s v="Standard"/>
    <n v="220922"/>
    <s v="Admin"/>
    <s v="Unit - HUBLIFE"/>
    <x v="0"/>
    <n v="220922"/>
    <d v="2022-06-29T00:00:00"/>
    <s v="Advertising &amp; Shopping Promotion Staff  "/>
    <x v="4"/>
  </r>
  <r>
    <x v="0"/>
    <s v="Dian Puspitasari"/>
    <s v="dian.puspitasari@ashta.co.id"/>
    <s v="62812-9491-1401"/>
    <s v="Ashta"/>
    <s v="Operational"/>
    <m/>
    <s v="Standard"/>
    <n v="221363"/>
    <s v="SPV"/>
    <s v="Unit - ASHTA"/>
    <x v="2"/>
    <n v="221363"/>
    <d v="2022-09-12T00:00:00"/>
    <s v="Landscape Supervisor"/>
    <x v="0"/>
  </r>
  <r>
    <x v="1"/>
    <s v="Guest Experience Ashta"/>
    <s v="guest.experience@ashta.co.id"/>
    <m/>
    <s v="Ashta"/>
    <s v="GEA/Tenant Relation"/>
    <m/>
    <s v="Basic"/>
    <m/>
    <s v="Staff"/>
    <s v="Unit - ASHTA"/>
    <x v="0"/>
    <m/>
    <m/>
    <m/>
    <x v="11"/>
  </r>
  <r>
    <x v="0"/>
    <s v="Hamdan"/>
    <s v="hamdan@ashta.co.id"/>
    <s v="62813-8927-9101"/>
    <s v="Ashta"/>
    <s v="WH"/>
    <m/>
    <s v="Standard"/>
    <n v="231764"/>
    <s v="Staff"/>
    <s v="Unit - ASHTA"/>
    <x v="0"/>
    <n v="231764"/>
    <d v="2018-08-27T00:00:00"/>
    <s v="Warehouse Staff"/>
    <x v="1"/>
  </r>
  <r>
    <x v="0"/>
    <s v="Heidi Kusuma"/>
    <s v="heidi.kusuma@ashtarasa.com"/>
    <m/>
    <s v="Ashta"/>
    <s v="CEO"/>
    <m/>
    <s v="Basic"/>
    <m/>
    <s v="CEO"/>
    <s v="Unit - ASHTA"/>
    <x v="6"/>
    <n v="0"/>
    <s v=""/>
    <s v=""/>
    <x v="9"/>
  </r>
  <r>
    <x v="0"/>
    <s v="Hendi Hidayat"/>
    <s v="hendi.hidayat@ashta.co.id"/>
    <s v="62838-0805-8140"/>
    <s v="Ashta"/>
    <s v="Operational"/>
    <m/>
    <s v="Standard"/>
    <n v="230801"/>
    <s v="SPV"/>
    <s v="Unit - ASHTA"/>
    <x v="2"/>
    <n v="230801"/>
    <d v="2023-06-08T00:00:00"/>
    <s v="Housekeeping Supervisor"/>
    <x v="0"/>
  </r>
  <r>
    <x v="0"/>
    <s v="Luthfan Az Zihni"/>
    <s v="luthfan.zihni@ashta.co.id"/>
    <s v="62877-2994-4909"/>
    <s v="Ashta"/>
    <s v="Operational"/>
    <m/>
    <s v="Standard"/>
    <n v="210423"/>
    <s v="Staff"/>
    <s v="Unit - ASHTA"/>
    <x v="2"/>
    <n v="210423"/>
    <d v="2021-06-03T00:00:00"/>
    <s v="Fire &amp; Safety Supervisor"/>
    <x v="0"/>
  </r>
  <r>
    <x v="0"/>
    <s v="M Rafli Rafles Tunjung"/>
    <s v="security.staff@ashta.co.id"/>
    <m/>
    <s v="Ashta"/>
    <s v="Operational"/>
    <m/>
    <s v="Basic"/>
    <m/>
    <s v="Staff"/>
    <s v="Unit - ASHTA"/>
    <x v="0"/>
    <n v="0"/>
    <s v=""/>
    <s v=""/>
    <x v="0"/>
  </r>
  <r>
    <x v="0"/>
    <s v="Mustofa"/>
    <s v="mustofa.mustofa@ashta.co.id"/>
    <s v="62853-1220-1945"/>
    <s v="Ashta"/>
    <s v="Engineering"/>
    <m/>
    <s v="Standard"/>
    <n v="210176"/>
    <s v="Staff"/>
    <s v="Unit - ASHTA"/>
    <x v="2"/>
    <n v="210176"/>
    <d v="2021-04-01T00:00:00"/>
    <s v="Plumbing Supervisor"/>
    <x v="2"/>
  </r>
  <r>
    <x v="0"/>
    <s v="Nur Firmansyah"/>
    <s v="nur.firmansyah@ashta.co.id"/>
    <s v="62812-8384-5500"/>
    <s v="Ashta"/>
    <s v="Engineering"/>
    <m/>
    <s v="Standard"/>
    <n v="210275"/>
    <s v="SPV"/>
    <s v="Unit - ASHTA"/>
    <x v="2"/>
    <n v="210275"/>
    <d v="2021-04-26T00:00:00"/>
    <s v="Civil Supervisor"/>
    <x v="2"/>
  </r>
  <r>
    <x v="0"/>
    <s v="Nurudin"/>
    <s v="nurudin.nurudin@ashta.co.id"/>
    <s v="62812-9688-7101"/>
    <s v="Ashta"/>
    <s v="Engineering"/>
    <m/>
    <s v="Standard"/>
    <n v="130983"/>
    <s v="SPV"/>
    <s v="Unit - ASHTA"/>
    <x v="2"/>
    <n v="130983"/>
    <d v="2013-09-16T00:00:00"/>
    <s v="Electrical Supervisor"/>
    <x v="2"/>
  </r>
  <r>
    <x v="0"/>
    <s v="Raiyan Ramadhan"/>
    <s v="raiyan.ramadhan@ashta.co.id"/>
    <s v="62853-6121-5858"/>
    <s v="Ashta"/>
    <s v="Tenant Relation"/>
    <m/>
    <s v="Standard"/>
    <n v="230849"/>
    <s v="Staff"/>
    <s v="Unit - ASHTA"/>
    <x v="5"/>
    <n v="230849"/>
    <d v="2018-08-27T00:00:00"/>
    <s v="GEA &amp; Tenant Relation Staff"/>
    <x v="3"/>
  </r>
  <r>
    <x v="0"/>
    <s v="Rosmainia Alfandari"/>
    <s v="rosmainia.alfandari@ashta.co.id"/>
    <s v="62877-8459-7520"/>
    <s v="Ashta"/>
    <s v="Engineering"/>
    <m/>
    <s v="Standard"/>
    <n v="232369"/>
    <s v="Admin"/>
    <s v="Unit - ASHTA"/>
    <x v="0"/>
    <n v="232369"/>
    <d v="2024-01-02T00:00:00"/>
    <s v="Engineering Administration Staff"/>
    <x v="2"/>
  </r>
  <r>
    <x v="1"/>
    <s v="Security"/>
    <s v="security@ashta.co.id"/>
    <m/>
    <s v="Ashta"/>
    <s v="Operational"/>
    <m/>
    <s v="Basic"/>
    <m/>
    <s v="Staff"/>
    <s v="Unit - ASHTA"/>
    <x v="0"/>
    <m/>
    <m/>
    <m/>
    <x v="0"/>
  </r>
  <r>
    <x v="0"/>
    <s v="Senthia Windy Lestari"/>
    <s v="senthia.windy@ashta.co.id"/>
    <s v="62821-2280-3053"/>
    <s v="Ashta"/>
    <s v="HR &amp; GA"/>
    <m/>
    <s v="Standard"/>
    <n v="110144"/>
    <s v="Staff"/>
    <s v="Unit - ASHTA"/>
    <x v="5"/>
    <n v="110144"/>
    <d v="2011-02-01T00:00:00"/>
    <s v="HR &amp; GA Operation Staff"/>
    <x v="1"/>
  </r>
  <r>
    <x v="0"/>
    <s v="Sherlly Hartono"/>
    <s v="sherlly.hartono@ashtarasa.com"/>
    <m/>
    <s v="Ashta"/>
    <s v="CEO Assistant"/>
    <m/>
    <s v="Basic"/>
    <n v="121479"/>
    <m/>
    <s v="Head Office - ASGO"/>
    <x v="4"/>
    <n v="121479"/>
    <d v="2012-12-01T00:00:00"/>
    <s v="Secretary Assistant Manager"/>
    <x v="12"/>
  </r>
  <r>
    <x v="1"/>
    <s v="Spac8"/>
    <s v="spac8@ashta.co.id"/>
    <m/>
    <s v="Ashta"/>
    <s v="Other"/>
    <m/>
    <s v="Basic"/>
    <m/>
    <s v="Staff"/>
    <s v="Unit - ASHTA"/>
    <x v="0"/>
    <m/>
    <m/>
    <m/>
    <x v="5"/>
  </r>
  <r>
    <x v="0"/>
    <s v="Steve Kusuma"/>
    <s v="steve.kusuma@ashtarasa.com"/>
    <m/>
    <s v="Ashta"/>
    <s v="CEO"/>
    <m/>
    <s v="Basic"/>
    <m/>
    <s v="CEO"/>
    <s v="Unit - ASHTA"/>
    <x v="6"/>
    <n v="0"/>
    <s v=""/>
    <s v=""/>
    <x v="9"/>
  </r>
  <r>
    <x v="1"/>
    <s v="Tenant Relations Ashta"/>
    <s v="tenant.relations@ashta.co.id"/>
    <m/>
    <s v="Ashta"/>
    <s v="Tenant Relation"/>
    <m/>
    <s v="Basic"/>
    <m/>
    <s v="Staff"/>
    <s v="Unit - ASHTA"/>
    <x v="0"/>
    <m/>
    <m/>
    <m/>
    <x v="6"/>
  </r>
  <r>
    <x v="0"/>
    <s v="Vanessa Maria L"/>
    <s v="vanessa.maria@asri.co.id"/>
    <s v="62857-1170-1352"/>
    <s v="ASRI"/>
    <s v="Leasing"/>
    <m/>
    <s v="Basic"/>
    <m/>
    <s v="SPV"/>
    <s v="Head Office - ASGO"/>
    <x v="3"/>
    <n v="0"/>
    <s v=""/>
    <s v=""/>
    <x v="13"/>
  </r>
  <r>
    <x v="0"/>
    <s v="Walter Kusuma"/>
    <s v="walter.kusuma@ashtarasa.com"/>
    <m/>
    <s v="Ashta"/>
    <s v="CEO"/>
    <m/>
    <s v="Basic"/>
    <m/>
    <s v="CEO"/>
    <s v="Unit - ASHTA"/>
    <x v="6"/>
    <n v="0"/>
    <s v=""/>
    <s v=""/>
    <x v="9"/>
  </r>
  <r>
    <x v="0"/>
    <s v="Yayan Sukendar"/>
    <s v="yayan.sukendar@ashta.co.id"/>
    <s v="62813-4445-1838"/>
    <s v="Ashta"/>
    <s v="Operational"/>
    <m/>
    <s v="Standard"/>
    <m/>
    <s v="SPV"/>
    <s v="Unit - ASHTA"/>
    <x v="3"/>
    <n v="0"/>
    <s v=""/>
    <s v=""/>
    <x v="0"/>
  </r>
  <r>
    <x v="0"/>
    <s v="Alex Kusuma"/>
    <s v="alex.kusuma@ashtarasagraha.com"/>
    <m/>
    <s v="Hublife"/>
    <s v="CEO"/>
    <m/>
    <s v="Basic"/>
    <m/>
    <s v="CEO"/>
    <s v="Unit - HUBLIFE"/>
    <x v="6"/>
    <n v="0"/>
    <s v=""/>
    <s v=""/>
    <x v="9"/>
  </r>
  <r>
    <x v="0"/>
    <s v="Alridho Yudha Permana"/>
    <s v="alridho.permana@hublife.co.id"/>
    <m/>
    <s v="Hublife"/>
    <s v="Tenant Relation"/>
    <m/>
    <s v="Standard"/>
    <n v="230674"/>
    <s v="Staff"/>
    <s v="Unit - HUBLIFE"/>
    <x v="2"/>
    <n v="230674"/>
    <d v="2016-06-08T00:00:00"/>
    <s v="F &amp; B Supervisor"/>
    <x v="0"/>
  </r>
  <r>
    <x v="0"/>
    <s v="Ardhonal Drajad Susanto"/>
    <s v="ardhonal.susanto@hublife.co.id"/>
    <s v="62877-3201-5633"/>
    <s v="Hublife"/>
    <s v="F &amp; B"/>
    <m/>
    <s v="Standard"/>
    <n v="220695"/>
    <s v="SPV"/>
    <s v="Unit - HUBLIFE"/>
    <x v="2"/>
    <n v="220695"/>
    <d v="2022-05-18T00:00:00"/>
    <s v="Housekeeping &amp; Landscape Supervisor"/>
    <x v="0"/>
  </r>
  <r>
    <x v="0"/>
    <s v="Aries Prayogo"/>
    <s v="aries.prayogo@hublife.co.id"/>
    <m/>
    <s v="Hublife"/>
    <s v="Center Experience"/>
    <m/>
    <s v="Standard"/>
    <n v="210383"/>
    <s v="Staff"/>
    <s v="Unit - HUBLIFE"/>
    <x v="2"/>
    <n v="210383"/>
    <d v="2021-05-24T00:00:00"/>
    <s v="Events Supervisor"/>
    <x v="4"/>
  </r>
  <r>
    <x v="0"/>
    <s v="Catherine Susanto"/>
    <s v="catherine.susanto@hublife.co.id"/>
    <m/>
    <s v="Hublife"/>
    <s v="Marcomm"/>
    <m/>
    <s v="Standard"/>
    <n v="221129"/>
    <s v="SPV"/>
    <s v="Unit - HUBLIFE"/>
    <x v="2"/>
    <n v="221129"/>
    <d v="2022-08-01T00:00:00"/>
    <s v="Social Media &amp; Digital Administration Supervisor"/>
    <x v="4"/>
  </r>
  <r>
    <x v="0"/>
    <s v="Gibson Sinambela"/>
    <s v="gibson.sinambela@hublife.co.id"/>
    <s v="62818-972-034"/>
    <s v="Hublife"/>
    <s v="Operational"/>
    <m/>
    <s v="Standard"/>
    <n v="220619"/>
    <s v="Manager"/>
    <s v="Unit - HUBLIFE"/>
    <x v="7"/>
    <n v="220619"/>
    <d v="2022-04-25T00:00:00"/>
    <s v="Engineering Manager"/>
    <x v="2"/>
  </r>
  <r>
    <x v="1"/>
    <s v="Guest Experience Hublife"/>
    <s v="guest.experience@hublife.co.id"/>
    <m/>
    <s v="Hublife"/>
    <s v="Tenant Relation"/>
    <m/>
    <s v="Basic"/>
    <m/>
    <s v="Staff"/>
    <s v="Unit - HUBLIFE"/>
    <x v="0"/>
    <m/>
    <m/>
    <m/>
    <x v="6"/>
  </r>
  <r>
    <x v="0"/>
    <s v="Hairul Rizal"/>
    <s v="hairul.rizal@hublife.co.id"/>
    <s v="62877-7613-4767"/>
    <s v="Hublife"/>
    <s v="MVAC"/>
    <m/>
    <s v="Standard"/>
    <n v="220851"/>
    <s v="SPV"/>
    <s v="Unit - HUBLIFE"/>
    <x v="2"/>
    <n v="220851"/>
    <d v="2022-06-16T00:00:00"/>
    <s v="MVAC Supervisor"/>
    <x v="2"/>
  </r>
  <r>
    <x v="0"/>
    <s v="Hannah Prisca"/>
    <s v="hannah.prisca@hublife.co.id"/>
    <s v="62896-5240-8464"/>
    <s v="Hublife"/>
    <s v="Brandcomm"/>
    <m/>
    <s v="Standard"/>
    <n v="220850"/>
    <s v="SPV"/>
    <s v="Unit - HUBLIFE"/>
    <x v="2"/>
    <n v="220850"/>
    <d v="2022-06-20T00:00:00"/>
    <s v="Graphic Designer Supervisor"/>
    <x v="4"/>
  </r>
  <r>
    <x v="0"/>
    <s v="Heidi Kusuma"/>
    <s v="heidi.kusuma@ashtarasagraha.com"/>
    <m/>
    <s v="Hublife"/>
    <s v="CEO"/>
    <m/>
    <s v="Basic"/>
    <m/>
    <s v="CEO"/>
    <s v="Unit - HUBLIFE"/>
    <x v="6"/>
    <n v="0"/>
    <s v=""/>
    <s v=""/>
    <x v="9"/>
  </r>
  <r>
    <x v="0"/>
    <s v="Ida Minda"/>
    <s v="ida.minda@hublife.co.id"/>
    <s v="62858-8745-5737"/>
    <s v="Hublife"/>
    <s v="Operational"/>
    <m/>
    <s v="Standard"/>
    <n v="240208"/>
    <s v="Staff"/>
    <s v="Unit - HUBLIFE"/>
    <x v="0"/>
    <n v="240208"/>
    <d v="2024-02-05T00:00:00"/>
    <s v="Operation Mall Administration Staff"/>
    <x v="0"/>
  </r>
  <r>
    <x v="0"/>
    <s v="Iskandar"/>
    <s v="iskandar.ngadiman@hublife.co.id"/>
    <s v="62812-9075-1203"/>
    <s v="Hublife"/>
    <s v="Engineering"/>
    <s v="Civil SPV"/>
    <s v="Standard"/>
    <m/>
    <s v="SPV"/>
    <s v="Unit - HUBLIFE"/>
    <x v="3"/>
    <n v="0"/>
    <d v="2024-06-03T00:00:00"/>
    <s v=""/>
    <x v="2"/>
  </r>
  <r>
    <x v="0"/>
    <s v="Jhonathan"/>
    <s v="jhonathan.lau@hublife.co.id"/>
    <s v="62812-9900-3119"/>
    <s v="Hublife"/>
    <s v="Marcomm"/>
    <m/>
    <s v="Standard"/>
    <n v="230932"/>
    <s v="SPV"/>
    <s v="Unit - HUBLIFE"/>
    <x v="2"/>
    <n v="230932"/>
    <d v="2023-06-26T00:00:00"/>
    <s v="Casual Leasing Supervisor"/>
    <x v="4"/>
  </r>
  <r>
    <x v="0"/>
    <s v="Kinanthi Sekar Pinakesti"/>
    <s v="kinanthi.pinakesti@hublife.co.id"/>
    <s v="62851-5650-2310"/>
    <s v="Hublife"/>
    <s v="Leasing"/>
    <m/>
    <s v="Standard"/>
    <n v="232100"/>
    <s v="Staff"/>
    <s v="Unit - HUBLIFE"/>
    <x v="0"/>
    <n v="232100"/>
    <d v="2023-11-20T00:00:00"/>
    <s v="Leasing Administration Staff"/>
    <x v="13"/>
  </r>
  <r>
    <x v="1"/>
    <s v="Leasing"/>
    <s v="leasing@hublife.co.id"/>
    <m/>
    <s v="Hublife"/>
    <s v="Leasing"/>
    <m/>
    <s v="Basic"/>
    <m/>
    <s v="Staff"/>
    <s v="Unit - HUBLIFE"/>
    <x v="0"/>
    <m/>
    <m/>
    <m/>
    <x v="13"/>
  </r>
  <r>
    <x v="0"/>
    <s v="Pedri Halim"/>
    <s v="pedri.halim@hublife.co.id"/>
    <s v="62812-8122-3237"/>
    <s v="Hublife"/>
    <s v="Operational"/>
    <m/>
    <s v="Standard"/>
    <n v="200038"/>
    <s v="Manager"/>
    <s v="Unit - HUBLIFE"/>
    <x v="4"/>
    <n v="200038"/>
    <d v="2020-01-06T00:00:00"/>
    <s v="GEA &amp; TR Assistant Manager"/>
    <x v="3"/>
  </r>
  <r>
    <x v="0"/>
    <s v="Rezky Suhendra"/>
    <s v="rezky.suhendra@hublife.co.id"/>
    <m/>
    <s v="Hublife"/>
    <s v="WH"/>
    <m/>
    <s v="Standard"/>
    <n v="221124"/>
    <s v="Staff"/>
    <s v="Unit - HUBLIFE"/>
    <x v="0"/>
    <n v="221124"/>
    <d v="2022-08-01T00:00:00"/>
    <s v="Warehouse Staff"/>
    <x v="1"/>
  </r>
  <r>
    <x v="0"/>
    <s v="Riski Adrizal"/>
    <s v="riski.adrizal@hublife.co.id"/>
    <s v="62853-5531-4546"/>
    <s v="Hublife"/>
    <s v="Operational"/>
    <m/>
    <s v="Standard"/>
    <m/>
    <s v="SPV"/>
    <s v="Unit - HUBLIFE"/>
    <x v="3"/>
    <n v="0"/>
    <s v=""/>
    <s v=""/>
    <x v="0"/>
  </r>
  <r>
    <x v="0"/>
    <s v="Sherlly Hartono"/>
    <s v="sherlly.hartono@ashtarasagraha.com"/>
    <m/>
    <s v="Hublife"/>
    <s v="CEO"/>
    <m/>
    <s v="Basic"/>
    <m/>
    <s v="CEO"/>
    <s v="Unit - HUBLIFE"/>
    <x v="6"/>
    <n v="0"/>
    <s v=""/>
    <s v=""/>
    <x v="9"/>
  </r>
  <r>
    <x v="0"/>
    <s v="Stefanny Yanto"/>
    <s v="stefanny.yanto@hublife.co.id"/>
    <m/>
    <s v="Hublife"/>
    <s v="Tenant Relation"/>
    <m/>
    <s v="Standard"/>
    <n v="190079"/>
    <s v="Staff"/>
    <s v="Unit - HUBLIFE"/>
    <x v="2"/>
    <n v="190079"/>
    <d v="2019-01-17T00:00:00"/>
    <s v="GEA Supervisor"/>
    <x v="3"/>
  </r>
  <r>
    <x v="0"/>
    <s v="Steve Kusuma"/>
    <s v="steve.kusuma@ashtarasagraha.com"/>
    <m/>
    <s v="Hublife"/>
    <s v="CEO"/>
    <m/>
    <s v="Basic"/>
    <m/>
    <s v="CEO"/>
    <s v="Unit - HUBLIFE"/>
    <x v="6"/>
    <n v="0"/>
    <s v=""/>
    <s v=""/>
    <x v="9"/>
  </r>
  <r>
    <x v="0"/>
    <s v="Susanto Ardhi Sari"/>
    <s v="susanto.sari@hublife.co.id"/>
    <s v="62815-6762-0910"/>
    <s v="Hublife"/>
    <s v="Engineering"/>
    <m/>
    <s v="Standard"/>
    <n v="220481"/>
    <s v="SPV"/>
    <s v="Unit - HUBLIFE"/>
    <x v="2"/>
    <n v="220481"/>
    <d v="2022-04-01T00:00:00"/>
    <s v="Electrical Supervisor"/>
    <x v="2"/>
  </r>
  <r>
    <x v="1"/>
    <s v="Tenant Relation Hublife"/>
    <s v="tenant.relation@hublife.co.id"/>
    <m/>
    <s v="Hublife"/>
    <s v="Tenant Relation"/>
    <m/>
    <s v="Basic"/>
    <m/>
    <s v="Staff"/>
    <s v="Unit - HUBLIFE"/>
    <x v="0"/>
    <m/>
    <m/>
    <m/>
    <x v="6"/>
  </r>
  <r>
    <x v="0"/>
    <s v="Walter Kusuma"/>
    <s v="walter.kusuma@ashtarasagraha.com"/>
    <m/>
    <s v="Hublife"/>
    <s v="CEO"/>
    <m/>
    <s v="Basic"/>
    <m/>
    <s v="CEO"/>
    <s v="Unit - HUBLIFE"/>
    <x v="6"/>
    <n v="0"/>
    <s v=""/>
    <s v=""/>
    <x v="9"/>
  </r>
  <r>
    <x v="0"/>
    <s v="Wiharto Abie"/>
    <s v="wiharto.abie@hublife.co.id"/>
    <m/>
    <s v="Hublife"/>
    <s v="Operational"/>
    <m/>
    <s v="Standard"/>
    <n v="231595"/>
    <s v="Staff"/>
    <s v="Unit - HUBLIFE"/>
    <x v="0"/>
    <n v="231595"/>
    <d v="2018-04-02T00:00:00"/>
    <s v="Security &amp; Parking Staff"/>
    <x v="0"/>
  </r>
  <r>
    <x v="0"/>
    <s v="Winda Wijaya"/>
    <s v="winda.wijaya@hublife.co.id"/>
    <s v="6289-7910-8667"/>
    <s v="Hublife"/>
    <s v="HR &amp; GA"/>
    <m/>
    <s v="Standard"/>
    <n v="240427"/>
    <s v="Staff"/>
    <s v="Unit - HUBLIFE"/>
    <x v="5"/>
    <n v="240427"/>
    <d v="2024-03-01T00:00:00"/>
    <s v="HR &amp; GA Operation Staff"/>
    <x v="1"/>
  </r>
  <r>
    <x v="0"/>
    <s v="Yogo Susanto"/>
    <s v="yogo.susanto@hublife.co.id"/>
    <m/>
    <s v="Hublife"/>
    <s v="Tenant Relation"/>
    <m/>
    <s v="Standard"/>
    <n v="220185"/>
    <s v="Staff"/>
    <s v="Unit - HUBLIFE"/>
    <x v="0"/>
    <n v="220185"/>
    <d v="2022-02-09T00:00:00"/>
    <s v="Tenant Relation Staff"/>
    <x v="3"/>
  </r>
  <r>
    <x v="0"/>
    <s v="Adhikara Utomo"/>
    <s v="adhikara.utomo@asri.co.id"/>
    <m/>
    <s v="ASRI"/>
    <s v="QC/QS"/>
    <m/>
    <s v="Basic"/>
    <n v="160276"/>
    <s v="SPV"/>
    <s v="Unit - MOI"/>
    <x v="4"/>
    <n v="160276"/>
    <d v="2016-04-01T00:00:00"/>
    <s v="Fit Out Assistant Manager"/>
    <x v="10"/>
  </r>
  <r>
    <x v="0"/>
    <s v="Admin ISO"/>
    <s v="admin.iso@asri.co.id"/>
    <s v="62858-8382-4833"/>
    <s v="ASRI"/>
    <s v="IA &amp; BP"/>
    <m/>
    <s v="Basic"/>
    <n v="181017"/>
    <s v="SPV"/>
    <s v="Head Office - ASGO"/>
    <x v="0"/>
    <n v="181017"/>
    <d v="2018-08-01T00:00:00"/>
    <s v="Internal Audit &amp; Business Process Staff"/>
    <x v="14"/>
  </r>
  <r>
    <x v="0"/>
    <s v="Admin IT"/>
    <s v="ariya.ramsi@asri.co.id"/>
    <s v="62813-2868-2033"/>
    <s v="ASRI"/>
    <s v="IT"/>
    <m/>
    <s v="Basic"/>
    <n v="180362"/>
    <s v="Admin"/>
    <s v="Head Office - ASGO"/>
    <x v="0"/>
    <n v="180362"/>
    <d v="2018-03-06T00:00:00"/>
    <s v="IT Administration Staff"/>
    <x v="15"/>
  </r>
  <r>
    <x v="1"/>
    <s v="Admin Purchasing"/>
    <s v="admin.purchasing@asri.co.id"/>
    <m/>
    <s v="ASRI"/>
    <s v="Procurement"/>
    <m/>
    <s v="Basic"/>
    <m/>
    <s v="Staff"/>
    <s v="Head Office - ASGO"/>
    <x v="0"/>
    <m/>
    <m/>
    <m/>
    <x v="16"/>
  </r>
  <r>
    <x v="0"/>
    <s v="Agus Harianto"/>
    <s v="agus.harianto@asri.co.id"/>
    <s v="62812-9322-3052"/>
    <s v="ASRI"/>
    <s v="Finance &amp; Accounting"/>
    <m/>
    <s v="Basic"/>
    <n v="221517"/>
    <s v="Staff"/>
    <s v="Head Office - ASGO"/>
    <x v="0"/>
    <n v="221517"/>
    <d v="2022-10-10T00:00:00"/>
    <s v="Collection Staff"/>
    <x v="7"/>
  </r>
  <r>
    <x v="0"/>
    <s v="Aiman Fakhri Rimbawan"/>
    <s v="aiman.rimbawan@asri.co.id"/>
    <s v="62812-4589-5694"/>
    <s v="ASRI"/>
    <s v="Innovation"/>
    <m/>
    <s v="Basic"/>
    <n v="232371"/>
    <s v="Assistant Manager"/>
    <s v="Head Office - ASGO"/>
    <x v="4"/>
    <n v="232371"/>
    <d v="2024-01-01T00:00:00"/>
    <s v="Software Engineering Assistant Manager"/>
    <x v="17"/>
  </r>
  <r>
    <x v="0"/>
    <s v="Albert Marvindo"/>
    <s v="albert.marvindo@asri.co.id"/>
    <m/>
    <s v="ASRI"/>
    <s v="Brandcomm"/>
    <m/>
    <s v="Basic"/>
    <n v="170624"/>
    <s v="SPV"/>
    <s v="Unit - PIK Avenue"/>
    <x v="7"/>
    <n v="170624"/>
    <d v="2017-07-17T00:00:00"/>
    <s v="Visual Merchandise &amp; Onsite Manager"/>
    <x v="18"/>
  </r>
  <r>
    <x v="0"/>
    <s v="Albert Santoso"/>
    <s v="albert.santoso@asri.co.id"/>
    <s v="62878-2552-1698"/>
    <s v="ASRI"/>
    <s v="Marcomm"/>
    <m/>
    <s v="Standard"/>
    <n v="180227"/>
    <s v="Assistant Manager"/>
    <s v="Head Office - ASGO"/>
    <x v="7"/>
    <n v="180227"/>
    <d v="2018-02-19T00:00:00"/>
    <s v="Business Development Manager"/>
    <x v="19"/>
  </r>
  <r>
    <x v="0"/>
    <s v="Albin Patu Putra Wangsa"/>
    <s v="albin.wangsa@asri.co.id"/>
    <s v="62819-5252-0528"/>
    <s v="ASRI"/>
    <s v="IT"/>
    <m/>
    <s v="Basic"/>
    <n v="220290"/>
    <s v="SPV"/>
    <s v="Head Office - ASGO"/>
    <x v="2"/>
    <n v="220290"/>
    <d v="2022-03-01T00:00:00"/>
    <s v="IT Infrastructure Supervisor"/>
    <x v="15"/>
  </r>
  <r>
    <x v="0"/>
    <s v="Aldo Jeffry F Wowor"/>
    <s v="aldo.wowor@asri.co.id"/>
    <s v="62812-2172-8811"/>
    <s v="ASRI"/>
    <s v="IT"/>
    <m/>
    <s v="Basic"/>
    <n v="221284"/>
    <s v="Staff"/>
    <s v="Head Office - ASGO"/>
    <x v="0"/>
    <n v="221284"/>
    <d v="2022-09-01T00:00:00"/>
    <s v="IT Infrastructure Staff"/>
    <x v="15"/>
  </r>
  <r>
    <x v="0"/>
    <s v="Alex Kusuma"/>
    <s v="alex.kusuma@asri.co.id"/>
    <m/>
    <s v="ASRI"/>
    <s v="CEO"/>
    <m/>
    <s v="Basic"/>
    <m/>
    <s v="CEO"/>
    <s v="Head Office - ASGO"/>
    <x v="6"/>
    <n v="0"/>
    <s v=""/>
    <s v=""/>
    <x v="9"/>
  </r>
  <r>
    <x v="0"/>
    <s v="Alexandra Stefanie"/>
    <s v="alexandra.stefanie@asri.co.id"/>
    <s v="62812-1946-3231"/>
    <s v="ASRI"/>
    <s v="Marcomm"/>
    <m/>
    <s v="Basic"/>
    <n v="180652"/>
    <s v="SPV"/>
    <s v="Unit - PIK Avenue"/>
    <x v="4"/>
    <n v="180652"/>
    <d v="2018-05-02T00:00:00"/>
    <s v="Social Media Strategist Assistant Manager"/>
    <x v="20"/>
  </r>
  <r>
    <x v="0"/>
    <s v="Alviral Muhamad"/>
    <s v="alviral.muhamad@asri.co.id"/>
    <m/>
    <s v="ASRI"/>
    <s v="IA &amp; BP"/>
    <m/>
    <s v="Basic"/>
    <n v="170569"/>
    <s v="SPV"/>
    <s v="Head Office - ASGO"/>
    <x v="2"/>
    <n v="170569"/>
    <d v="2017-07-03T00:00:00"/>
    <s v="Internal Audit &amp; Business Process Supervisor"/>
    <x v="14"/>
  </r>
  <r>
    <x v="0"/>
    <s v="Anastasia Prisilla"/>
    <s v="anastasia.prisilla@asri.co.id"/>
    <s v="62812-9464-5811"/>
    <s v="ASRI"/>
    <s v="Leasing"/>
    <m/>
    <s v="Standard"/>
    <n v="231337"/>
    <s v="Manager"/>
    <s v="Unit - MOI"/>
    <x v="7"/>
    <n v="231337"/>
    <d v="2023-08-07T00:00:00"/>
    <s v="Leasing Manager"/>
    <x v="13"/>
  </r>
  <r>
    <x v="0"/>
    <s v="Andhiyah Tsabitah"/>
    <s v="andhiyah.tsabitah@asri.co.id"/>
    <s v="62851-5624-0752"/>
    <s v="ASRI"/>
    <s v="HR &amp; GA"/>
    <m/>
    <s v="Basic"/>
    <n v="211117"/>
    <s v="Staff"/>
    <s v="Unit - Fatmawati City Center"/>
    <x v="0"/>
    <n v="211117"/>
    <d v="2021-11-22T00:00:00"/>
    <s v="HR &amp; GA Operation Staff"/>
    <x v="1"/>
  </r>
  <r>
    <x v="0"/>
    <s v="Andreas Angga Wijaya"/>
    <s v="andreas.wijaya@asri.co.id"/>
    <s v="62898-2318-200"/>
    <s v="ASRI"/>
    <s v="Finance &amp; Accounting"/>
    <m/>
    <s v="Basic"/>
    <n v="230880"/>
    <s v="Staff"/>
    <s v="Head Office - ASGO"/>
    <x v="0"/>
    <n v="230880"/>
    <d v="2023-06-12T00:00:00"/>
    <s v="Accounting Staff"/>
    <x v="7"/>
  </r>
  <r>
    <x v="0"/>
    <s v="Andrie Satya Setiono"/>
    <s v="andri.setiono@asri.co.id"/>
    <s v="62898-8068-578"/>
    <s v="ASRI"/>
    <s v="Innovation"/>
    <m/>
    <s v="Basic"/>
    <n v="232372"/>
    <s v="Manager"/>
    <s v="Head Office - ASGO"/>
    <x v="7"/>
    <n v="232372"/>
    <d v="2024-01-01T00:00:00"/>
    <s v="Project Manager"/>
    <x v="17"/>
  </r>
  <r>
    <x v="0"/>
    <s v="Anita Septiyani"/>
    <s v="anita@asri.co.id"/>
    <s v="62812-2234-9102"/>
    <s v="ASRI"/>
    <s v="Finance &amp; Accounting"/>
    <m/>
    <s v="Basic"/>
    <n v="110480"/>
    <s v="Staff"/>
    <s v="Head Office - ASGO"/>
    <x v="0"/>
    <n v="110480"/>
    <d v="2011-05-31T00:00:00"/>
    <s v="Cashier Staff"/>
    <x v="7"/>
  </r>
  <r>
    <x v="0"/>
    <s v="Antonius Wibowo"/>
    <s v="antonius.wibowo@asri.co.id"/>
    <s v="62812-1330-5162"/>
    <s v="ASRI"/>
    <s v="Legal"/>
    <m/>
    <s v="Standard"/>
    <n v="220588"/>
    <s v="GM"/>
    <s v="Head Office - ASGO"/>
    <x v="7"/>
    <n v="220588"/>
    <d v="2022-04-18T00:00:00"/>
    <s v="Legal Manager"/>
    <x v="21"/>
  </r>
  <r>
    <x v="0"/>
    <s v="Arbhy Yuansar"/>
    <s v="arbhy.yuansar@asri.co.id"/>
    <s v="62812-1480-0500"/>
    <s v="ASRI"/>
    <s v="Leasing"/>
    <m/>
    <s v="Basic"/>
    <n v="170311"/>
    <s v="Admin"/>
    <s v="Unit - MOI"/>
    <x v="0"/>
    <n v="170311"/>
    <d v="2017-04-12T00:00:00"/>
    <s v="Leasing Administration Staff"/>
    <x v="13"/>
  </r>
  <r>
    <x v="0"/>
    <s v="Arie Priawan"/>
    <s v="arie.priawan@asri.co.id"/>
    <s v="62857-2967-1274"/>
    <s v="ASRI"/>
    <s v="Finance &amp; Accounting"/>
    <m/>
    <s v="Basic"/>
    <n v="190403"/>
    <s v="Staff"/>
    <s v="Head Office - ASGO"/>
    <x v="0"/>
    <n v="190403"/>
    <d v="2019-04-29T00:00:00"/>
    <s v="Collection Staff"/>
    <x v="7"/>
  </r>
  <r>
    <x v="0"/>
    <s v="Aruna Jati Rumbono"/>
    <s v="aruna.rumbono@asri.co.id"/>
    <s v="62811-7229-979"/>
    <s v="ASRI"/>
    <s v="Corcomm"/>
    <m/>
    <s v="Basic"/>
    <n v="221736"/>
    <s v="Assistant Manager"/>
    <s v="Unit - PIK Avenue"/>
    <x v="4"/>
    <n v="221736"/>
    <d v="2022-12-01T00:00:00"/>
    <s v="Seo UI/UX Designer Asst. Manager"/>
    <x v="20"/>
  </r>
  <r>
    <x v="0"/>
    <s v="Ary Kurniawan"/>
    <s v="ary.kurniawan@asri.co.id"/>
    <s v="62815-1379-0582"/>
    <s v="ASRI"/>
    <s v="Finance &amp; Accounting"/>
    <m/>
    <s v="Basic"/>
    <n v="160673"/>
    <s v="Staff"/>
    <s v="Head Office - ASGO"/>
    <x v="0"/>
    <n v="160673"/>
    <d v="2016-08-25T00:00:00"/>
    <s v="Collection Staff"/>
    <x v="7"/>
  </r>
  <r>
    <x v="0"/>
    <s v="Ary Syafari"/>
    <s v="ary.syafari@asri.co.id"/>
    <m/>
    <s v="ASRI"/>
    <s v="Fit Out"/>
    <m/>
    <s v="Basic"/>
    <n v="160136"/>
    <s v="Assistant Manager"/>
    <s v="Unit - MOI"/>
    <x v="4"/>
    <n v="160136"/>
    <d v="2016-02-09T00:00:00"/>
    <s v="Fit Out Assistant Manager"/>
    <x v="10"/>
  </r>
  <r>
    <x v="0"/>
    <s v="Aryo Pramono"/>
    <s v="aryo.pramono@asri.co.id"/>
    <s v="62812-1919-1674"/>
    <s v="ASRI"/>
    <s v="Casual Leasing"/>
    <m/>
    <s v="Standard"/>
    <n v="150132"/>
    <s v="Manager"/>
    <s v="Head Office - ASGO"/>
    <x v="8"/>
    <n v="150132"/>
    <d v="2015-02-02T00:00:00"/>
    <s v="Casual Leasing Manager"/>
    <x v="22"/>
  </r>
  <r>
    <x v="1"/>
    <s v="AskHRD"/>
    <s v="askHRD@asri.co.id"/>
    <m/>
    <s v="ASRI"/>
    <s v="HR &amp; GA"/>
    <m/>
    <s v="Basic"/>
    <m/>
    <s v="Staff"/>
    <s v="Head Office - ASGO"/>
    <x v="0"/>
    <m/>
    <m/>
    <m/>
    <x v="1"/>
  </r>
  <r>
    <x v="1"/>
    <s v="ASRI a subsidiary of Agung Sedayu Group"/>
    <s v="centerexperience@asri.co.id"/>
    <m/>
    <s v="ASRI"/>
    <s v="Marcomm"/>
    <m/>
    <s v="Basic"/>
    <m/>
    <s v="Staff"/>
    <s v="Head Office - ASGO"/>
    <x v="0"/>
    <m/>
    <m/>
    <m/>
    <x v="23"/>
  </r>
  <r>
    <x v="1"/>
    <s v="Asri F&amp;B"/>
    <s v="asrifnb@asri.co.id"/>
    <m/>
    <s v="ASRI"/>
    <s v="Other"/>
    <m/>
    <s v="Basic"/>
    <m/>
    <s v="Staff"/>
    <s v="Head Office - ASGO"/>
    <x v="0"/>
    <m/>
    <m/>
    <m/>
    <x v="5"/>
  </r>
  <r>
    <x v="1"/>
    <s v="ASRI Living"/>
    <s v="asriliving@asri.co.id"/>
    <m/>
    <s v="ASRI"/>
    <s v="CRM"/>
    <m/>
    <s v="Basic"/>
    <m/>
    <s v="Staff"/>
    <s v="Head Office - ASGO"/>
    <x v="0"/>
    <m/>
    <m/>
    <m/>
    <x v="24"/>
  </r>
  <r>
    <x v="0"/>
    <s v="Atet Rochidin"/>
    <s v="atet.rochidin@asri.co.id"/>
    <m/>
    <s v="ASRI"/>
    <s v="Engineering"/>
    <m/>
    <s v="Basic"/>
    <n v="240027"/>
    <s v="Senior Manager"/>
    <s v="Head Office - ASGO"/>
    <x v="8"/>
    <n v="240027"/>
    <d v="2024-01-08T00:00:00"/>
    <s v="Electrical Engineering Manager"/>
    <x v="2"/>
  </r>
  <r>
    <x v="0"/>
    <s v="Aulia Dina Savitri"/>
    <s v="aulia.savitri@asri.co.id"/>
    <s v="62857-7601-7627"/>
    <s v="ASRI"/>
    <s v="Finance &amp; Accounting"/>
    <m/>
    <s v="Basic"/>
    <n v="230037"/>
    <s v="Staff"/>
    <s v="Head Office - ASGO"/>
    <x v="0"/>
    <n v="230037"/>
    <d v="2023-01-16T00:00:00"/>
    <s v="Account Receivable Staff"/>
    <x v="7"/>
  </r>
  <r>
    <x v="0"/>
    <s v="Ayu Endah Lestari"/>
    <s v="ayu.lestari@asri.co.id"/>
    <s v="62812-9187-9606"/>
    <s v="ASRI"/>
    <s v="Finance &amp; Accounting"/>
    <m/>
    <s v="Basic"/>
    <n v="230064"/>
    <s v="Staff"/>
    <s v="Head Office - ASGO"/>
    <x v="0"/>
    <n v="230064"/>
    <d v="2023-01-24T00:00:00"/>
    <s v="Accounting Staff"/>
    <x v="7"/>
  </r>
  <r>
    <x v="0"/>
    <s v="Bagus Rinaldi"/>
    <s v="bagus.rinaldi@asri.co.id"/>
    <s v="62895-3307-64325"/>
    <s v="ASRI"/>
    <s v="Finance &amp; Accounting"/>
    <m/>
    <s v="Basic"/>
    <n v="230138"/>
    <s v="Staff"/>
    <s v="Head Office - ASGO"/>
    <x v="0"/>
    <n v="230138"/>
    <d v="2023-02-06T00:00:00"/>
    <s v="Account Payable Staff"/>
    <x v="7"/>
  </r>
  <r>
    <x v="0"/>
    <s v="Bayu Suwarning Hadi"/>
    <s v="bayu.hadi@asri.co.id"/>
    <s v="62851-5671-9103"/>
    <s v="ASRI"/>
    <s v="Innovation"/>
    <m/>
    <s v="Basic"/>
    <n v="232379"/>
    <s v="Assistant Manager"/>
    <s v="Head Office - ASGO"/>
    <x v="4"/>
    <n v="232379"/>
    <d v="2024-01-01T00:00:00"/>
    <s v="Software Engineering Assistant Manager"/>
    <x v="17"/>
  </r>
  <r>
    <x v="0"/>
    <s v="Bella Jade Khadidjaah"/>
    <s v="bella.khadidjaah@asri.co.id"/>
    <s v="62838-4030-2720"/>
    <s v="ASRI"/>
    <s v="Procurement"/>
    <m/>
    <s v="Basic"/>
    <n v="231882"/>
    <s v="Admin"/>
    <s v="Head Office - ASGO"/>
    <x v="0"/>
    <n v="231882"/>
    <d v="2023-10-23T00:00:00"/>
    <s v="Procurement Administration Staff"/>
    <x v="16"/>
  </r>
  <r>
    <x v="0"/>
    <s v="Benny"/>
    <s v="benjamin.hermansyah@asri.co.id"/>
    <m/>
    <s v="ASRI"/>
    <s v="Leasing"/>
    <m/>
    <s v="Standard"/>
    <n v="171033"/>
    <s v="Manager"/>
    <s v="Unit - GGP"/>
    <x v="7"/>
    <n v="171033"/>
    <d v="2017-11-08T00:00:00"/>
    <s v="Leasing Manager"/>
    <x v="13"/>
  </r>
  <r>
    <x v="0"/>
    <s v="Berliana Adi Safitri"/>
    <s v="berliana.safitri@asri.co.id"/>
    <s v="62857-9935-8134"/>
    <s v="ASRI"/>
    <s v="Asset Management"/>
    <m/>
    <s v="Basic"/>
    <n v="231055"/>
    <s v="Staff"/>
    <s v="Head Office - ASGO"/>
    <x v="0"/>
    <n v="231055"/>
    <d v="2023-07-03T00:00:00"/>
    <s v="Asset Management &amp; Controller Staff"/>
    <x v="7"/>
  </r>
  <r>
    <x v="0"/>
    <s v="Bintari Rarastiwi"/>
    <s v="bintari.rarastiwi@asri.co.id"/>
    <s v="62812-2384-641"/>
    <s v="ASRI"/>
    <s v="Operational"/>
    <m/>
    <s v="Basic"/>
    <m/>
    <s v="Manager"/>
    <s v="Head Office - ASGO"/>
    <x v="7"/>
    <n v="0"/>
    <s v=""/>
    <s v=""/>
    <x v="0"/>
  </r>
  <r>
    <x v="0"/>
    <s v="Boby Priambodo"/>
    <s v="boby.priambodo@asri.co.id"/>
    <m/>
    <s v="ASRI"/>
    <s v="Brandcomm"/>
    <m/>
    <s v="Basic"/>
    <m/>
    <s v="Staff"/>
    <s v="Head Office - ASGO"/>
    <x v="0"/>
    <n v="0"/>
    <s v=""/>
    <s v=""/>
    <x v="25"/>
  </r>
  <r>
    <x v="1"/>
    <s v="Brandcomm Asset"/>
    <s v="brandcomm.asset@asri.co.id"/>
    <m/>
    <s v="ASRI"/>
    <s v="Brandcomm"/>
    <m/>
    <s v="Basic"/>
    <m/>
    <s v="Staff"/>
    <s v="Head Office - ASGO"/>
    <x v="0"/>
    <m/>
    <m/>
    <m/>
    <x v="25"/>
  </r>
  <r>
    <x v="0"/>
    <s v="Cahyo Satrio Pinilih Bagus Prabowo"/>
    <s v="cahyo.prabowo@asri.co.id"/>
    <s v="62857-7728-2849"/>
    <s v="ASRI"/>
    <s v="Research &amp; Development"/>
    <s v="Research &amp; Development Senior Staff"/>
    <s v="Basic"/>
    <m/>
    <s v="Senior Staff"/>
    <s v="Head Office - ASGO"/>
    <x v="5"/>
    <n v="0"/>
    <s v=""/>
    <s v=""/>
    <x v="26"/>
  </r>
  <r>
    <x v="0"/>
    <s v="Candra Segren"/>
    <s v="candra.segren@asri.co.id"/>
    <s v="62813-1905-1488"/>
    <s v="ASRI"/>
    <s v="IT"/>
    <m/>
    <s v="Standard"/>
    <n v="150821"/>
    <s v="Manager"/>
    <s v="Head Office - ASGO"/>
    <x v="7"/>
    <n v="150821"/>
    <d v="2015-09-28T00:00:00"/>
    <s v="IT Operation Manager"/>
    <x v="15"/>
  </r>
  <r>
    <x v="0"/>
    <s v="Celline Febianca"/>
    <s v="celline.febianca@asri.co.id"/>
    <s v="62821-2363-1971"/>
    <s v="ASRI"/>
    <s v="Leasing"/>
    <m/>
    <s v="Standard"/>
    <n v="221366"/>
    <s v="SPV"/>
    <s v="Unit - ASHTA"/>
    <x v="2"/>
    <n v="221366"/>
    <d v="2022-09-19T00:00:00"/>
    <s v="Leasing Supervisor"/>
    <x v="13"/>
  </r>
  <r>
    <x v="0"/>
    <s v="Chichilia Clarasati"/>
    <s v="chichilia.clarasati@asri.co.id"/>
    <s v="62878-1710-6609"/>
    <s v="ASRI"/>
    <s v="Procurement"/>
    <m/>
    <s v="Basic"/>
    <m/>
    <s v="SPV"/>
    <s v="Head Office - ASGO"/>
    <x v="3"/>
    <n v="0"/>
    <s v=""/>
    <s v=""/>
    <x v="16"/>
  </r>
  <r>
    <x v="0"/>
    <s v="Christian"/>
    <s v="christian@asri.co.id"/>
    <s v="62818-0813-4922"/>
    <s v="ASRI"/>
    <s v="Finance &amp; Accounting"/>
    <m/>
    <s v="Basic"/>
    <n v="220689"/>
    <s v="Staff"/>
    <s v="Head Office - ASGO"/>
    <x v="0"/>
    <n v="220689"/>
    <d v="2022-05-17T00:00:00"/>
    <s v="Tax Staff"/>
    <x v="7"/>
  </r>
  <r>
    <x v="0"/>
    <s v="Christin Aprina"/>
    <s v="christin.aprina@asri.co.id"/>
    <s v="62812-6204-8265"/>
    <s v="ASRI"/>
    <s v="Finance &amp; Accounting"/>
    <m/>
    <s v="Basic"/>
    <n v="191066"/>
    <s v="Staff"/>
    <s v="Head Office - ASGO"/>
    <x v="0"/>
    <n v="191066"/>
    <d v="2019-11-18T00:00:00"/>
    <s v="Account Receivable Staff"/>
    <x v="7"/>
  </r>
  <r>
    <x v="0"/>
    <s v="cinantya mekar cinta"/>
    <s v="cinantya@asri.co.id"/>
    <s v="62822-4549-1129"/>
    <s v="ASRI"/>
    <s v="Marcomm"/>
    <m/>
    <s v="Standard"/>
    <n v="210529"/>
    <s v="SPV"/>
    <s v="Unit - ASHTA"/>
    <x v="2"/>
    <n v="210529"/>
    <d v="2021-07-01T00:00:00"/>
    <s v="Events Supervisor"/>
    <x v="4"/>
  </r>
  <r>
    <x v="0"/>
    <s v="Citra Marina Napitupulu"/>
    <s v="citra.marina@asri.co.id"/>
    <s v="62821-3551-7545"/>
    <s v="ASRI"/>
    <s v="Legal"/>
    <m/>
    <s v="Basic"/>
    <n v="220502"/>
    <s v="SPV"/>
    <s v="Head Office - ASGO"/>
    <x v="2"/>
    <n v="220502"/>
    <d v="2022-04-04T00:00:00"/>
    <s v="Legal Supervisor"/>
    <x v="21"/>
  </r>
  <r>
    <x v="0"/>
    <s v="Citra Puspa"/>
    <s v="citra.puspa@asri.co.id"/>
    <s v="62821-1396-3496"/>
    <s v="ASRI"/>
    <s v="Finance &amp; Accounting"/>
    <m/>
    <s v="Basic"/>
    <n v="180202"/>
    <s v="SPV"/>
    <s v="Head Office - ASGO"/>
    <x v="2"/>
    <n v="180202"/>
    <d v="2018-02-12T00:00:00"/>
    <s v="Accounting Supervisor"/>
    <x v="7"/>
  </r>
  <r>
    <x v="0"/>
    <s v="Clara Veronica"/>
    <s v="clara.veronica@asri.co.id"/>
    <s v="62896-9804-7767"/>
    <s v="ASRI"/>
    <s v="Leasing"/>
    <m/>
    <s v="Basic"/>
    <n v="230720"/>
    <s v="Staff"/>
    <s v="Unit - MOI"/>
    <x v="0"/>
    <n v="230720"/>
    <d v="2023-05-24T00:00:00"/>
    <s v="Leasing Administration Staff"/>
    <x v="13"/>
  </r>
  <r>
    <x v="0"/>
    <s v="Claudia Natasya"/>
    <s v="claudia.natasya@asri.co.id"/>
    <s v="62822-1614-5159"/>
    <s v="ASRI"/>
    <s v="Leasing"/>
    <m/>
    <s v="Standard"/>
    <n v="231948"/>
    <s v="Manager"/>
    <s v="Unit - MOI"/>
    <x v="7"/>
    <n v="231948"/>
    <d v="2023-11-01T00:00:00"/>
    <s v="Leasing Manager"/>
    <x v="13"/>
  </r>
  <r>
    <x v="0"/>
    <s v="Clausius Eko P"/>
    <s v="clausius.prasetyo@asri.co.id"/>
    <s v="62819-5265-2121"/>
    <s v="ASRI"/>
    <s v="Brandcomm"/>
    <m/>
    <s v="Basic"/>
    <n v="221527"/>
    <s v="SPV"/>
    <s v="Unit - PIK Avenue"/>
    <x v="2"/>
    <n v="221527"/>
    <d v="2022-10-07T00:00:00"/>
    <s v="Visual Merchandise &amp; Onsite Supervisor"/>
    <x v="18"/>
  </r>
  <r>
    <x v="0"/>
    <s v="Clifford Frentzen Anggoh"/>
    <s v="clifford.anggoh@asri.co.id"/>
    <s v="62856-9232-9795"/>
    <s v="ASRI"/>
    <s v="Marcomm"/>
    <m/>
    <s v="Basic"/>
    <n v="231286"/>
    <s v="SPV"/>
    <s v="Unit - PIK Avenue"/>
    <x v="2"/>
    <n v="231286"/>
    <d v="2023-08-01T00:00:00"/>
    <s v="Content Creator Supervisor"/>
    <x v="20"/>
  </r>
  <r>
    <x v="0"/>
    <s v="Cynthia Dm"/>
    <s v="cynthia.dm@asri.co.id"/>
    <s v="62812-1308-8168"/>
    <s v="ASRI"/>
    <s v="Asset Management"/>
    <m/>
    <s v="Standard"/>
    <n v="170149"/>
    <s v="Manager"/>
    <s v="Head Office - ASGO"/>
    <x v="7"/>
    <n v="170149"/>
    <d v="2017-02-20T00:00:00"/>
    <s v="Asset Management &amp; Controller Manager"/>
    <x v="7"/>
  </r>
  <r>
    <x v="0"/>
    <s v="Daniel"/>
    <s v="daniel.widyasana@asri.co.id"/>
    <s v="62819-3244-7419"/>
    <s v="ASRI"/>
    <s v="Asset Management"/>
    <m/>
    <s v="Basic"/>
    <n v="231932"/>
    <s v="Staff"/>
    <s v="Head Office - ASGO"/>
    <x v="0"/>
    <n v="231932"/>
    <d v="2023-11-01T00:00:00"/>
    <s v="Asset Management &amp; Controller Staff"/>
    <x v="7"/>
  </r>
  <r>
    <x v="0"/>
    <s v="Daniel Sirait"/>
    <s v="daniel.sirait@asri.co.id"/>
    <s v="62818-930-104"/>
    <s v="ASRI"/>
    <s v="HR &amp; GA"/>
    <m/>
    <s v="Basic"/>
    <n v="190126"/>
    <s v="Assistant Manager"/>
    <s v="Head Office - ASGO"/>
    <x v="4"/>
    <n v="190126"/>
    <d v="2019-02-04T00:00:00"/>
    <s v="HR &amp; GA Operation Assistant Manager"/>
    <x v="1"/>
  </r>
  <r>
    <x v="0"/>
    <s v="Danny Stephanus Christian"/>
    <s v="danny.christian@asri.co.id"/>
    <s v="62858-1377-1919"/>
    <s v="ASRI"/>
    <s v="Operational"/>
    <m/>
    <s v="Basic"/>
    <n v="240193"/>
    <s v="Manager"/>
    <s v="Unit - MOI"/>
    <x v="7"/>
    <n v="240193"/>
    <d v="2024-02-01T00:00:00"/>
    <s v="Operation Mall Manager"/>
    <x v="0"/>
  </r>
  <r>
    <x v="0"/>
    <s v="Darmawan Setianggono"/>
    <s v="darmawan.setianggono@asri.co.id"/>
    <s v="62811-1149-882"/>
    <s v="ASRI"/>
    <s v="Finance &amp; Accounting"/>
    <m/>
    <s v="Basic"/>
    <n v="150924"/>
    <s v="Staff"/>
    <s v="Head Office - ASGO"/>
    <x v="0"/>
    <n v="150924"/>
    <d v="2015-10-26T00:00:00"/>
    <s v="Collection Staff"/>
    <x v="7"/>
  </r>
  <r>
    <x v="0"/>
    <s v="David Hilman"/>
    <s v="david.hilman@asri.co.id"/>
    <s v="62812-1113-360"/>
    <s v="ASRI"/>
    <s v="COO"/>
    <m/>
    <s v="Standard"/>
    <n v="140713"/>
    <s v="COO"/>
    <s v="Head Office - ASGO"/>
    <x v="9"/>
    <n v="140713"/>
    <d v="2014-07-01T00:00:00"/>
    <s v="COO Mall"/>
    <x v="12"/>
  </r>
  <r>
    <x v="0"/>
    <s v="Dedi Rahmad"/>
    <s v="dedi.rahmad@asri.co.id"/>
    <s v="62812-2230-0540"/>
    <s v="ASRI"/>
    <s v="Procurement"/>
    <m/>
    <s v="Basic"/>
    <n v="220144"/>
    <s v="SPV"/>
    <s v="Head Office - ASGO"/>
    <x v="2"/>
    <n v="220144"/>
    <d v="2022-02-02T00:00:00"/>
    <s v="Procurement Supervisor"/>
    <x v="16"/>
  </r>
  <r>
    <x v="0"/>
    <s v="Degia Parlopa"/>
    <s v="degia.parlopa@asri.co.id"/>
    <s v="62812-8231-0886"/>
    <s v="ASRI"/>
    <s v="IT"/>
    <m/>
    <s v="Basic"/>
    <n v="221489"/>
    <s v="SPV"/>
    <s v="Head Office - ASGO"/>
    <x v="0"/>
    <n v="221489"/>
    <d v="2022-10-03T00:00:00"/>
    <s v="IT Infrastructure Staff "/>
    <x v="15"/>
  </r>
  <r>
    <x v="0"/>
    <s v="Dena Asep Permana"/>
    <s v="dena.permana@asri.co.id"/>
    <s v="62822-1741-6292"/>
    <s v="ASRI"/>
    <s v="Procurement"/>
    <m/>
    <s v="Basic"/>
    <n v="221671"/>
    <s v="SPV"/>
    <s v="Head Office - ASGO"/>
    <x v="2"/>
    <n v="221671"/>
    <d v="2022-11-14T00:00:00"/>
    <s v="Procurement Supervisor"/>
    <x v="16"/>
  </r>
  <r>
    <x v="0"/>
    <s v="Dewi Kartika"/>
    <s v="deka.dewikartika@asri.co.id"/>
    <m/>
    <s v="ASRI"/>
    <s v="Leasing"/>
    <m/>
    <s v="Standard"/>
    <n v="181035"/>
    <s v="Manager"/>
    <s v="Unit - MOI"/>
    <x v="10"/>
    <n v="181035"/>
    <d v="2018-08-06T00:00:00"/>
    <s v="Leasing General Manager"/>
    <x v="13"/>
  </r>
  <r>
    <x v="0"/>
    <s v="Dhany Andreas"/>
    <s v="dhany.andreas@asri.co.id"/>
    <s v="62812-9523-5680"/>
    <s v="ASRI"/>
    <s v="Casual Leasing"/>
    <m/>
    <s v="Basic"/>
    <n v="181122"/>
    <s v="SPV"/>
    <s v="Unit - PIK Avenue"/>
    <x v="2"/>
    <n v="181122"/>
    <d v="2018-09-03T00:00:00"/>
    <s v="Advertising &amp; Shopping Promotion Supervisor"/>
    <x v="4"/>
  </r>
  <r>
    <x v="0"/>
    <s v="Dharmawan Prakoso"/>
    <s v="dharmawan.prakoso@asri.co.id"/>
    <m/>
    <s v="ASRI"/>
    <s v="Govrel"/>
    <m/>
    <s v="Basic"/>
    <n v="190985"/>
    <s v="SPV"/>
    <s v="Head Office - ASGO"/>
    <x v="2"/>
    <n v="190985"/>
    <d v="2019-10-17T00:00:00"/>
    <s v="Government Relations Supervisor"/>
    <x v="21"/>
  </r>
  <r>
    <x v="0"/>
    <s v="Diah Rahayu"/>
    <s v="diah.rahayu@asri.co.id"/>
    <s v="62811-8199-954"/>
    <s v="ASRI"/>
    <s v="HR &amp; GA"/>
    <m/>
    <s v="Standard"/>
    <n v="230556"/>
    <s v="GM"/>
    <s v="Head Office - ASGO"/>
    <x v="11"/>
    <n v="230556"/>
    <d v="2023-05-01T00:00:00"/>
    <s v="Human Resources Operation General Manager"/>
    <x v="1"/>
  </r>
  <r>
    <x v="0"/>
    <s v="Dian Daniasih"/>
    <s v="dian.daniasih@asri.co.id"/>
    <m/>
    <s v="ASRI"/>
    <s v="Finance &amp; Accounting"/>
    <m/>
    <s v="Basic"/>
    <n v="170395"/>
    <s v="Staff"/>
    <s v="Unit - MOI"/>
    <x v="0"/>
    <n v="170395"/>
    <d v="2017-05-02T00:00:00"/>
    <s v="Cashier Staff"/>
    <x v="7"/>
  </r>
  <r>
    <x v="0"/>
    <s v="Dian Permana"/>
    <s v="dian.permana@asri.co.id"/>
    <m/>
    <s v="ASRI"/>
    <s v="Drafter"/>
    <m/>
    <s v="Basic"/>
    <m/>
    <s v="Staff"/>
    <s v="Head Office - ASGO"/>
    <x v="0"/>
    <n v="0"/>
    <s v=""/>
    <s v=""/>
    <x v="27"/>
  </r>
  <r>
    <x v="0"/>
    <s v="Diar Aulia Adang"/>
    <s v="diar.adang@asri.co.id"/>
    <s v="62811-2245-996"/>
    <s v="ASRI"/>
    <s v="Legal"/>
    <m/>
    <s v="Basic"/>
    <n v="232062"/>
    <s v="Assistant Manager"/>
    <s v="Head Office - ASGO"/>
    <x v="4"/>
    <n v="232062"/>
    <d v="2023-11-20T00:00:00"/>
    <s v="Legal Assistant Manager"/>
    <x v="21"/>
  </r>
  <r>
    <x v="0"/>
    <s v="Diniati Meita"/>
    <s v="diniati.meita@asri.co.id"/>
    <s v="62857-1613-1975"/>
    <s v="ASRI"/>
    <s v="Finance &amp; Accounting"/>
    <m/>
    <s v="Basic"/>
    <n v="150252"/>
    <s v="Staff"/>
    <s v="Head Office - ASGO"/>
    <x v="0"/>
    <n v="150252"/>
    <d v="2015-03-03T00:00:00"/>
    <s v="Tax Staff"/>
    <x v="7"/>
  </r>
  <r>
    <x v="0"/>
    <s v="Dominggo Aritonang"/>
    <s v="dominggo.aritonang@asri.co.id"/>
    <s v="62878-8637-8699"/>
    <s v="ASRI"/>
    <s v="Finance &amp; Accounting"/>
    <m/>
    <s v="Basic (Home &amp; business)"/>
    <n v="180543"/>
    <s v="Manager"/>
    <s v="Head Office - ASGO"/>
    <x v="8"/>
    <n v="180543"/>
    <d v="2018-04-09T00:00:00"/>
    <s v="Finance &amp; Accounting Senior Manager"/>
    <x v="7"/>
  </r>
  <r>
    <x v="0"/>
    <s v="Doni Widotama Saputra"/>
    <s v="doni.saputra@asri.co.id"/>
    <s v="62812-8518-7636"/>
    <s v="ASRI"/>
    <s v="Procurement"/>
    <m/>
    <s v="Basic"/>
    <n v="231793"/>
    <s v="Staff"/>
    <s v="Unit - Menara Jakarta"/>
    <x v="0"/>
    <n v="231793"/>
    <d v="2023-10-11T00:00:00"/>
    <s v="Purchasing Staff"/>
    <x v="28"/>
  </r>
  <r>
    <x v="0"/>
    <s v="Dustin Kumara"/>
    <s v="dustin.kumara@asri.co.id"/>
    <s v="62853-1358-3820"/>
    <s v="ASRI"/>
    <s v="Finance &amp; Accounting"/>
    <m/>
    <s v="Basic"/>
    <n v="190783"/>
    <s v="Staff"/>
    <s v="Head Office - ASGO"/>
    <x v="2"/>
    <n v="190783"/>
    <d v="2019-09-02T00:00:00"/>
    <s v="Collection Supervisor"/>
    <x v="7"/>
  </r>
  <r>
    <x v="0"/>
    <s v="Dwi Ari"/>
    <s v="dwi.ari@asri.co.id"/>
    <s v="62895-1415-4094"/>
    <s v="ASRI"/>
    <s v="Govrel"/>
    <m/>
    <s v="Basic"/>
    <n v="150957"/>
    <s v="SPV"/>
    <s v="Head Office - ASGO"/>
    <x v="2"/>
    <n v="150957"/>
    <d v="2015-11-02T00:00:00"/>
    <s v="Government Relations Supervisor"/>
    <x v="21"/>
  </r>
  <r>
    <x v="0"/>
    <s v="Edward Zico"/>
    <s v="edward.zico@asri.co.id"/>
    <m/>
    <s v="ASRI"/>
    <s v="Fit Out"/>
    <m/>
    <s v="Basic"/>
    <n v="180745"/>
    <s v="SPV"/>
    <s v="Unit - PIK Avenue"/>
    <x v="4"/>
    <n v="180745"/>
    <d v="2018-05-18T00:00:00"/>
    <s v="ASRI Living Assistant Manager"/>
    <x v="29"/>
  </r>
  <r>
    <x v="0"/>
    <s v="Een"/>
    <s v="een@asri.co.id"/>
    <s v="62812-9113-2313"/>
    <s v="ASRI"/>
    <s v="Finance &amp; Accounting"/>
    <m/>
    <s v="Basic"/>
    <n v="150712"/>
    <s v="Staff"/>
    <s v="Head Office - ASGO"/>
    <x v="2"/>
    <n v="150712"/>
    <d v="2015-08-24T00:00:00"/>
    <s v="Account Payable Supervisor"/>
    <x v="7"/>
  </r>
  <r>
    <x v="0"/>
    <s v="Elgaree Jane Hanna Zohnya"/>
    <s v="elgaree.zohnya@asri.co.id"/>
    <s v="62813-1623-2355"/>
    <s v="ASRI"/>
    <s v="Leasing"/>
    <m/>
    <s v="Standard"/>
    <n v="240059"/>
    <s v="Manager"/>
    <s v="Unit - GGP"/>
    <x v="7"/>
    <n v="240059"/>
    <d v="2024-01-15T00:00:00"/>
    <s v="Leasing Manager"/>
    <x v="13"/>
  </r>
  <r>
    <x v="0"/>
    <s v="Elisa Kusumanita Sari"/>
    <s v="elisa.sari@asri.co.id"/>
    <s v="62812-2867-7820"/>
    <s v="ASRI"/>
    <s v="Finance &amp; Accounting"/>
    <m/>
    <s v="Basic"/>
    <n v="221295"/>
    <s v="Staff"/>
    <s v="Head Office - ASGO"/>
    <x v="0"/>
    <n v="221295"/>
    <d v="2022-08-29T00:00:00"/>
    <s v="Accounting Staff"/>
    <x v="7"/>
  </r>
  <r>
    <x v="0"/>
    <s v="Elizabeth Nataline Riama Tobing"/>
    <s v="elizabeth.tobing@asri.co.id"/>
    <s v="62811-1089-393"/>
    <s v="ASRI"/>
    <s v="Leasing"/>
    <m/>
    <s v="Basic"/>
    <n v="221576"/>
    <s v="SPV"/>
    <s v="Unit - MOI"/>
    <x v="2"/>
    <n v="221576"/>
    <d v="2022-10-24T00:00:00"/>
    <s v="Leasing Supervisor"/>
    <x v="13"/>
  </r>
  <r>
    <x v="0"/>
    <s v="Eric Daryl"/>
    <s v="eric.daryl@asri.co.id"/>
    <m/>
    <s v="ASRI"/>
    <s v="Operational"/>
    <m/>
    <s v="Standard"/>
    <n v="170086"/>
    <s v="GM"/>
    <s v="Unit - PIK Avenue"/>
    <x v="12"/>
    <n v="170086"/>
    <d v="2017-02-01T00:00:00"/>
    <s v="Operation Director"/>
    <x v="0"/>
  </r>
  <r>
    <x v="0"/>
    <s v="Eva Tri Handayani"/>
    <s v="eva.handayani@asri.co.id"/>
    <s v="62812-9582-5417"/>
    <s v="ASRI"/>
    <s v="Finance &amp; Accounting"/>
    <m/>
    <s v="Basic"/>
    <n v="220320"/>
    <s v="SPV"/>
    <s v="Head Office - ASGO"/>
    <x v="2"/>
    <n v="220320"/>
    <d v="2022-03-07T00:00:00"/>
    <s v="Tax Supervisor"/>
    <x v="7"/>
  </r>
  <r>
    <x v="0"/>
    <s v="Evalia Arisyanti"/>
    <s v="evalia.arisyanti@asri.co.id"/>
    <s v="62811-1927-319"/>
    <s v="ASRI"/>
    <s v="Marcomm"/>
    <m/>
    <s v="Standard"/>
    <n v="170179"/>
    <s v="Assistant Manager"/>
    <s v="Head Office - ASGO"/>
    <x v="4"/>
    <n v="170179"/>
    <d v="2017-03-01T00:00:00"/>
    <s v="Personal Assistant Assistant Manager"/>
    <x v="30"/>
  </r>
  <r>
    <x v="0"/>
    <s v="Evia Sardodjo"/>
    <s v="evia.sardodjo@asri.co.id"/>
    <s v="62818-499-489"/>
    <s v="ASRI"/>
    <s v="Leasing"/>
    <m/>
    <s v="Standard"/>
    <n v="221579"/>
    <s v="Deputy GM"/>
    <s v="Head Office - ASGO"/>
    <x v="10"/>
    <n v="221579"/>
    <d v="2022-10-24T00:00:00"/>
    <s v="Leasing Deputy General Manager"/>
    <x v="13"/>
  </r>
  <r>
    <x v="0"/>
    <s v="Ezra Laurencia Anwar"/>
    <s v="ezra.anwar@asri.co.id"/>
    <s v="62878-8495-4541"/>
    <s v="ASRI"/>
    <s v="Business Development"/>
    <s v="Business Development Supervisor"/>
    <s v="Basic"/>
    <m/>
    <s v="SPV"/>
    <s v="Head Office - ASGO"/>
    <x v="3"/>
    <n v="0"/>
    <s v=""/>
    <s v=""/>
    <x v="19"/>
  </r>
  <r>
    <x v="0"/>
    <s v="Fahri Amin"/>
    <s v="fahri.amin@asri.co.id"/>
    <s v="62813-8703-6353"/>
    <s v="ASRI"/>
    <s v="Marcomm"/>
    <m/>
    <s v="Basic"/>
    <n v="230344"/>
    <s v="SPV"/>
    <s v="Unit - PIK Avenue"/>
    <x v="2"/>
    <n v="230344"/>
    <d v="2023-04-03T00:00:00"/>
    <s v="Visual Merchandise &amp; Onsite Supervisor"/>
    <x v="18"/>
  </r>
  <r>
    <x v="0"/>
    <s v="Fanny"/>
    <s v="fanny.fanny@asri.co.id"/>
    <s v="62818-0741-7709"/>
    <s v="ASRI"/>
    <s v="MBD"/>
    <m/>
    <s v="Basic"/>
    <n v="220067"/>
    <s v="Manager"/>
    <s v="Head Office - ASGO"/>
    <x v="7"/>
    <n v="220067"/>
    <d v="2022-01-17T00:00:00"/>
    <s v="Business Development Manager"/>
    <x v="19"/>
  </r>
  <r>
    <x v="0"/>
    <s v="Fansuri Ali Yafi"/>
    <s v="fansuri.yafi@asri.co.id"/>
    <s v="62812-9666-7780"/>
    <s v="ASRI"/>
    <s v="Marcomm"/>
    <m/>
    <s v="Basic"/>
    <n v="221347"/>
    <s v="SPV"/>
    <s v="Unit - PIK Avenue"/>
    <x v="2"/>
    <n v="221347"/>
    <d v="2022-09-12T00:00:00"/>
    <s v="Content Creator Supervisor"/>
    <x v="20"/>
  </r>
  <r>
    <x v="0"/>
    <s v="Felicia Ruth Agriani"/>
    <s v="felicia.ruth@asri.co.id"/>
    <m/>
    <s v="ASRI"/>
    <s v="Brandcomm"/>
    <m/>
    <s v="Basic"/>
    <n v="190153"/>
    <s v="Staff"/>
    <s v="Unit - PIK Avenue"/>
    <x v="0"/>
    <n v="190153"/>
    <d v="2019-02-11T00:00:00"/>
    <s v="Graphic Designer Staff"/>
    <x v="4"/>
  </r>
  <r>
    <x v="0"/>
    <s v="Fifi Kuryani"/>
    <s v="fifi.kuryani@asri.co.id"/>
    <s v="62858-2071-0801"/>
    <s v="ASRI"/>
    <s v="Finance &amp; Accounting"/>
    <m/>
    <s v="Basic"/>
    <n v="211005"/>
    <s v="Staff"/>
    <s v="Head Office - ASGO"/>
    <x v="0"/>
    <n v="211005"/>
    <d v="2021-10-25T00:00:00"/>
    <s v="Account Payable Staff"/>
    <x v="7"/>
  </r>
  <r>
    <x v="0"/>
    <s v="Fikri Ardiansyah"/>
    <s v="fikri.ardiansyah@asri.co.id"/>
    <s v="62898-471-304"/>
    <s v="ASRI"/>
    <s v="Finance &amp; Accounting"/>
    <m/>
    <s v="Basic"/>
    <n v="240011"/>
    <s v="Staff"/>
    <s v="Head Office - ASGO"/>
    <x v="0"/>
    <n v="240011"/>
    <d v="2024-01-04T00:00:00"/>
    <s v="Collection Staff"/>
    <x v="7"/>
  </r>
  <r>
    <x v="1"/>
    <s v="Finance Procurement"/>
    <s v="finance.procurement@asri.co.id"/>
    <m/>
    <s v="ASRI"/>
    <s v="Procurement"/>
    <m/>
    <s v="Basic"/>
    <m/>
    <s v="Staff"/>
    <s v="Head Office - ASGO"/>
    <x v="0"/>
    <m/>
    <m/>
    <m/>
    <x v="16"/>
  </r>
  <r>
    <x v="0"/>
    <s v="Fransiskus Simson"/>
    <s v="fransiskus.simson@asri.co.id"/>
    <s v="62813-9123-2461"/>
    <s v="ASRI"/>
    <s v="IT"/>
    <m/>
    <s v="Basic"/>
    <n v="231399"/>
    <s v="Staff"/>
    <s v="Head Office - ASGO"/>
    <x v="0"/>
    <n v="231399"/>
    <d v="2023-08-14T00:00:00"/>
    <s v="IT Infrastructure Staff "/>
    <x v="15"/>
  </r>
  <r>
    <x v="0"/>
    <s v="Galih Rizky"/>
    <s v="galih.rizky@asri.co.id"/>
    <s v="62812-8027-9631"/>
    <s v="ASRI"/>
    <s v="Asset Management"/>
    <m/>
    <s v="Basic"/>
    <n v="141045"/>
    <s v="SPV"/>
    <s v="Head Office - ASGO"/>
    <x v="4"/>
    <n v="141045"/>
    <d v="2014-09-24T00:00:00"/>
    <s v="Asset Management &amp; Controller Assistant Manager"/>
    <x v="7"/>
  </r>
  <r>
    <x v="1"/>
    <s v="GP Admin"/>
    <s v="gp.admin@asri.co.id"/>
    <m/>
    <s v="ASRI"/>
    <s v="Finance &amp; Accounting"/>
    <m/>
    <s v="Basic"/>
    <m/>
    <s v="Staff"/>
    <s v="Head Office - ASGO"/>
    <x v="0"/>
    <m/>
    <m/>
    <m/>
    <x v="7"/>
  </r>
  <r>
    <x v="1"/>
    <s v="GP Alert"/>
    <s v="gp.alert@asri.co.id"/>
    <m/>
    <s v="ASRI"/>
    <s v="IT"/>
    <m/>
    <s v="Basic"/>
    <m/>
    <s v="Staff"/>
    <s v="Head Office - ASGO"/>
    <x v="0"/>
    <m/>
    <m/>
    <m/>
    <x v="15"/>
  </r>
  <r>
    <x v="1"/>
    <s v="Green ASRI"/>
    <s v="green@asri.co.id"/>
    <m/>
    <s v="ASRI"/>
    <s v="Other"/>
    <m/>
    <s v="Basic"/>
    <m/>
    <s v="Staff"/>
    <s v="Head Office - ASGO"/>
    <x v="0"/>
    <m/>
    <m/>
    <m/>
    <x v="5"/>
  </r>
  <r>
    <x v="0"/>
    <s v="Gunawan Bahri"/>
    <s v="gunawan.bahri@asri.co.id"/>
    <s v="62811-800-862"/>
    <s v="ASRI"/>
    <s v="Engineering"/>
    <m/>
    <s v="Standard"/>
    <n v="231711"/>
    <s v="GM"/>
    <s v="Head Office - ASGO"/>
    <x v="12"/>
    <n v="231711"/>
    <d v="2023-10-02T00:00:00"/>
    <s v="Engineering Director"/>
    <x v="2"/>
  </r>
  <r>
    <x v="0"/>
    <s v="Hadinata"/>
    <s v="hadinata.atta@asri.co.id"/>
    <s v="62812-8802-9296"/>
    <s v="ASRI"/>
    <s v="Procurement"/>
    <m/>
    <s v="Basic"/>
    <n v="232298"/>
    <s v="SPV"/>
    <s v="Head Office - ASGO"/>
    <x v="2"/>
    <n v="232298"/>
    <d v="2023-12-18T00:00:00"/>
    <s v="Procurement Supervisor"/>
    <x v="16"/>
  </r>
  <r>
    <x v="0"/>
    <s v="Handy Yunanto"/>
    <s v="handy.yunanto@asri.co.id"/>
    <s v="62812-1838-4146"/>
    <s v="ASRI"/>
    <s v="Finance &amp; Accounting"/>
    <m/>
    <s v="Basic"/>
    <n v="210303"/>
    <s v="Staff"/>
    <s v="Head Office - ASGO"/>
    <x v="0"/>
    <n v="210303"/>
    <d v="2021-05-03T00:00:00"/>
    <s v="Collection Staff"/>
    <x v="7"/>
  </r>
  <r>
    <x v="0"/>
    <s v="Hany Pratama"/>
    <s v="hany.pratama@asri.co.id"/>
    <s v="62811-9110-755"/>
    <s v="ASRI"/>
    <s v="Innovation"/>
    <m/>
    <s v="Standard"/>
    <n v="231525"/>
    <s v="Senior Manager"/>
    <s v="Head Office - ASGO"/>
    <x v="8"/>
    <n v="231525"/>
    <d v="2023-09-01T00:00:00"/>
    <s v="Product Development Manager"/>
    <x v="17"/>
  </r>
  <r>
    <x v="0"/>
    <s v="Hardi Wasisto"/>
    <s v="hardi.wasisto@asri.co.id"/>
    <s v="62857-1876-9329"/>
    <s v="ASRI"/>
    <s v="IT"/>
    <m/>
    <s v="Basic"/>
    <n v="180426"/>
    <s v="SPV"/>
    <s v="Unit - MOI"/>
    <x v="2"/>
    <n v="180426"/>
    <d v="2018-03-19T00:00:00"/>
    <s v="IT Application Supervisor"/>
    <x v="15"/>
  </r>
  <r>
    <x v="0"/>
    <s v="Harris Setiawan"/>
    <s v="harris.setiawan@asri.co.id"/>
    <s v="62857-1194-8025"/>
    <s v="ASRI"/>
    <s v="Fit Out"/>
    <m/>
    <s v="Basic"/>
    <n v="221317"/>
    <s v="SPV"/>
    <s v="Unit - ASHTA"/>
    <x v="2"/>
    <n v="221317"/>
    <d v="2022-09-01T00:00:00"/>
    <s v="Fit Out Supervisor"/>
    <x v="10"/>
  </r>
  <r>
    <x v="0"/>
    <s v="Hasanudin"/>
    <s v="hasanudin@asri.co.id"/>
    <s v="62852-1030-3462"/>
    <s v="ASRI"/>
    <s v="Finance &amp; Accounting"/>
    <m/>
    <s v="Basic"/>
    <n v="102186"/>
    <s v="Staff"/>
    <s v="Head Office - ASGO"/>
    <x v="0"/>
    <n v="102186"/>
    <d v="2009-07-16T00:00:00"/>
    <s v="Account Payable Staff"/>
    <x v="7"/>
  </r>
  <r>
    <x v="1"/>
    <s v="Hello ASRI"/>
    <s v="hello@asri.co.id"/>
    <m/>
    <s v="ASRI"/>
    <s v="HR &amp; GA"/>
    <m/>
    <s v="Basic"/>
    <m/>
    <s v="Staff"/>
    <s v="Head Office - ASGO"/>
    <x v="0"/>
    <m/>
    <m/>
    <m/>
    <x v="1"/>
  </r>
  <r>
    <x v="0"/>
    <s v="Helmi Rinaldi"/>
    <s v="helmi.rinaldi@asri.co.id"/>
    <s v="62813-1110-9511"/>
    <s v="ASRI"/>
    <s v="HR &amp; GA"/>
    <m/>
    <s v="Standard"/>
    <n v="231721"/>
    <s v="Manager"/>
    <s v="Head Office - ASGO"/>
    <x v="7"/>
    <n v="231721"/>
    <d v="2023-10-02T00:00:00"/>
    <s v="People Development &amp; Career Management Manager"/>
    <x v="1"/>
  </r>
  <r>
    <x v="1"/>
    <s v="Helpdesk IT ASRI"/>
    <s v="ticketing@asri.co.id"/>
    <m/>
    <s v="ASRI"/>
    <s v="IT"/>
    <m/>
    <s v="Basic"/>
    <m/>
    <s v="Staff"/>
    <s v="Head Office - ASGO"/>
    <x v="0"/>
    <m/>
    <m/>
    <m/>
    <x v="15"/>
  </r>
  <r>
    <x v="0"/>
    <s v="Helwin Firmansyah"/>
    <s v="helwin@asri.co.id"/>
    <s v="62852-1707-7499"/>
    <s v="ASRI"/>
    <s v="Finance &amp; Accounting"/>
    <m/>
    <s v="Basic"/>
    <n v="111104"/>
    <s v="Assistant Manager"/>
    <s v="Head Office - ASGO"/>
    <x v="4"/>
    <n v="111104"/>
    <d v="2011-11-22T00:00:00"/>
    <s v="Account Receivable Assistant Manager"/>
    <x v="7"/>
  </r>
  <r>
    <x v="0"/>
    <s v="Hendry Prasetyo"/>
    <s v="hendry.prasetyo@asri.co.id"/>
    <s v="62813-8537-2321"/>
    <s v="ASRI"/>
    <s v="IT"/>
    <m/>
    <s v="Basic"/>
    <n v="240025"/>
    <s v="Staff"/>
    <s v="Head Office - ASGO"/>
    <x v="0"/>
    <n v="240025"/>
    <d v="2024-01-08T00:00:00"/>
    <s v="IT Infrastructure Staff "/>
    <x v="15"/>
  </r>
  <r>
    <x v="0"/>
    <s v="Herawati"/>
    <s v="herawati@asri.co.id"/>
    <s v="62815-8489-7349"/>
    <s v="ASRI"/>
    <s v="IA &amp; BP"/>
    <m/>
    <s v="Basic"/>
    <n v="210948"/>
    <s v="SPV"/>
    <s v="Head Office - ASGO"/>
    <x v="2"/>
    <n v="210948"/>
    <d v="2021-10-08T00:00:00"/>
    <s v="Internal Audit &amp; Business Process Supervisor"/>
    <x v="14"/>
  </r>
  <r>
    <x v="0"/>
    <s v="Heri Risnanto"/>
    <s v="heri.risnanto@asri.co.id"/>
    <s v="62878-5931-6387"/>
    <s v="ASRI"/>
    <s v="Finance &amp; Accounting"/>
    <m/>
    <s v="Basic"/>
    <n v="230047"/>
    <s v="Staff"/>
    <s v="Head Office - ASGO"/>
    <x v="0"/>
    <n v="230047"/>
    <d v="2023-01-16T00:00:00"/>
    <s v="Accounting Staff"/>
    <x v="7"/>
  </r>
  <r>
    <x v="0"/>
    <s v="Herlangga Friyono"/>
    <s v="herlangga.friyono@asri.co.id"/>
    <m/>
    <s v="ASRI"/>
    <s v="Brandcomm"/>
    <m/>
    <s v="Basic"/>
    <n v="170468"/>
    <s v="SPV"/>
    <s v="Unit - PIK Avenue"/>
    <x v="2"/>
    <n v="170468"/>
    <d v="2017-05-15T00:00:00"/>
    <s v="Content Creator Supervisor"/>
    <x v="20"/>
  </r>
  <r>
    <x v="0"/>
    <s v="Herman"/>
    <s v="herman@asri.co.id"/>
    <s v="62857-8105-2744"/>
    <s v="ASRI"/>
    <s v="Finance &amp; Accounting"/>
    <m/>
    <s v="Basic"/>
    <n v="141206"/>
    <s v="Staff"/>
    <s v="Head Office - ASGO"/>
    <x v="0"/>
    <n v="141206"/>
    <d v="2014-10-21T00:00:00"/>
    <s v="Collection Staff"/>
    <x v="7"/>
  </r>
  <r>
    <x v="0"/>
    <s v="Herman Cahyadi"/>
    <s v="herman.cahyadi@asri.co.id"/>
    <s v="62812-6933-3111"/>
    <s v="ASRI"/>
    <s v="Finance &amp; Accounting"/>
    <m/>
    <s v="Standard"/>
    <n v="181394"/>
    <s v="GM"/>
    <s v="Head Office - ASGO"/>
    <x v="13"/>
    <n v="181394"/>
    <d v="2018-11-05T00:00:00"/>
    <s v="Finance &amp; Accounting General Manager"/>
    <x v="7"/>
  </r>
  <r>
    <x v="1"/>
    <s v="Hi ASRI"/>
    <s v="admin.hi@asri.co.id"/>
    <m/>
    <s v="ASRI"/>
    <s v="HR &amp; GA"/>
    <m/>
    <s v="Basic"/>
    <m/>
    <s v="Staff"/>
    <s v="Head Office - ASGO"/>
    <x v="0"/>
    <m/>
    <m/>
    <m/>
    <x v="1"/>
  </r>
  <r>
    <x v="1"/>
    <s v="Host Master"/>
    <s v="hostmaster@asri.co.id"/>
    <m/>
    <s v="ASRI"/>
    <s v="IT"/>
    <m/>
    <s v="Basic"/>
    <m/>
    <s v="Staff"/>
    <s v="Head Office - ASGO"/>
    <x v="0"/>
    <m/>
    <m/>
    <m/>
    <x v="15"/>
  </r>
  <r>
    <x v="1"/>
    <s v="HR People Development"/>
    <s v="hr.peopledevelopment@asri.co.id"/>
    <m/>
    <s v="ASRI"/>
    <s v="HR &amp; GA"/>
    <m/>
    <s v="Basic"/>
    <m/>
    <s v="Staff"/>
    <s v="Head Office - ASGO"/>
    <x v="0"/>
    <m/>
    <m/>
    <m/>
    <x v="1"/>
  </r>
  <r>
    <x v="0"/>
    <s v="Ida Yusli"/>
    <s v="ida.yusli@asri.co.id"/>
    <m/>
    <s v="ASRI"/>
    <s v="Leasing"/>
    <m/>
    <s v="Standard"/>
    <n v="181039"/>
    <s v="Manager"/>
    <s v="Unit - MOI"/>
    <x v="7"/>
    <n v="181039"/>
    <d v="2018-08-06T00:00:00"/>
    <s v="Leasing Manager"/>
    <x v="13"/>
  </r>
  <r>
    <x v="0"/>
    <s v="Ika Ayuni Putri"/>
    <s v="ika.putri@asri.co.id"/>
    <s v="62812-1980-1086"/>
    <s v="ASRI"/>
    <s v="Engineering"/>
    <m/>
    <s v="Basic"/>
    <n v="200180"/>
    <s v="Admin"/>
    <s v="Head Office - ASGO"/>
    <x v="0"/>
    <n v="200180"/>
    <d v="2020-02-10T00:00:00"/>
    <s v="Admin Engineering"/>
    <x v="2"/>
  </r>
  <r>
    <x v="0"/>
    <s v="Ikhsanul Oktrio Mirza"/>
    <s v="ikhsanul.mirza@asri.co.id"/>
    <s v="62812-6650-3255"/>
    <s v="ASRI"/>
    <s v="Govrel"/>
    <m/>
    <s v="Basic"/>
    <n v="221160"/>
    <s v="Staff"/>
    <s v="Head Office - ASGO"/>
    <x v="0"/>
    <n v="221160"/>
    <d v="2022-08-08T00:00:00"/>
    <s v="Government Relations Staff"/>
    <x v="21"/>
  </r>
  <r>
    <x v="0"/>
    <s v="Intan Natalia"/>
    <s v="intan.natalia@asri.co.id"/>
    <s v="62877-8396-7597"/>
    <s v="ASRI"/>
    <s v="Leasing"/>
    <m/>
    <s v="Basic"/>
    <n v="232245"/>
    <s v="Staff"/>
    <s v="Unit - MOI"/>
    <x v="0"/>
    <n v="232245"/>
    <d v="2023-12-11T00:00:00"/>
    <s v="Leasing Staff"/>
    <x v="13"/>
  </r>
  <r>
    <x v="0"/>
    <s v="Irwan Setiyawan"/>
    <s v="irwan.setiyawan@asri.co.id"/>
    <m/>
    <s v="ASRI"/>
    <s v="Fit Out"/>
    <m/>
    <s v="Basic"/>
    <n v="190024"/>
    <s v="SPV"/>
    <s v="Unit - HUBLIFE"/>
    <x v="2"/>
    <n v="190024"/>
    <d v="2019-01-02T00:00:00"/>
    <s v="Fit Out Supervisor"/>
    <x v="10"/>
  </r>
  <r>
    <x v="1"/>
    <s v="IT Alert"/>
    <s v="it.alert@asri.co.id"/>
    <m/>
    <s v="ASRI"/>
    <s v="IT"/>
    <m/>
    <s v="Basic"/>
    <m/>
    <s v="Staff"/>
    <s v="Head Office - ASGO"/>
    <x v="0"/>
    <m/>
    <m/>
    <m/>
    <x v="15"/>
  </r>
  <r>
    <x v="1"/>
    <s v="it.support"/>
    <s v="it.support@asri.co.id"/>
    <m/>
    <s v="ASRI"/>
    <s v="IT"/>
    <m/>
    <s v="Basic"/>
    <m/>
    <s v="Staff"/>
    <s v="Head Office - ASGO"/>
    <x v="0"/>
    <m/>
    <m/>
    <m/>
    <x v="15"/>
  </r>
  <r>
    <x v="0"/>
    <s v="Ivan Eduardo Pontoh"/>
    <s v="ivan.eduardo@asri.co.id"/>
    <s v="62896-3021-6009"/>
    <s v="ASRI"/>
    <s v="Marcomm - Cinema"/>
    <m/>
    <s v="Basic"/>
    <n v="180899"/>
    <s v="SPV"/>
    <s v="Head Office - ASGO"/>
    <x v="2"/>
    <n v="180899"/>
    <d v="2018-07-02T00:00:00"/>
    <s v="Film Programming Supervisor"/>
    <x v="31"/>
  </r>
  <r>
    <x v="0"/>
    <s v="Jamarlen Ricky Nelwan"/>
    <s v="jamarlen.nelwan@asri.co.id"/>
    <s v="62818-152-903"/>
    <s v="ASRI"/>
    <s v="Finance &amp; Accounting Corporate"/>
    <m/>
    <s v="Basic (Home &amp; business)"/>
    <n v="211017"/>
    <s v="GM"/>
    <s v="Head Office - ASGO"/>
    <x v="11"/>
    <n v="211017"/>
    <d v="2021-11-01T00:00:00"/>
    <s v="Corporate Consolidation, Reporting &amp; Analysis General Manager"/>
    <x v="7"/>
  </r>
  <r>
    <x v="0"/>
    <s v="Johari Johari"/>
    <s v="johari.johari@asri.co.id"/>
    <s v="62818-733-0021"/>
    <s v="ASRI"/>
    <s v="IT"/>
    <m/>
    <s v="Standard"/>
    <n v="100822"/>
    <s v="Manager"/>
    <s v="Head Office - ASGO"/>
    <x v="7"/>
    <n v="100822"/>
    <d v="2005-05-26T00:00:00"/>
    <s v="IT Operation Manager"/>
    <x v="15"/>
  </r>
  <r>
    <x v="0"/>
    <s v="Johnson Lopulisa"/>
    <s v="johnson.lopulisa@asri.co.id"/>
    <s v="62811-1800-634"/>
    <s v="ASRI"/>
    <s v="IT"/>
    <m/>
    <s v="Standard"/>
    <n v="240287"/>
    <s v="GM"/>
    <s v="Head Office - ASGO"/>
    <x v="11"/>
    <n v="240287"/>
    <d v="2024-02-12T00:00:00"/>
    <s v="IT Operation General Manager"/>
    <x v="15"/>
  </r>
  <r>
    <x v="0"/>
    <s v="Jonathan Farrell Ibrahim"/>
    <s v="jonathan.ibrahim@asri.co.id"/>
    <s v="62813-1033-9455"/>
    <s v="ASRI"/>
    <s v="Finance &amp; Accounting"/>
    <m/>
    <s v="Basic"/>
    <n v="240123"/>
    <s v="Staff"/>
    <s v="Head Office - ASGO"/>
    <x v="0"/>
    <n v="240123"/>
    <d v="2024-01-22T00:00:00"/>
    <s v="Tax Staff"/>
    <x v="7"/>
  </r>
  <r>
    <x v="0"/>
    <s v="Karlina Veradia"/>
    <s v="karlina.veradia@asri.co.id"/>
    <m/>
    <s v="ASRI"/>
    <s v="Casual Leasing"/>
    <m/>
    <s v="Basic"/>
    <n v="220363"/>
    <s v="Admin"/>
    <s v="Unit - MOI"/>
    <x v="0"/>
    <n v="220363"/>
    <d v="2022-03-14T00:00:00"/>
    <s v="Casual Leasing Staff"/>
    <x v="4"/>
  </r>
  <r>
    <x v="0"/>
    <s v="Khusnul Khotimah"/>
    <s v="khusnul.khotimah@asri.co.id"/>
    <s v="62896-5405-5583"/>
    <s v="ASRI"/>
    <s v="Finance &amp; Accounting"/>
    <m/>
    <s v="Basic"/>
    <n v="232104"/>
    <s v="Staff"/>
    <s v="Head Office - ASGO"/>
    <x v="0"/>
    <n v="232104"/>
    <d v="2023-11-20T00:00:00"/>
    <s v="Accounting Staff"/>
    <x v="7"/>
  </r>
  <r>
    <x v="0"/>
    <s v="Komang Utami Dewi Artha"/>
    <s v="komang.artha@asri.co.id"/>
    <s v="62819-0548-9463"/>
    <s v="ASRI"/>
    <s v="Legal"/>
    <m/>
    <s v="Basic"/>
    <n v="221443"/>
    <s v="Staff"/>
    <s v="Head Office - ASGO"/>
    <x v="0"/>
    <n v="221443"/>
    <d v="2022-09-26T00:00:00"/>
    <s v="Legal Staff"/>
    <x v="21"/>
  </r>
  <r>
    <x v="0"/>
    <s v="Langlang Maulana Nasution"/>
    <s v="langlang.nasution@asri.co.id"/>
    <m/>
    <s v="ASRI"/>
    <s v="Govrel"/>
    <m/>
    <s v="Standard"/>
    <n v="150757"/>
    <s v="Senior Manager"/>
    <s v="Head Office - ASGO"/>
    <x v="8"/>
    <n v="150757"/>
    <d v="2015-09-03T00:00:00"/>
    <s v="Government Relation Manager"/>
    <x v="21"/>
  </r>
  <r>
    <x v="0"/>
    <s v="Lasma Asrina Manik"/>
    <s v="lasma.manik@asri.co.id"/>
    <s v="62857-7484-0245"/>
    <s v="ASRI"/>
    <s v="Finance &amp; Accounting"/>
    <m/>
    <s v="Basic"/>
    <n v="220531"/>
    <s v="Staff"/>
    <s v="Head Office - ASGO"/>
    <x v="0"/>
    <n v="220531"/>
    <d v="2022-04-07T00:00:00"/>
    <s v="Account Payable Staff"/>
    <x v="7"/>
  </r>
  <r>
    <x v="0"/>
    <s v="Leny Koesnandar"/>
    <s v="leny.koesnandar@asri.co.id"/>
    <m/>
    <s v="ASRI"/>
    <s v="CHRD"/>
    <m/>
    <s v="Basic"/>
    <n v="160397"/>
    <s v="Departement Head"/>
    <s v="Head Office - ASGO"/>
    <x v="7"/>
    <n v="160397"/>
    <d v="2016-05-02T00:00:00"/>
    <s v="Contract &amp; Payment Control Department Head"/>
    <x v="12"/>
  </r>
  <r>
    <x v="0"/>
    <s v="Leonardo"/>
    <s v="leonardo.sen@asri.co.id"/>
    <s v="62818-0681-9868"/>
    <s v="ASRI"/>
    <s v="Center Experience"/>
    <s v="Center Experience Senior Manager"/>
    <s v="Standard"/>
    <m/>
    <s v="Senior Manager"/>
    <s v="Unit - ASHTA"/>
    <x v="8"/>
    <n v="0"/>
    <d v="2024-06-03T00:00:00"/>
    <s v=""/>
    <x v="4"/>
  </r>
  <r>
    <x v="0"/>
    <s v="Lianawati"/>
    <s v="lianawati@asri.co.id"/>
    <m/>
    <s v="ASRI"/>
    <s v="Leasing"/>
    <m/>
    <s v="Basic"/>
    <n v="210877"/>
    <s v="Admin"/>
    <s v="Unit - ASHTA"/>
    <x v="0"/>
    <n v="210877"/>
    <d v="2021-10-06T00:00:00"/>
    <s v="Leasing Administration Staff"/>
    <x v="13"/>
  </r>
  <r>
    <x v="0"/>
    <s v="Lidya"/>
    <s v="lidya@asri.co.id"/>
    <s v="62812-1811-4532"/>
    <s v="ASRI"/>
    <s v="Fit Out"/>
    <m/>
    <s v="Basic"/>
    <n v="160854"/>
    <s v="SPV"/>
    <s v="Unit - ASHTA"/>
    <x v="4"/>
    <n v="160854"/>
    <d v="2016-11-01T00:00:00"/>
    <s v="Fit Out Assistant Manager"/>
    <x v="10"/>
  </r>
  <r>
    <x v="0"/>
    <s v="Maharani Putri Salsabila"/>
    <s v="maharani.salsabila@asri.co.id"/>
    <s v="62896-1275-8449"/>
    <s v="ASRI"/>
    <s v="Finance &amp; Accounting"/>
    <m/>
    <s v="Basic"/>
    <n v="231868"/>
    <s v="Staff"/>
    <s v="Head Office - ASGO"/>
    <x v="0"/>
    <n v="231868"/>
    <d v="2023-10-23T00:00:00"/>
    <s v="Account Receivable Staff"/>
    <x v="7"/>
  </r>
  <r>
    <x v="1"/>
    <s v="Makmur Jaya Serasi"/>
    <s v="makmur.jaya.serasi@asri.co.id"/>
    <m/>
    <s v="ASRI"/>
    <s v="Other"/>
    <m/>
    <s v="Basic"/>
    <m/>
    <s v="Staff"/>
    <s v="Head Office - ASGO"/>
    <x v="0"/>
    <m/>
    <m/>
    <m/>
    <x v="5"/>
  </r>
  <r>
    <x v="0"/>
    <s v="Margaretha Rani"/>
    <s v="margaretha.rani@asri.co.id"/>
    <m/>
    <s v="ASRI"/>
    <s v="Fit Out"/>
    <m/>
    <s v="Basic"/>
    <n v="160413"/>
    <s v="SPV"/>
    <s v="Unit - MOI"/>
    <x v="4"/>
    <n v="160413"/>
    <d v="2016-05-09T00:00:00"/>
    <s v="Fit Out Assistant Manager"/>
    <x v="10"/>
  </r>
  <r>
    <x v="0"/>
    <s v="Margaretha Yulien"/>
    <s v="margaretha.yulien@asri.co.id"/>
    <s v="62878-8901-3939"/>
    <s v="ASRI"/>
    <s v="Fit Out"/>
    <m/>
    <s v="Basic"/>
    <n v="150670"/>
    <s v="Manager"/>
    <s v="Unit - ASHTA"/>
    <x v="8"/>
    <n v="150670"/>
    <d v="2015-08-04T00:00:00"/>
    <s v="Fit Out Manager"/>
    <x v="10"/>
  </r>
  <r>
    <x v="0"/>
    <s v="Maria Defriniana Harpina"/>
    <s v="maria.harpina@asri.co.id"/>
    <s v="62812-3234-7038"/>
    <s v="ASRI"/>
    <s v="Procurement"/>
    <m/>
    <s v="Basic"/>
    <n v="230564"/>
    <s v="Staff"/>
    <s v="Head Office - ASGO"/>
    <x v="0"/>
    <n v="230564"/>
    <d v="2023-05-02T00:00:00"/>
    <s v="Procurement Staff"/>
    <x v="16"/>
  </r>
  <r>
    <x v="0"/>
    <s v="Maria Emakulata Djuwana"/>
    <s v="maria.djuwana@asri.co.id"/>
    <m/>
    <s v="ASRI"/>
    <s v="Fit Out"/>
    <m/>
    <s v="Basic"/>
    <m/>
    <s v="Admin"/>
    <s v="Head Office - ASGO"/>
    <x v="14"/>
    <n v="0"/>
    <s v=""/>
    <s v=""/>
    <x v="10"/>
  </r>
  <r>
    <x v="0"/>
    <s v="Meck Brandcomm"/>
    <s v="meck.brandcomm@asri.co.id"/>
    <m/>
    <s v="ASRI"/>
    <s v="Brandcomm"/>
    <m/>
    <s v="Basic"/>
    <n v="140164"/>
    <m/>
    <s v="Unit - PIK Avenue"/>
    <x v="4"/>
    <n v="140164"/>
    <d v="2014-02-12T00:00:00"/>
    <s v="Brand &amp; Design Asst. Manager"/>
    <x v="32"/>
  </r>
  <r>
    <x v="0"/>
    <s v="Melissa Wongkar"/>
    <s v="melissa.wongkar@asri.co.id"/>
    <s v="62812-8059-0924"/>
    <s v="ASRI"/>
    <s v="Brandcomm"/>
    <m/>
    <s v="Basic"/>
    <n v="190243"/>
    <s v="SPV"/>
    <s v="Head Office - ASGO"/>
    <x v="4"/>
    <n v="190243"/>
    <d v="2019-03-04T00:00:00"/>
    <s v="Business Development Assistant Manager"/>
    <x v="19"/>
  </r>
  <r>
    <x v="0"/>
    <s v="Merry Gleadis Ingrid Waladow"/>
    <s v="merry.waladow@asri.co.id"/>
    <s v="62812-1196-0553"/>
    <s v="ASRI"/>
    <s v="HR &amp; GA"/>
    <m/>
    <s v="Basic"/>
    <n v="220473"/>
    <s v="SPV"/>
    <s v="Head Office - ASGO"/>
    <x v="2"/>
    <n v="220473"/>
    <d v="2022-04-01T00:00:00"/>
    <s v="Compensation &amp; Benefit  Supervisor"/>
    <x v="1"/>
  </r>
  <r>
    <x v="0"/>
    <s v="Mia Johanna"/>
    <s v="mia.johanna@asri.co.id"/>
    <s v="62813-2121-2585"/>
    <s v="ASRI"/>
    <s v="HR &amp; GA"/>
    <m/>
    <s v="Basic"/>
    <n v="141230"/>
    <s v="Staff"/>
    <s v="Head Office - ASGO"/>
    <x v="2"/>
    <n v="141230"/>
    <d v="2014-10-31T00:00:00"/>
    <s v="HR &amp; GA Supervisor"/>
    <x v="1"/>
  </r>
  <r>
    <x v="0"/>
    <s v="Michelle Victoria Rahadi"/>
    <s v="michelle.rahadi@asri.co.id"/>
    <s v="62878-8511-5169"/>
    <s v="ASRI"/>
    <s v="Leasing"/>
    <m/>
    <s v="Basic"/>
    <n v="220902"/>
    <s v="Staff"/>
    <s v="Unit - MOI"/>
    <x v="0"/>
    <n v="220902"/>
    <d v="2022-06-27T00:00:00"/>
    <s v="Leasing Staff"/>
    <x v="13"/>
  </r>
  <r>
    <x v="0"/>
    <s v="Michiko Lidya"/>
    <s v="michiko.lidya@asri.co.id"/>
    <s v="62813-8123-7217"/>
    <s v="ASRI"/>
    <s v="Legal"/>
    <m/>
    <s v="Basic"/>
    <n v="191124"/>
    <s v="SPV"/>
    <s v="Head Office - ASGO"/>
    <x v="2"/>
    <n v="191124"/>
    <d v="2019-12-02T00:00:00"/>
    <s v="Legal Supervisor"/>
    <x v="21"/>
  </r>
  <r>
    <x v="0"/>
    <s v="Mikha Riana"/>
    <s v="mikha.riana@asri.co.id"/>
    <s v="62857-1437-1031"/>
    <s v="ASRI"/>
    <s v="Finance &amp; Accounting"/>
    <m/>
    <s v="Basic"/>
    <m/>
    <s v="SPV"/>
    <s v="Head Office - ASGO"/>
    <x v="3"/>
    <n v="0"/>
    <s v=""/>
    <s v=""/>
    <x v="7"/>
  </r>
  <r>
    <x v="0"/>
    <s v="Moh. Gagas Sanda Ramadhan"/>
    <s v="moh.ramadhan@asri.co.id"/>
    <s v="62857-0066-9244"/>
    <s v="ASRI"/>
    <s v="IT"/>
    <m/>
    <s v="Basic"/>
    <n v="232054"/>
    <s v="Staff"/>
    <s v="Head Office - ASGO"/>
    <x v="0"/>
    <n v="232054"/>
    <d v="2023-11-13T00:00:00"/>
    <s v="IT Infrastructure Staff"/>
    <x v="15"/>
  </r>
  <r>
    <x v="0"/>
    <s v="Mosa Jatim"/>
    <s v="mosa.jatim@asri.co.id"/>
    <m/>
    <s v="ASRI"/>
    <s v="Fit Out"/>
    <m/>
    <s v="Basic"/>
    <n v="190230"/>
    <s v="Manager"/>
    <s v="Unit - MOI"/>
    <x v="7"/>
    <n v="190230"/>
    <d v="2019-03-01T00:00:00"/>
    <s v="Fit Out Manager"/>
    <x v="10"/>
  </r>
  <r>
    <x v="0"/>
    <s v="Muhamad Aliyudin"/>
    <s v="muhamad.aliyudin@asri.co.id"/>
    <m/>
    <s v="ASRI"/>
    <s v="Other"/>
    <m/>
    <s v="Basic"/>
    <m/>
    <s v="Staff"/>
    <s v="Head Office - ASGO"/>
    <x v="0"/>
    <n v="0"/>
    <s v=""/>
    <s v=""/>
    <x v="5"/>
  </r>
  <r>
    <x v="0"/>
    <s v="Muhamad Iqbal"/>
    <s v="m.iqbal@asri.co.id"/>
    <m/>
    <s v="ASRI"/>
    <s v="CBA"/>
    <m/>
    <s v="Basic"/>
    <n v="102019"/>
    <s v="Staff"/>
    <s v="Unit - IPP MOI"/>
    <x v="2"/>
    <n v="102019"/>
    <d v="2009-03-23T00:00:00"/>
    <s v="Tools &amp; Sparepart Supervisor"/>
    <x v="33"/>
  </r>
  <r>
    <x v="0"/>
    <s v="Muhamad Rohmat Kurnia"/>
    <s v="muhamad.kurnia@asri.co.id"/>
    <s v="62838-1157-8420"/>
    <s v="ASRI"/>
    <s v="Procurement"/>
    <s v="Purchasing SPV"/>
    <s v="Basic"/>
    <n v="221782"/>
    <s v="SPV"/>
    <s v="Head Office - ASGO"/>
    <x v="2"/>
    <n v="221782"/>
    <d v="2022-12-08T00:00:00"/>
    <s v="Procurement Supervisor"/>
    <x v="16"/>
  </r>
  <r>
    <x v="0"/>
    <s v="Muhammad Adi Septyan"/>
    <s v="muhammad.septyan@asri.co.id"/>
    <s v="62821-7666-1100"/>
    <s v="ASRI"/>
    <s v="Procurement"/>
    <s v="Purchasing SPV"/>
    <s v="Basic"/>
    <m/>
    <s v="SPV"/>
    <s v="Head Office - ASGO"/>
    <x v="3"/>
    <n v="0"/>
    <s v=""/>
    <s v=""/>
    <x v="16"/>
  </r>
  <r>
    <x v="0"/>
    <s v="Muhammad Noer Seto"/>
    <s v="muhammad.seto@asri.co.id"/>
    <s v="62857-7122-2408"/>
    <s v="ASRI"/>
    <s v="Procurement"/>
    <s v="Purchasing SPV"/>
    <s v="Basic"/>
    <n v="230435"/>
    <s v="SPV"/>
    <s v="Head Office - ASGO"/>
    <x v="2"/>
    <n v="230435"/>
    <d v="2023-04-10T00:00:00"/>
    <s v="Procurement Supervisor"/>
    <x v="16"/>
  </r>
  <r>
    <x v="0"/>
    <s v="Muhammad Rizal Rifa I"/>
    <s v="muhammad.rifa@asri.co.id"/>
    <s v="62896-7032-8812"/>
    <s v="ASRI"/>
    <s v="Innovation"/>
    <m/>
    <s v="Basic"/>
    <n v="231792"/>
    <s v="Staff"/>
    <s v="Head Office - ASGO"/>
    <x v="0"/>
    <n v="231792"/>
    <d v="2023-10-16T00:00:00"/>
    <s v="Innovation Admin"/>
    <x v="17"/>
  </r>
  <r>
    <x v="0"/>
    <s v="Mujahidin"/>
    <s v="mujahidin@asri.co.id"/>
    <s v="62856-9444-7400"/>
    <s v="ASRI"/>
    <s v="CRM"/>
    <m/>
    <s v="Basic"/>
    <n v="140891"/>
    <s v="Staff"/>
    <s v="Unit - MOI"/>
    <x v="2"/>
    <n v="140891"/>
    <d v="2014-08-22T00:00:00"/>
    <s v="Asri Living Supervisor"/>
    <x v="29"/>
  </r>
  <r>
    <x v="0"/>
    <s v="Munifa Hartoyo"/>
    <s v="munifa.hartoyo@asri.co.id"/>
    <s v="62859-5921-3200"/>
    <s v="ASRI"/>
    <s v="Casual Leasing"/>
    <m/>
    <s v="Basic"/>
    <n v="232074"/>
    <s v="SPV"/>
    <s v="Unit - GGP"/>
    <x v="2"/>
    <n v="232074"/>
    <d v="2023-11-20T00:00:00"/>
    <s v="Casual Leasing Supervisor"/>
    <x v="4"/>
  </r>
  <r>
    <x v="0"/>
    <s v="Muqsithu Nafi’U Dzikri Rofi’ R"/>
    <s v="muqsithu.rofi@asri.co.id"/>
    <s v="62822-2718-1613"/>
    <s v="ASRI"/>
    <s v="Innovation"/>
    <m/>
    <s v="Basic"/>
    <n v="240074"/>
    <s v="SPV"/>
    <s v="Head Office - ASGO"/>
    <x v="2"/>
    <n v="240074"/>
    <d v="2024-01-15T00:00:00"/>
    <s v="Software Engineering Supervisor"/>
    <x v="17"/>
  </r>
  <r>
    <x v="0"/>
    <s v="Nadia Khatun Zahra"/>
    <s v="nadia.zahra@asri.co.id"/>
    <s v="62898-2318-200"/>
    <s v="ASRI"/>
    <s v="Finance &amp; Accounting"/>
    <m/>
    <s v="Basic"/>
    <n v="230882"/>
    <s v="Staff"/>
    <s v="Head Office - ASGO"/>
    <x v="0"/>
    <n v="230882"/>
    <d v="2023-06-12T00:00:00"/>
    <s v="Account Receivable Staff"/>
    <x v="7"/>
  </r>
  <r>
    <x v="0"/>
    <s v="Nandini Isnan"/>
    <s v="nandini.isnan@asri.co.id"/>
    <s v="62878-0408-0567"/>
    <s v="ASRI"/>
    <s v="Procurement"/>
    <m/>
    <s v="Basic"/>
    <n v="221442"/>
    <s v="Admin"/>
    <s v="Head Office - ASGO"/>
    <x v="0"/>
    <n v="221442"/>
    <d v="2022-09-19T00:00:00"/>
    <s v="Procurement Administration Staff"/>
    <x v="16"/>
  </r>
  <r>
    <x v="0"/>
    <s v="Naziracnoer"/>
    <s v="naziracnoer@asri.co.id"/>
    <s v="62815-1141-9009"/>
    <s v="ASRI"/>
    <s v="MBD"/>
    <m/>
    <s v="Standard"/>
    <n v="210070"/>
    <s v="GM"/>
    <s v="Head Office - ASGO"/>
    <x v="10"/>
    <n v="210070"/>
    <d v="2021-02-01T00:00:00"/>
    <s v="Business Development General Manager"/>
    <x v="19"/>
  </r>
  <r>
    <x v="0"/>
    <s v="Nia Utami"/>
    <s v="nia.utami@asri.co.id"/>
    <m/>
    <s v="ASRI"/>
    <s v="ASRI Living"/>
    <m/>
    <s v="Standard"/>
    <n v="210543"/>
    <m/>
    <s v="Unit - PIK Avenue"/>
    <x v="5"/>
    <n v="210543"/>
    <d v="2021-07-12T00:00:00"/>
    <s v="ASRI Living Staff"/>
    <x v="29"/>
  </r>
  <r>
    <x v="0"/>
    <s v="Nia Veronika"/>
    <s v="nia.veronika@asri.co.id"/>
    <s v="62819-3241-8238"/>
    <s v="ASRI"/>
    <s v="HR &amp; GA"/>
    <m/>
    <s v="Standard"/>
    <n v="141051"/>
    <s v="Manager"/>
    <s v="Head Office - ASGO"/>
    <x v="7"/>
    <n v="141051"/>
    <d v="2014-09-22T00:00:00"/>
    <s v="Compensation &amp; Benefit Manager"/>
    <x v="1"/>
  </r>
  <r>
    <x v="0"/>
    <s v="Nico William"/>
    <s v="nico.william@asri.co.id"/>
    <s v="62856-9999-910"/>
    <s v="ASRI"/>
    <s v="Finance &amp; Accounting"/>
    <m/>
    <s v="Basic"/>
    <n v="170849"/>
    <s v="SPV"/>
    <s v="Head Office - ASGO"/>
    <x v="2"/>
    <n v="170849"/>
    <d v="2017-09-20T00:00:00"/>
    <s v="Accounting Supervisor"/>
    <x v="7"/>
  </r>
  <r>
    <x v="0"/>
    <s v="Ninu Ninu"/>
    <s v="ninu.ninu@asri.co.id"/>
    <s v="62815-7990-526"/>
    <s v="ASRI"/>
    <s v="IA &amp; BP"/>
    <m/>
    <s v="Basic"/>
    <n v="200328"/>
    <s v="SPV"/>
    <s v="Head Office - ASGO"/>
    <x v="2"/>
    <n v="200328"/>
    <d v="2020-04-13T00:00:00"/>
    <s v="Internal Audit &amp; Business Process Supervisor"/>
    <x v="14"/>
  </r>
  <r>
    <x v="0"/>
    <s v="Nur Hidayah"/>
    <s v="nur.hidayah@asri.co.id"/>
    <s v="62821-2464-2623"/>
    <s v="ASRI"/>
    <s v="Finance &amp; Accounting"/>
    <m/>
    <s v="Basic"/>
    <n v="140819"/>
    <s v="Staff"/>
    <s v="Head Office - ASGO"/>
    <x v="2"/>
    <n v="140819"/>
    <d v="2014-08-04T00:00:00"/>
    <s v="Account Receivable Supervisor"/>
    <x v="7"/>
  </r>
  <r>
    <x v="0"/>
    <s v="Nurcahyo Setyo Utomo"/>
    <s v="nurcahyo.utomo@asri.co.id"/>
    <s v="62858-2160-2610"/>
    <s v="ASRI"/>
    <s v="Engineering"/>
    <m/>
    <s v="Basic"/>
    <n v="232157"/>
    <s v="SPV"/>
    <s v="Unit - PIK Avenue"/>
    <x v="7"/>
    <n v="232157"/>
    <d v="2023-11-27T00:00:00"/>
    <s v="Engineering Manager"/>
    <x v="2"/>
  </r>
  <r>
    <x v="0"/>
    <s v="Nurfika Nabilla Oktaviani"/>
    <s v="nurfika.oktaviani@asri.co.id"/>
    <s v="62855-8837-67674"/>
    <s v="ASRI"/>
    <s v="CRM"/>
    <m/>
    <s v="Basic"/>
    <n v="221292"/>
    <s v="Staff"/>
    <s v="Head Office - ASGO"/>
    <x v="0"/>
    <n v="221292"/>
    <d v="2022-09-05T00:00:00"/>
    <s v="ASRI Living Staff"/>
    <x v="29"/>
  </r>
  <r>
    <x v="1"/>
    <s v="Testing IT"/>
    <s v="testingit@asri.co.id"/>
    <m/>
    <s v="ASRI"/>
    <s v="IT"/>
    <m/>
    <s v="Basic"/>
    <m/>
    <s v="Staff"/>
    <s v="Head Office - ASGO"/>
    <x v="0"/>
    <m/>
    <m/>
    <m/>
    <x v="15"/>
  </r>
  <r>
    <x v="0"/>
    <s v="Pascha Nehemia Winanda"/>
    <s v="pascha.winanda@asri.co.id"/>
    <s v="62859-5918-1999"/>
    <s v="ASRI"/>
    <s v="Casual Leasing"/>
    <m/>
    <s v="Basic"/>
    <n v="221550"/>
    <s v="Staff"/>
    <s v="Unit - PIK Avenue"/>
    <x v="0"/>
    <n v="221550"/>
    <d v="2022-10-17T00:00:00"/>
    <s v="Casual Leasing Officer"/>
    <x v="4"/>
  </r>
  <r>
    <x v="1"/>
    <s v="Lapor ASRI"/>
    <s v="laporASRI@asri.co.id"/>
    <m/>
    <s v="ASRI"/>
    <s v="IA &amp; BP"/>
    <m/>
    <s v="Basic"/>
    <m/>
    <s v="Staff"/>
    <s v="Head Office - ASGO"/>
    <x v="0"/>
    <m/>
    <m/>
    <m/>
    <x v="34"/>
  </r>
  <r>
    <x v="0"/>
    <s v="phelia rusli"/>
    <s v="phelia.rusli@asri.co.id"/>
    <s v="62812-1869-8628"/>
    <s v="ASRI"/>
    <s v="R &amp; D"/>
    <m/>
    <s v="Basic"/>
    <n v="210438"/>
    <s v="Assistant Manager"/>
    <s v="Head Office - ASGO"/>
    <x v="4"/>
    <n v="210438"/>
    <d v="2021-06-14T00:00:00"/>
    <s v="Research &amp; Development Assistant Manager"/>
    <x v="26"/>
  </r>
  <r>
    <x v="0"/>
    <s v="Pritha Auria Prameswary"/>
    <s v="pritha.prameswary@asri.co.id"/>
    <s v="62856-7787-297"/>
    <s v="ASRI"/>
    <s v="Operational"/>
    <m/>
    <s v="Basic"/>
    <n v="231737"/>
    <s v="Manager"/>
    <s v="Unit - ASHTA"/>
    <x v="7"/>
    <n v="231737"/>
    <d v="2023-10-02T00:00:00"/>
    <s v="Operation Mall Manager"/>
    <x v="0"/>
  </r>
  <r>
    <x v="1"/>
    <s v="Project Arsitek2"/>
    <s v="project.arsitek2@asri.co.id"/>
    <m/>
    <s v="ASRI"/>
    <s v="Other"/>
    <m/>
    <s v="Basic"/>
    <m/>
    <s v="Staff"/>
    <s v="Head Office - ASGO"/>
    <x v="0"/>
    <m/>
    <m/>
    <m/>
    <x v="5"/>
  </r>
  <r>
    <x v="0"/>
    <s v="Puryanti Ningsih"/>
    <s v="puryanti_ningsih@asri.co.id"/>
    <s v="62878-8072-2282"/>
    <s v="ASRI"/>
    <s v="Finance &amp; Accounting"/>
    <m/>
    <s v="Basic"/>
    <n v="101259"/>
    <s v="SPV"/>
    <s v="Head Office - ASGO"/>
    <x v="4"/>
    <n v="101259"/>
    <d v="2007-04-16T00:00:00"/>
    <s v="Collection Assistant Manager"/>
    <x v="7"/>
  </r>
  <r>
    <x v="0"/>
    <s v="Puspa Ratih Trioktavira"/>
    <s v="puspa.trioktavira@asri.co.id"/>
    <s v="62812-9099-9310"/>
    <s v="ASRI"/>
    <s v="Legal"/>
    <m/>
    <s v="Basic"/>
    <n v="240040"/>
    <s v="SPV"/>
    <s v="Head Office - ASGO"/>
    <x v="2"/>
    <n v="240040"/>
    <d v="2024-01-10T00:00:00"/>
    <s v="Legal Supervisor"/>
    <x v="21"/>
  </r>
  <r>
    <x v="0"/>
    <s v="Rachel  Rouli"/>
    <s v="rachel.rouli@asri.co.id"/>
    <s v="62822-1325-9133"/>
    <s v="ASRI"/>
    <s v="Casual Leasing"/>
    <m/>
    <s v="Basic"/>
    <n v="220037"/>
    <s v="Staff"/>
    <s v="Unit - MOI"/>
    <x v="0"/>
    <n v="220037"/>
    <d v="2022-01-24T00:00:00"/>
    <s v="Leasing Staff"/>
    <x v="13"/>
  </r>
  <r>
    <x v="0"/>
    <s v="Rachmat Widiantoro"/>
    <s v="rachmat.widiantoro@asri.co.id"/>
    <s v="62813-7064-3317"/>
    <s v="ASRI"/>
    <s v="CRM"/>
    <m/>
    <s v="Basic"/>
    <n v="220942"/>
    <s v="Staff"/>
    <s v="Unit - PIK Avenue"/>
    <x v="0"/>
    <n v="220942"/>
    <d v="2022-07-01T00:00:00"/>
    <s v="ASRI Living Staff"/>
    <x v="29"/>
  </r>
  <r>
    <x v="0"/>
    <s v="Radityo Reksagama"/>
    <s v="radityo.reksagama@asri.co.id"/>
    <s v="62812-9909-8838"/>
    <s v="ASRI"/>
    <s v="HR &amp; GA"/>
    <m/>
    <s v="Basic"/>
    <n v="160661"/>
    <s v="Staff"/>
    <s v="Unit - Taman Anggrek Residences"/>
    <x v="2"/>
    <n v="160661"/>
    <d v="2016-08-24T00:00:00"/>
    <s v="HR &amp; GA Supervisor"/>
    <x v="1"/>
  </r>
  <r>
    <x v="0"/>
    <s v="Rahman Dwi Setyawan"/>
    <s v="rahman.setyawan@asri.co.id"/>
    <s v="62856-9590-5500"/>
    <s v="ASRI"/>
    <s v="Procurement"/>
    <m/>
    <s v="Basic"/>
    <n v="221360"/>
    <s v="SPV"/>
    <s v="Head Office - ASGO"/>
    <x v="2"/>
    <n v="221360"/>
    <d v="2022-09-19T00:00:00"/>
    <s v="Procurement Supervisor"/>
    <x v="16"/>
  </r>
  <r>
    <x v="0"/>
    <s v="Ramadhani Budiman"/>
    <s v="ramadhani.budiman@asri.co.id"/>
    <m/>
    <s v="ASRI"/>
    <s v="Fit Out"/>
    <m/>
    <s v="Standard"/>
    <n v="190620"/>
    <s v="GM"/>
    <s v="Unit - MOI"/>
    <x v="11"/>
    <n v="190620"/>
    <d v="2019-07-15T00:00:00"/>
    <s v="Fit Out General Manager"/>
    <x v="10"/>
  </r>
  <r>
    <x v="0"/>
    <s v="Raras Anissa Ningtyas"/>
    <s v="raras.ningtyas@asri.co.id"/>
    <s v="62823-1187-3778"/>
    <s v="ASRI"/>
    <s v="HR &amp; GA"/>
    <m/>
    <s v="Basic"/>
    <n v="220284"/>
    <s v="Assistant Manager"/>
    <s v="Head Office - ASGO"/>
    <x v="4"/>
    <n v="220284"/>
    <d v="2022-03-01T00:00:00"/>
    <s v="People Development Assistant Manager"/>
    <x v="1"/>
  </r>
  <r>
    <x v="0"/>
    <s v="Ratna Airindah Hadiaty"/>
    <s v="ratna.hadiaty@asri.co.id"/>
    <s v="62812-8837-7718"/>
    <s v="ASRI"/>
    <s v="R &amp; D"/>
    <m/>
    <s v="Standard"/>
    <n v="230570"/>
    <s v="Manager"/>
    <s v="Head Office - ASGO"/>
    <x v="7"/>
    <n v="230570"/>
    <d v="2023-05-02T00:00:00"/>
    <s v="Research &amp; Development Manager"/>
    <x v="26"/>
  </r>
  <r>
    <x v="0"/>
    <s v="Ratna Widiyasari"/>
    <s v="ratna.widiyasari@asri.co.id"/>
    <s v="62877-893-3512"/>
    <s v="ASRI"/>
    <s v="Finance &amp; Accounting"/>
    <m/>
    <s v="Basic"/>
    <n v="150716"/>
    <s v="Staff"/>
    <s v="Head Office - ASGO"/>
    <x v="0"/>
    <n v="150716"/>
    <d v="2015-08-25T00:00:00"/>
    <s v="Account Receivable Staff"/>
    <x v="7"/>
  </r>
  <r>
    <x v="0"/>
    <s v="Ravello Jonathan Hasintongan"/>
    <s v="ravello.hasintongan@asri.co.id"/>
    <s v="62877-0893-3512"/>
    <s v="ASRI"/>
    <s v="Finance &amp; Accounting"/>
    <m/>
    <s v="Basic"/>
    <n v="230380"/>
    <s v="Staff"/>
    <s v="Head Office - ASGO"/>
    <x v="0"/>
    <n v="230380"/>
    <d v="2023-03-27T00:00:00"/>
    <s v="Accounting Staff"/>
    <x v="7"/>
  </r>
  <r>
    <x v="0"/>
    <s v="Rebecca Simbolon"/>
    <s v="rebecca.simbolon@asri.co.id"/>
    <s v="62838-7205-2524"/>
    <s v="ASRI"/>
    <s v="Finance &amp; Accounting"/>
    <m/>
    <s v="Basic"/>
    <n v="140073"/>
    <s v="Staff"/>
    <s v="Head Office - ASGO"/>
    <x v="0"/>
    <n v="140073"/>
    <d v="2014-01-20T00:00:00"/>
    <s v="Account Payable Staff"/>
    <x v="7"/>
  </r>
  <r>
    <x v="1"/>
    <s v="Recruitment"/>
    <s v="recruitment@asri.co.id"/>
    <m/>
    <s v="ASRI"/>
    <s v="HR &amp; GA"/>
    <m/>
    <s v="Basic"/>
    <m/>
    <s v="Staff"/>
    <s v="Head Office - ASGO"/>
    <x v="0"/>
    <m/>
    <m/>
    <m/>
    <x v="1"/>
  </r>
  <r>
    <x v="0"/>
    <s v="Regina Fitagora"/>
    <s v="regina.fitagora@asri.co.id"/>
    <s v="62821-1288-8080"/>
    <s v="ASRI"/>
    <s v="HR &amp; GA"/>
    <m/>
    <s v="Standard"/>
    <n v="150051"/>
    <s v="Manager"/>
    <s v="Head Office - ASGO"/>
    <x v="7"/>
    <n v="150051"/>
    <d v="2015-01-05T00:00:00"/>
    <s v="HR &amp; GA Manager"/>
    <x v="1"/>
  </r>
  <r>
    <x v="0"/>
    <s v="Regina Patrizia Pingkan Keintjem"/>
    <s v="regina.keintjem@asri.co.id"/>
    <s v="62823-1143-8681"/>
    <s v="ASRI"/>
    <s v="Procurement"/>
    <m/>
    <s v="Basic"/>
    <n v="230175"/>
    <s v="Admin"/>
    <s v="Head Office - ASGO"/>
    <x v="0"/>
    <n v="230175"/>
    <d v="2023-02-06T00:00:00"/>
    <s v="Procurement Administration Staff"/>
    <x v="16"/>
  </r>
  <r>
    <x v="0"/>
    <s v="Reza Fauzi"/>
    <s v="reza.fauzi@asri.co.id"/>
    <s v="62856-9581-3852"/>
    <s v="ASRI"/>
    <s v="Fit Out"/>
    <m/>
    <s v="Basic"/>
    <n v="170808"/>
    <s v="Staff"/>
    <s v="Unit - ASHTA"/>
    <x v="2"/>
    <n v="170808"/>
    <d v="2017-09-04T00:00:00"/>
    <s v="Fit Out Supervisor"/>
    <x v="10"/>
  </r>
  <r>
    <x v="0"/>
    <s v="Ricky Darius"/>
    <s v="ricky.darius@asri.co.id"/>
    <s v="62815-1988-0042"/>
    <s v="ASRI"/>
    <s v="Finance &amp; Accounting"/>
    <m/>
    <s v="Standard"/>
    <n v="200579"/>
    <s v="Manager"/>
    <s v="Head Office - ASGO"/>
    <x v="7"/>
    <n v="200579"/>
    <d v="2020-10-05T00:00:00"/>
    <s v="Finance &amp; Accounting Property Development Manager"/>
    <x v="7"/>
  </r>
  <r>
    <x v="0"/>
    <s v="Ricky Fernandus"/>
    <s v="ricky.fernandus@asri.co.id"/>
    <m/>
    <s v="ASRI"/>
    <s v="Other"/>
    <m/>
    <s v="Basic"/>
    <m/>
    <s v="Staff"/>
    <s v="Head Office - ASGO"/>
    <x v="0"/>
    <n v="0"/>
    <s v=""/>
    <s v=""/>
    <x v="5"/>
  </r>
  <r>
    <x v="0"/>
    <s v="Rilo Pambudiyanto"/>
    <s v="rilo.pambudiyanto@asri.co.id"/>
    <s v="62857-8141-9681"/>
    <s v="ASRI"/>
    <s v="Finance &amp; Accounting"/>
    <m/>
    <s v="Basic"/>
    <n v="210395"/>
    <s v="Staff"/>
    <s v="Head Office - ASGO"/>
    <x v="0"/>
    <n v="210395"/>
    <d v="2021-06-02T00:00:00"/>
    <s v="Account Receivable Staff"/>
    <x v="7"/>
  </r>
  <r>
    <x v="0"/>
    <s v="Rischa Widianti"/>
    <s v="rischa.widianti@asri.co.id"/>
    <s v="62812-8637-1158"/>
    <s v="ASRI"/>
    <s v="Finance &amp; Accounting"/>
    <m/>
    <s v="Basic"/>
    <n v="230174"/>
    <s v="Assistant Manager"/>
    <s v="Head Office - ASGO"/>
    <x v="2"/>
    <n v="230174"/>
    <d v="2023-02-13T00:00:00"/>
    <s v="Project Coordinator &amp; Administrator Supervisor"/>
    <x v="7"/>
  </r>
  <r>
    <x v="0"/>
    <s v="Romi Fusianto"/>
    <s v="romi.fusianto@asri.co.id"/>
    <s v="62812-9840-6557"/>
    <s v="ASRI"/>
    <s v="IT"/>
    <m/>
    <s v="Basic"/>
    <n v="211054"/>
    <s v="SPV"/>
    <s v="Head Office - ASGO"/>
    <x v="0"/>
    <n v="211054"/>
    <d v="2021-11-08T00:00:00"/>
    <s v="IT Application Staff"/>
    <x v="15"/>
  </r>
  <r>
    <x v="0"/>
    <s v="Ronny Liang"/>
    <s v="ronny.liang@asri.co.id"/>
    <s v="62818-968-955"/>
    <s v="ASRI"/>
    <s v="Procurement"/>
    <m/>
    <s v="Standard"/>
    <n v="111077"/>
    <s v="GM"/>
    <s v="Head Office - ASGO"/>
    <x v="11"/>
    <n v="111077"/>
    <d v="2011-11-14T00:00:00"/>
    <s v="Procurement General Manager"/>
    <x v="16"/>
  </r>
  <r>
    <x v="0"/>
    <s v="Rony Husain"/>
    <s v="rony.husain@asri.co.id"/>
    <m/>
    <s v="ASRI"/>
    <s v="Fit Out"/>
    <m/>
    <s v="Basic"/>
    <n v="140636"/>
    <s v="Assistant Manager"/>
    <s v="Unit - MOI"/>
    <x v="4"/>
    <n v="140636"/>
    <d v="2014-06-02T00:00:00"/>
    <s v="Fit Out Assistant Manager"/>
    <x v="10"/>
  </r>
  <r>
    <x v="0"/>
    <s v="Roy Wahana"/>
    <s v="roy.wahana@asri.co.id"/>
    <m/>
    <s v="ASRI"/>
    <s v="Innovation"/>
    <m/>
    <s v="Standard"/>
    <n v="221125"/>
    <s v="Manager"/>
    <s v="Head Office - ASGO"/>
    <x v="8"/>
    <n v="221125"/>
    <d v="2022-08-01T00:00:00"/>
    <s v="Innovation Manager"/>
    <x v="17"/>
  </r>
  <r>
    <x v="0"/>
    <s v="Samanda Ratna Janna"/>
    <s v="samanda.janna@asri.co.id"/>
    <s v="62811-8070-457"/>
    <s v="ASRI"/>
    <s v="Corcomm"/>
    <m/>
    <s v="Basic"/>
    <n v="231697"/>
    <s v="Senior Staff"/>
    <s v="Unit - PIK Avenue"/>
    <x v="5"/>
    <n v="231697"/>
    <d v="2023-09-25T00:00:00"/>
    <s v="Brand Design &amp; Web Development Senior Staff"/>
    <x v="32"/>
  </r>
  <r>
    <x v="0"/>
    <s v="Sandra Sari Halauwet"/>
    <s v="sandra.halauwet@asri.co.id"/>
    <s v="62821-1801-7835"/>
    <s v="ASRI"/>
    <s v="Fit Out"/>
    <m/>
    <s v="Basic"/>
    <n v="220852"/>
    <s v="Admin"/>
    <s v="Unit - MOI"/>
    <x v="0"/>
    <n v="220852"/>
    <d v="2022-06-20T00:00:00"/>
    <s v="Fit Out Administration Staff"/>
    <x v="10"/>
  </r>
  <r>
    <x v="0"/>
    <s v="Santa Monika"/>
    <s v="santa.monika@asri.co.id"/>
    <s v="62896-3614-8985"/>
    <s v="ASRI"/>
    <s v="Finance &amp; Accounting"/>
    <m/>
    <s v="Basic"/>
    <n v="190304"/>
    <s v="Staff"/>
    <s v="Head Office - ASGO"/>
    <x v="0"/>
    <n v="190304"/>
    <d v="2019-03-25T00:00:00"/>
    <s v="Account Receivable Staff"/>
    <x v="7"/>
  </r>
  <r>
    <x v="0"/>
    <s v="Saskia Angela"/>
    <s v="saskia.angela@asri.co.id"/>
    <s v="62821-2230-5722"/>
    <s v="ASRI"/>
    <s v="Govrel"/>
    <m/>
    <s v="Basic"/>
    <n v="231871"/>
    <s v="Staff"/>
    <s v="Head Office - ASGO"/>
    <x v="0"/>
    <n v="231871"/>
    <d v="2023-10-23T00:00:00"/>
    <s v="Government Relations Staff"/>
    <x v="21"/>
  </r>
  <r>
    <x v="0"/>
    <s v="Sehat Rezeki S"/>
    <s v="sehat.rezeki@asri.co.id"/>
    <s v="62853-7012-4423"/>
    <s v="ASRI"/>
    <s v="Fit Out"/>
    <m/>
    <s v="Basic"/>
    <n v="181139"/>
    <s v="Staff"/>
    <s v="Unit - ASHTA"/>
    <x v="2"/>
    <n v="181139"/>
    <d v="2018-09-03T00:00:00"/>
    <s v="Fit Out Supervisor"/>
    <x v="10"/>
  </r>
  <r>
    <x v="0"/>
    <s v="Selamet Riyadi"/>
    <s v="selamet.riyadi@asri.co.id"/>
    <s v="62812-8845-2925"/>
    <s v="ASRI"/>
    <s v="Finance &amp; Accounting"/>
    <m/>
    <s v="Basic"/>
    <n v="180097"/>
    <s v="Assistant Manager"/>
    <s v="Head Office - ASGO"/>
    <x v="4"/>
    <n v="180097"/>
    <d v="2018-01-16T00:00:00"/>
    <s v="Account Payable Assistant Manager"/>
    <x v="7"/>
  </r>
  <r>
    <x v="0"/>
    <s v="Selviana Chandra Wijaya"/>
    <s v="selviana.wijaya@asri.co.id"/>
    <s v="62812-8009-6737"/>
    <s v="ASRI"/>
    <s v="HR &amp; GA"/>
    <m/>
    <s v="Basic"/>
    <m/>
    <s v="Staff"/>
    <s v="Head Office - ASGO"/>
    <x v="0"/>
    <n v="0"/>
    <s v=""/>
    <s v=""/>
    <x v="1"/>
  </r>
  <r>
    <x v="0"/>
    <s v="Sherly"/>
    <s v="sherlly.hartono@asri.co.id"/>
    <m/>
    <s v="ASRI"/>
    <s v="CEO Assistant"/>
    <m/>
    <s v="Basic"/>
    <m/>
    <s v="CEO Assistant"/>
    <s v="Head Office - ASGO"/>
    <x v="15"/>
    <n v="0"/>
    <s v=""/>
    <s v=""/>
    <x v="35"/>
  </r>
  <r>
    <x v="0"/>
    <s v="Sidha Primanda"/>
    <s v="sidha.primanda@asri.co.id"/>
    <m/>
    <s v="ASRI"/>
    <s v="Leasing"/>
    <m/>
    <s v="Basic"/>
    <n v="230846"/>
    <s v="Staff"/>
    <s v="Unit - MOI"/>
    <x v="0"/>
    <n v="230846"/>
    <d v="2018-02-26T00:00:00"/>
    <s v="Drafter Staff"/>
    <x v="13"/>
  </r>
  <r>
    <x v="0"/>
    <s v="Silvia Putri"/>
    <s v="silvia.putri@asri.co.id"/>
    <s v="62896-1838-5232"/>
    <s v="ASRI"/>
    <s v="HR &amp; GA"/>
    <m/>
    <s v="Basic"/>
    <n v="210363"/>
    <s v="SPV"/>
    <s v="Head Office - ASGO"/>
    <x v="5"/>
    <n v="210363"/>
    <d v="2021-06-02T00:00:00"/>
    <s v="Talent Acquisition Staff"/>
    <x v="1"/>
  </r>
  <r>
    <x v="0"/>
    <s v="Siti Hasanah"/>
    <s v="siti_hasanah@asri.co.id"/>
    <s v="62815-7448-2930"/>
    <s v="ASRI"/>
    <s v="Finance &amp; Accounting"/>
    <m/>
    <s v="Basic"/>
    <n v="100807"/>
    <s v="Staff"/>
    <s v="Head Office - ASGO"/>
    <x v="0"/>
    <n v="100807"/>
    <d v="2005-05-02T00:00:00"/>
    <s v="Finance &amp; Accounting Administration Staff"/>
    <x v="7"/>
  </r>
  <r>
    <x v="0"/>
    <s v="Siti Maisyaroh"/>
    <s v="siti.maisyaroh@asri.co.id"/>
    <m/>
    <s v="ASRI"/>
    <s v="Casual Leasing"/>
    <m/>
    <s v="Standard"/>
    <n v="160681"/>
    <s v="Admin"/>
    <s v="Unit - PIK Avenue"/>
    <x v="0"/>
    <n v="160681"/>
    <d v="2016-08-29T00:00:00"/>
    <s v="Business Development Staff"/>
    <x v="19"/>
  </r>
  <r>
    <x v="0"/>
    <s v="Sodri Karzinar"/>
    <s v="sodri.karzinar@asri.co.id"/>
    <s v="62812-9033-1967"/>
    <s v="ASRI"/>
    <s v="IA &amp; BP"/>
    <m/>
    <s v="Basic"/>
    <n v="130358"/>
    <s v="Manager"/>
    <s v="Head Office - ASGO"/>
    <x v="7"/>
    <n v="130358"/>
    <d v="2013-04-01T00:00:00"/>
    <s v="Internal Audit &amp; Business Process Manager"/>
    <x v="14"/>
  </r>
  <r>
    <x v="0"/>
    <s v="Sri Adiyani"/>
    <s v="sri.adiyani@asri.co.id"/>
    <s v="62813-1036-0391"/>
    <s v="ASRI"/>
    <s v="Fit Out"/>
    <m/>
    <s v="Basic"/>
    <n v="160470"/>
    <s v="Admin"/>
    <s v="Unit - ASHTA"/>
    <x v="0"/>
    <n v="160470"/>
    <d v="2016-06-01T00:00:00"/>
    <s v="Fit Out Administration Staff"/>
    <x v="10"/>
  </r>
  <r>
    <x v="0"/>
    <s v="Stefanus Siauwtika"/>
    <s v="stefanus.siauwtika@asri.co.id"/>
    <s v="62817-0185-998"/>
    <s v="ASRI"/>
    <s v="HR &amp; GA"/>
    <m/>
    <s v="Standard"/>
    <n v="232361"/>
    <s v="Manager"/>
    <s v="Head Office - ASGO"/>
    <x v="8"/>
    <n v="232361"/>
    <d v="2024-01-01T00:00:00"/>
    <s v="HR Business Partner Manager"/>
    <x v="1"/>
  </r>
  <r>
    <x v="0"/>
    <s v="Sugito"/>
    <s v="sugito.pawiro@asri.co.id"/>
    <s v="62811-9433-088"/>
    <s v="ASRI"/>
    <s v="Engineering"/>
    <m/>
    <s v="Basic"/>
    <n v="102211"/>
    <s v="Manager"/>
    <s v="Head Office - ASGO"/>
    <x v="8"/>
    <n v="102211"/>
    <d v="2009-08-10T00:00:00"/>
    <s v="MVAC Engineering Manager"/>
    <x v="2"/>
  </r>
  <r>
    <x v="0"/>
    <s v="Suhaibah"/>
    <s v="suhaibah@asri.co.id"/>
    <s v="62812-9663-3127"/>
    <s v="ASRI"/>
    <s v="Finance &amp; Accounting"/>
    <m/>
    <s v="Basic"/>
    <n v="180188"/>
    <s v="Staff"/>
    <s v="Head Office - ASGO"/>
    <x v="0"/>
    <n v="180188"/>
    <d v="2018-02-05T00:00:00"/>
    <s v="Tax Staff"/>
    <x v="7"/>
  </r>
  <r>
    <x v="0"/>
    <s v="Sukisna"/>
    <s v="sukisna.sukisna@asri.co.id"/>
    <m/>
    <s v="ASRI"/>
    <s v="Support Project"/>
    <m/>
    <s v="Basic"/>
    <m/>
    <s v="Staff"/>
    <s v="Head Office - ASGO"/>
    <x v="0"/>
    <n v="0"/>
    <s v=""/>
    <s v=""/>
    <x v="36"/>
  </r>
  <r>
    <x v="0"/>
    <s v="Survey Tatar Robinhot"/>
    <s v="survey.robinhot@asri.co.id"/>
    <s v="62822-1138-3371"/>
    <s v="ASRI"/>
    <s v="Engineering"/>
    <m/>
    <s v="Basic"/>
    <n v="232380"/>
    <s v="Manager"/>
    <s v="Head Office - ASGO"/>
    <x v="7"/>
    <n v="232380"/>
    <d v="2024-01-03T00:00:00"/>
    <s v="Building Service Manager"/>
    <x v="2"/>
  </r>
  <r>
    <x v="0"/>
    <s v="Syamsul Arifin"/>
    <s v="syamsul.arifin@asri.co.id"/>
    <s v="62852-2002-0325"/>
    <s v="ASRI"/>
    <s v="Innovation"/>
    <m/>
    <s v="Basic"/>
    <n v="232375"/>
    <s v="Manager"/>
    <s v="Head Office - ASGO"/>
    <x v="7"/>
    <n v="232375"/>
    <d v="2024-01-01T00:00:00"/>
    <s v="Software Engineering Manager"/>
    <x v="17"/>
  </r>
  <r>
    <x v="1"/>
    <s v="Talent Acquisition"/>
    <s v="talent.acquisition@asri.co.id"/>
    <m/>
    <s v="ASRI"/>
    <s v="HR &amp; GA"/>
    <m/>
    <s v="Basic"/>
    <m/>
    <s v="Staff"/>
    <s v="Head Office - ASGO"/>
    <x v="0"/>
    <m/>
    <m/>
    <m/>
    <x v="1"/>
  </r>
  <r>
    <x v="1"/>
    <s v="taman anggrek residence"/>
    <s v="tares@asri.co.id"/>
    <m/>
    <s v="ASRI"/>
    <s v="Tenant Relation"/>
    <m/>
    <s v="Basic"/>
    <m/>
    <s v="Staff"/>
    <s v="Head Office - ASGO"/>
    <x v="0"/>
    <m/>
    <m/>
    <m/>
    <x v="6"/>
  </r>
  <r>
    <x v="0"/>
    <s v="Tania Imanuella Pasaka"/>
    <s v="tania.pasaka@asri.co.id"/>
    <s v="62813-5677-3727"/>
    <s v="ASRI"/>
    <s v="Legal"/>
    <m/>
    <s v="Basic"/>
    <n v="230819"/>
    <s v="Staff"/>
    <s v="Head Office - ASGO"/>
    <x v="0"/>
    <n v="230819"/>
    <d v="2023-06-05T00:00:00"/>
    <s v="Legal Staff"/>
    <x v="21"/>
  </r>
  <r>
    <x v="0"/>
    <s v="Tania Risandi"/>
    <s v="tania.risandi@asri.co.id"/>
    <s v="62857-7618-1354"/>
    <s v="ASRI"/>
    <s v="Finance &amp; Accounting"/>
    <m/>
    <s v="Basic"/>
    <n v="230702"/>
    <s v="Staff"/>
    <s v="Head Office - ASGO"/>
    <x v="0"/>
    <n v="230702"/>
    <d v="2023-05-22T00:00:00"/>
    <s v="Account Payable Staff"/>
    <x v="7"/>
  </r>
  <r>
    <x v="0"/>
    <s v="Teddy Fajar Agung"/>
    <s v="teddy.agung@asri.co.id"/>
    <m/>
    <s v="ASRI"/>
    <s v="Operational"/>
    <m/>
    <s v="Basic"/>
    <n v="160967"/>
    <s v="Assistant Manager"/>
    <s v="Unit - PIK Avenue"/>
    <x v="7"/>
    <n v="160967"/>
    <d v="2016-12-08T00:00:00"/>
    <s v="Deputy Operation Mall Manager"/>
    <x v="0"/>
  </r>
  <r>
    <x v="0"/>
    <s v="Tedy Henra Silo"/>
    <s v="tedy.silo@asri.co.id"/>
    <s v="62813-8410-9993"/>
    <s v="ASRI"/>
    <s v="Finance &amp; Accounting"/>
    <m/>
    <s v="Basic"/>
    <n v="220350"/>
    <s v="Staff"/>
    <s v="Head Office - ASGO"/>
    <x v="0"/>
    <n v="220350"/>
    <d v="2022-03-14T00:00:00"/>
    <s v="Account Payable Staff"/>
    <x v="7"/>
  </r>
  <r>
    <x v="0"/>
    <s v="Tessa Marlenaska"/>
    <s v="tessa.marlenaska@asri.co.id"/>
    <m/>
    <s v="ASRI"/>
    <s v="Leasing"/>
    <m/>
    <s v="Standard"/>
    <n v="200664"/>
    <s v="Manager"/>
    <s v="Unit - PIK Avenue"/>
    <x v="8"/>
    <n v="200664"/>
    <d v="2020-11-23T00:00:00"/>
    <s v="Center Experience Senior Manager"/>
    <x v="4"/>
  </r>
  <r>
    <x v="0"/>
    <s v="Tiana Dewi Andini"/>
    <s v="tiana.dewi@asri.co.id"/>
    <s v="62813-1054-5672"/>
    <s v="ASRI"/>
    <s v="IA &amp; BP"/>
    <m/>
    <s v="Basic"/>
    <n v="181140"/>
    <s v="SPV"/>
    <s v="Head Office - ASGO"/>
    <x v="4"/>
    <n v="181140"/>
    <d v="2018-09-03T00:00:00"/>
    <s v="Internal Audit &amp; Business Process Assistant Manager"/>
    <x v="14"/>
  </r>
  <r>
    <x v="0"/>
    <s v="Tiya Mariadi"/>
    <s v="tiya.mariadi@asri.co.id"/>
    <s v="62812-8692-4913"/>
    <s v="ASRI"/>
    <s v="Finance &amp; Accounting"/>
    <m/>
    <s v="Basic"/>
    <n v="231637"/>
    <s v="Staff"/>
    <s v="Unit - Fatmawati City Center"/>
    <x v="5"/>
    <n v="231637"/>
    <d v="2018-09-12T00:00:00"/>
    <s v="Account Receivable Staff"/>
    <x v="7"/>
  </r>
  <r>
    <x v="0"/>
    <s v="toar tanos"/>
    <s v="toar.tanos@asri.co.id"/>
    <s v="62877-7551-1011"/>
    <s v="ASRI"/>
    <s v="Brandcomm"/>
    <m/>
    <s v="Basic"/>
    <n v="180625"/>
    <s v="SPV"/>
    <s v="Unit - ASHTA"/>
    <x v="2"/>
    <n v="180625"/>
    <d v="2018-04-23T00:00:00"/>
    <s v="Graphic Designer Supervisor"/>
    <x v="4"/>
  </r>
  <r>
    <x v="0"/>
    <s v="Togu Rizki"/>
    <s v="togu.rizki@asri.co.id"/>
    <s v="62812-1368-1169"/>
    <s v="ASRI"/>
    <s v="Procurement"/>
    <m/>
    <s v="Basic"/>
    <n v="170618"/>
    <s v="Assistant Manager"/>
    <s v="Head Office - ASGO"/>
    <x v="4"/>
    <n v="170618"/>
    <d v="2017-07-12T00:00:00"/>
    <s v="Procurement Assistant Manager"/>
    <x v="16"/>
  </r>
  <r>
    <x v="1"/>
    <s v="Traffic Property"/>
    <s v="traffic.property@asri.co.id"/>
    <m/>
    <s v="ASRI"/>
    <s v="Brandcomm"/>
    <m/>
    <s v="Basic"/>
    <m/>
    <s v="Staff"/>
    <s v="Head Office - ASGO"/>
    <x v="0"/>
    <m/>
    <m/>
    <m/>
    <x v="25"/>
  </r>
  <r>
    <x v="0"/>
    <s v="Troy Fridatama"/>
    <s v="troy.fridatama@asri.co.id"/>
    <s v="62813-9890-9869"/>
    <s v="ASRI"/>
    <s v="Corcomm"/>
    <m/>
    <s v="Standard"/>
    <n v="221818"/>
    <s v="GM"/>
    <s v="Head Office - ASGO"/>
    <x v="11"/>
    <n v="221818"/>
    <d v="2023-01-02T00:00:00"/>
    <s v="Corporate Communication &amp; Affair Deputy Division Head"/>
    <x v="19"/>
  </r>
  <r>
    <x v="0"/>
    <s v="ulfayani"/>
    <s v="ulfayani@asri.co.id"/>
    <s v="62812-9022-0200"/>
    <s v="ASRI"/>
    <s v="Marcomm"/>
    <m/>
    <s v="Basic"/>
    <n v="210549"/>
    <s v="Admin"/>
    <s v="Unit - ASHTA"/>
    <x v="0"/>
    <n v="210549"/>
    <d v="2021-07-01T00:00:00"/>
    <s v="Advertising &amp; Shopping Promotion Staff"/>
    <x v="4"/>
  </r>
  <r>
    <x v="0"/>
    <s v="Valentina Rima"/>
    <s v="valentina.rima@asri.co.id"/>
    <s v="62857-7666-1906"/>
    <s v="ASRI"/>
    <s v="COO Assistant"/>
    <m/>
    <s v="Basic"/>
    <n v="170687"/>
    <s v="COO Assistant"/>
    <s v="Head Office - ASGO"/>
    <x v="0"/>
    <n v="170687"/>
    <d v="2017-08-01T00:00:00"/>
    <s v="Cinema Operation Administration Staff"/>
    <x v="37"/>
  </r>
  <r>
    <x v="0"/>
    <s v="Valeryan Ivan"/>
    <s v="valeryan.ivan@asri.co.id"/>
    <s v="62812-8588-1166"/>
    <s v="ASRI"/>
    <s v="Leasing"/>
    <m/>
    <s v="Standard"/>
    <n v="191094"/>
    <s v="Assistant Manager"/>
    <s v="Unit - ASHTA"/>
    <x v="7"/>
    <n v="191094"/>
    <d v="2019-11-25T00:00:00"/>
    <s v="Leasing Manager"/>
    <x v="13"/>
  </r>
  <r>
    <x v="0"/>
    <s v="Vanesa Marcella"/>
    <s v="vanesa.marcella@asri.co.id"/>
    <s v="62877-8883-5814"/>
    <s v="ASRI"/>
    <s v="HR &amp; GA"/>
    <m/>
    <s v="Basic"/>
    <n v="232094"/>
    <s v="Staff"/>
    <s v="Head Office - ASGO"/>
    <x v="0"/>
    <n v="232094"/>
    <d v="2023-11-20T00:00:00"/>
    <s v="Employer Branding Staff"/>
    <x v="1"/>
  </r>
  <r>
    <x v="0"/>
    <s v="Vanny Paramitha"/>
    <s v="vanny.paramitha@asri.co.id"/>
    <s v="62818-0606-6706"/>
    <s v="ASRI"/>
    <s v="Finance &amp; Accounting"/>
    <m/>
    <s v="Basic"/>
    <n v="170984"/>
    <s v="Staff"/>
    <s v="Head Office - ASGO"/>
    <x v="0"/>
    <n v="170984"/>
    <d v="2017-10-30T00:00:00"/>
    <s v="Accounting Staff"/>
    <x v="7"/>
  </r>
  <r>
    <x v="0"/>
    <s v="Vensensya Tjung"/>
    <s v="vensensya.tjung@asri.co.id"/>
    <s v="62813-1116-2966"/>
    <s v="ASRI"/>
    <s v="Fit Out"/>
    <m/>
    <s v="Basic"/>
    <n v="230093"/>
    <s v="SPV"/>
    <s v="Unit - HUBLIFE"/>
    <x v="2"/>
    <n v="230093"/>
    <d v="2023-02-01T00:00:00"/>
    <s v="Fit Out Supervisor"/>
    <x v="10"/>
  </r>
  <r>
    <x v="0"/>
    <s v="Vera Ciputra"/>
    <s v="vera.ciputra@asri.co.id"/>
    <s v="62812-1980-8880"/>
    <s v="ASRI"/>
    <s v="HR &amp; GA"/>
    <m/>
    <s v="Standard"/>
    <n v="181068"/>
    <s v="Manager"/>
    <s v="Head Office - ASGO"/>
    <x v="7"/>
    <n v="181068"/>
    <d v="2018-08-15T00:00:00"/>
    <s v="Talent Acquisition Manager"/>
    <x v="1"/>
  </r>
  <r>
    <x v="0"/>
    <s v="Vera Setiawati"/>
    <s v="vera.setiawati@asri.co.id"/>
    <s v="62812-7760-9317"/>
    <s v="ASRI"/>
    <s v="Finance &amp; Accounting"/>
    <m/>
    <s v="Basic"/>
    <n v="230553"/>
    <s v="SPV"/>
    <s v="Head Office - ASGO"/>
    <x v="2"/>
    <n v="230553"/>
    <d v="2023-05-02T00:00:00"/>
    <s v="Cashier Supervisor"/>
    <x v="7"/>
  </r>
  <r>
    <x v="0"/>
    <s v="Vidya Clareta Lembono"/>
    <s v="vidya.lembono@asri.co.id"/>
    <s v="62811-8588-872"/>
    <s v="ASRI"/>
    <s v="HR &amp; GA"/>
    <m/>
    <s v="Basic"/>
    <n v="221283"/>
    <s v="Staff"/>
    <s v="Head Office - ASGO"/>
    <x v="0"/>
    <n v="221283"/>
    <d v="2022-09-01T00:00:00"/>
    <s v="Talent Acquisition Staff"/>
    <x v="1"/>
  </r>
  <r>
    <x v="0"/>
    <s v="Vini Sabila Rahma"/>
    <s v="vini.rahma@asri.co.id"/>
    <s v="62822-1084-9388"/>
    <s v="ASRI"/>
    <s v="Asset Management"/>
    <m/>
    <s v="Basic"/>
    <n v="220145"/>
    <s v="Staff"/>
    <s v="Head Office - ASGO"/>
    <x v="0"/>
    <n v="220145"/>
    <d v="2022-02-02T00:00:00"/>
    <s v="Asset Management &amp; Controller Staff"/>
    <x v="7"/>
  </r>
  <r>
    <x v="0"/>
    <s v="Wahyu Arianto"/>
    <s v="wahyu.arianto@asri.co.id"/>
    <s v="62878-3403-3213"/>
    <s v="ASRI"/>
    <s v="Procurement"/>
    <m/>
    <s v="Basic"/>
    <n v="231942"/>
    <s v="SPV"/>
    <s v="Unit - Menara Jakarta"/>
    <x v="2"/>
    <n v="231942"/>
    <d v="2023-11-01T00:00:00"/>
    <s v="Purchasing Supervisor"/>
    <x v="28"/>
  </r>
  <r>
    <x v="0"/>
    <s v="Wahyu Prananto"/>
    <s v="wahyu.prananto@asri.co.id"/>
    <s v="62878-3403-3213"/>
    <s v="ASRI"/>
    <s v="Finance &amp; Accounting"/>
    <m/>
    <s v="Basic"/>
    <n v="220143"/>
    <s v="Staff"/>
    <s v="Head Office - ASGO"/>
    <x v="0"/>
    <n v="220143"/>
    <d v="2022-02-02T00:00:00"/>
    <s v="Collection Staff"/>
    <x v="7"/>
  </r>
  <r>
    <x v="0"/>
    <s v="Wahyu Setiadi"/>
    <s v="wahyu.setiadi@asri.co.id"/>
    <s v="62812-9441-4484"/>
    <s v="ASRI"/>
    <s v="Marcomm"/>
    <m/>
    <s v="Basic"/>
    <n v="191095"/>
    <s v="Manager"/>
    <s v="Unit - MOI"/>
    <x v="8"/>
    <n v="191095"/>
    <d v="2019-11-25T00:00:00"/>
    <s v="Center Experience Manager"/>
    <x v="4"/>
  </r>
  <r>
    <x v="0"/>
    <s v="Willy Anjaya"/>
    <s v="willy.anjaya@asri.co.id"/>
    <s v="62896-3565-1120"/>
    <s v="ASRI"/>
    <s v="Innovation"/>
    <m/>
    <s v="Basic"/>
    <n v="232370"/>
    <s v="Assistant Manager"/>
    <s v="Head Office - ASGO"/>
    <x v="4"/>
    <n v="232370"/>
    <d v="2024-01-01T00:00:00"/>
    <s v="Software Engineering Assistant Manager"/>
    <x v="17"/>
  </r>
  <r>
    <x v="0"/>
    <s v="Wilson"/>
    <s v="wilson.wilson@asri.co.id"/>
    <s v="62812-1226-7237"/>
    <s v="ASRI"/>
    <s v="IT"/>
    <m/>
    <s v="Standard"/>
    <n v="220909"/>
    <s v="Staff"/>
    <s v="Head Office - ASGO"/>
    <x v="0"/>
    <n v="220909"/>
    <d v="2022-07-01T00:00:00"/>
    <s v="IT Application Staff"/>
    <x v="15"/>
  </r>
  <r>
    <x v="0"/>
    <s v="Wiras Dwi Aditama"/>
    <s v="wiras.aditama@asri.co.id"/>
    <s v="62882-2386-8781"/>
    <s v="ASRI"/>
    <s v="Brandcomm"/>
    <m/>
    <s v="Basic"/>
    <n v="231067"/>
    <s v="Staff"/>
    <s v="Unit - PIK Avenue"/>
    <x v="5"/>
    <n v="231067"/>
    <d v="2023-07-03T00:00:00"/>
    <s v="Visual Merchandise &amp; Onsite Staff"/>
    <x v="18"/>
  </r>
  <r>
    <x v="0"/>
    <s v="Wisnu Setiawan"/>
    <s v="wisnu.setiawan@asri.co.id"/>
    <s v="62878-7579-8507"/>
    <s v="ASRI"/>
    <s v="Procurement"/>
    <m/>
    <s v="Basic"/>
    <n v="150591"/>
    <s v="SPV"/>
    <s v="Head Office - ASGO"/>
    <x v="2"/>
    <n v="150591"/>
    <d v="2015-07-06T00:00:00"/>
    <s v="Procurement Supervisor"/>
    <x v="16"/>
  </r>
  <r>
    <x v="0"/>
    <s v="Wuwanjie Septian"/>
    <s v="wuwanjie.septian@asri.co.id"/>
    <s v="62857-5998-8933"/>
    <s v="ASRI"/>
    <s v="IT"/>
    <m/>
    <s v="Standard"/>
    <n v="240763"/>
    <s v="Manager"/>
    <s v="Head Office - ASGO"/>
    <x v="7"/>
    <n v="240763"/>
    <s v=""/>
    <s v=""/>
    <x v="15"/>
  </r>
  <r>
    <x v="0"/>
    <s v="Yohanes Dwinanto"/>
    <s v="yohanes.dwinanto@asri.co.id"/>
    <m/>
    <s v="ASRI"/>
    <s v="Other"/>
    <m/>
    <s v="Basic"/>
    <m/>
    <s v="Staff"/>
    <s v="Head Office - ASGO"/>
    <x v="0"/>
    <n v="0"/>
    <s v=""/>
    <s v=""/>
    <x v="5"/>
  </r>
  <r>
    <x v="0"/>
    <s v="Yos Dora Cristy Girsang"/>
    <s v="yos.girsang@asri.co.id"/>
    <m/>
    <s v="ASRI"/>
    <s v="ASRI Livin"/>
    <m/>
    <s v="Basic"/>
    <n v="221632"/>
    <m/>
    <s v="Unit - GGP"/>
    <x v="0"/>
    <n v="221632"/>
    <d v="2022-11-07T00:00:00"/>
    <s v="ASRI Living Staff"/>
    <x v="29"/>
  </r>
  <r>
    <x v="0"/>
    <s v="Yosua Bonny Rosalina"/>
    <s v="yosua.bonny@asri.co.id"/>
    <s v="62815-1458-3971"/>
    <s v="ASRI"/>
    <s v="Procurement"/>
    <m/>
    <s v="Basic"/>
    <n v="190766"/>
    <s v="Assistant Manager"/>
    <s v="Head Office - ASGO"/>
    <x v="4"/>
    <n v="190766"/>
    <d v="2019-08-26T00:00:00"/>
    <s v="Procurement Assistant Manager"/>
    <x v="16"/>
  </r>
  <r>
    <x v="0"/>
    <s v="Yukky Gunawan"/>
    <s v="yukky.gunawan@asri.co.id"/>
    <m/>
    <s v="ASRI"/>
    <s v="Management"/>
    <m/>
    <s v="Basic"/>
    <n v="102815"/>
    <m/>
    <s v="Head Office - ASGO"/>
    <x v="4"/>
    <n v="102815"/>
    <d v="2010-05-03T00:00:00"/>
    <s v="Secretary Assistant Manager"/>
    <x v="12"/>
  </r>
  <r>
    <x v="0"/>
    <s v="Yusuf Ichsan"/>
    <s v="yusuf.ichsan@asri.co.id"/>
    <s v="62877-1465-1256"/>
    <s v="ASRI"/>
    <s v="Finance &amp; Accounting"/>
    <m/>
    <s v="Basic"/>
    <n v="181468"/>
    <s v="Staff"/>
    <s v="Head Office - ASGO"/>
    <x v="2"/>
    <n v="181468"/>
    <d v="2018-11-26T00:00:00"/>
    <s v="Accounting Supervisor"/>
    <x v="7"/>
  </r>
  <r>
    <x v="0"/>
    <s v="zico rossano"/>
    <s v="zico.rossano@asri.co.id"/>
    <s v="62819-0637-6529"/>
    <s v="ASRI"/>
    <s v="Marcomm"/>
    <m/>
    <s v="Standard"/>
    <n v="160971"/>
    <s v="GM"/>
    <s v="Unit - ASHTA"/>
    <x v="10"/>
    <n v="160971"/>
    <d v="2016-12-13T00:00:00"/>
    <s v="Marketing Communication General Manager"/>
    <x v="30"/>
  </r>
  <r>
    <x v="0"/>
    <s v="Zipora Della Ayustini"/>
    <s v="zipora.ayustini@asri.co.id"/>
    <m/>
    <s v="ASRI"/>
    <s v="Finance &amp; Accounting"/>
    <m/>
    <s v="Basic"/>
    <n v="220203"/>
    <s v="Staff"/>
    <s v="Head Office - ASGO"/>
    <x v="0"/>
    <n v="220203"/>
    <d v="2022-02-14T00:00:00"/>
    <s v="Tax Staff"/>
    <x v="7"/>
  </r>
  <r>
    <x v="0"/>
    <s v="Abdul Hamid Suherlan"/>
    <s v="abdul.suherlan@grandgalaxypark.com"/>
    <s v="62822-1424-6147"/>
    <s v="GGP"/>
    <s v="Brandcomm"/>
    <m/>
    <s v="Basic"/>
    <n v="231675"/>
    <s v="SPV"/>
    <s v="Unit - GGP"/>
    <x v="2"/>
    <n v="231675"/>
    <d v="2023-09-25T00:00:00"/>
    <s v="Events Supervisor"/>
    <x v="4"/>
  </r>
  <r>
    <x v="0"/>
    <s v="Achmad Ardita"/>
    <s v="achmad.ardita@grandgalaxypark.com"/>
    <m/>
    <s v="GGP"/>
    <s v="OB"/>
    <m/>
    <s v="Basic"/>
    <n v="140975"/>
    <s v="Staff"/>
    <s v="Unit - GGP"/>
    <x v="16"/>
    <n v="140975"/>
    <d v="2014-09-08T00:00:00"/>
    <s v="Office Boy"/>
    <x v="1"/>
  </r>
  <r>
    <x v="0"/>
    <s v="Agus Pranowo"/>
    <s v="agus.pranowo@grandgalaxypark.com"/>
    <m/>
    <s v="GGP"/>
    <s v="Engineering"/>
    <m/>
    <s v="Basic"/>
    <n v="131262"/>
    <s v="Engineering"/>
    <s v="Unit - GGP"/>
    <x v="2"/>
    <n v="131262"/>
    <d v="2013-11-13T00:00:00"/>
    <s v="Plumbing Supervisor"/>
    <x v="2"/>
  </r>
  <r>
    <x v="0"/>
    <s v="Amien Ruswal"/>
    <s v="amien.ruswal@grandgalaxypark.com"/>
    <s v="62896-1850-3700"/>
    <s v="GGP"/>
    <s v="Engineering"/>
    <m/>
    <s v="Basic"/>
    <m/>
    <s v="Staff"/>
    <s v="Unit - GGP"/>
    <x v="0"/>
    <n v="0"/>
    <s v=""/>
    <s v=""/>
    <x v="2"/>
  </r>
  <r>
    <x v="0"/>
    <s v="Aria Yudha"/>
    <s v="aria.yudha@grandgalaxypark.com"/>
    <m/>
    <s v="GGP"/>
    <s v="Marcomm"/>
    <m/>
    <s v="Basic"/>
    <m/>
    <s v="Staff"/>
    <s v="Unit - GGP"/>
    <x v="0"/>
    <n v="0"/>
    <s v=""/>
    <s v=""/>
    <x v="23"/>
  </r>
  <r>
    <x v="0"/>
    <s v="Bryan Dhika Bomantara"/>
    <s v="bryan.bomantara@grandgalaxypark.com"/>
    <s v="62812-1380-7411"/>
    <s v="GGP"/>
    <s v="GE &amp; TR"/>
    <m/>
    <s v="Basic"/>
    <m/>
    <s v="Staff"/>
    <s v="Unit - GGP"/>
    <x v="0"/>
    <n v="0"/>
    <s v=""/>
    <s v=""/>
    <x v="3"/>
  </r>
  <r>
    <x v="0"/>
    <s v="Cita Budi Riandini"/>
    <s v="cita.riandini@grandgalaxypark.com"/>
    <s v="62856-4999-6828"/>
    <s v="GGP"/>
    <s v="Operational"/>
    <m/>
    <s v="Basic"/>
    <n v="232321"/>
    <s v="Staff"/>
    <s v="Unit - GGP"/>
    <x v="0"/>
    <n v="232321"/>
    <d v="2023-12-20T00:00:00"/>
    <s v="Operation Mall Administration Staff"/>
    <x v="0"/>
  </r>
  <r>
    <x v="0"/>
    <s v="Danu Wardoyo"/>
    <s v="danu.wardoyo@grandgalaxypark.com"/>
    <s v="62806-5984-8694"/>
    <s v="GGP"/>
    <s v="Engineering"/>
    <s v="MVAC Staff"/>
    <s v="Basic"/>
    <m/>
    <s v="Staff"/>
    <s v="Unit - GGP"/>
    <x v="0"/>
    <n v="0"/>
    <s v=""/>
    <s v=""/>
    <x v="2"/>
  </r>
  <r>
    <x v="0"/>
    <s v="Dara Puspita Kirana"/>
    <s v="dara.kirana@grandgalaxypark.com"/>
    <s v="62878-7749-5223"/>
    <s v="GGP"/>
    <s v="Tenant Relation"/>
    <m/>
    <s v="Basic"/>
    <n v="231718"/>
    <s v="Staff"/>
    <s v="Unit - GGP"/>
    <x v="5"/>
    <n v="231718"/>
    <d v="2018-09-24T00:00:00"/>
    <s v="GEA Staff"/>
    <x v="3"/>
  </r>
  <r>
    <x v="1"/>
    <s v="engineering ggp"/>
    <s v="engineering.ggp@grandgalaxypark.com"/>
    <m/>
    <s v="GGP"/>
    <s v="Engineering"/>
    <m/>
    <s v="Basic"/>
    <m/>
    <s v="Staff"/>
    <s v="Unit - GGP"/>
    <x v="0"/>
    <m/>
    <m/>
    <m/>
    <x v="2"/>
  </r>
  <r>
    <x v="0"/>
    <s v="Erilia Oktriana"/>
    <s v="erilia.oktriana@grandgalaxypark.com"/>
    <s v="62812-5017-5311"/>
    <s v="GGP"/>
    <s v="Operational"/>
    <m/>
    <s v="Basic"/>
    <n v="240172"/>
    <s v="SPV"/>
    <s v="Unit - GGP"/>
    <x v="2"/>
    <n v="240172"/>
    <d v="2024-02-01T00:00:00"/>
    <s v="Landscape Supervisor"/>
    <x v="0"/>
  </r>
  <r>
    <x v="0"/>
    <s v="Farida Astoria"/>
    <s v="farida.astoria@grandgalaxypark.com"/>
    <m/>
    <s v="GGP"/>
    <s v="Finance &amp; Accounting"/>
    <m/>
    <s v="Basic"/>
    <n v="130877"/>
    <m/>
    <s v="Unit - GGP"/>
    <x v="0"/>
    <n v="130877"/>
    <d v="2013-08-19T00:00:00"/>
    <s v="Cashier Staff"/>
    <x v="7"/>
  </r>
  <r>
    <x v="0"/>
    <s v="Fitri Rachmawati"/>
    <s v="fitri.rachmawati@grandgalaxypark.com"/>
    <s v="62896-4416-9288"/>
    <s v="GGP"/>
    <s v="Operational"/>
    <m/>
    <s v="Basic"/>
    <n v="121445"/>
    <s v="Staff"/>
    <s v="Unit - MOI"/>
    <x v="0"/>
    <n v="121445"/>
    <d v="2012-11-26T00:00:00"/>
    <s v="Parking &amp; Housekeeping Staff"/>
    <x v="0"/>
  </r>
  <r>
    <x v="0"/>
    <s v="gracia loemongga"/>
    <s v="gracia.loemongga@grandgalaxypark.com"/>
    <s v="62812-9541-6679"/>
    <s v="GGP"/>
    <s v="HR &amp; GA"/>
    <m/>
    <s v="Basic"/>
    <n v="220304"/>
    <s v="Staff"/>
    <s v="Unit - GGP"/>
    <x v="0"/>
    <n v="220304"/>
    <d v="2022-03-14T00:00:00"/>
    <s v="HR &amp; GA Operation Staff"/>
    <x v="1"/>
  </r>
  <r>
    <x v="1"/>
    <s v="Guest Experience Grand Galaxy Park"/>
    <s v="guest.experience@grandgalaxypark.com"/>
    <m/>
    <s v="GGP"/>
    <s v="Tenant Relation"/>
    <m/>
    <s v="Basic"/>
    <m/>
    <s v="Staff"/>
    <s v="Unit - GGP"/>
    <x v="0"/>
    <m/>
    <m/>
    <m/>
    <x v="6"/>
  </r>
  <r>
    <x v="0"/>
    <s v="Haki Irawan"/>
    <s v="haki.irawan@grandgalaxypark.com"/>
    <s v="62823-7480-8394"/>
    <s v="GGP"/>
    <s v="Operational"/>
    <m/>
    <s v="Basic"/>
    <m/>
    <s v="Staff"/>
    <s v="Unit - GGP"/>
    <x v="0"/>
    <n v="0"/>
    <s v=""/>
    <s v=""/>
    <x v="0"/>
  </r>
  <r>
    <x v="0"/>
    <s v="Hendri Apriansyah"/>
    <s v="hendri.apriansyah@grandgalaxypark.com"/>
    <s v="62821-2408-8849"/>
    <s v="GGP"/>
    <s v="Operational"/>
    <m/>
    <s v="Basic"/>
    <n v="211091"/>
    <s v="Staff"/>
    <s v="Unit - PIK Avenue"/>
    <x v="0"/>
    <n v="211091"/>
    <d v="2021-11-17T00:00:00"/>
    <s v="Visual Merchandise &amp; Onsite Staff"/>
    <x v="18"/>
  </r>
  <r>
    <x v="0"/>
    <s v="Heny Mailiana"/>
    <s v="heny.mailiana@grandgalaxypark.com"/>
    <s v="62878-2385-1565"/>
    <s v="GGP"/>
    <s v="Marcomm"/>
    <m/>
    <s v="Basic"/>
    <n v="240601"/>
    <s v="Staff"/>
    <s v="Unit - GGP"/>
    <x v="0"/>
    <n v="240601"/>
    <d v="2024-03-20T00:00:00"/>
    <s v="Advertising &amp; Shopping Promotion Staff"/>
    <x v="4"/>
  </r>
  <r>
    <x v="0"/>
    <s v="Jeremy Groversam D"/>
    <s v="jeremy.groversam@grandgalaxypark.com"/>
    <s v="62821-1446-6648"/>
    <s v="GGP"/>
    <s v="Brandcomm"/>
    <m/>
    <s v="Basic"/>
    <n v="231616"/>
    <s v="SPV"/>
    <s v="Unit - GGP"/>
    <x v="2"/>
    <n v="231616"/>
    <d v="2023-09-18T00:00:00"/>
    <s v="Graphic Designer Supervisor"/>
    <x v="4"/>
  </r>
  <r>
    <x v="0"/>
    <s v="kiki amelia"/>
    <s v="kiki.amelia@grandgalaxypark.com"/>
    <m/>
    <s v="GGP"/>
    <s v="Tenant Relation"/>
    <m/>
    <s v="Basic"/>
    <n v="110570"/>
    <s v="Staff"/>
    <s v="Unit - GGP"/>
    <x v="5"/>
    <n v="110570"/>
    <d v="2011-06-27T00:00:00"/>
    <s v="GEA &amp; TR Staff"/>
    <x v="3"/>
  </r>
  <r>
    <x v="0"/>
    <s v="Muhammad Iqbal Ibrahim"/>
    <s v="muhammad.ibrahim@grandgalaxypark.com"/>
    <s v="62859-3945-3681"/>
    <s v="GGP"/>
    <s v="Engineering"/>
    <m/>
    <s v="Basic"/>
    <m/>
    <s v="Staff"/>
    <s v="Unit - GGP"/>
    <x v="0"/>
    <n v="0"/>
    <s v=""/>
    <s v=""/>
    <x v="2"/>
  </r>
  <r>
    <x v="0"/>
    <s v="Nurul Amalina"/>
    <s v="nurul.amalina@grandgalaxypark.com"/>
    <m/>
    <s v="GGP"/>
    <s v="Engineering"/>
    <m/>
    <s v="Basic"/>
    <n v="110264"/>
    <s v="Staff"/>
    <s v="Unit - GGP"/>
    <x v="5"/>
    <n v="110264"/>
    <d v="2013-04-15T00:00:00"/>
    <s v="Engineering Administration Staff"/>
    <x v="2"/>
  </r>
  <r>
    <x v="0"/>
    <s v="Parulian Simatupang"/>
    <s v="parulian.simatupang@grandgalaxypark.com"/>
    <s v="62857-7288-0823"/>
    <s v="GGP"/>
    <s v="Operational"/>
    <m/>
    <s v="Basic"/>
    <n v="231319"/>
    <s v="SPV"/>
    <s v="Unit - GGP"/>
    <x v="2"/>
    <n v="231319"/>
    <d v="2023-08-07T00:00:00"/>
    <s v="Security Supervisor"/>
    <x v="0"/>
  </r>
  <r>
    <x v="0"/>
    <s v="Peri Suhardani"/>
    <s v="peri.suhardani@grandgalaxypark.com"/>
    <s v="62822-1391-1983"/>
    <s v="GGP"/>
    <s v="Engineering"/>
    <m/>
    <s v="Basic"/>
    <m/>
    <s v="Staff"/>
    <s v="Unit - GGP"/>
    <x v="0"/>
    <n v="0"/>
    <s v=""/>
    <s v=""/>
    <x v="2"/>
  </r>
  <r>
    <x v="0"/>
    <s v="Ryan Julianus"/>
    <s v="ryan.julianus@grandgalaxypark.com"/>
    <m/>
    <s v="GGP"/>
    <s v="Casual Leasing"/>
    <m/>
    <s v="Basic"/>
    <n v="210252"/>
    <s v="SPV"/>
    <s v="Unit - MOI"/>
    <x v="2"/>
    <n v="210252"/>
    <d v="2021-05-07T00:00:00"/>
    <s v="Casual Leasing Supervisor"/>
    <x v="4"/>
  </r>
  <r>
    <x v="0"/>
    <s v="Setiadi Purwantoro"/>
    <s v="setiadi.purwantoro@grandgalaxypark.com"/>
    <s v="62813-8420-0181"/>
    <s v="GGP"/>
    <s v="Operational"/>
    <m/>
    <s v="Basic"/>
    <n v="220142"/>
    <s v="Staff"/>
    <s v="Unit - GGP"/>
    <x v="0"/>
    <n v="220142"/>
    <d v="2022-02-02T00:00:00"/>
    <s v="Security Staff"/>
    <x v="38"/>
  </r>
  <r>
    <x v="0"/>
    <s v="Siam Wibowo"/>
    <s v="siam.wibowo@grandgalaxypark.com"/>
    <m/>
    <s v="GGP"/>
    <s v="Engineering"/>
    <m/>
    <s v="Basic"/>
    <n v="103465"/>
    <s v="SPV"/>
    <s v="Unit - GGP"/>
    <x v="2"/>
    <n v="103465"/>
    <d v="2010-12-01T00:00:00"/>
    <s v="Plumbing Supervisor"/>
    <x v="2"/>
  </r>
  <r>
    <x v="0"/>
    <s v="Subroto"/>
    <s v="subroto.faa@grandgalaxypark.com"/>
    <m/>
    <s v="GGP"/>
    <s v="WH"/>
    <m/>
    <s v="Basic"/>
    <n v="103469"/>
    <s v="Staff"/>
    <s v="Unit - GGP"/>
    <x v="2"/>
    <n v="103469"/>
    <d v="2010-12-01T00:00:00"/>
    <s v="Warehouse Supervisor"/>
    <x v="1"/>
  </r>
  <r>
    <x v="0"/>
    <s v="Supari"/>
    <s v="supari.eng@grandgalaxypark.com"/>
    <m/>
    <s v="GGP"/>
    <s v="Engineering"/>
    <m/>
    <s v="Basic"/>
    <n v="131258"/>
    <s v="SPV"/>
    <s v="Unit - GGP"/>
    <x v="2"/>
    <n v="131258"/>
    <d v="2013-11-11T00:00:00"/>
    <s v="Civil Supervisor"/>
    <x v="2"/>
  </r>
  <r>
    <x v="0"/>
    <s v="Taufik Ismail"/>
    <s v="taufik.ismail@grandgalaxypark.com"/>
    <m/>
    <s v="GGP"/>
    <s v="Other"/>
    <m/>
    <s v="Basic"/>
    <m/>
    <s v="Staff"/>
    <s v="Unit - GGP"/>
    <x v="0"/>
    <n v="0"/>
    <s v=""/>
    <s v=""/>
    <x v="5"/>
  </r>
  <r>
    <x v="1"/>
    <s v="Tenant Relation Grand Galaxy Park"/>
    <s v="tenant.relation@grandgalaxypark.com"/>
    <m/>
    <s v="GGP"/>
    <s v="Tenant Relation"/>
    <m/>
    <s v="Basic"/>
    <m/>
    <s v="Staff"/>
    <s v="Unit - GGP"/>
    <x v="0"/>
    <m/>
    <m/>
    <m/>
    <x v="6"/>
  </r>
  <r>
    <x v="0"/>
    <s v="Trigianto"/>
    <s v="trigianto@grandgalaxypark.com"/>
    <m/>
    <s v="GGP"/>
    <s v="Engineering"/>
    <m/>
    <s v="Basic"/>
    <n v="130575"/>
    <s v="SPV"/>
    <s v="Unit - GGP"/>
    <x v="2"/>
    <n v="130575"/>
    <d v="2013-05-13T00:00:00"/>
    <s v="Electrical Supervisor"/>
    <x v="2"/>
  </r>
  <r>
    <x v="0"/>
    <s v="Warner Rutz"/>
    <s v="warner.rutz@grandgalaxypark.com"/>
    <m/>
    <s v="GGP"/>
    <s v="Operational"/>
    <m/>
    <s v="Basic"/>
    <n v="101614"/>
    <s v="SPV"/>
    <s v="Unit - GGP"/>
    <x v="2"/>
    <n v="101614"/>
    <d v="2008-06-02T00:00:00"/>
    <s v="Housekeeping &amp; Parking Supervisor"/>
    <x v="0"/>
  </r>
  <r>
    <x v="0"/>
    <s v="Yemima Gracita"/>
    <s v="yemima.gracita@grandgalaxypark.com"/>
    <s v="62811-1233-044"/>
    <s v="GGP"/>
    <s v="GE &amp; TR"/>
    <m/>
    <s v="Basic"/>
    <m/>
    <s v="Staff"/>
    <s v="Unit - GGP"/>
    <x v="0"/>
    <n v="0"/>
    <s v=""/>
    <s v=""/>
    <x v="3"/>
  </r>
  <r>
    <x v="0"/>
    <s v="Yuriza Vidya Bramantio"/>
    <s v="yuriza.bramantio@grandgalaxypark.com"/>
    <m/>
    <s v="GGP"/>
    <s v="Marcomm"/>
    <m/>
    <s v="Basic"/>
    <n v="190569"/>
    <s v="Staff"/>
    <s v="Unit - GGP"/>
    <x v="0"/>
    <n v="190569"/>
    <d v="2019-06-20T00:00:00"/>
    <s v="Advertising &amp; Shopping Promotion Staff"/>
    <x v="4"/>
  </r>
  <r>
    <x v="0"/>
    <s v="Adam Pirmansyah"/>
    <s v="adam.pirmansyah@mallofindonesia.com"/>
    <s v="62858-8211-9402"/>
    <s v="MOI"/>
    <s v="Operational"/>
    <m/>
    <s v="Basic"/>
    <n v="240643"/>
    <s v="Staff"/>
    <s v="Unit - MOI"/>
    <x v="5"/>
    <n v="240643"/>
    <d v="2024-03-25T00:00:00"/>
    <s v="GEA Staff"/>
    <x v="0"/>
  </r>
  <r>
    <x v="0"/>
    <s v="Adelia Marcha Yunus"/>
    <s v="adelia.marcha@mallofindonesia.com"/>
    <m/>
    <s v="MOI"/>
    <s v="Marcomm"/>
    <m/>
    <s v="Basic"/>
    <n v="150984"/>
    <s v="Staff"/>
    <s v="Unit - MOI"/>
    <x v="0"/>
    <n v="150984"/>
    <d v="2015-11-06T00:00:00"/>
    <s v="Advertising &amp; Shopping Promotion Staff"/>
    <x v="4"/>
  </r>
  <r>
    <x v="0"/>
    <s v="Adi Yudha Pratama Syam Putra"/>
    <s v="adi.putra@mallofindonesia.com"/>
    <m/>
    <s v="MOI"/>
    <s v="Operational"/>
    <m/>
    <s v="Basic"/>
    <n v="210745"/>
    <s v="Staff"/>
    <s v="Unit - MOI"/>
    <x v="0"/>
    <n v="210745"/>
    <d v="2021-08-23T00:00:00"/>
    <s v="Security &amp; CCTV Staff"/>
    <x v="0"/>
  </r>
  <r>
    <x v="0"/>
    <s v="Agung Widiyantoko"/>
    <s v="agung.widiyantoko@mallofindonesia.com"/>
    <m/>
    <s v="MOI"/>
    <s v="WH"/>
    <m/>
    <s v="Basic"/>
    <n v="190829"/>
    <s v="Staff"/>
    <s v="Unit - MOI"/>
    <x v="0"/>
    <n v="190829"/>
    <d v="2019-09-09T00:00:00"/>
    <s v="Warehouse Mall Staff"/>
    <x v="1"/>
  </r>
  <r>
    <x v="0"/>
    <s v="Aisyah Firdiani"/>
    <s v="aisyah.firdiani@mallofindonesia.com"/>
    <s v="62896-6123-6310"/>
    <s v="MOI"/>
    <s v="Operational"/>
    <m/>
    <s v="Basic"/>
    <n v="230235"/>
    <s v="Staff"/>
    <s v="Unit - MOI"/>
    <x v="0"/>
    <n v="230235"/>
    <d v="2023-02-27T00:00:00"/>
    <s v="HSE Staff"/>
    <x v="0"/>
  </r>
  <r>
    <x v="0"/>
    <s v="Annisa Ratika Syahni"/>
    <s v="annisa.syahni@mallofindonesia.com"/>
    <s v="62856-9505-2237"/>
    <s v="MOI"/>
    <s v="Operational"/>
    <m/>
    <s v="Basic"/>
    <m/>
    <s v="Staff"/>
    <s v="Unit - MOI"/>
    <x v="0"/>
    <n v="0"/>
    <s v=""/>
    <s v=""/>
    <x v="0"/>
  </r>
  <r>
    <x v="0"/>
    <s v="Antonius Mario Carlos K"/>
    <s v="antonius.mario@mallofindonesia.com"/>
    <m/>
    <s v="MOI"/>
    <s v="FnB"/>
    <m/>
    <s v="Basic"/>
    <n v="220535"/>
    <s v="Staff"/>
    <s v="Unit - MOI"/>
    <x v="0"/>
    <n v="220535"/>
    <d v="2022-04-07T00:00:00"/>
    <s v="F &amp; B Staff"/>
    <x v="0"/>
  </r>
  <r>
    <x v="0"/>
    <s v="Aprilani Dwi Astuti"/>
    <s v="aprilani.astuti@asri.co.id"/>
    <s v="62857-9522-2977"/>
    <s v="ASRI"/>
    <s v="Fit Out"/>
    <m/>
    <s v="Basic"/>
    <n v="240419"/>
    <s v="SPV"/>
    <s v="Unit - MOI"/>
    <x v="2"/>
    <n v="240419"/>
    <d v="2024-03-01T00:00:00"/>
    <s v="Fit Out Supervisor"/>
    <x v="10"/>
  </r>
  <r>
    <x v="0"/>
    <s v="Aris Gunawan"/>
    <s v="aris.gunawan@mallofindonesia.com"/>
    <m/>
    <s v="MOI"/>
    <s v="Tenant Relation"/>
    <m/>
    <s v="Basic"/>
    <n v="220354"/>
    <s v="Leader"/>
    <s v="Unit - MOI"/>
    <x v="0"/>
    <n v="220354"/>
    <d v="2022-03-14T00:00:00"/>
    <s v="GEA Staff"/>
    <x v="3"/>
  </r>
  <r>
    <x v="0"/>
    <s v="Bayu Heriyanto"/>
    <s v="bayu.heriyanto@mallofindonesia.com"/>
    <s v="62895-4120-28356"/>
    <s v="MOI"/>
    <s v="Operational"/>
    <m/>
    <s v="Basic"/>
    <n v="220903"/>
    <s v="Staff"/>
    <s v="Unit - MOI"/>
    <x v="0"/>
    <n v="220903"/>
    <d v="2022-06-27T00:00:00"/>
    <s v="Property Area Staff"/>
    <x v="0"/>
  </r>
  <r>
    <x v="0"/>
    <s v="Danang Prasetyo"/>
    <s v="danang.prasetyo@mallofindonesia.com"/>
    <m/>
    <s v="MOI"/>
    <s v="Operational"/>
    <m/>
    <s v="Basic"/>
    <m/>
    <s v="Staff"/>
    <s v="Unit - MOI"/>
    <x v="0"/>
    <n v="0"/>
    <s v=""/>
    <s v=""/>
    <x v="0"/>
  </r>
  <r>
    <x v="0"/>
    <s v="Daniel Stefanus"/>
    <s v="daniel.stefanus@mallofindonesia.com"/>
    <s v="62821-2553-2274"/>
    <s v="MOI"/>
    <s v="Brandcomm"/>
    <m/>
    <s v="Basic"/>
    <n v="231626"/>
    <s v="SPV"/>
    <s v="Unit - MOI"/>
    <x v="2"/>
    <n v="231626"/>
    <d v="2023-09-18T00:00:00"/>
    <s v="Events Supervisor"/>
    <x v="8"/>
  </r>
  <r>
    <x v="0"/>
    <s v="Deskawati Dewi Utomo"/>
    <s v="deskawati.utomo@mallofindonesia.com"/>
    <s v="62817-6976-779"/>
    <s v="MOI"/>
    <s v="GE &amp; TR"/>
    <s v="GEA Senior Staff"/>
    <s v="Basic"/>
    <m/>
    <s v="Staff"/>
    <s v="Unit - MOI"/>
    <x v="0"/>
    <n v="0"/>
    <s v=""/>
    <s v="GEA Senior Staff"/>
    <x v="3"/>
  </r>
  <r>
    <x v="0"/>
    <s v="Didik Rianto"/>
    <s v="didik.rianto@mallofindonesia.com"/>
    <s v="62857-1093-4133"/>
    <s v="MOI"/>
    <s v="Operational"/>
    <m/>
    <s v="Basic"/>
    <n v="240062"/>
    <s v="SPV"/>
    <s v="Unit - MOI"/>
    <x v="2"/>
    <n v="240062"/>
    <d v="2024-01-15T00:00:00"/>
    <s v="HSE Supervisor"/>
    <x v="0"/>
  </r>
  <r>
    <x v="0"/>
    <s v="Dimsiyi Habibi"/>
    <s v="dimsiyi.habibi@mallofindonesia.com"/>
    <m/>
    <s v="MOI"/>
    <s v="HR &amp; GA"/>
    <m/>
    <s v="Basic"/>
    <n v="160801"/>
    <s v="Staff"/>
    <s v="Unit - MOI"/>
    <x v="2"/>
    <n v="160801"/>
    <d v="2016-10-10T00:00:00"/>
    <s v="HR &amp; GA Operation Supervisor"/>
    <x v="1"/>
  </r>
  <r>
    <x v="0"/>
    <s v="Djefri Lengkoan"/>
    <s v="djefri.lengkoan@mallofindonesia.com"/>
    <s v="62813-1066-9037"/>
    <s v="MOI"/>
    <s v="Engineering"/>
    <m/>
    <s v="Basic"/>
    <n v="231501"/>
    <s v="Manager"/>
    <s v="Unit - MOI"/>
    <x v="7"/>
    <n v="231501"/>
    <d v="2023-09-01T00:00:00"/>
    <s v="Engineering Manager"/>
    <x v="2"/>
  </r>
  <r>
    <x v="0"/>
    <s v="Dyah Tri Wulandari"/>
    <s v="tri.wulandari@mallofindonesia.com"/>
    <m/>
    <s v="MOI"/>
    <s v="Finance &amp; Accounting"/>
    <m/>
    <s v="Basic"/>
    <n v="110482"/>
    <s v="Staff"/>
    <s v="Unit - MOI"/>
    <x v="0"/>
    <n v="110482"/>
    <d v="2011-05-31T00:00:00"/>
    <s v="Cashier Staff"/>
    <x v="7"/>
  </r>
  <r>
    <x v="0"/>
    <s v="Efendi Saputro"/>
    <s v="efendi.saputro@mallofindonesia.com"/>
    <m/>
    <s v="MOI"/>
    <s v="CBA"/>
    <m/>
    <s v="Basic"/>
    <n v="200011"/>
    <s v="Staff"/>
    <s v="Unit - IPP MOI"/>
    <x v="5"/>
    <n v="200011"/>
    <d v="2020-01-02T00:00:00"/>
    <s v="Mechanical Staff"/>
    <x v="39"/>
  </r>
  <r>
    <x v="0"/>
    <s v="Ega Dwihandika"/>
    <s v="ega.dwihandika@mallofindonesia.com"/>
    <m/>
    <s v="MOI"/>
    <s v="Operational"/>
    <m/>
    <s v="Basic"/>
    <n v="200063"/>
    <s v="Staff"/>
    <s v="Unit - FLIX MOI"/>
    <x v="2"/>
    <n v="200063"/>
    <d v="2020-01-13T00:00:00"/>
    <s v="Cinema Operation Supervisor"/>
    <x v="37"/>
  </r>
  <r>
    <x v="0"/>
    <s v="Eko Purwanto"/>
    <s v="eko.purwanto@mallofindonesia.com"/>
    <s v="62813-1053-9687"/>
    <s v="MOI"/>
    <s v="Operational"/>
    <m/>
    <s v="Basic"/>
    <n v="101808"/>
    <s v="Leader"/>
    <s v="Unit - MOI"/>
    <x v="5"/>
    <n v="101808"/>
    <d v="2008-09-01T00:00:00"/>
    <s v="Operation Power Plant Staff"/>
    <x v="2"/>
  </r>
  <r>
    <x v="0"/>
    <s v="Elister"/>
    <s v="elister@mallofindonesia.com"/>
    <s v="62813-8687-8966"/>
    <s v="MOI"/>
    <s v="CBA"/>
    <m/>
    <s v="Basic"/>
    <n v="130506"/>
    <s v="Staff"/>
    <s v="Unit - IPP MOI"/>
    <x v="4"/>
    <n v="130506"/>
    <d v="2013-05-01T00:00:00"/>
    <s v="IPP Support Assistant Manager "/>
    <x v="40"/>
  </r>
  <r>
    <x v="1"/>
    <s v="Engineering MOI"/>
    <s v="engineering.moi@mallofindonesia.com"/>
    <m/>
    <s v="MOI"/>
    <s v="Engineering"/>
    <m/>
    <s v="Basic"/>
    <m/>
    <s v="Staff"/>
    <s v="Unit - MOI"/>
    <x v="0"/>
    <m/>
    <m/>
    <m/>
    <x v="2"/>
  </r>
  <r>
    <x v="0"/>
    <s v="Eriek Herdiana Setiawan"/>
    <s v="eriek.setiawan@mallofindonesia.com"/>
    <s v="62817-212-507"/>
    <s v="MOI"/>
    <s v="Operational"/>
    <m/>
    <s v="Basic"/>
    <m/>
    <s v="Deputy Manager"/>
    <s v="Unit - MOI"/>
    <x v="17"/>
    <n v="0"/>
    <s v=""/>
    <s v=""/>
    <x v="0"/>
  </r>
  <r>
    <x v="0"/>
    <s v="Erwin Sunbasana"/>
    <s v="erwin.sunbasana@mallofindonesia.com"/>
    <m/>
    <s v="MOI"/>
    <s v="Operational"/>
    <m/>
    <s v="Basic"/>
    <m/>
    <s v="GM"/>
    <s v="Unit - MOI"/>
    <x v="18"/>
    <n v="0"/>
    <s v=""/>
    <s v=""/>
    <x v="0"/>
  </r>
  <r>
    <x v="0"/>
    <s v="Fatihul Mubarok"/>
    <s v="fatihul.mubarok@mallofindonesia.com"/>
    <s v="62812-8707-5400"/>
    <s v="MOI"/>
    <s v="Engineering"/>
    <m/>
    <s v="Basic"/>
    <n v="101186"/>
    <m/>
    <s v="Unit - MOI"/>
    <x v="0"/>
    <n v="101186"/>
    <d v="2007-02-01T00:00:00"/>
    <s v="Plumbing Staff"/>
    <x v="2"/>
  </r>
  <r>
    <x v="0"/>
    <s v="Febriana Eka"/>
    <s v="febriana.eka@mallofindonesia.com"/>
    <m/>
    <s v="MOI"/>
    <s v="Project &amp; Management"/>
    <m/>
    <s v="Basic"/>
    <n v="190407"/>
    <m/>
    <s v="Unit - IPP MOI"/>
    <x v="0"/>
    <n v="190407"/>
    <d v="2019-04-29T00:00:00"/>
    <s v="Estimator &amp; Tender Staff "/>
    <x v="41"/>
  </r>
  <r>
    <x v="0"/>
    <s v="Feony Salsabila Dadi"/>
    <s v="feony.dadi@mallofindonesia.com"/>
    <s v="62877-7521-8694"/>
    <s v="MOI"/>
    <s v="HR &amp; GA"/>
    <m/>
    <s v="Basic"/>
    <n v="231356"/>
    <s v="Staff"/>
    <s v="Unit - MOI"/>
    <x v="0"/>
    <n v="231356"/>
    <d v="2023-08-09T00:00:00"/>
    <s v="HR &amp; GA Operation Staff"/>
    <x v="1"/>
  </r>
  <r>
    <x v="0"/>
    <s v="Gloria Irene"/>
    <s v="gloria.irene@mallofindonesia.com"/>
    <s v="62877-8926-6162"/>
    <s v="MOI"/>
    <s v="Casual Leasing"/>
    <m/>
    <s v="Basic"/>
    <n v="220679"/>
    <s v="Staff"/>
    <s v="Unit - MOI"/>
    <x v="0"/>
    <n v="220679"/>
    <d v="2022-05-09T00:00:00"/>
    <s v="Advertising &amp; Shopping Promotion Staff"/>
    <x v="4"/>
  </r>
  <r>
    <x v="1"/>
    <s v="Guest  Experience Ambassador MOI"/>
    <s v="guest.experience@mallofindonesia.com"/>
    <m/>
    <s v="MOI"/>
    <s v="Tenant Relation"/>
    <m/>
    <s v="Basic"/>
    <m/>
    <s v="Staff"/>
    <s v="Unit - MOI"/>
    <x v="0"/>
    <m/>
    <m/>
    <m/>
    <x v="6"/>
  </r>
  <r>
    <x v="1"/>
    <s v="Guest Experience MOI"/>
    <s v="leader.gea@mallofindonesia.com"/>
    <m/>
    <s v="MOI"/>
    <s v="Tenant Relation"/>
    <m/>
    <s v="Basic"/>
    <m/>
    <s v="Staff"/>
    <s v="Unit - MOI"/>
    <x v="0"/>
    <m/>
    <m/>
    <m/>
    <x v="6"/>
  </r>
  <r>
    <x v="0"/>
    <s v="Harnas S. T. Raul"/>
    <s v="harnas.raul@mallofindonesia.com"/>
    <s v="62812-9853-5495"/>
    <s v="MOI"/>
    <s v="Operational"/>
    <m/>
    <s v="Basic"/>
    <n v="240063"/>
    <s v="SPV"/>
    <s v="Unit - MOI"/>
    <x v="2"/>
    <n v="240063"/>
    <d v="2024-01-15T00:00:00"/>
    <s v="Security &amp; CCTV Supervisor"/>
    <x v="0"/>
  </r>
  <r>
    <x v="0"/>
    <s v="Harun Rizal"/>
    <s v="harun.rizal@mallofindonesia.com"/>
    <m/>
    <s v="MOI"/>
    <s v="Engineering"/>
    <m/>
    <s v="Basic"/>
    <n v="102151"/>
    <s v="SPV"/>
    <s v="Unit - MOI"/>
    <x v="0"/>
    <n v="102151"/>
    <d v="2009-07-01T00:00:00"/>
    <s v="MVAC Staff"/>
    <x v="2"/>
  </r>
  <r>
    <x v="0"/>
    <s v="hery hermawan"/>
    <s v="hery.hermawan@mallofindonesia.com"/>
    <m/>
    <s v="MOI"/>
    <s v="Casual Leasing"/>
    <m/>
    <s v="Basic"/>
    <n v="190789"/>
    <s v="Staff"/>
    <s v="Unit - GGP"/>
    <x v="0"/>
    <n v="190789"/>
    <d v="2019-09-02T00:00:00"/>
    <s v="Casual Leasing Staff"/>
    <x v="4"/>
  </r>
  <r>
    <x v="0"/>
    <s v="Inez Sutjiadi"/>
    <s v="inez.sutjiadi@mallofindonesia.com"/>
    <m/>
    <s v="MOI"/>
    <s v="Marcomm"/>
    <m/>
    <s v="Basic"/>
    <n v="200402"/>
    <s v="Staff"/>
    <s v="Unit - MOI"/>
    <x v="2"/>
    <n v="200402"/>
    <d v="2020-07-13T00:00:00"/>
    <s v="Advertising &amp; Shopping Promotion Supervisor"/>
    <x v="4"/>
  </r>
  <r>
    <x v="0"/>
    <s v="Jourey Marthin Luther Ketaren"/>
    <s v="jourey.ketaren@asri.co.id"/>
    <s v="62811-8502-206"/>
    <s v="ASRI"/>
    <s v="Operational"/>
    <m/>
    <s v="Basic"/>
    <m/>
    <s v="Assistant Manager"/>
    <s v="Head Office - ASGO"/>
    <x v="4"/>
    <n v="0"/>
    <s v=""/>
    <s v=""/>
    <x v="0"/>
  </r>
  <r>
    <x v="0"/>
    <s v="Jessica Jordanes"/>
    <s v="jessica.jordanes@mallofindonesia.com"/>
    <s v="62857-1948-7903"/>
    <s v="MOI"/>
    <s v="Brandcomm"/>
    <m/>
    <s v="Basic"/>
    <n v="230956"/>
    <s v="Staff"/>
    <s v="Unit - MOI"/>
    <x v="0"/>
    <n v="230956"/>
    <d v="2023-06-19T00:00:00"/>
    <s v="Graphic Designer Staff"/>
    <x v="4"/>
  </r>
  <r>
    <x v="0"/>
    <s v="Julius Dominggus Siahaya"/>
    <s v="julius.siahaya@mallofindonesia.com"/>
    <s v="62812-1161-9350"/>
    <s v="MOI"/>
    <s v="Operational"/>
    <m/>
    <s v="Basic"/>
    <n v="211248"/>
    <s v="Staff"/>
    <s v="Unit - MOI"/>
    <x v="0"/>
    <n v="211248"/>
    <d v="2021-12-20T00:00:00"/>
    <s v="Security &amp; CCTV Staff"/>
    <x v="0"/>
  </r>
  <r>
    <x v="0"/>
    <s v="Langlang Maulana"/>
    <s v="langlang.maulana@mallofindonesia.com"/>
    <m/>
    <s v="MOI"/>
    <s v="Govrel"/>
    <m/>
    <s v="Basic"/>
    <n v="150757"/>
    <s v="Senior Manager"/>
    <s v="Head Office - ASGO"/>
    <x v="8"/>
    <n v="150757"/>
    <d v="2015-09-03T00:00:00"/>
    <s v="Government Relation Manager"/>
    <x v="21"/>
  </r>
  <r>
    <x v="0"/>
    <s v="Lesnusa"/>
    <s v="lesnusa@mallofindonesia.com"/>
    <m/>
    <s v="MOI"/>
    <s v="Operational"/>
    <m/>
    <s v="Basic"/>
    <n v="131235"/>
    <s v="Chief"/>
    <s v="Unit - MOI"/>
    <x v="1"/>
    <n v="131235"/>
    <d v="2013-11-06T00:00:00"/>
    <s v="Security &amp; CCTV Assistant Manager"/>
    <x v="0"/>
  </r>
  <r>
    <x v="0"/>
    <s v="Mahfut Zen"/>
    <s v="mahfut.zen@mallofindonesia.com"/>
    <m/>
    <s v="MOI"/>
    <s v="CBA"/>
    <m/>
    <s v="Basic"/>
    <n v="103393"/>
    <s v="Staff"/>
    <s v="Unit - IPP MOI"/>
    <x v="2"/>
    <n v="103393"/>
    <d v="2010-11-15T00:00:00"/>
    <s v="Site Engineer Supervisor 3 "/>
    <x v="42"/>
  </r>
  <r>
    <x v="0"/>
    <s v="Mohamad Rofi'i"/>
    <s v="mohamad.rofii@mallofindonesia.com"/>
    <m/>
    <s v="MOI"/>
    <s v="Other"/>
    <m/>
    <s v="Basic"/>
    <m/>
    <s v="Staff"/>
    <s v="Unit - MOI"/>
    <x v="0"/>
    <n v="0"/>
    <s v=""/>
    <s v=""/>
    <x v="5"/>
  </r>
  <r>
    <x v="0"/>
    <s v="Mohammad Karim Amrullah"/>
    <s v="mohammad.amrullah@mallofindonesia.com"/>
    <s v="62856-7417-939"/>
    <s v="MOI"/>
    <s v="Operational"/>
    <m/>
    <s v="Basic"/>
    <n v="232147"/>
    <s v="SPV"/>
    <s v="Unit - MOI"/>
    <x v="2"/>
    <n v="232147"/>
    <d v="2023-11-27T00:00:00"/>
    <s v="F &amp; B Supervisor"/>
    <x v="0"/>
  </r>
  <r>
    <x v="0"/>
    <s v="Muhammad Yusuf"/>
    <s v="muhammad.yusuf@mallofindonesia.com"/>
    <m/>
    <s v="MOI"/>
    <s v="GE &amp; TR"/>
    <m/>
    <s v="Basic"/>
    <n v="231858"/>
    <m/>
    <s v="Unit - MOI"/>
    <x v="5"/>
    <n v="231858"/>
    <d v="2014-09-02T00:00:00"/>
    <s v="Tenant Relation Staff"/>
    <x v="3"/>
  </r>
  <r>
    <x v="0"/>
    <s v="Nur Rachmad Ramadhan"/>
    <s v="nur.ramadhan@mallofindonesia.com"/>
    <m/>
    <s v="MOI"/>
    <s v="Engineering"/>
    <m/>
    <s v="Basic"/>
    <n v="220774"/>
    <s v="Staff"/>
    <s v="Unit - MOI"/>
    <x v="0"/>
    <n v="220774"/>
    <d v="2022-06-02T00:00:00"/>
    <s v="Control Panel Staff"/>
    <x v="2"/>
  </r>
  <r>
    <x v="0"/>
    <s v="Nur Rohmah Wati"/>
    <s v="nur.rohmah@mallofindonesia.com"/>
    <m/>
    <s v="MOI"/>
    <s v="Operational"/>
    <m/>
    <s v="Basic"/>
    <n v="220527"/>
    <s v="Staff"/>
    <s v="Unit - MOI"/>
    <x v="0"/>
    <n v="220527"/>
    <d v="2022-04-07T00:00:00"/>
    <s v="Utility Staff"/>
    <x v="2"/>
  </r>
  <r>
    <x v="1"/>
    <s v="Pt Cba"/>
    <s v="pt.cba_ipp@mallofindonesia.com"/>
    <m/>
    <s v="MOI"/>
    <s v="CBA"/>
    <m/>
    <s v="Basic"/>
    <m/>
    <s v="Staff"/>
    <s v="Unit - MOI"/>
    <x v="0"/>
    <m/>
    <m/>
    <m/>
    <x v="43"/>
  </r>
  <r>
    <x v="0"/>
    <s v="Pujiyanto"/>
    <s v="pujiyanto.waladun@mallofindonesia.com"/>
    <s v="62858-1757-4972"/>
    <s v="MOI"/>
    <s v="Operational"/>
    <m/>
    <s v="Basic"/>
    <n v="231009"/>
    <s v="Staff"/>
    <s v="Unit - MOI"/>
    <x v="0"/>
    <n v="231009"/>
    <d v="2023-06-26T00:00:00"/>
    <s v="Parking Staff"/>
    <x v="0"/>
  </r>
  <r>
    <x v="0"/>
    <s v="Rani Rahmawati"/>
    <s v="rani.rahmawati@mallofindonesia.com"/>
    <m/>
    <s v="MOI"/>
    <s v="Tenant Relation"/>
    <m/>
    <s v="Basic"/>
    <n v="150477"/>
    <s v="Staff"/>
    <s v="Unit - MOI"/>
    <x v="5"/>
    <n v="150477"/>
    <d v="2015-06-03T00:00:00"/>
    <s v="Tenant Relation Staff"/>
    <x v="3"/>
  </r>
  <r>
    <x v="0"/>
    <s v="Regina Devita Christi"/>
    <s v="regina.christi@mallofindonesia.com"/>
    <s v="62857-1074-3248"/>
    <s v="MOI"/>
    <s v="Marcomm"/>
    <m/>
    <s v="Basic"/>
    <n v="221680"/>
    <s v="Staff"/>
    <s v="Unit - MOI"/>
    <x v="0"/>
    <n v="221680"/>
    <d v="2022-11-21T00:00:00"/>
    <s v="Social Media &amp; Digital Administration Staff"/>
    <x v="4"/>
  </r>
  <r>
    <x v="0"/>
    <s v="Riani Melissa Angela"/>
    <s v="riani.angela@mallofindonesia.com"/>
    <s v="62815-8659-8187"/>
    <s v="MOI"/>
    <s v="Operational"/>
    <m/>
    <s v="Basic"/>
    <m/>
    <s v="SPV"/>
    <s v="Unit - MOI"/>
    <x v="3"/>
    <n v="0"/>
    <s v=""/>
    <s v=""/>
    <x v="0"/>
  </r>
  <r>
    <x v="0"/>
    <s v="Rifai"/>
    <s v="rifai.tjasjono@mallofindonesia.com"/>
    <m/>
    <s v="MOI"/>
    <s v="Engineering"/>
    <m/>
    <s v="Basic"/>
    <n v="100830"/>
    <s v="Staff"/>
    <s v="Unit - MOI"/>
    <x v="5"/>
    <n v="100830"/>
    <d v="2005-06-03T00:00:00"/>
    <s v="Electrical Staff"/>
    <x v="2"/>
  </r>
  <r>
    <x v="0"/>
    <s v="Rizky Heranawan"/>
    <s v="rizky.heranawan@mallofindonesia.com"/>
    <m/>
    <s v="MOI"/>
    <s v="Operational"/>
    <m/>
    <s v="Basic"/>
    <n v="220687"/>
    <m/>
    <s v="Unit - MOI"/>
    <x v="0"/>
    <n v="220687"/>
    <d v="2022-05-17T00:00:00"/>
    <s v="HSE Staff"/>
    <x v="0"/>
  </r>
  <r>
    <x v="0"/>
    <s v="Saepul Anwar"/>
    <s v="saepul.anwar@mallofindonesia.com"/>
    <m/>
    <s v="MOI"/>
    <s v="Tenant Relation"/>
    <m/>
    <s v="Basic"/>
    <n v="150820"/>
    <s v="Staff"/>
    <s v="Unit - MOI"/>
    <x v="5"/>
    <n v="150820"/>
    <d v="2015-09-23T00:00:00"/>
    <s v="Tenant Relation Staff"/>
    <x v="3"/>
  </r>
  <r>
    <x v="1"/>
    <s v="Sales Pasar MOI"/>
    <s v="sales.pasarmoi@mallofindonesia.com"/>
    <m/>
    <s v="MOI"/>
    <s v="Sales"/>
    <m/>
    <s v="Basic"/>
    <m/>
    <s v="Staff"/>
    <s v="Unit - MOI"/>
    <x v="0"/>
    <m/>
    <m/>
    <m/>
    <x v="44"/>
  </r>
  <r>
    <x v="0"/>
    <s v="Surono"/>
    <s v="surono.darjo@mallofindonesia.com"/>
    <s v="62878-7882-2898"/>
    <s v="MOI"/>
    <s v="Engineering"/>
    <m/>
    <s v="Basic"/>
    <m/>
    <s v="Assistant Manager"/>
    <s v="Unit - MOI"/>
    <x v="4"/>
    <n v="0"/>
    <s v=""/>
    <s v=""/>
    <x v="2"/>
  </r>
  <r>
    <x v="0"/>
    <s v="Sukmawati"/>
    <s v="sukmawati@mallofindonesia.com"/>
    <m/>
    <s v="MOI"/>
    <s v="Operational"/>
    <m/>
    <s v="Basic"/>
    <n v="101834"/>
    <s v="Staff"/>
    <s v="Unit - MOI"/>
    <x v="0"/>
    <n v="101834"/>
    <d v="2008-09-15T00:00:00"/>
    <s v="Operation Mall Administration Staff"/>
    <x v="0"/>
  </r>
  <r>
    <x v="0"/>
    <s v="Suryo Wibowo"/>
    <s v="suryo_wibowo.cba@mallofindonesia.com"/>
    <s v="62856-9798-1635"/>
    <s v="MOI"/>
    <s v="Site Project Management 3"/>
    <m/>
    <s v="Basic"/>
    <n v="101835"/>
    <m/>
    <s v="Unit - IPP MOI"/>
    <x v="4"/>
    <n v="101835"/>
    <d v="2008-09-15T00:00:00"/>
    <s v="Site Project Management Assistant Manager 3"/>
    <x v="42"/>
  </r>
  <r>
    <x v="0"/>
    <s v="Susantias Pambayun"/>
    <s v="susantias.pambayun@mallofindonesia.com"/>
    <m/>
    <s v="MOI"/>
    <s v="Engineering"/>
    <m/>
    <s v="Basic"/>
    <n v="220528"/>
    <s v="Staff"/>
    <s v="Unit - MOI"/>
    <x v="0"/>
    <n v="220528"/>
    <d v="2022-04-07T00:00:00"/>
    <s v="Engineering Administration Staff"/>
    <x v="2"/>
  </r>
  <r>
    <x v="0"/>
    <s v="Syarif Hidayah"/>
    <s v="syarif.hidayah@mallofindonesia.com"/>
    <s v="62895-3464-2064"/>
    <s v="MOI"/>
    <s v="Operational"/>
    <m/>
    <s v="Basic"/>
    <n v="231822"/>
    <s v="Staff"/>
    <s v="Unit - MOI"/>
    <x v="0"/>
    <n v="231822"/>
    <d v="2023-10-16T00:00:00"/>
    <s v="F &amp; B Staff"/>
    <x v="0"/>
  </r>
  <r>
    <x v="0"/>
    <s v="Tanti Suryani"/>
    <s v="tanti.suryani@mallofindonesia.com"/>
    <m/>
    <s v="MOI"/>
    <s v="Tenant Relation"/>
    <m/>
    <s v="Basic"/>
    <n v="101935"/>
    <s v="Staff"/>
    <s v="Unit - MOI"/>
    <x v="5"/>
    <n v="101935"/>
    <d v="2008-11-24T00:00:00"/>
    <s v="Tenant Relation Staff"/>
    <x v="3"/>
  </r>
  <r>
    <x v="1"/>
    <s v="Tenant Relation"/>
    <s v="tr@mallofindonesia.com"/>
    <m/>
    <s v="MOI"/>
    <s v="Tenant Relation"/>
    <m/>
    <s v="Basic"/>
    <m/>
    <m/>
    <s v="Unit - MOI"/>
    <x v="0"/>
    <m/>
    <m/>
    <m/>
    <x v="6"/>
  </r>
  <r>
    <x v="0"/>
    <s v="Tolani Raharjo"/>
    <s v="tolani.raharjo@mallofindonesia.com"/>
    <s v="62878-8699-9552"/>
    <s v="MOI"/>
    <s v="Engineering"/>
    <m/>
    <s v="Basic"/>
    <n v="101629"/>
    <m/>
    <s v="Unit - MOI"/>
    <x v="5"/>
    <n v="101629"/>
    <d v="2008-06-12T00:00:00"/>
    <s v="Civil Staff"/>
    <x v="2"/>
  </r>
  <r>
    <x v="0"/>
    <s v="Tordi Agus"/>
    <s v="tordi.agus@mallofindonesia.com"/>
    <s v="62853-1922-1344"/>
    <s v="MOI"/>
    <s v="CBA"/>
    <m/>
    <s v="Basic"/>
    <n v="180167"/>
    <s v="Staff"/>
    <s v="Unit - IPP MOI"/>
    <x v="0"/>
    <n v="180167"/>
    <d v="2018-02-01T00:00:00"/>
    <s v="Plant Operator Staff 4 "/>
    <x v="45"/>
  </r>
  <r>
    <x v="0"/>
    <s v="Wahyudin"/>
    <s v="wahyudin.tarmo@asri.co.id"/>
    <s v="62812-9393-8559"/>
    <s v="ASRI"/>
    <s v="Operational"/>
    <m/>
    <s v="Basic"/>
    <m/>
    <s v="Assistant Manager"/>
    <s v="Head Office - ASGO"/>
    <x v="4"/>
    <n v="0"/>
    <s v=""/>
    <s v=""/>
    <x v="0"/>
  </r>
  <r>
    <x v="0"/>
    <s v="Waryani"/>
    <s v="waryani@mallofindonesia.com"/>
    <m/>
    <s v="MOI"/>
    <s v="Operational"/>
    <m/>
    <s v="Basic"/>
    <n v="101773"/>
    <s v="SPV"/>
    <s v="Unit - MOI"/>
    <x v="2"/>
    <n v="101773"/>
    <d v="2008-08-04T00:00:00"/>
    <s v="Control Panel Supervisor"/>
    <x v="2"/>
  </r>
  <r>
    <x v="0"/>
    <s v="Yaomi  Ifadha"/>
    <s v="yaomi.ifadha@mallofindonesia.com"/>
    <m/>
    <s v="MOI"/>
    <s v="Operational"/>
    <m/>
    <s v="Basic"/>
    <n v="190730"/>
    <s v="SPV"/>
    <s v="Unit - MOI"/>
    <x v="2"/>
    <n v="190730"/>
    <d v="2019-08-12T00:00:00"/>
    <s v="Landscape Supervisor"/>
    <x v="0"/>
  </r>
  <r>
    <x v="0"/>
    <s v="Yera Ameilia"/>
    <s v="yera.ameilia@mallofindonesia.com"/>
    <m/>
    <s v="MOI"/>
    <s v="Brandcomm"/>
    <m/>
    <s v="Basic"/>
    <n v="200467"/>
    <s v="Staff"/>
    <s v="Unit - MOI"/>
    <x v="2"/>
    <n v="200467"/>
    <d v="2020-08-12T00:00:00"/>
    <s v="Events Supervisor"/>
    <x v="4"/>
  </r>
  <r>
    <x v="0"/>
    <s v="Admin FNB"/>
    <s v="admin.fnb@flixcinema.com"/>
    <m/>
    <s v="Flix Cinema"/>
    <s v="F&amp;B"/>
    <m/>
    <s v="Standard"/>
    <s v="-"/>
    <s v="Staff"/>
    <s v="Unit - FLIX MOI"/>
    <x v="0"/>
    <s v="-"/>
    <s v=""/>
    <s v=""/>
    <x v="46"/>
  </r>
  <r>
    <x v="0"/>
    <s v="Admin Marcomm"/>
    <s v="admin.marcomm@flixcinema.com"/>
    <m/>
    <s v="Flix Cinema"/>
    <s v="Marcomm"/>
    <m/>
    <s v="Standard"/>
    <s v="-"/>
    <s v="Staff"/>
    <s v="Unit - FLIX MOI"/>
    <x v="0"/>
    <s v="-"/>
    <s v=""/>
    <s v=""/>
    <x v="23"/>
  </r>
  <r>
    <x v="0"/>
    <s v="Admin SHQ"/>
    <s v="admin.shq@flixcinema.com"/>
    <m/>
    <s v="Flix Cinema"/>
    <s v="Cinema"/>
    <m/>
    <s v="Standard"/>
    <s v="-"/>
    <s v="Staff"/>
    <s v="Unit - FLIX MOI"/>
    <x v="0"/>
    <s v="-"/>
    <s v=""/>
    <s v=""/>
    <x v="37"/>
  </r>
  <r>
    <x v="0"/>
    <s v="David Hilman"/>
    <s v="david@flixcinema.com"/>
    <m/>
    <s v="Flix Cinema"/>
    <s v="Cinema"/>
    <m/>
    <s v="Standard"/>
    <n v="140713"/>
    <m/>
    <s v="Head Office - ASGO"/>
    <x v="9"/>
    <n v="140713"/>
    <d v="2014-07-01T00:00:00"/>
    <s v="COO Mall"/>
    <x v="12"/>
  </r>
  <r>
    <x v="0"/>
    <s v="Faisal Permana"/>
    <s v="faisal.permana@flixcinema.com"/>
    <m/>
    <s v="Flix Cinema"/>
    <s v="Cinema"/>
    <m/>
    <s v="Standard"/>
    <n v="220296"/>
    <m/>
    <s v="Unit - FLIX MOI"/>
    <x v="4"/>
    <n v="220296"/>
    <d v="2022-03-01T00:00:00"/>
    <s v="Cinema Operation Assistant Manager"/>
    <x v="37"/>
  </r>
  <r>
    <x v="0"/>
    <s v="film.programming"/>
    <s v="film.programming@flixcinema.com"/>
    <m/>
    <s v="Flix Cinema"/>
    <s v="Film Programming"/>
    <m/>
    <s v="Standard"/>
    <s v="-"/>
    <s v="Staff"/>
    <s v="Unit - FLIX MOI"/>
    <x v="0"/>
    <s v="-"/>
    <s v=""/>
    <s v=""/>
    <x v="47"/>
  </r>
  <r>
    <x v="0"/>
    <s v="Graphic Design"/>
    <s v="graphic.design@flixcinema.com"/>
    <m/>
    <s v="Flix Cinema"/>
    <s v="Film Programming"/>
    <m/>
    <s v="Standard"/>
    <s v="-"/>
    <s v="Staff"/>
    <s v="Unit - FLIX MOI"/>
    <x v="0"/>
    <s v="-"/>
    <s v=""/>
    <s v=""/>
    <x v="47"/>
  </r>
  <r>
    <x v="0"/>
    <s v="Iman Hartawan"/>
    <s v="iman.hartawan@flixcinema.com"/>
    <m/>
    <s v="Flix Cinema"/>
    <s v="Cinema"/>
    <m/>
    <s v="Standard"/>
    <n v="160890"/>
    <m/>
    <s v="Head Office - ASGO"/>
    <x v="8"/>
    <n v="160890"/>
    <d v="2016-11-14T00:00:00"/>
    <s v="Cinema Operation Manager"/>
    <x v="37"/>
  </r>
  <r>
    <x v="0"/>
    <s v="IT PA PIK"/>
    <s v="itpa.pik@flixcinema.com"/>
    <m/>
    <s v="Flix Cinema"/>
    <s v="IT Projectionist"/>
    <m/>
    <s v="Standard"/>
    <s v="-"/>
    <s v="Staff"/>
    <s v="Unit - FLIX MOI"/>
    <x v="0"/>
    <s v="-"/>
    <s v=""/>
    <s v=""/>
    <x v="48"/>
  </r>
  <r>
    <x v="0"/>
    <s v="ITPA Flix Cinema ASHTA"/>
    <s v="itpa.ashta@flixcinema.com"/>
    <m/>
    <s v="Flix Cinema"/>
    <s v="IT Projectionist"/>
    <m/>
    <s v="Standard"/>
    <s v="-"/>
    <s v="Staff"/>
    <s v="Unit - FLIX MOI"/>
    <x v="0"/>
    <s v="-"/>
    <s v=""/>
    <s v=""/>
    <x v="48"/>
  </r>
  <r>
    <x v="0"/>
    <s v="ITPA Flix Cinema GGP"/>
    <s v="itpa.ggp@flixcinema.com"/>
    <m/>
    <s v="Flix Cinema"/>
    <s v="IT Projectionist"/>
    <m/>
    <s v="Standard"/>
    <s v="-"/>
    <s v="Staff"/>
    <s v="Unit - FLIX MOI"/>
    <x v="0"/>
    <s v="-"/>
    <s v=""/>
    <s v=""/>
    <x v="48"/>
  </r>
  <r>
    <x v="0"/>
    <s v="ITPA MOI"/>
    <s v="itpa.moi@flixcinema.com"/>
    <m/>
    <s v="Flix Cinema"/>
    <s v="IT Projectionist"/>
    <m/>
    <s v="Standard"/>
    <s v="-"/>
    <s v="Staff"/>
    <s v="Unit - FLIX MOI"/>
    <x v="0"/>
    <s v="-"/>
    <s v=""/>
    <s v=""/>
    <x v="48"/>
  </r>
  <r>
    <x v="0"/>
    <s v="Marketing Flix Cinema"/>
    <s v="marketing.flix@flixcinema.com"/>
    <m/>
    <s v="Flix Cinema"/>
    <s v="Marketing"/>
    <m/>
    <s v="Standard"/>
    <s v="-"/>
    <s v="Staff"/>
    <s v="Unit - FLIX MOI"/>
    <x v="0"/>
    <s v="-"/>
    <s v=""/>
    <s v=""/>
    <x v="49"/>
  </r>
  <r>
    <x v="0"/>
    <s v="MOD Flix Cinema ASHTA"/>
    <s v="mod.ashta@flixcinema.com"/>
    <m/>
    <s v="Flix Cinema"/>
    <s v="Manager On Duty"/>
    <m/>
    <s v="Standard"/>
    <s v="-"/>
    <s v="Staff"/>
    <s v="Unit - FLIX MOI"/>
    <x v="0"/>
    <s v="-"/>
    <s v=""/>
    <s v=""/>
    <x v="50"/>
  </r>
  <r>
    <x v="0"/>
    <s v="MOD Flix Cinema GGP"/>
    <s v="mod.ggp@flixcinema.com"/>
    <m/>
    <s v="Flix Cinema"/>
    <s v="Manager On Duty"/>
    <m/>
    <s v="Standard"/>
    <s v="-"/>
    <s v="Staff"/>
    <s v="Unit - FLIX MOI"/>
    <x v="0"/>
    <s v="-"/>
    <s v=""/>
    <s v=""/>
    <x v="50"/>
  </r>
  <r>
    <x v="0"/>
    <s v="MOD Flix Cinema MOI"/>
    <s v="mod.moi@flixcinema.com"/>
    <m/>
    <s v="Flix Cinema"/>
    <s v="Manager On Duty"/>
    <m/>
    <s v="Standard"/>
    <s v="-"/>
    <s v="Staff"/>
    <s v="Unit - FLIX MOI"/>
    <x v="0"/>
    <s v="-"/>
    <s v=""/>
    <s v=""/>
    <x v="50"/>
  </r>
  <r>
    <x v="0"/>
    <s v="MOD Flix Cinema PIK"/>
    <s v="mod.pik@flixcinema.com"/>
    <m/>
    <s v="Flix Cinema"/>
    <s v="Manager On Duty"/>
    <m/>
    <s v="Standard"/>
    <s v="-"/>
    <s v="Staff"/>
    <s v="Unit - FLIX MOI"/>
    <x v="0"/>
    <s v="-"/>
    <s v=""/>
    <s v=""/>
    <x v="50"/>
  </r>
  <r>
    <x v="0"/>
    <s v="Online Payment"/>
    <s v="online.payment@flixcinema.com"/>
    <m/>
    <s v="Flix Cinema"/>
    <s v="Cinema"/>
    <m/>
    <s v="Basic"/>
    <s v="-"/>
    <s v="Staff"/>
    <s v="Unit - FLIX MOI"/>
    <x v="0"/>
    <s v="-"/>
    <s v=""/>
    <s v=""/>
    <x v="37"/>
  </r>
  <r>
    <x v="0"/>
    <s v="Online Sales"/>
    <s v="online.sales@flixcinema.com"/>
    <m/>
    <s v="Flix Cinema"/>
    <s v="Cinema"/>
    <m/>
    <s v="Basic"/>
    <s v="-"/>
    <s v="Staff"/>
    <s v="Unit - FLIX MOI"/>
    <x v="0"/>
    <s v="-"/>
    <s v=""/>
    <s v=""/>
    <x v="37"/>
  </r>
  <r>
    <x v="0"/>
    <s v="Post Master"/>
    <s v="postmaster@flixcinema.com"/>
    <m/>
    <s v="Flix Cinema"/>
    <s v="Cinema"/>
    <m/>
    <s v="Basic"/>
    <s v="-"/>
    <s v="Staff"/>
    <s v="Unit - FLIX MOI"/>
    <x v="0"/>
    <s v="-"/>
    <s v=""/>
    <s v=""/>
    <x v="37"/>
  </r>
  <r>
    <x v="0"/>
    <s v="SAM REPORT GOVREL"/>
    <s v="sam@flixcinema.com"/>
    <m/>
    <s v="Flix Cinema"/>
    <s v="Cinema"/>
    <m/>
    <s v="Basic"/>
    <s v="-"/>
    <s v="Staff"/>
    <s v="Unit - FLIX MOI"/>
    <x v="0"/>
    <s v="-"/>
    <s v=""/>
    <s v=""/>
    <x v="37"/>
  </r>
  <r>
    <x v="0"/>
    <s v="Social Media"/>
    <s v="socialmedia@flixcinema.com"/>
    <m/>
    <s v="Flix Cinema"/>
    <s v="Social Media"/>
    <m/>
    <s v="Standard"/>
    <s v="-"/>
    <s v="Staff"/>
    <s v="Unit - FLIX MOI"/>
    <x v="0"/>
    <s v="-"/>
    <s v=""/>
    <s v=""/>
    <x v="51"/>
  </r>
  <r>
    <x v="0"/>
    <s v="STORE GGP"/>
    <s v="store.ggp@flixcinema.com"/>
    <m/>
    <s v="Flix Cinema"/>
    <s v="Store"/>
    <m/>
    <s v="Standard"/>
    <s v="-"/>
    <s v="Staff"/>
    <s v="Unit - FLIX MOI"/>
    <x v="0"/>
    <s v="-"/>
    <s v=""/>
    <s v=""/>
    <x v="52"/>
  </r>
  <r>
    <x v="0"/>
    <s v="Store MOI"/>
    <s v="store.moi@flixcinema.com"/>
    <m/>
    <s v="Flix Cinema"/>
    <s v="Store"/>
    <m/>
    <s v="Standard"/>
    <s v="-"/>
    <s v="Staff"/>
    <s v="Unit - FLIX MOI"/>
    <x v="0"/>
    <s v="-"/>
    <s v=""/>
    <s v=""/>
    <x v="52"/>
  </r>
  <r>
    <x v="0"/>
    <s v="Store Operational"/>
    <s v="store.ops@flixcinema.com"/>
    <m/>
    <s v="Flix Cinema"/>
    <s v="Store"/>
    <m/>
    <s v="Standard"/>
    <s v="-"/>
    <s v="Staff"/>
    <s v="Unit - FLIX MOI"/>
    <x v="0"/>
    <s v="-"/>
    <s v=""/>
    <s v=""/>
    <x v="52"/>
  </r>
  <r>
    <x v="0"/>
    <s v="STORE PIK"/>
    <s v="store.pik@flixcinema.com"/>
    <m/>
    <s v="Flix Cinema"/>
    <s v="Store"/>
    <m/>
    <s v="Standard"/>
    <s v="-"/>
    <s v="Staff"/>
    <s v="Unit - FLIX MOI"/>
    <x v="0"/>
    <s v="-"/>
    <s v=""/>
    <s v=""/>
    <x v="52"/>
  </r>
  <r>
    <x v="0"/>
    <s v="Yomi Andrizal"/>
    <s v="yomi.andrizal@flixcinema.com"/>
    <m/>
    <s v="Flix Cinema"/>
    <s v="Cinema"/>
    <m/>
    <s v="Standard"/>
    <n v="161015"/>
    <m/>
    <s v="Head Office - ASGO"/>
    <x v="2"/>
    <n v="161015"/>
    <d v="2016-12-19T00:00:00"/>
    <s v="Cinema Technology Supervisor"/>
    <x v="37"/>
  </r>
  <r>
    <x v="0"/>
    <s v="Yudho"/>
    <s v="yudho@flixcinema.com"/>
    <m/>
    <s v="Flix Cinema"/>
    <s v="Cinema"/>
    <m/>
    <s v="Standard"/>
    <n v="160032"/>
    <m/>
    <s v="Head Office - ASGO"/>
    <x v="7"/>
    <n v="160032"/>
    <d v="2016-01-04T00:00:00"/>
    <s v="Cinema Technology Manager"/>
    <x v="37"/>
  </r>
  <r>
    <x v="0"/>
    <s v="accounting"/>
    <s v="accounting@tamananggrekresidence.co.id"/>
    <m/>
    <s v="TaRes"/>
    <s v="Finance &amp; Accounting"/>
    <m/>
    <s v="Standard"/>
    <n v="180063"/>
    <m/>
    <s v="Unit - Taman Anggrek Residences"/>
    <x v="4"/>
    <n v="180063"/>
    <d v="2018-01-08T00:00:00"/>
    <s v="Finance &amp; Accounting Assistant Manager"/>
    <x v="7"/>
  </r>
  <r>
    <x v="0"/>
    <s v="admin ch1"/>
    <s v="admin.ch1@tamananggrekresidence.co.id"/>
    <m/>
    <s v="TaRes"/>
    <s v="Facilities"/>
    <m/>
    <s v="Standard"/>
    <n v="221693"/>
    <m/>
    <s v="Unit - Taman Anggrek Residences"/>
    <x v="0"/>
    <n v="221693"/>
    <d v="2022-11-21T00:00:00"/>
    <s v="Facility Administration Staff"/>
    <x v="53"/>
  </r>
  <r>
    <x v="0"/>
    <s v="admin engineering"/>
    <s v="adm.eng@tamananggrekresidence.co.id"/>
    <m/>
    <s v="TaRes"/>
    <s v="Engineering"/>
    <m/>
    <s v="Standard"/>
    <n v="240083"/>
    <m/>
    <s v="Unit - Taman Anggrek Residences"/>
    <x v="0"/>
    <n v="240083"/>
    <d v="2019-02-18T00:00:00"/>
    <s v="Engineering Staff"/>
    <x v="2"/>
  </r>
  <r>
    <x v="0"/>
    <s v="admin engineering 1"/>
    <s v="adm.eng1@tamananggrekresidence.co.id"/>
    <m/>
    <s v="TaRes"/>
    <s v="Engineering"/>
    <m/>
    <s v="Standard"/>
    <n v="210474"/>
    <m/>
    <s v="Unit - Taman Anggrek Residences"/>
    <x v="0"/>
    <n v="210474"/>
    <d v="2021-07-01T00:00:00"/>
    <s v="Engineering Administration Staff "/>
    <x v="2"/>
  </r>
  <r>
    <x v="0"/>
    <s v="admin GS"/>
    <s v="adm.gs@tamananggrekresidence.co.id"/>
    <m/>
    <s v="TaRes"/>
    <s v="Operational"/>
    <m/>
    <s v="Standard"/>
    <n v="232060"/>
    <m/>
    <s v="Unit - Taman Anggrek Residences"/>
    <x v="0"/>
    <n v="232060"/>
    <d v="2018-08-13T00:00:00"/>
    <s v="General Service Administration Staff"/>
    <x v="54"/>
  </r>
  <r>
    <x v="0"/>
    <s v="admin PM"/>
    <s v="adm.pm@tamananggrekresidence.co.id"/>
    <m/>
    <s v="TaRes"/>
    <s v="Center Management"/>
    <m/>
    <s v="Standard"/>
    <n v="130830"/>
    <m/>
    <s v="Unit - Taman Anggrek Residences"/>
    <x v="5"/>
    <n v="130830"/>
    <d v="2013-08-01T00:00:00"/>
    <s v="Property Management Administration Staff"/>
    <x v="55"/>
  </r>
  <r>
    <x v="0"/>
    <s v="admin tenant relation"/>
    <s v="adm.tr@tamananggrekresidence.co.id"/>
    <m/>
    <s v="TaRes"/>
    <s v="Tenant Relation"/>
    <m/>
    <s v="Standard"/>
    <s v="-"/>
    <s v="Staff"/>
    <s v="Unit - Taman Anggrek Residences"/>
    <x v="0"/>
    <s v="-"/>
    <s v=""/>
    <s v=""/>
    <x v="6"/>
  </r>
  <r>
    <x v="0"/>
    <s v="AP"/>
    <s v="ap@tamananggrekresidence.co.id"/>
    <m/>
    <s v="TaRes"/>
    <s v="Finance &amp; Accounting"/>
    <m/>
    <s v="Standard"/>
    <s v="-"/>
    <s v="Staff"/>
    <s v="Unit - Taman Anggrek Residences"/>
    <x v="0"/>
    <s v="-"/>
    <s v=""/>
    <s v=""/>
    <x v="7"/>
  </r>
  <r>
    <x v="0"/>
    <s v="ap fa"/>
    <s v="ap.fa@tamananggrekresidence.co.id"/>
    <m/>
    <s v="TaRes"/>
    <s v="Finance &amp; Accounting"/>
    <m/>
    <s v="Standard"/>
    <n v="230745"/>
    <m/>
    <s v="Unit - Taman Anggrek Residences"/>
    <x v="0"/>
    <n v="230745"/>
    <d v="2023-05-29T00:00:00"/>
    <s v="Account Payable Staff"/>
    <x v="7"/>
  </r>
  <r>
    <x v="0"/>
    <s v="ar fa 1"/>
    <s v="ar.fa1@tamananggrekresidence.co.id"/>
    <m/>
    <s v="TaRes"/>
    <s v="Finance &amp; Accounting"/>
    <m/>
    <s v="Standard"/>
    <n v="240098"/>
    <m/>
    <s v="Unit - Taman Anggrek Residences"/>
    <x v="5"/>
    <n v="240098"/>
    <d v="2018-08-13T00:00:00"/>
    <s v="Account Receivable Staff"/>
    <x v="7"/>
  </r>
  <r>
    <x v="0"/>
    <s v="AR FA 2"/>
    <s v="ar.fa2@tamananggrekresidence.co.id"/>
    <m/>
    <s v="TaRes"/>
    <s v="Finance &amp; Accounting"/>
    <m/>
    <s v="Standard"/>
    <n v="240161"/>
    <m/>
    <s v="Unit - Taman Anggrek Residences"/>
    <x v="0"/>
    <n v="240161"/>
    <d v="2024-01-26T00:00:00"/>
    <s v="Account Receivable Staff"/>
    <x v="7"/>
  </r>
  <r>
    <x v="0"/>
    <s v="chief engineering"/>
    <s v="chief.eng@tamananggrekresidence.co.id"/>
    <m/>
    <s v="TaRes"/>
    <s v="Engineering"/>
    <m/>
    <s v="Standard"/>
    <n v="240084"/>
    <m/>
    <s v="Unit - Taman Anggrek Residences"/>
    <x v="1"/>
    <n v="240084"/>
    <d v="2019-02-01T00:00:00"/>
    <s v="Engineering Assistant Manager"/>
    <x v="2"/>
  </r>
  <r>
    <x v="0"/>
    <s v="Chief GS"/>
    <s v="chief.gs@tamananggrekresidence.co.id"/>
    <m/>
    <s v="TaRes"/>
    <s v="Operational"/>
    <m/>
    <s v="Standard"/>
    <s v="-"/>
    <s v="Chief"/>
    <s v="Unit - Taman Anggrek Residences"/>
    <x v="1"/>
    <s v="-"/>
    <s v=""/>
    <s v=""/>
    <x v="0"/>
  </r>
  <r>
    <x v="0"/>
    <s v="chief tenant relation"/>
    <s v="chief.tr@tamananggrekresidence.co.id"/>
    <m/>
    <s v="TaRes"/>
    <s v="Tenant Relation"/>
    <m/>
    <s v="Standard"/>
    <s v="-"/>
    <s v="Chief"/>
    <s v="Unit - Taman Anggrek Residences"/>
    <x v="1"/>
    <s v="-"/>
    <s v=""/>
    <s v=""/>
    <x v="6"/>
  </r>
  <r>
    <x v="0"/>
    <s v="coll fa 1"/>
    <s v="coll.fa1@tamananggrekresidence.co.id"/>
    <m/>
    <s v="TaRes"/>
    <s v="Finance &amp; Accounting"/>
    <m/>
    <s v="Standard"/>
    <n v="231498"/>
    <m/>
    <s v="Unit - Taman Anggrek Residences"/>
    <x v="5"/>
    <n v="231498"/>
    <d v="2018-09-05T00:00:00"/>
    <s v="Collection Staff"/>
    <x v="7"/>
  </r>
  <r>
    <x v="0"/>
    <s v="Collection Staff 1"/>
    <s v="collection.1@tamananggrekresidence.co.id"/>
    <m/>
    <s v="TaRes"/>
    <s v="Finance &amp; Accounting"/>
    <m/>
    <s v="Standard"/>
    <n v="211003"/>
    <m/>
    <s v="Unit - Taman Anggrek Residences"/>
    <x v="0"/>
    <n v="211003"/>
    <d v="2021-11-01T00:00:00"/>
    <s v="Collection Staff"/>
    <x v="7"/>
  </r>
  <r>
    <x v="0"/>
    <s v="deputy manager"/>
    <s v="deputy.manager@tamananggrekresidence.co.id"/>
    <m/>
    <s v="TaRes"/>
    <s v="Other"/>
    <m/>
    <s v="Standard"/>
    <s v="-"/>
    <s v="Staff"/>
    <s v="Unit - Taman Anggrek Residences"/>
    <x v="0"/>
    <s v="-"/>
    <s v=""/>
    <s v=""/>
    <x v="5"/>
  </r>
  <r>
    <x v="0"/>
    <s v="finance &amp; accounting assistance manager"/>
    <s v="fa.asmen@tamananggrekresidence.co.id"/>
    <m/>
    <s v="TaRes"/>
    <s v="Finance &amp; Accounting"/>
    <m/>
    <s v="Standard"/>
    <n v="211208"/>
    <m/>
    <s v="Unit - Taman Anggrek Residences"/>
    <x v="4"/>
    <n v="211208"/>
    <d v="2021-12-13T00:00:00"/>
    <s v="Finance &amp; Accounting Assistant Manager"/>
    <x v="7"/>
  </r>
  <r>
    <x v="0"/>
    <s v="fitout"/>
    <s v="fitout@tamananggrekresidence.co.id"/>
    <m/>
    <s v="TaRes"/>
    <s v="Fit Out"/>
    <m/>
    <s v="Standard"/>
    <s v="-"/>
    <s v="Staff"/>
    <s v="Unit - Taman Anggrek Residences"/>
    <x v="0"/>
    <s v="-"/>
    <s v=""/>
    <s v=""/>
    <x v="10"/>
  </r>
  <r>
    <x v="0"/>
    <s v="hse"/>
    <s v="hse@tamananggrekresidence.co.id"/>
    <m/>
    <s v="TaRes"/>
    <s v="Operational"/>
    <m/>
    <s v="Standard"/>
    <n v="231053"/>
    <m/>
    <s v="Unit - Taman Anggrek Residences"/>
    <x v="5"/>
    <n v="231053"/>
    <d v="2023-07-03T00:00:00"/>
    <s v="HSE Staff"/>
    <x v="54"/>
  </r>
  <r>
    <x v="0"/>
    <s v="kasir fa"/>
    <s v="kasir.fa@tamananggrekresidence.co.id"/>
    <m/>
    <s v="TaRes"/>
    <s v="Finance &amp; Accounting"/>
    <m/>
    <s v="Standard"/>
    <n v="231637"/>
    <m/>
    <s v="Unit - Fatmawati City Center"/>
    <x v="5"/>
    <n v="231637"/>
    <d v="2018-09-12T00:00:00"/>
    <s v="Account Receivable Staff"/>
    <x v="7"/>
  </r>
  <r>
    <x v="0"/>
    <s v="property manager"/>
    <s v="property.manager@tamananggrekresidence.co.id"/>
    <m/>
    <s v="TaRes"/>
    <s v="Property Manager"/>
    <m/>
    <s v="Standard"/>
    <s v="-"/>
    <s v="Manager"/>
    <s v="Unit - Taman Anggrek Residences"/>
    <x v="7"/>
    <s v="-"/>
    <s v=""/>
    <s v=""/>
    <x v="56"/>
  </r>
  <r>
    <x v="0"/>
    <s v="purchasing"/>
    <s v="purchasing@tamananggrekresidence.co.id"/>
    <m/>
    <s v="TaRes"/>
    <s v="Procurement"/>
    <m/>
    <s v="Standard"/>
    <s v="-"/>
    <s v="Staff"/>
    <s v="Unit - Taman Anggrek Residences"/>
    <x v="0"/>
    <s v="-"/>
    <s v=""/>
    <s v=""/>
    <x v="16"/>
  </r>
  <r>
    <x v="0"/>
    <s v="purchasing 2"/>
    <s v="purchasing2@tamananggrekresidence.co.id"/>
    <m/>
    <s v="TaRes"/>
    <s v="Procurement"/>
    <m/>
    <s v="Standard"/>
    <n v="221326"/>
    <m/>
    <s v="Unit - Taman Anggrek Residences"/>
    <x v="0"/>
    <n v="221326"/>
    <d v="2022-09-05T00:00:00"/>
    <s v="Purchasing Staff"/>
    <x v="28"/>
  </r>
  <r>
    <x v="0"/>
    <s v="spv ch1"/>
    <s v="spv.ch1@tamananggrekresidence.co.id"/>
    <m/>
    <s v="TaRes"/>
    <s v="Facilities"/>
    <s v="Chief Facilities"/>
    <s v="Standard"/>
    <n v="120163"/>
    <s v="Chief"/>
    <s v="Unit - Taman Anggrek Residences"/>
    <x v="2"/>
    <n v="120163"/>
    <d v="2012-02-06T00:00:00"/>
    <s v="Facility Supervisor"/>
    <x v="53"/>
  </r>
  <r>
    <x v="0"/>
    <s v="spv engineering"/>
    <s v="spv.eng@tamananggrekresidence.co.id"/>
    <m/>
    <s v="TaRes"/>
    <s v="Engineering"/>
    <m/>
    <s v="Standard"/>
    <n v="230777"/>
    <m/>
    <s v="Unit - Taman Anggrek Residences"/>
    <x v="2"/>
    <n v="230777"/>
    <d v="2018-08-02T00:00:00"/>
    <s v="Engineering Supervisor"/>
    <x v="2"/>
  </r>
  <r>
    <x v="0"/>
    <s v="spv engineering 1"/>
    <s v="spv.eng1@tamananggrekresidence.co.id"/>
    <m/>
    <s v="TaRes"/>
    <s v="Engineering"/>
    <m/>
    <s v="Standard"/>
    <n v="101242"/>
    <m/>
    <s v="Unit - Taman Anggrek Residences"/>
    <x v="2"/>
    <n v="101242"/>
    <d v="2007-04-02T00:00:00"/>
    <s v="Engineering Supervisor"/>
    <x v="2"/>
  </r>
  <r>
    <x v="0"/>
    <s v="spv engineering 2"/>
    <s v="spv.eng2@tamananggrekresidence.co.id"/>
    <m/>
    <s v="TaRes"/>
    <s v="Engineering"/>
    <m/>
    <s v="Standard"/>
    <n v="200513"/>
    <m/>
    <s v="Unit - Taman Anggrek Residences"/>
    <x v="2"/>
    <n v="200513"/>
    <d v="2021-04-26T00:00:00"/>
    <s v="Engineering Supervisor"/>
    <x v="2"/>
  </r>
  <r>
    <x v="0"/>
    <s v="spv fitout"/>
    <s v="spv.fitout@tamananggrekresidence.co.id"/>
    <m/>
    <s v="TaRes"/>
    <s v="Fit Out"/>
    <m/>
    <s v="Standard"/>
    <n v="240082"/>
    <m/>
    <s v="Unit - Taman Anggrek Residences"/>
    <x v="2"/>
    <n v="240082"/>
    <d v="2019-02-08T00:00:00"/>
    <s v="Fit Out Supervisor"/>
    <x v="2"/>
  </r>
  <r>
    <x v="0"/>
    <s v="spv gs"/>
    <s v="spv.gs@tamananggrekresidence.co.id"/>
    <m/>
    <s v="TaRes"/>
    <s v="Operational"/>
    <m/>
    <s v="Standard"/>
    <s v="-"/>
    <s v="SPV"/>
    <s v="Unit - Taman Anggrek Residences"/>
    <x v="3"/>
    <s v="-"/>
    <s v=""/>
    <s v=""/>
    <x v="0"/>
  </r>
  <r>
    <x v="0"/>
    <s v="spv gs 1"/>
    <s v="spv.gs1@tamananggrekresidence.co.id"/>
    <m/>
    <s v="TaRes"/>
    <s v="Operational"/>
    <m/>
    <s v="Standard"/>
    <n v="232018"/>
    <m/>
    <s v="Unit - Taman Anggrek Residences"/>
    <x v="2"/>
    <n v="232018"/>
    <d v="2023-11-13T00:00:00"/>
    <s v="Cleaning &amp; Landscape Supervisor"/>
    <x v="54"/>
  </r>
  <r>
    <x v="0"/>
    <s v="spv gs 2"/>
    <s v="spv.gs2@tamananggrekresidence.co.id"/>
    <m/>
    <s v="TaRes"/>
    <s v="Operational"/>
    <m/>
    <s v="Standard"/>
    <s v="-"/>
    <s v="SPV"/>
    <s v="Unit - Taman Anggrek Residences"/>
    <x v="3"/>
    <s v="-"/>
    <s v=""/>
    <s v=""/>
    <x v="0"/>
  </r>
  <r>
    <x v="0"/>
    <s v="spv hse"/>
    <s v="spv.hse@tamananggrekresidence.co.id"/>
    <m/>
    <s v="TaRes"/>
    <s v="Operational"/>
    <m/>
    <s v="Standard"/>
    <s v="-"/>
    <s v="SPV"/>
    <s v="Unit - Taman Anggrek Residences"/>
    <x v="3"/>
    <s v="-"/>
    <s v=""/>
    <s v=""/>
    <x v="0"/>
  </r>
  <r>
    <x v="0"/>
    <s v="spv tax"/>
    <s v="spv.tax@tamananggrekresidence.co.id"/>
    <m/>
    <s v="TaRes"/>
    <s v="Finance &amp; Accounting"/>
    <m/>
    <s v="Standard"/>
    <n v="230073"/>
    <m/>
    <s v="Head Office - ASGO"/>
    <x v="2"/>
    <n v="230073"/>
    <d v="2023-01-24T00:00:00"/>
    <s v="Tax Supervisor"/>
    <x v="7"/>
  </r>
  <r>
    <x v="0"/>
    <s v="spv tenant relation 1"/>
    <s v="spv.tr1@tamananggrekresidence.co.id"/>
    <m/>
    <s v="TaRes"/>
    <s v="Tenant Relation"/>
    <m/>
    <s v="Standard"/>
    <n v="230523"/>
    <m/>
    <s v="Unit - Taman Anggrek Residences"/>
    <x v="2"/>
    <n v="230523"/>
    <d v="2023-04-17T00:00:00"/>
    <s v="Tenant Relation Supervisor"/>
    <x v="6"/>
  </r>
  <r>
    <x v="0"/>
    <s v="spv tenant relation 2"/>
    <s v="spv.tr2@tamananggrekresidence.co.id"/>
    <m/>
    <s v="TaRes"/>
    <s v="Tenant Relation"/>
    <m/>
    <s v="Standard"/>
    <n v="231092"/>
    <m/>
    <s v="Unit - Taman Anggrek Residences"/>
    <x v="2"/>
    <n v="231092"/>
    <d v="2023-07-07T00:00:00"/>
    <s v="Tenant Relation Supervisor"/>
    <x v="6"/>
  </r>
  <r>
    <x v="0"/>
    <s v="storekeeper"/>
    <s v="storekeeper@tamananggrekresidence.co.id"/>
    <m/>
    <s v="TaRes"/>
    <s v="HR &amp; GA"/>
    <m/>
    <s v="Standard"/>
    <n v="200469"/>
    <m/>
    <s v="Unit - Taman Anggrek Residences"/>
    <x v="0"/>
    <n v="200469"/>
    <d v="2020-08-18T00:00:00"/>
    <s v="Store Keeper"/>
    <x v="1"/>
  </r>
  <r>
    <x v="0"/>
    <s v="tenant relation 1"/>
    <s v="tenant.relation1@tamananggrekresidence.co.id"/>
    <m/>
    <s v="TaRes"/>
    <s v="Tenant Relation"/>
    <m/>
    <s v="Standard"/>
    <n v="210963"/>
    <m/>
    <s v="Unit - Taman Anggrek Residences"/>
    <x v="0"/>
    <n v="210963"/>
    <d v="2021-10-13T00:00:00"/>
    <s v="Tenant Relation Staff"/>
    <x v="6"/>
  </r>
  <r>
    <x v="0"/>
    <s v="tenant relation 2"/>
    <s v="tenant.relation2@tamananggrekresidence.co.id"/>
    <m/>
    <s v="TaRes"/>
    <s v="Tenant Relation"/>
    <m/>
    <s v="Standard"/>
    <n v="231586"/>
    <m/>
    <s v="Unit - Taman Anggrek Residences"/>
    <x v="0"/>
    <n v="231586"/>
    <d v="2018-10-08T00:00:00"/>
    <s v="Tenant Relation Staff"/>
    <x v="6"/>
  </r>
  <r>
    <x v="0"/>
    <s v="tenant relation 3"/>
    <s v="tenant.relation3@tamananggrekresidence.co.id"/>
    <m/>
    <s v="TaRes"/>
    <s v="Tenant Relation"/>
    <m/>
    <s v="Standard"/>
    <n v="230311"/>
    <m/>
    <s v="Unit - Taman Anggrek Residences"/>
    <x v="0"/>
    <n v="230311"/>
    <d v="2023-03-13T00:00:00"/>
    <s v="Tenant Relation Staff"/>
    <x v="6"/>
  </r>
  <r>
    <x v="0"/>
    <s v="tenant relation 4"/>
    <s v="tenant.relation4@tamananggrekresidence.co.id"/>
    <m/>
    <s v="TaRes"/>
    <s v="Tenant Relation"/>
    <m/>
    <s v="Standard"/>
    <s v="-"/>
    <s v="Staff"/>
    <s v="Unit - Taman Anggrek Residences"/>
    <x v="0"/>
    <s v="-"/>
    <s v=""/>
    <s v=""/>
    <x v="6"/>
  </r>
  <r>
    <x v="0"/>
    <s v="tenant relation 5"/>
    <s v="tenant.relation5@tamananggrekresidence.co.id"/>
    <m/>
    <s v="TaRes"/>
    <s v="Tenant Relation"/>
    <m/>
    <s v="Standard"/>
    <n v="231482"/>
    <m/>
    <s v="Unit - Taman Anggrek Residences"/>
    <x v="0"/>
    <n v="231482"/>
    <d v="2023-09-01T00:00:00"/>
    <s v="Tenant Relation Staff"/>
    <x v="6"/>
  </r>
  <r>
    <x v="0"/>
    <s v="tenant relation 6"/>
    <s v="tenant.relation6@tamananggrekresidence.co.id"/>
    <m/>
    <s v="TaRes"/>
    <s v="Tenant Relation"/>
    <m/>
    <s v="Standard"/>
    <n v="230072"/>
    <m/>
    <s v="Unit - Taman Anggrek Residences"/>
    <x v="0"/>
    <n v="230072"/>
    <d v="2023-01-24T00:00:00"/>
    <s v="Tenant Relation Staff"/>
    <x v="6"/>
  </r>
  <r>
    <x v="0"/>
    <s v="Tenant Relation 7"/>
    <s v="tenant.relation7@tamananggrekresidence.co.id"/>
    <m/>
    <s v="TaRes"/>
    <s v="Tenant Relation"/>
    <m/>
    <s v="Standard"/>
    <s v="-"/>
    <s v="Staff"/>
    <s v="Unit - Taman Anggrek Residences"/>
    <x v="0"/>
    <s v="-"/>
    <s v=""/>
    <s v=""/>
    <x v="6"/>
  </r>
  <r>
    <x v="0"/>
    <s v="Admin Engineering"/>
    <s v="admin.engineering@menarajakarta.co.id"/>
    <s v="62812-8717-9718"/>
    <s v="MJ"/>
    <s v="Engineering"/>
    <m/>
    <s v="Standard"/>
    <n v="230449"/>
    <m/>
    <s v="Unit - Menara Jakarta"/>
    <x v="0"/>
    <n v="230449"/>
    <d v="2023-04-10T00:00:00"/>
    <s v="Engineering Administration Staff"/>
    <x v="2"/>
  </r>
  <r>
    <x v="0"/>
    <s v="AP FA"/>
    <s v="ap.fa@menarajakarta.co.id"/>
    <m/>
    <s v="MJ"/>
    <s v="Finance &amp; Accounting"/>
    <m/>
    <s v="Standard"/>
    <s v="-"/>
    <s v="Staff"/>
    <s v="Unit - Menara Jakarta"/>
    <x v="0"/>
    <s v="-"/>
    <s v=""/>
    <s v=""/>
    <x v="7"/>
  </r>
  <r>
    <x v="0"/>
    <s v="AR FA"/>
    <s v="ar.fa@menarajakarta.co.id"/>
    <m/>
    <s v="MJ"/>
    <s v="Finance &amp; Accounting"/>
    <m/>
    <s v="Standard"/>
    <n v="231820"/>
    <m/>
    <s v="Unit - Menara Jakarta"/>
    <x v="0"/>
    <n v="231820"/>
    <d v="2023-10-16T00:00:00"/>
    <s v="Account Receivable Staff"/>
    <x v="7"/>
  </r>
  <r>
    <x v="0"/>
    <s v="Building Operation"/>
    <s v="building.operation@menarajakarta.co.id"/>
    <s v="62812-1855-8087"/>
    <s v="MJ"/>
    <s v="Operational"/>
    <m/>
    <s v="Standard"/>
    <n v="231075"/>
    <m/>
    <s v="Unit - Menara Jakarta"/>
    <x v="2"/>
    <n v="231075"/>
    <d v="2023-07-05T00:00:00"/>
    <s v="Operation Supervisor"/>
    <x v="57"/>
  </r>
  <r>
    <x v="0"/>
    <s v="Chief Engineering"/>
    <s v="chief.engineering@menarajakarta.co.id"/>
    <s v="62857-1008-4203"/>
    <s v="MJ"/>
    <s v="Engineering"/>
    <m/>
    <s v="Standard"/>
    <n v="221807"/>
    <m/>
    <s v="Unit - Menara Jakarta"/>
    <x v="4"/>
    <n v="221807"/>
    <d v="2022-12-14T00:00:00"/>
    <s v="Engineering Assistant Manager"/>
    <x v="2"/>
  </r>
  <r>
    <x v="0"/>
    <s v="Chief Tenant Relation"/>
    <s v="chieftenant.relation@menarajakarta.co.id"/>
    <s v="62817-756-484"/>
    <s v="MJ"/>
    <s v="Tenant Relation"/>
    <m/>
    <s v="Standard"/>
    <n v="230105"/>
    <m/>
    <s v="Unit - Menara Jakarta"/>
    <x v="4"/>
    <n v="230105"/>
    <d v="2023-02-01T00:00:00"/>
    <s v="Tenant Relation Assistant Manager"/>
    <x v="6"/>
  </r>
  <r>
    <x v="0"/>
    <s v="Collection"/>
    <s v="coll@menarajakarta.co.id"/>
    <m/>
    <s v="MJ"/>
    <s v="Finance &amp; Accounting"/>
    <m/>
    <s v="Standard"/>
    <n v="231439"/>
    <m/>
    <s v="Unit - Menara Jakarta"/>
    <x v="0"/>
    <n v="231439"/>
    <d v="2023-08-23T00:00:00"/>
    <s v="Collection Staff"/>
    <x v="7"/>
  </r>
  <r>
    <x v="0"/>
    <s v="Deputy Property Manager"/>
    <s v="deputyproperty.manager@menarajakarta.co.id"/>
    <s v="62812-9433-9033"/>
    <s v="MJ"/>
    <s v="Property Manager"/>
    <m/>
    <s v="Standard"/>
    <s v="-"/>
    <s v="Chief"/>
    <s v="Unit - Menara Jakarta"/>
    <x v="1"/>
    <s v="-"/>
    <s v=""/>
    <s v=""/>
    <x v="56"/>
  </r>
  <r>
    <x v="0"/>
    <s v="General Admin"/>
    <s v="general.admin@menarajakarta.co.id"/>
    <s v="62857-4332-0611"/>
    <s v="MJ"/>
    <s v="Engineering"/>
    <m/>
    <s v="Standard"/>
    <n v="230971"/>
    <m/>
    <s v="Unit - Menara Jakarta"/>
    <x v="0"/>
    <n v="230971"/>
    <d v="2023-06-21T00:00:00"/>
    <s v="General Administration Staff"/>
    <x v="58"/>
  </r>
  <r>
    <x v="0"/>
    <s v="Housekeeping"/>
    <s v="housekeeping@menarajakarta.co.id"/>
    <m/>
    <s v="MJ"/>
    <s v="Operational"/>
    <m/>
    <s v="Standard"/>
    <s v="-"/>
    <s v="Staff"/>
    <s v="Unit - Menara Jakarta"/>
    <x v="0"/>
    <s v="-"/>
    <s v=""/>
    <s v=""/>
    <x v="0"/>
  </r>
  <r>
    <x v="0"/>
    <s v="IT Support"/>
    <s v="it.support@menarajakarta.co.id"/>
    <m/>
    <s v="MJ"/>
    <s v="IT"/>
    <m/>
    <s v="Basic"/>
    <s v="-"/>
    <s v="Staff"/>
    <s v="Unit - Menara Jakarta"/>
    <x v="0"/>
    <s v="-"/>
    <s v=""/>
    <s v=""/>
    <x v="15"/>
  </r>
  <r>
    <x v="1"/>
    <s v="Menara Jakarta"/>
    <s v="menarajakarta@menarajakarta.co.id"/>
    <m/>
    <s v="MJ"/>
    <s v="Tenant Relation"/>
    <m/>
    <s v="Basic"/>
    <s v="-"/>
    <s v="Staff"/>
    <s v="Unit - Menara Jakarta"/>
    <x v="0"/>
    <s v="-"/>
    <s v=""/>
    <s v=""/>
    <x v="6"/>
  </r>
  <r>
    <x v="0"/>
    <s v="Property Manager"/>
    <s v="property.manager@menarajakarta.co.id"/>
    <m/>
    <s v="MJ"/>
    <s v="Property Manager"/>
    <m/>
    <s v="Standard"/>
    <s v="-"/>
    <s v="Staff"/>
    <s v="Unit - Menara Jakarta"/>
    <x v="0"/>
    <s v="-"/>
    <s v=""/>
    <s v=""/>
    <x v="56"/>
  </r>
  <r>
    <x v="0"/>
    <s v="SPV Fit Out"/>
    <s v="spv.fitout@menarajakarta.co.id"/>
    <m/>
    <s v="MJ"/>
    <s v="Operational"/>
    <m/>
    <s v="Standard"/>
    <s v="-"/>
    <s v="Staff"/>
    <s v="Unit - Menara Jakarta"/>
    <x v="0"/>
    <s v="-"/>
    <s v=""/>
    <s v=""/>
    <x v="0"/>
  </r>
  <r>
    <x v="0"/>
    <s v="Security"/>
    <s v="security@menarajakarta.co.id"/>
    <m/>
    <s v="MJ"/>
    <s v="Operational"/>
    <m/>
    <s v="Standard"/>
    <s v="-"/>
    <s v="Staff"/>
    <s v="Unit - Menara Jakarta"/>
    <x v="0"/>
    <s v="-"/>
    <s v=""/>
    <s v=""/>
    <x v="0"/>
  </r>
  <r>
    <x v="0"/>
    <s v="Chief HSE"/>
    <s v="chief.hse@menarajakarta.co.id"/>
    <m/>
    <s v="MJ"/>
    <s v="Operational"/>
    <m/>
    <s v="Standard"/>
    <n v="240041"/>
    <m/>
    <s v="Unit - Menara Jakarta"/>
    <x v="4"/>
    <n v="240041"/>
    <d v="2024-01-10T00:00:00"/>
    <s v="Chief HSE"/>
    <x v="57"/>
  </r>
  <r>
    <x v="0"/>
    <s v="SPV Tenant Relation"/>
    <s v="spvtenant.relation@menarajakarta.co.id"/>
    <s v="62811-1002-820"/>
    <s v="MJ"/>
    <s v="Tenant Relation"/>
    <m/>
    <s v="Standard"/>
    <n v="221826"/>
    <m/>
    <s v="Unit - Menara Jakarta"/>
    <x v="19"/>
    <n v="221826"/>
    <d v="2022-12-19T00:00:00"/>
    <s v="Tenant Relation Supervisor"/>
    <x v="6"/>
  </r>
  <r>
    <x v="0"/>
    <s v="Storekeeper"/>
    <s v="storekeeper@menarajakarta.co.id"/>
    <m/>
    <s v="MJ"/>
    <s v="HR &amp; GA"/>
    <m/>
    <s v="Standard"/>
    <n v="231287"/>
    <m/>
    <s v="Unit - Menara Jakarta"/>
    <x v="0"/>
    <n v="231287"/>
    <d v="2023-08-02T00:00:00"/>
    <s v="Storekeeper"/>
    <x v="1"/>
  </r>
  <r>
    <x v="0"/>
    <s v="Supervisor Engineering 1"/>
    <s v="supervisor.engineering1@menarajakarta.co.id"/>
    <s v="62857-9584-2156"/>
    <s v="MJ"/>
    <s v="Engineering"/>
    <m/>
    <s v="Standard"/>
    <n v="230217"/>
    <m/>
    <s v="Unit - Menara Jakarta"/>
    <x v="2"/>
    <n v="230217"/>
    <d v="2023-02-22T00:00:00"/>
    <s v="Engineering Supervisor"/>
    <x v="2"/>
  </r>
  <r>
    <x v="0"/>
    <s v="Supervisor Engineering 2"/>
    <s v="supervisor.engineering2@menarajakarta.co.id"/>
    <s v="62819-0279-9462"/>
    <s v="MJ"/>
    <s v="Engineering"/>
    <m/>
    <s v="Standard"/>
    <n v="230280"/>
    <m/>
    <s v="Unit - Menara Jakarta"/>
    <x v="2"/>
    <n v="230280"/>
    <d v="2023-03-09T00:00:00"/>
    <s v="Engineering Supervisor"/>
    <x v="2"/>
  </r>
  <r>
    <x v="0"/>
    <s v="Tenant Relation"/>
    <s v="tenant.relation@menarajakarta.co.id"/>
    <m/>
    <s v="MJ"/>
    <s v="Tenant Relation"/>
    <m/>
    <s v="Standard"/>
    <n v="230641"/>
    <m/>
    <s v="Unit - Menara Jakarta"/>
    <x v="0"/>
    <n v="230641"/>
    <d v="2023-05-15T00:00:00"/>
    <s v="Tenant Relation Staff"/>
    <x v="6"/>
  </r>
  <r>
    <x v="0"/>
    <s v="Yudiantoro Hermawan"/>
    <s v="yudiantoro.hermawan@asri.co.id"/>
    <s v="62896-3372-2156"/>
    <s v="ASRI"/>
    <s v="Center Experience"/>
    <m/>
    <s v="Basic"/>
    <n v="240630"/>
    <s v="Assistant Manager"/>
    <s v="Unit - HUBLIFE"/>
    <x v="4"/>
    <n v="240630"/>
    <d v="2024-03-25T00:00:00"/>
    <s v="Events Assistant Manager"/>
    <x v="4"/>
  </r>
  <r>
    <x v="0"/>
    <s v="Admin Engineering"/>
    <s v="admin.engineering@fatmawaticitycenter.co.id"/>
    <m/>
    <s v="FCC"/>
    <s v="Engineering"/>
    <m/>
    <s v="Standard"/>
    <n v="231688"/>
    <m/>
    <s v="Unit - Fatmawati City Center"/>
    <x v="0"/>
    <n v="231688"/>
    <d v="2023-09-25T00:00:00"/>
    <s v="Engineering Administration Staff"/>
    <x v="2"/>
  </r>
  <r>
    <x v="0"/>
    <s v="AR"/>
    <s v="ar@fatmawaticitycenter.co.id"/>
    <m/>
    <s v="FCC"/>
    <s v="Finance &amp; Accounting"/>
    <m/>
    <s v="Standard"/>
    <s v="-"/>
    <s v="Staff"/>
    <s v="Unit - Fatmawati City Center"/>
    <x v="0"/>
    <s v="-"/>
    <s v=""/>
    <s v=""/>
    <x v="7"/>
  </r>
  <r>
    <x v="0"/>
    <s v="BM"/>
    <s v="bm@fatmawaticitycenter.co.id"/>
    <m/>
    <s v="FCC"/>
    <s v="Property Manager"/>
    <m/>
    <s v="Standard"/>
    <s v="-"/>
    <s v="Manager"/>
    <s v="Unit - Fatmawati City Center"/>
    <x v="7"/>
    <s v="-"/>
    <s v=""/>
    <s v=""/>
    <x v="56"/>
  </r>
  <r>
    <x v="0"/>
    <s v="Chief Engineering"/>
    <s v="chief.eng@fatmawaticitycenter.co.id"/>
    <m/>
    <s v="FCC"/>
    <s v="Engineering"/>
    <m/>
    <s v="Standard"/>
    <s v="-"/>
    <s v="Chief"/>
    <s v="Unit - Fatmawati City Center"/>
    <x v="1"/>
    <s v="-"/>
    <s v=""/>
    <s v=""/>
    <x v="2"/>
  </r>
  <r>
    <x v="0"/>
    <s v="Chief Finance Accounting"/>
    <s v="chief.fincon@fatmawaticitycenter.co.id"/>
    <m/>
    <s v="FCC"/>
    <s v="Finance &amp; Accounting"/>
    <m/>
    <s v="Standard"/>
    <s v="-"/>
    <s v="Chief"/>
    <s v="Unit - Fatmawati City Center"/>
    <x v="1"/>
    <s v="-"/>
    <s v=""/>
    <s v=""/>
    <x v="7"/>
  </r>
  <r>
    <x v="0"/>
    <s v="Chief Tenant Relation"/>
    <s v="chief.tr@fatmawaticitycenter.co.id"/>
    <s v="62877-7119-4436"/>
    <s v="FCC"/>
    <s v="Tenant Relation"/>
    <m/>
    <s v="Standard"/>
    <n v="230061"/>
    <m/>
    <s v="Unit - Fatmawati City Center"/>
    <x v="4"/>
    <n v="230061"/>
    <d v="2023-01-25T00:00:00"/>
    <s v="Tenant Relation Assistant Manager"/>
    <x v="6"/>
  </r>
  <r>
    <x v="0"/>
    <s v="Collection"/>
    <s v="collection@fatmawaticitycenter.co.id"/>
    <m/>
    <s v="FCC"/>
    <s v="Finance &amp; Accounting"/>
    <m/>
    <s v="Standard"/>
    <n v="231516"/>
    <m/>
    <s v="Unit - Fatmawati City Center"/>
    <x v="0"/>
    <n v="231516"/>
    <d v="2023-09-04T00:00:00"/>
    <s v="Collection Staff"/>
    <x v="7"/>
  </r>
  <r>
    <x v="0"/>
    <s v="Engineering"/>
    <s v="engineering@fatmawaticitycenter.co.id"/>
    <m/>
    <s v="FCC"/>
    <s v="Engineering"/>
    <m/>
    <s v="Standard"/>
    <n v="230552"/>
    <m/>
    <s v="Unit - Fatmawati City Center"/>
    <x v="5"/>
    <n v="230552"/>
    <d v="2023-04-27T00:00:00"/>
    <s v="Engineering Staff"/>
    <x v="2"/>
  </r>
  <r>
    <x v="1"/>
    <s v="Fatmawati City Center"/>
    <s v="fatmawaticitycenter@fatmawaticitycenter.co.id"/>
    <m/>
    <s v="FCC"/>
    <s v="Tenant Relation"/>
    <m/>
    <s v="Standard"/>
    <s v="-"/>
    <s v="Staff"/>
    <s v="Unit - Fatmawati City Center"/>
    <x v="0"/>
    <s v="-"/>
    <s v=""/>
    <s v=""/>
    <x v="6"/>
  </r>
  <r>
    <x v="0"/>
    <s v="General Admin"/>
    <s v="general.admin@fatmawaticitycenter.co.id"/>
    <s v="62899-9211-093"/>
    <s v="FCC"/>
    <s v="Engineering"/>
    <m/>
    <s v="Standard"/>
    <n v="230373"/>
    <m/>
    <s v="Unit - Fatmawati City Center"/>
    <x v="0"/>
    <n v="230373"/>
    <d v="2023-03-27T00:00:00"/>
    <s v="General Administration Staff"/>
    <x v="58"/>
  </r>
  <r>
    <x v="0"/>
    <s v="HRD"/>
    <s v="hrd@fatmawaticitycenter.co.id"/>
    <s v="62851-5624-0752"/>
    <s v="FCC"/>
    <s v="HR &amp; GA"/>
    <m/>
    <s v="Standard"/>
    <s v="-"/>
    <s v="Staff"/>
    <s v="Unit - Fatmawati City Center"/>
    <x v="0"/>
    <s v="-"/>
    <s v=""/>
    <s v=""/>
    <x v="1"/>
  </r>
  <r>
    <x v="0"/>
    <s v="HSE"/>
    <s v="hse@fatmawaticitycenter.co.id"/>
    <s v="62856-9352-0607"/>
    <s v="FCC"/>
    <s v="Operational"/>
    <m/>
    <s v="Standard"/>
    <n v="230351"/>
    <m/>
    <s v="Unit - Fatmawati City Center"/>
    <x v="2"/>
    <n v="230351"/>
    <d v="2023-03-27T00:00:00"/>
    <s v="HSE Supervisor"/>
    <x v="54"/>
  </r>
  <r>
    <x v="0"/>
    <s v="Operation"/>
    <s v="ops@fatmawaticitycenter.co.id"/>
    <s v="62877-2807-0611"/>
    <s v="FCC"/>
    <s v="Operational"/>
    <m/>
    <s v="Standard"/>
    <n v="231066"/>
    <m/>
    <s v="Unit - Fatmawati City Center"/>
    <x v="2"/>
    <n v="231066"/>
    <d v="2023-07-03T00:00:00"/>
    <s v="Operation Supervisor"/>
    <x v="57"/>
  </r>
  <r>
    <x v="0"/>
    <s v="Procurement"/>
    <s v="procurement@fatmawaticitycenter.co.id"/>
    <m/>
    <s v="FCC"/>
    <s v="Procurement"/>
    <m/>
    <s v="Standard"/>
    <s v="-"/>
    <s v="Staff"/>
    <s v="Unit - Fatmawati City Center"/>
    <x v="0"/>
    <s v="-"/>
    <s v=""/>
    <s v=""/>
    <x v="16"/>
  </r>
  <r>
    <x v="0"/>
    <s v="Secretary"/>
    <s v="secretary@fatmawaticitycenter.co.id"/>
    <m/>
    <s v="FCC"/>
    <s v="Operational"/>
    <m/>
    <s v="Standard"/>
    <s v="-"/>
    <s v="Staff"/>
    <s v="Unit - Fatmawati City Center"/>
    <x v="0"/>
    <s v="-"/>
    <s v=""/>
    <s v=""/>
    <x v="0"/>
  </r>
  <r>
    <x v="0"/>
    <s v="SPV Engineering"/>
    <s v="spv.eng@fatmawaticitycenter.co.id"/>
    <m/>
    <s v="FCC"/>
    <s v="Engineering"/>
    <m/>
    <s v="Standard"/>
    <s v="-"/>
    <s v="SPV"/>
    <s v="Unit - Fatmawati City Center"/>
    <x v="3"/>
    <s v="-"/>
    <s v=""/>
    <s v=""/>
    <x v="2"/>
  </r>
  <r>
    <x v="0"/>
    <s v="SPV Lead Engineering"/>
    <s v="spv.engineering@fatmawaticitycenter.co.id"/>
    <s v="62817-7823-866"/>
    <s v="FCC"/>
    <s v="Engineering"/>
    <m/>
    <s v="Standard"/>
    <n v="232345"/>
    <m/>
    <s v="Unit - Fatmawati City Center"/>
    <x v="4"/>
    <n v="232345"/>
    <d v="2015-11-09T00:00:00"/>
    <s v="Engineering Assistant Manager"/>
    <x v="2"/>
  </r>
  <r>
    <x v="0"/>
    <s v="SPV Tenant Relation"/>
    <s v="spv.tr@fatmawaticitycenter.co.id"/>
    <s v="62877-8762-2976"/>
    <s v="FCC"/>
    <s v="Tenant Relation"/>
    <m/>
    <s v="Standard"/>
    <n v="231097"/>
    <m/>
    <s v="Unit - Fatmawati City Center"/>
    <x v="2"/>
    <n v="231097"/>
    <d v="2023-07-10T00:00:00"/>
    <s v="Tenant Relation Supervisor"/>
    <x v="6"/>
  </r>
  <r>
    <x v="0"/>
    <s v="Storekeeper"/>
    <s v="storekeeper@fatmawaticitycenter.co.id"/>
    <m/>
    <s v="FCC"/>
    <s v="HR &amp; GA"/>
    <m/>
    <s v="Standard"/>
    <s v="-"/>
    <s v="Staff"/>
    <s v="Unit - Fatmawati City Center"/>
    <x v="0"/>
    <s v="-"/>
    <s v=""/>
    <s v=""/>
    <x v="1"/>
  </r>
  <r>
    <x v="0"/>
    <s v="Tenant Relation"/>
    <s v="tr@fatmawaticitycenter.co.id"/>
    <m/>
    <s v="FCC"/>
    <s v="Tenant Relation"/>
    <m/>
    <s v="Standard"/>
    <n v="231739"/>
    <m/>
    <s v="Unit - Fatmawati City Center"/>
    <x v="0"/>
    <n v="231739"/>
    <d v="2023-10-02T00:00:00"/>
    <s v="Tenant Relation Staff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s v="User"/>
    <s v="Edward Zico"/>
    <s v="edward.zico@asri.co.id"/>
    <m/>
    <s v="ASRI"/>
    <x v="0"/>
    <m/>
    <s v="Basic"/>
    <n v="180745"/>
    <s v="SPV"/>
    <s v="Unit - PIK Avenue"/>
    <x v="0"/>
    <n v="180745"/>
    <d v="2018-05-18T00:00:00"/>
    <s v="ASRI Living Assistant Manager"/>
    <x v="0"/>
    <x v="0"/>
  </r>
  <r>
    <s v="User"/>
    <s v="Meck Brandcomm"/>
    <s v="meck.brandcomm@asri.co.id"/>
    <m/>
    <s v="ASRI"/>
    <x v="1"/>
    <m/>
    <s v="Basic"/>
    <n v="140164"/>
    <m/>
    <s v="Unit - PIK Avenue"/>
    <x v="0"/>
    <n v="140164"/>
    <d v="2014-02-12T00:00:00"/>
    <s v="Brand &amp; Design Asst. Manager"/>
    <x v="1"/>
    <x v="0"/>
  </r>
  <r>
    <s v="User"/>
    <s v="Melissa Wongkar"/>
    <s v="melissa.wongkar@asri.co.id"/>
    <s v="62812-8059-0924"/>
    <s v="ASRI"/>
    <x v="1"/>
    <m/>
    <s v="Basic"/>
    <n v="190243"/>
    <s v="SPV"/>
    <s v="Head Office - ASGO"/>
    <x v="0"/>
    <n v="190243"/>
    <d v="2019-03-04T00:00:00"/>
    <s v="Business Development Assistant Manager"/>
    <x v="2"/>
    <x v="0"/>
  </r>
  <r>
    <s v="User"/>
    <s v="Naziracnoer"/>
    <s v="naziracnoer@asri.co.id"/>
    <s v="62815-1141-9009"/>
    <s v="ASRI"/>
    <x v="2"/>
    <m/>
    <s v="Standard"/>
    <n v="210070"/>
    <s v="GM"/>
    <s v="Head Office - ASGO"/>
    <x v="1"/>
    <n v="210070"/>
    <d v="2021-02-01T00:00:00"/>
    <s v="Business Development General Manager"/>
    <x v="2"/>
    <x v="0"/>
  </r>
  <r>
    <s v="User"/>
    <s v="Troy Fridatama"/>
    <s v="troy.fridatama@asri.co.id"/>
    <s v="62813-9890-9869"/>
    <s v="ASRI"/>
    <x v="3"/>
    <m/>
    <s v="Standard"/>
    <n v="221818"/>
    <s v="GM"/>
    <s v="Head Office - ASGO"/>
    <x v="2"/>
    <n v="221818"/>
    <d v="2023-01-02T00:00:00"/>
    <s v="Corporate Communication &amp; Affair Deputy Division Head"/>
    <x v="2"/>
    <x v="0"/>
  </r>
  <r>
    <s v="User"/>
    <s v="Fanny"/>
    <s v="fanny.fanny@asri.co.id"/>
    <s v="62818-0741-7709"/>
    <s v="ASRI"/>
    <x v="2"/>
    <m/>
    <s v="Basic"/>
    <n v="220067"/>
    <s v="Manager"/>
    <s v="Head Office - ASGO"/>
    <x v="3"/>
    <n v="220067"/>
    <d v="2022-01-17T00:00:00"/>
    <s v="Business Development Manager"/>
    <x v="2"/>
    <x v="0"/>
  </r>
  <r>
    <s v="User"/>
    <s v="Albert Santoso"/>
    <s v="albert.santoso@asri.co.id"/>
    <s v="62878-2552-1698"/>
    <s v="ASRI"/>
    <x v="4"/>
    <m/>
    <s v="Standard"/>
    <n v="180227"/>
    <s v="Assistant Manager"/>
    <s v="Head Office - ASGO"/>
    <x v="3"/>
    <n v="180227"/>
    <d v="2018-02-19T00:00:00"/>
    <s v="Business Development Manager"/>
    <x v="2"/>
    <x v="0"/>
  </r>
  <r>
    <s v="User"/>
    <s v="Aryo Pramono"/>
    <s v="aryo.pramono@asri.co.id"/>
    <s v="62812-1919-1674"/>
    <s v="ASRI"/>
    <x v="5"/>
    <m/>
    <s v="Standard"/>
    <n v="150132"/>
    <s v="Manager"/>
    <s v="Head Office - ASGO"/>
    <x v="4"/>
    <n v="150132"/>
    <d v="2015-02-02T00:00:00"/>
    <s v="Casual Leasing Manager"/>
    <x v="3"/>
    <x v="0"/>
  </r>
  <r>
    <s v="User"/>
    <s v="Yudiantoro Hermawan"/>
    <s v="yudiantoro.hermawan@asri.co.id"/>
    <s v="62896-3372-2156"/>
    <s v="ASRI"/>
    <x v="6"/>
    <m/>
    <s v="Basic"/>
    <n v="240630"/>
    <s v="Assistant Manager"/>
    <s v="Unit - HUBLIFE"/>
    <x v="0"/>
    <n v="240630"/>
    <d v="2024-03-25T00:00:00"/>
    <s v="Events Assistant Manager"/>
    <x v="4"/>
    <x v="0"/>
  </r>
  <r>
    <s v="User"/>
    <s v="bobby irwanto"/>
    <s v="bobby.irwanto@pikavenue.com"/>
    <m/>
    <s v="PIK Avenue"/>
    <x v="4"/>
    <m/>
    <s v="Basic"/>
    <n v="190318"/>
    <s v="Staff"/>
    <s v="Unit - PIK Avenue"/>
    <x v="0"/>
    <n v="190318"/>
    <d v="2019-04-01T00:00:00"/>
    <s v="Events Asst. Manager"/>
    <x v="4"/>
    <x v="0"/>
  </r>
  <r>
    <s v="User"/>
    <s v="Wahyu Setiadi"/>
    <s v="wahyu.setiadi@asri.co.id"/>
    <s v="62812-9441-4484"/>
    <s v="ASRI"/>
    <x v="4"/>
    <m/>
    <s v="Basic"/>
    <n v="191095"/>
    <s v="Manager"/>
    <s v="Unit - MOI"/>
    <x v="4"/>
    <n v="191095"/>
    <d v="2019-11-25T00:00:00"/>
    <s v="Center Experience Manager"/>
    <x v="4"/>
    <x v="0"/>
  </r>
  <r>
    <s v="User"/>
    <s v="Tessa Marlenaska"/>
    <s v="tessa.marlenaska@asri.co.id"/>
    <m/>
    <s v="ASRI"/>
    <x v="7"/>
    <m/>
    <s v="Standard"/>
    <n v="200664"/>
    <s v="Manager"/>
    <s v="Unit - PIK Avenue"/>
    <x v="4"/>
    <n v="200664"/>
    <d v="2020-11-23T00:00:00"/>
    <s v="Center Experience Senior Manager"/>
    <x v="4"/>
    <x v="0"/>
  </r>
  <r>
    <s v="User"/>
    <s v="Leonardo"/>
    <s v="leonardo.sen@asri.co.id"/>
    <s v="62818-0681-9868"/>
    <s v="ASRI"/>
    <x v="6"/>
    <s v="Center Experience Senior Manager"/>
    <s v="Standard"/>
    <m/>
    <s v="Senior Manager"/>
    <s v="Unit - ASHTA"/>
    <x v="4"/>
    <n v="0"/>
    <d v="2024-06-03T00:00:00"/>
    <m/>
    <x v="4"/>
    <x v="0"/>
  </r>
  <r>
    <s v="User"/>
    <s v="Faisal Permana"/>
    <s v="faisal.permana@flixcinema.com"/>
    <m/>
    <s v="Flix Cinema"/>
    <x v="8"/>
    <m/>
    <s v="Standard"/>
    <n v="220296"/>
    <m/>
    <s v="Unit - FLIX MOI"/>
    <x v="0"/>
    <n v="220296"/>
    <d v="2022-03-01T00:00:00"/>
    <s v="Cinema Operation Assistant Manager"/>
    <x v="5"/>
    <x v="0"/>
  </r>
  <r>
    <s v="User"/>
    <s v="Yudho"/>
    <s v="yudho@flixcinema.com"/>
    <m/>
    <s v="Flix Cinema"/>
    <x v="8"/>
    <m/>
    <s v="Standard"/>
    <n v="160032"/>
    <m/>
    <s v="Head Office - ASGO"/>
    <x v="3"/>
    <n v="160032"/>
    <d v="2016-01-04T00:00:00"/>
    <s v="Cinema Technology Manager"/>
    <x v="5"/>
    <x v="0"/>
  </r>
  <r>
    <s v="User"/>
    <s v="Iman Hartawan"/>
    <s v="iman.hartawan@flixcinema.com"/>
    <m/>
    <s v="Flix Cinema"/>
    <x v="8"/>
    <m/>
    <s v="Standard"/>
    <n v="160890"/>
    <m/>
    <s v="Head Office - ASGO"/>
    <x v="4"/>
    <n v="160890"/>
    <d v="2016-11-14T00:00:00"/>
    <s v="Cinema Operation Manager"/>
    <x v="5"/>
    <x v="0"/>
  </r>
  <r>
    <s v="User"/>
    <s v="Alexandra Stefanie"/>
    <s v="alexandra.stefanie@asri.co.id"/>
    <s v="62812-1946-3231"/>
    <s v="ASRI"/>
    <x v="4"/>
    <m/>
    <s v="Basic"/>
    <n v="180652"/>
    <s v="SPV"/>
    <s v="Unit - PIK Avenue"/>
    <x v="0"/>
    <n v="180652"/>
    <d v="2018-05-02T00:00:00"/>
    <s v="Social Media Strategist Assistant Manager"/>
    <x v="6"/>
    <x v="0"/>
  </r>
  <r>
    <s v="User"/>
    <s v="Aruna Jati Rumbono"/>
    <s v="aruna.rumbono@asri.co.id"/>
    <s v="62811-7229-979"/>
    <s v="ASRI"/>
    <x v="3"/>
    <m/>
    <s v="Basic"/>
    <n v="221736"/>
    <s v="Assistant Manager"/>
    <s v="Unit - PIK Avenue"/>
    <x v="0"/>
    <n v="221736"/>
    <d v="2022-12-01T00:00:00"/>
    <s v="Seo UI/UX Designer Asst. Manager"/>
    <x v="6"/>
    <x v="0"/>
  </r>
  <r>
    <s v="User"/>
    <s v="SPV Lead Engineering"/>
    <s v="spv.engineering@fatmawaticitycenter.co.id"/>
    <s v="62817-7823-866"/>
    <s v="FCC"/>
    <x v="9"/>
    <m/>
    <s v="Standard"/>
    <n v="232345"/>
    <m/>
    <s v="Unit - Fatmawati City Center"/>
    <x v="0"/>
    <n v="232345"/>
    <d v="2015-11-09T00:00:00"/>
    <s v="Engineering Assistant Manager"/>
    <x v="7"/>
    <x v="0"/>
  </r>
  <r>
    <s v="User"/>
    <s v="Chief Engineering"/>
    <s v="chief.engineering@menarajakarta.co.id"/>
    <s v="62857-1008-4203"/>
    <s v="MJ"/>
    <x v="9"/>
    <m/>
    <s v="Standard"/>
    <n v="221807"/>
    <m/>
    <s v="Unit - Menara Jakarta"/>
    <x v="0"/>
    <n v="221807"/>
    <d v="2022-12-14T00:00:00"/>
    <s v="Engineering Assistant Manager"/>
    <x v="7"/>
    <x v="0"/>
  </r>
  <r>
    <s v="User"/>
    <s v="Surono"/>
    <s v="surono.darjo@mallofindonesia.com"/>
    <s v="62878-7882-2898"/>
    <s v="MOI"/>
    <x v="9"/>
    <m/>
    <s v="Basic"/>
    <m/>
    <s v="Assistant Manager"/>
    <s v="Unit - MOI"/>
    <x v="0"/>
    <n v="0"/>
    <m/>
    <m/>
    <x v="7"/>
    <x v="0"/>
  </r>
  <r>
    <s v="User"/>
    <s v="Budi Irawan"/>
    <s v="budi.irawan@ashta.co.id"/>
    <s v="62812-1255-3880"/>
    <s v="Ashta"/>
    <x v="9"/>
    <m/>
    <s v="Standard"/>
    <m/>
    <s v="Assistant Manager"/>
    <s v="Unit - ASHTA"/>
    <x v="0"/>
    <n v="0"/>
    <m/>
    <m/>
    <x v="7"/>
    <x v="0"/>
  </r>
  <r>
    <s v="User"/>
    <s v="Chief Engineering"/>
    <s v="chief.eng@fatmawaticitycenter.co.id"/>
    <m/>
    <s v="FCC"/>
    <x v="9"/>
    <m/>
    <s v="Standard"/>
    <s v="-"/>
    <s v="Chief"/>
    <s v="Unit - Fatmawati City Center"/>
    <x v="5"/>
    <s v="-"/>
    <m/>
    <m/>
    <x v="7"/>
    <x v="0"/>
  </r>
  <r>
    <s v="User"/>
    <s v="Chief Engineering"/>
    <s v="chief.eng@tamananggrekresidence.co.id"/>
    <m/>
    <s v="TaRes"/>
    <x v="9"/>
    <m/>
    <s v="Standard"/>
    <n v="240084"/>
    <m/>
    <s v="Unit - Taman Anggrek Residences"/>
    <x v="5"/>
    <n v="240084"/>
    <d v="2019-02-01T00:00:00"/>
    <s v="Engineering Assistant Manager"/>
    <x v="7"/>
    <x v="0"/>
  </r>
  <r>
    <s v="User"/>
    <s v="Gunawan Bahri"/>
    <s v="gunawan.bahri@asri.co.id"/>
    <s v="62811-800-862"/>
    <s v="ASRI"/>
    <x v="9"/>
    <m/>
    <s v="Standard"/>
    <n v="231711"/>
    <s v="GM"/>
    <s v="Head Office - ASGO"/>
    <x v="6"/>
    <n v="231711"/>
    <d v="2023-10-02T00:00:00"/>
    <s v="Engineering Director"/>
    <x v="7"/>
    <x v="0"/>
  </r>
  <r>
    <s v="User"/>
    <s v="Djefri Lengkoan"/>
    <s v="djefri.lengkoan@mallofindonesia.com"/>
    <s v="62813-1066-9037"/>
    <s v="MOI"/>
    <x v="9"/>
    <m/>
    <s v="Basic"/>
    <n v="231501"/>
    <s v="Manager"/>
    <s v="Unit - MOI"/>
    <x v="3"/>
    <n v="231501"/>
    <d v="2023-09-01T00:00:00"/>
    <s v="Engineering Manager"/>
    <x v="7"/>
    <x v="0"/>
  </r>
  <r>
    <s v="User"/>
    <s v="Survey Tatar Robinhot"/>
    <s v="survey.robinhot@asri.co.id"/>
    <s v="62822-1138-3371"/>
    <s v="ASRI"/>
    <x v="9"/>
    <m/>
    <s v="Basic"/>
    <n v="232380"/>
    <s v="Manager"/>
    <s v="Head Office - ASGO"/>
    <x v="3"/>
    <n v="232380"/>
    <d v="2024-01-03T00:00:00"/>
    <s v="Building Service Manager"/>
    <x v="7"/>
    <x v="0"/>
  </r>
  <r>
    <s v="User"/>
    <s v="Nurcahyo Setyo Utomo"/>
    <s v="nurcahyo.utomo@asri.co.id"/>
    <s v="62858-2160-2610"/>
    <s v="ASRI"/>
    <x v="9"/>
    <m/>
    <s v="Basic"/>
    <n v="232157"/>
    <s v="SPV"/>
    <s v="Unit - PIK Avenue"/>
    <x v="3"/>
    <n v="232157"/>
    <d v="2023-11-27T00:00:00"/>
    <s v="Engineering Manager"/>
    <x v="7"/>
    <x v="0"/>
  </r>
  <r>
    <s v="User"/>
    <s v="Gibson Sinambela"/>
    <s v="gibson.sinambela@hublife.co.id"/>
    <s v="62818-972-034"/>
    <s v="Hublife"/>
    <x v="10"/>
    <m/>
    <s v="Standard"/>
    <n v="220619"/>
    <s v="Manager"/>
    <s v="Unit - HUBLIFE"/>
    <x v="3"/>
    <n v="220619"/>
    <d v="2022-04-25T00:00:00"/>
    <s v="Engineering Manager"/>
    <x v="7"/>
    <x v="0"/>
  </r>
  <r>
    <s v="User"/>
    <s v="Sugito"/>
    <s v="sugito.pawiro@asri.co.id"/>
    <s v="62811-9433-088"/>
    <s v="ASRI"/>
    <x v="9"/>
    <m/>
    <s v="Basic"/>
    <n v="102211"/>
    <s v="Manager"/>
    <s v="Head Office - ASGO"/>
    <x v="4"/>
    <n v="102211"/>
    <d v="2009-08-10T00:00:00"/>
    <s v="MVAC Engineering Manager"/>
    <x v="7"/>
    <x v="0"/>
  </r>
  <r>
    <s v="User"/>
    <s v="Atet Rochidin"/>
    <s v="atet.rochidin@asri.co.id"/>
    <m/>
    <s v="ASRI"/>
    <x v="9"/>
    <m/>
    <s v="Basic"/>
    <n v="240027"/>
    <s v="Senior Manager"/>
    <s v="Head Office - ASGO"/>
    <x v="4"/>
    <n v="240027"/>
    <d v="2024-01-08T00:00:00"/>
    <s v="Electrical Engineering Manager"/>
    <x v="7"/>
    <x v="0"/>
  </r>
  <r>
    <s v="User"/>
    <s v="finance &amp; accounting assistance manager"/>
    <s v="fa.asmen@tamananggrekresidence.co.id"/>
    <m/>
    <s v="TaRes"/>
    <x v="11"/>
    <m/>
    <s v="Standard"/>
    <n v="211208"/>
    <m/>
    <s v="Unit - Taman Anggrek Residences"/>
    <x v="0"/>
    <n v="211208"/>
    <d v="2021-12-13T00:00:00"/>
    <s v="Finance &amp; Accounting Assistant Manager"/>
    <x v="8"/>
    <x v="0"/>
  </r>
  <r>
    <s v="User"/>
    <s v="accounting"/>
    <s v="accounting@tamananggrekresidence.co.id"/>
    <m/>
    <s v="TaRes"/>
    <x v="11"/>
    <m/>
    <s v="Standard"/>
    <n v="180063"/>
    <m/>
    <s v="Unit - Taman Anggrek Residences"/>
    <x v="0"/>
    <n v="180063"/>
    <d v="2018-01-08T00:00:00"/>
    <s v="Finance &amp; Accounting Assistant Manager"/>
    <x v="8"/>
    <x v="0"/>
  </r>
  <r>
    <s v="User"/>
    <s v="Selamet Riyadi"/>
    <s v="selamet.riyadi@asri.co.id"/>
    <s v="62812-8845-2925"/>
    <s v="ASRI"/>
    <x v="11"/>
    <m/>
    <s v="Basic"/>
    <n v="180097"/>
    <s v="Assistant Manager"/>
    <s v="Head Office - ASGO"/>
    <x v="0"/>
    <n v="180097"/>
    <d v="2018-01-16T00:00:00"/>
    <s v="Account Payable Assistant Manager"/>
    <x v="8"/>
    <x v="0"/>
  </r>
  <r>
    <s v="User"/>
    <s v="Puryanti Ningsih"/>
    <s v="puryanti_ningsih@asri.co.id"/>
    <s v="62878-8072-2282"/>
    <s v="ASRI"/>
    <x v="11"/>
    <m/>
    <s v="Basic"/>
    <n v="101259"/>
    <s v="SPV"/>
    <s v="Head Office - ASGO"/>
    <x v="0"/>
    <n v="101259"/>
    <d v="2007-04-16T00:00:00"/>
    <s v="Collection Assistant Manager"/>
    <x v="8"/>
    <x v="0"/>
  </r>
  <r>
    <s v="User"/>
    <s v="Helwin Firmansyah"/>
    <s v="helwin@asri.co.id"/>
    <s v="62852-1707-7499"/>
    <s v="ASRI"/>
    <x v="11"/>
    <m/>
    <s v="Basic"/>
    <n v="111104"/>
    <s v="Assistant Manager"/>
    <s v="Head Office - ASGO"/>
    <x v="0"/>
    <n v="111104"/>
    <d v="2011-11-22T00:00:00"/>
    <s v="Account Receivable Assistant Manager"/>
    <x v="8"/>
    <x v="0"/>
  </r>
  <r>
    <s v="User"/>
    <s v="Galih Rizky"/>
    <s v="galih.rizky@asri.co.id"/>
    <s v="62812-8027-9631"/>
    <s v="ASRI"/>
    <x v="12"/>
    <m/>
    <s v="Basic"/>
    <n v="141045"/>
    <s v="SPV"/>
    <s v="Head Office - ASGO"/>
    <x v="0"/>
    <n v="141045"/>
    <d v="2014-09-24T00:00:00"/>
    <s v="Asset Management &amp; Controller Assistant Manager"/>
    <x v="8"/>
    <x v="0"/>
  </r>
  <r>
    <s v="User"/>
    <s v="Chief Finance Accounting"/>
    <s v="chief.fincon@fatmawaticitycenter.co.id"/>
    <m/>
    <s v="FCC"/>
    <x v="11"/>
    <m/>
    <s v="Standard"/>
    <s v="-"/>
    <s v="Chief"/>
    <s v="Unit - Fatmawati City Center"/>
    <x v="5"/>
    <s v="-"/>
    <m/>
    <m/>
    <x v="8"/>
    <x v="0"/>
  </r>
  <r>
    <s v="User"/>
    <s v="Jamarlen Ricky Nelwan"/>
    <s v="jamarlen.nelwan@asri.co.id"/>
    <s v="62818-152-903"/>
    <s v="ASRI"/>
    <x v="13"/>
    <m/>
    <s v="Basic (Home &amp; business)"/>
    <n v="211017"/>
    <s v="GM"/>
    <s v="Head Office - ASGO"/>
    <x v="2"/>
    <n v="211017"/>
    <d v="2021-11-01T00:00:00"/>
    <s v="Corporate Consolidation, Reporting &amp; Analysis General Manager"/>
    <x v="8"/>
    <x v="0"/>
  </r>
  <r>
    <s v="User"/>
    <s v="Ricky Darius"/>
    <s v="ricky.darius@asri.co.id"/>
    <s v="62815-1988-0042"/>
    <s v="ASRI"/>
    <x v="11"/>
    <m/>
    <s v="Standard"/>
    <n v="200579"/>
    <s v="Manager"/>
    <s v="Head Office - ASGO"/>
    <x v="3"/>
    <n v="200579"/>
    <d v="2020-10-05T00:00:00"/>
    <s v="Finance &amp; Accounting Property Development Manager"/>
    <x v="8"/>
    <x v="0"/>
  </r>
  <r>
    <s v="User"/>
    <s v="Cynthia Dm"/>
    <s v="cynthia.dm@asri.co.id"/>
    <s v="62812-1308-8168"/>
    <s v="ASRI"/>
    <x v="12"/>
    <m/>
    <s v="Standard"/>
    <n v="170149"/>
    <s v="Manager"/>
    <s v="Head Office - ASGO"/>
    <x v="3"/>
    <n v="170149"/>
    <d v="2017-02-20T00:00:00"/>
    <s v="Asset Management &amp; Controller Manager"/>
    <x v="8"/>
    <x v="0"/>
  </r>
  <r>
    <s v="User"/>
    <s v="Herman Cahyadi"/>
    <s v="herman.cahyadi@asri.co.id"/>
    <s v="62812-6933-3111"/>
    <s v="ASRI"/>
    <x v="11"/>
    <m/>
    <s v="Standard"/>
    <n v="181394"/>
    <s v="GM"/>
    <s v="Head Office - ASGO"/>
    <x v="7"/>
    <n v="181394"/>
    <d v="2018-11-05T00:00:00"/>
    <s v="Finance &amp; Accounting General Manager"/>
    <x v="8"/>
    <x v="0"/>
  </r>
  <r>
    <s v="User"/>
    <s v="Dominggo Aritonang"/>
    <s v="dominggo.aritonang@asri.co.id"/>
    <s v="62878-8637-8699"/>
    <s v="ASRI"/>
    <x v="11"/>
    <m/>
    <s v="Basic (Home &amp; business)"/>
    <n v="180543"/>
    <s v="Manager"/>
    <s v="Head Office - ASGO"/>
    <x v="4"/>
    <n v="180543"/>
    <d v="2018-04-09T00:00:00"/>
    <s v="Finance &amp; Accounting Senior Manager"/>
    <x v="8"/>
    <x v="0"/>
  </r>
  <r>
    <s v="User"/>
    <s v="Rony Husain"/>
    <s v="rony.husain@asri.co.id"/>
    <m/>
    <s v="ASRI"/>
    <x v="0"/>
    <m/>
    <s v="Basic"/>
    <n v="140636"/>
    <s v="Assistant Manager"/>
    <s v="Unit - MOI"/>
    <x v="0"/>
    <n v="140636"/>
    <d v="2014-06-02T00:00:00"/>
    <s v="Fit Out Assistant Manager"/>
    <x v="9"/>
    <x v="0"/>
  </r>
  <r>
    <s v="User"/>
    <s v="Margaretha Rani"/>
    <s v="margaretha.rani@asri.co.id"/>
    <m/>
    <s v="ASRI"/>
    <x v="0"/>
    <m/>
    <s v="Basic"/>
    <n v="160413"/>
    <s v="SPV"/>
    <s v="Unit - MOI"/>
    <x v="0"/>
    <n v="160413"/>
    <d v="2016-05-09T00:00:00"/>
    <s v="Fit Out Assistant Manager"/>
    <x v="9"/>
    <x v="0"/>
  </r>
  <r>
    <s v="User"/>
    <s v="Lidya"/>
    <s v="lidya@asri.co.id"/>
    <s v="62812-1811-4532"/>
    <s v="ASRI"/>
    <x v="0"/>
    <m/>
    <s v="Basic"/>
    <n v="160854"/>
    <s v="SPV"/>
    <s v="Unit - ASHTA"/>
    <x v="0"/>
    <n v="160854"/>
    <d v="2016-11-01T00:00:00"/>
    <s v="Fit Out Assistant Manager"/>
    <x v="9"/>
    <x v="0"/>
  </r>
  <r>
    <s v="User"/>
    <s v="Adhikara Utomo"/>
    <s v="adhikara.utomo@asri.co.id"/>
    <m/>
    <s v="ASRI"/>
    <x v="14"/>
    <m/>
    <s v="Basic"/>
    <n v="160276"/>
    <s v="SPV"/>
    <s v="Unit - MOI"/>
    <x v="0"/>
    <n v="160276"/>
    <d v="2016-04-01T00:00:00"/>
    <s v="Fit Out Assistant Manager"/>
    <x v="9"/>
    <x v="0"/>
  </r>
  <r>
    <s v="User"/>
    <s v="Ary Syafari"/>
    <s v="ary.syafari@asri.co.id"/>
    <m/>
    <s v="ASRI"/>
    <x v="0"/>
    <m/>
    <s v="Basic"/>
    <n v="160136"/>
    <s v="Assistant Manager"/>
    <s v="Unit - MOI"/>
    <x v="0"/>
    <n v="160136"/>
    <d v="2016-02-09T00:00:00"/>
    <s v="Fit Out Assistant Manager"/>
    <x v="9"/>
    <x v="0"/>
  </r>
  <r>
    <s v="User"/>
    <s v="Ramadhani Budiman"/>
    <s v="ramadhani.budiman@asri.co.id"/>
    <m/>
    <s v="ASRI"/>
    <x v="0"/>
    <m/>
    <s v="Standard"/>
    <n v="190620"/>
    <s v="GM"/>
    <s v="Unit - MOI"/>
    <x v="2"/>
    <n v="190620"/>
    <d v="2019-07-15T00:00:00"/>
    <s v="Fit Out General Manager"/>
    <x v="9"/>
    <x v="0"/>
  </r>
  <r>
    <s v="User"/>
    <s v="Mosa Jatim"/>
    <s v="mosa.jatim@asri.co.id"/>
    <m/>
    <s v="ASRI"/>
    <x v="0"/>
    <m/>
    <s v="Basic"/>
    <n v="190230"/>
    <s v="Manager"/>
    <s v="Unit - MOI"/>
    <x v="3"/>
    <n v="190230"/>
    <d v="2019-03-01T00:00:00"/>
    <s v="Fit Out Manager"/>
    <x v="9"/>
    <x v="0"/>
  </r>
  <r>
    <s v="User"/>
    <s v="Margaretha Yulien"/>
    <s v="margaretha.yulien@asri.co.id"/>
    <s v="62878-8901-3939"/>
    <s v="ASRI"/>
    <x v="0"/>
    <m/>
    <s v="Basic"/>
    <n v="150670"/>
    <s v="Manager"/>
    <s v="Unit - ASHTA"/>
    <x v="4"/>
    <n v="150670"/>
    <d v="2015-08-04T00:00:00"/>
    <s v="Fit Out Manager"/>
    <x v="9"/>
    <x v="0"/>
  </r>
  <r>
    <s v="User"/>
    <s v="Pedri Halim"/>
    <s v="pedri.halim@hublife.co.id"/>
    <s v="62812-8122-3237"/>
    <s v="Hublife"/>
    <x v="10"/>
    <m/>
    <s v="Standard"/>
    <n v="200038"/>
    <s v="Manager"/>
    <s v="Unit - HUBLIFE"/>
    <x v="0"/>
    <n v="200038"/>
    <d v="2020-01-06T00:00:00"/>
    <s v="GEA &amp; TR Assistant Manager"/>
    <x v="10"/>
    <x v="0"/>
  </r>
  <r>
    <s v="User"/>
    <s v="Raras Anissa Ningtyas"/>
    <s v="raras.ningtyas@asri.co.id"/>
    <s v="62823-1187-3778"/>
    <s v="ASRI"/>
    <x v="15"/>
    <m/>
    <s v="Basic"/>
    <n v="220284"/>
    <s v="Assistant Manager"/>
    <s v="Head Office - ASGO"/>
    <x v="0"/>
    <n v="220284"/>
    <d v="2022-03-01T00:00:00"/>
    <s v="People Development Assistant Manager"/>
    <x v="11"/>
    <x v="0"/>
  </r>
  <r>
    <s v="User"/>
    <s v="Daniel Sirait"/>
    <s v="daniel.sirait@asri.co.id"/>
    <s v="62818-930-104"/>
    <s v="ASRI"/>
    <x v="15"/>
    <m/>
    <s v="Basic"/>
    <n v="190126"/>
    <s v="Assistant Manager"/>
    <s v="Head Office - ASGO"/>
    <x v="0"/>
    <n v="190126"/>
    <d v="2019-02-04T00:00:00"/>
    <s v="HR &amp; GA Operation Assistant Manager"/>
    <x v="11"/>
    <x v="0"/>
  </r>
  <r>
    <s v="User"/>
    <s v="Adam Rifanto"/>
    <s v="adam.rifanto@pikavenue.com"/>
    <m/>
    <s v="PIK Avenue"/>
    <x v="16"/>
    <m/>
    <s v="Basic"/>
    <n v="160644"/>
    <s v="SPV"/>
    <s v="Unit - PIK Avenue"/>
    <x v="5"/>
    <n v="160644"/>
    <d v="2016-08-24T00:00:00"/>
    <s v="Warehouse Mall Assistant Manager"/>
    <x v="11"/>
    <x v="0"/>
  </r>
  <r>
    <s v="User"/>
    <s v="Diah Rahayu"/>
    <s v="diah.rahayu@asri.co.id"/>
    <s v="62811-8199-954"/>
    <s v="ASRI"/>
    <x v="15"/>
    <m/>
    <s v="Standard"/>
    <n v="230556"/>
    <s v="GM"/>
    <s v="Head Office - ASGO"/>
    <x v="2"/>
    <n v="230556"/>
    <d v="2023-05-01T00:00:00"/>
    <s v="Human Resources Operation General Manager"/>
    <x v="11"/>
    <x v="0"/>
  </r>
  <r>
    <s v="User"/>
    <s v="Vera Ciputra"/>
    <s v="vera.ciputra@asri.co.id"/>
    <s v="62812-1980-8880"/>
    <s v="ASRI"/>
    <x v="15"/>
    <m/>
    <s v="Standard"/>
    <n v="181068"/>
    <s v="Manager"/>
    <s v="Head Office - ASGO"/>
    <x v="3"/>
    <n v="181068"/>
    <d v="2018-08-15T00:00:00"/>
    <s v="Talent Acquisition Manager"/>
    <x v="11"/>
    <x v="0"/>
  </r>
  <r>
    <s v="User"/>
    <s v="Regina Fitagora"/>
    <s v="regina.fitagora@asri.co.id"/>
    <s v="62821-1288-8080"/>
    <s v="ASRI"/>
    <x v="15"/>
    <m/>
    <s v="Standard"/>
    <n v="150051"/>
    <s v="Manager"/>
    <s v="Head Office - ASGO"/>
    <x v="3"/>
    <n v="150051"/>
    <d v="2015-01-05T00:00:00"/>
    <s v="HR &amp; GA Manager"/>
    <x v="11"/>
    <x v="0"/>
  </r>
  <r>
    <s v="User"/>
    <s v="Nia Veronika"/>
    <s v="nia.veronika@asri.co.id"/>
    <s v="62819-3241-8238"/>
    <s v="ASRI"/>
    <x v="15"/>
    <m/>
    <s v="Standard"/>
    <n v="141051"/>
    <s v="Manager"/>
    <s v="Head Office - ASGO"/>
    <x v="3"/>
    <n v="141051"/>
    <d v="2014-09-22T00:00:00"/>
    <s v="Compensation &amp; Benefit Manager"/>
    <x v="11"/>
    <x v="0"/>
  </r>
  <r>
    <s v="User"/>
    <s v="Helmi Rinaldi"/>
    <s v="helmi.rinaldi@asri.co.id"/>
    <s v="62813-1110-9511"/>
    <s v="ASRI"/>
    <x v="15"/>
    <m/>
    <s v="Standard"/>
    <n v="231721"/>
    <s v="Manager"/>
    <s v="Head Office - ASGO"/>
    <x v="3"/>
    <n v="231721"/>
    <d v="2023-10-02T00:00:00"/>
    <s v="People Development &amp; Career Management Manager"/>
    <x v="11"/>
    <x v="0"/>
  </r>
  <r>
    <s v="User"/>
    <s v="Stefanus Siauwtika"/>
    <s v="stefanus.siauwtika@asri.co.id"/>
    <s v="62817-0185-998"/>
    <s v="ASRI"/>
    <x v="15"/>
    <m/>
    <s v="Standard"/>
    <n v="232361"/>
    <s v="Manager"/>
    <s v="Head Office - ASGO"/>
    <x v="4"/>
    <n v="232361"/>
    <d v="2024-01-01T00:00:00"/>
    <s v="HR Business Partner Manager"/>
    <x v="11"/>
    <x v="0"/>
  </r>
  <r>
    <s v="User"/>
    <s v="Willy Anjaya"/>
    <s v="willy.anjaya@asri.co.id"/>
    <s v="62896-3565-1120"/>
    <s v="ASRI"/>
    <x v="17"/>
    <m/>
    <s v="Basic"/>
    <n v="232370"/>
    <s v="Assistant Manager"/>
    <s v="Head Office - ASGO"/>
    <x v="0"/>
    <n v="232370"/>
    <d v="2024-01-01T00:00:00"/>
    <s v="Software Engineering Assistant Manager"/>
    <x v="12"/>
    <x v="0"/>
  </r>
  <r>
    <s v="User"/>
    <s v="Aiman Fakhri Rimbawan"/>
    <s v="aiman.rimbawan@asri.co.id"/>
    <s v="62812-4589-5694"/>
    <s v="ASRI"/>
    <x v="17"/>
    <m/>
    <s v="Basic"/>
    <n v="232371"/>
    <s v="Assistant Manager"/>
    <s v="Head Office - ASGO"/>
    <x v="0"/>
    <n v="232371"/>
    <d v="2024-01-01T00:00:00"/>
    <s v="Software Engineering Assistant Manager"/>
    <x v="12"/>
    <x v="0"/>
  </r>
  <r>
    <s v="User"/>
    <s v="Bayu Suwarning Hadi"/>
    <s v="bayu.hadi@asri.co.id"/>
    <s v="62851-5671-9103"/>
    <s v="ASRI"/>
    <x v="17"/>
    <m/>
    <s v="Basic"/>
    <n v="232379"/>
    <s v="Assistant Manager"/>
    <s v="Head Office - ASGO"/>
    <x v="0"/>
    <n v="232379"/>
    <d v="2024-01-01T00:00:00"/>
    <s v="Software Engineering Assistant Manager"/>
    <x v="12"/>
    <x v="0"/>
  </r>
  <r>
    <s v="User"/>
    <s v="Syamsul Arifin"/>
    <s v="syamsul.arifin@asri.co.id"/>
    <s v="62852-2002-0325"/>
    <s v="ASRI"/>
    <x v="17"/>
    <m/>
    <s v="Basic"/>
    <n v="232375"/>
    <s v="Manager"/>
    <s v="Head Office - ASGO"/>
    <x v="3"/>
    <n v="232375"/>
    <d v="2024-01-01T00:00:00"/>
    <s v="Software Engineering Manager"/>
    <x v="12"/>
    <x v="0"/>
  </r>
  <r>
    <s v="User"/>
    <s v="Andrie Satya Setiono"/>
    <s v="andri.setiono@asri.co.id"/>
    <s v="62898-8068-578"/>
    <s v="ASRI"/>
    <x v="17"/>
    <m/>
    <s v="Basic"/>
    <n v="232372"/>
    <s v="Manager"/>
    <s v="Head Office - ASGO"/>
    <x v="3"/>
    <n v="232372"/>
    <d v="2024-01-01T00:00:00"/>
    <s v="Project Manager"/>
    <x v="12"/>
    <x v="0"/>
  </r>
  <r>
    <s v="User"/>
    <s v="Roy Wahana"/>
    <s v="roy.wahana@asri.co.id"/>
    <m/>
    <s v="ASRI"/>
    <x v="17"/>
    <m/>
    <s v="Standard"/>
    <n v="221125"/>
    <s v="Manager"/>
    <s v="Head Office - ASGO"/>
    <x v="4"/>
    <n v="221125"/>
    <d v="2022-08-01T00:00:00"/>
    <s v="Innovation Manager"/>
    <x v="12"/>
    <x v="0"/>
  </r>
  <r>
    <s v="User"/>
    <s v="Hany Pratama"/>
    <s v="hany.pratama@asri.co.id"/>
    <s v="62811-9110-755"/>
    <s v="ASRI"/>
    <x v="17"/>
    <m/>
    <s v="Standard"/>
    <n v="231525"/>
    <s v="Senior Manager"/>
    <s v="Head Office - ASGO"/>
    <x v="4"/>
    <n v="231525"/>
    <d v="2023-09-01T00:00:00"/>
    <s v="Product Development Manager"/>
    <x v="12"/>
    <x v="0"/>
  </r>
  <r>
    <s v="User"/>
    <s v="Tiana Dewi Andini"/>
    <s v="tiana.dewi@asri.co.id"/>
    <s v="62813-1054-5672"/>
    <s v="ASRI"/>
    <x v="18"/>
    <m/>
    <s v="Basic"/>
    <n v="181140"/>
    <s v="SPV"/>
    <s v="Head Office - ASGO"/>
    <x v="0"/>
    <n v="181140"/>
    <d v="2018-09-03T00:00:00"/>
    <s v="Internal Audit &amp; Business Process Assistant Manager"/>
    <x v="13"/>
    <x v="0"/>
  </r>
  <r>
    <s v="User"/>
    <s v="Sodri Karzinar"/>
    <s v="sodri.karzinar@asri.co.id"/>
    <s v="62812-9033-1967"/>
    <s v="ASRI"/>
    <x v="18"/>
    <m/>
    <s v="Basic"/>
    <n v="130358"/>
    <s v="Manager"/>
    <s v="Head Office - ASGO"/>
    <x v="3"/>
    <n v="130358"/>
    <d v="2013-04-01T00:00:00"/>
    <s v="Internal Audit &amp; Business Process Manager"/>
    <x v="13"/>
    <x v="0"/>
  </r>
  <r>
    <s v="User"/>
    <s v="Elister"/>
    <s v="elister@mallofindonesia.com"/>
    <s v="62813-8687-8966"/>
    <s v="MOI"/>
    <x v="19"/>
    <m/>
    <s v="Basic"/>
    <n v="130506"/>
    <s v="Staff"/>
    <s v="Unit - IPP MOI"/>
    <x v="0"/>
    <n v="130506"/>
    <d v="2013-05-01T00:00:00"/>
    <s v="IPP Support Assistant Manager "/>
    <x v="14"/>
    <x v="0"/>
  </r>
  <r>
    <s v="User"/>
    <s v="Johnson Lopulisa"/>
    <s v="johnson.lopulisa@asri.co.id"/>
    <s v="62811-1800-634"/>
    <s v="ASRI"/>
    <x v="20"/>
    <m/>
    <s v="Standard"/>
    <n v="240287"/>
    <s v="GM"/>
    <s v="Head Office - ASGO"/>
    <x v="2"/>
    <n v="240287"/>
    <d v="2024-02-12T00:00:00"/>
    <s v="IT Operation General Manager"/>
    <x v="15"/>
    <x v="0"/>
  </r>
  <r>
    <s v="User"/>
    <s v="Wuwanjie Septian"/>
    <s v="wuwanjie.septian@asri.co.id"/>
    <s v="62857-5998-8933"/>
    <s v="ASRI"/>
    <x v="20"/>
    <m/>
    <s v="Standard"/>
    <n v="240763"/>
    <s v="Manager"/>
    <s v="Head Office - ASGO"/>
    <x v="3"/>
    <n v="240763"/>
    <m/>
    <m/>
    <x v="15"/>
    <x v="0"/>
  </r>
  <r>
    <s v="User"/>
    <s v="Johari Johari"/>
    <s v="johari.johari@asri.co.id"/>
    <s v="62818-733-0021"/>
    <s v="ASRI"/>
    <x v="20"/>
    <m/>
    <s v="Standard"/>
    <n v="100822"/>
    <s v="Manager"/>
    <s v="Head Office - ASGO"/>
    <x v="3"/>
    <n v="100822"/>
    <d v="2005-05-26T00:00:00"/>
    <s v="IT Operation Manager"/>
    <x v="15"/>
    <x v="0"/>
  </r>
  <r>
    <s v="User"/>
    <s v="Candra Segren"/>
    <s v="candra.segren@asri.co.id"/>
    <s v="62813-1905-1488"/>
    <s v="ASRI"/>
    <x v="20"/>
    <m/>
    <s v="Standard"/>
    <n v="150821"/>
    <s v="Manager"/>
    <s v="Head Office - ASGO"/>
    <x v="3"/>
    <n v="150821"/>
    <d v="2015-09-28T00:00:00"/>
    <s v="IT Operation Manager"/>
    <x v="15"/>
    <x v="0"/>
  </r>
  <r>
    <s v="User"/>
    <s v="Evia Sardodjo"/>
    <s v="evia.sardodjo@asri.co.id"/>
    <s v="62818-499-489"/>
    <s v="ASRI"/>
    <x v="7"/>
    <m/>
    <s v="Standard"/>
    <n v="221579"/>
    <s v="Deputy GM"/>
    <s v="Head Office - ASGO"/>
    <x v="1"/>
    <n v="221579"/>
    <d v="2022-10-24T00:00:00"/>
    <s v="Leasing Deputy General Manager"/>
    <x v="16"/>
    <x v="0"/>
  </r>
  <r>
    <s v="User"/>
    <s v="Dewi Kartika"/>
    <s v="deka.dewikartika@asri.co.id"/>
    <m/>
    <s v="ASRI"/>
    <x v="7"/>
    <m/>
    <s v="Standard"/>
    <n v="181035"/>
    <s v="Manager"/>
    <s v="Unit - MOI"/>
    <x v="1"/>
    <n v="181035"/>
    <d v="2018-08-06T00:00:00"/>
    <s v="Leasing General Manager"/>
    <x v="16"/>
    <x v="0"/>
  </r>
  <r>
    <s v="User"/>
    <s v="Valeryan Ivan"/>
    <s v="valeryan.ivan@asri.co.id"/>
    <s v="62812-8588-1166"/>
    <s v="ASRI"/>
    <x v="7"/>
    <m/>
    <s v="Standard"/>
    <n v="191094"/>
    <s v="Assistant Manager"/>
    <s v="Unit - ASHTA"/>
    <x v="3"/>
    <n v="191094"/>
    <d v="2019-11-25T00:00:00"/>
    <s v="Leasing Manager"/>
    <x v="16"/>
    <x v="0"/>
  </r>
  <r>
    <s v="User"/>
    <s v="Ida Yusli"/>
    <s v="ida.yusli@asri.co.id"/>
    <m/>
    <s v="ASRI"/>
    <x v="7"/>
    <m/>
    <s v="Standard"/>
    <n v="181039"/>
    <s v="Manager"/>
    <s v="Unit - MOI"/>
    <x v="3"/>
    <n v="181039"/>
    <d v="2018-08-06T00:00:00"/>
    <s v="Leasing Manager"/>
    <x v="16"/>
    <x v="0"/>
  </r>
  <r>
    <s v="User"/>
    <s v="Elgaree Jane Hanna Zohnya"/>
    <s v="elgaree.zohnya@asri.co.id"/>
    <s v="62813-1623-2355"/>
    <s v="ASRI"/>
    <x v="7"/>
    <m/>
    <s v="Standard"/>
    <n v="240059"/>
    <s v="Manager"/>
    <s v="Unit - GGP"/>
    <x v="3"/>
    <n v="240059"/>
    <d v="2024-01-15T00:00:00"/>
    <s v="Leasing Manager"/>
    <x v="16"/>
    <x v="0"/>
  </r>
  <r>
    <s v="User"/>
    <s v="Anastasia Prisilla"/>
    <s v="anastasia.prisilla@asri.co.id"/>
    <s v="62812-9464-5811"/>
    <s v="ASRI"/>
    <x v="7"/>
    <m/>
    <s v="Standard"/>
    <n v="231337"/>
    <s v="Manager"/>
    <s v="Unit - MOI"/>
    <x v="3"/>
    <n v="231337"/>
    <d v="2023-08-07T00:00:00"/>
    <s v="Leasing Manager"/>
    <x v="16"/>
    <x v="0"/>
  </r>
  <r>
    <s v="User"/>
    <s v="Claudia Natasya"/>
    <s v="claudia.natasya@asri.co.id"/>
    <s v="62822-1614-5159"/>
    <s v="ASRI"/>
    <x v="7"/>
    <m/>
    <s v="Standard"/>
    <n v="231948"/>
    <s v="Manager"/>
    <s v="Unit - MOI"/>
    <x v="3"/>
    <n v="231948"/>
    <d v="2023-11-01T00:00:00"/>
    <s v="Leasing Manager"/>
    <x v="16"/>
    <x v="0"/>
  </r>
  <r>
    <s v="User"/>
    <s v="Benny"/>
    <s v="benjamin.hermansyah@asri.co.id"/>
    <m/>
    <s v="ASRI"/>
    <x v="7"/>
    <m/>
    <s v="Standard"/>
    <n v="171033"/>
    <s v="Manager"/>
    <s v="Unit - GGP"/>
    <x v="3"/>
    <n v="171033"/>
    <d v="2017-11-08T00:00:00"/>
    <s v="Leasing Manager"/>
    <x v="16"/>
    <x v="0"/>
  </r>
  <r>
    <s v="User"/>
    <s v="Diar Aulia Adang"/>
    <s v="diar.adang@asri.co.id"/>
    <s v="62811-2245-996"/>
    <s v="ASRI"/>
    <x v="21"/>
    <m/>
    <s v="Basic"/>
    <n v="232062"/>
    <s v="Assistant Manager"/>
    <s v="Head Office - ASGO"/>
    <x v="0"/>
    <n v="232062"/>
    <d v="2023-11-20T00:00:00"/>
    <s v="Legal Assistant Manager"/>
    <x v="17"/>
    <x v="0"/>
  </r>
  <r>
    <s v="User"/>
    <s v="Antonius Wibowo"/>
    <s v="antonius.wibowo@asri.co.id"/>
    <s v="62812-1330-5162"/>
    <s v="ASRI"/>
    <x v="21"/>
    <m/>
    <s v="Standard"/>
    <n v="220588"/>
    <s v="GM"/>
    <s v="Head Office - ASGO"/>
    <x v="3"/>
    <n v="220588"/>
    <d v="2022-04-18T00:00:00"/>
    <s v="Legal Manager"/>
    <x v="17"/>
    <x v="0"/>
  </r>
  <r>
    <s v="User"/>
    <s v="Langlang Maulana"/>
    <s v="langlang.maulana@mallofindonesia.com"/>
    <m/>
    <s v="MOI"/>
    <x v="22"/>
    <m/>
    <s v="Basic"/>
    <n v="150757"/>
    <s v="Senior Manager"/>
    <s v="Head Office - ASGO"/>
    <x v="4"/>
    <n v="150757"/>
    <d v="2015-09-03T00:00:00"/>
    <s v="Government Relation Manager"/>
    <x v="17"/>
    <x v="0"/>
  </r>
  <r>
    <s v="User"/>
    <s v="Langlang Maulana Nasution"/>
    <s v="langlang.nasution@asri.co.id"/>
    <m/>
    <s v="ASRI"/>
    <x v="22"/>
    <m/>
    <s v="Standard"/>
    <n v="150757"/>
    <s v="Senior Manager"/>
    <s v="Head Office - ASGO"/>
    <x v="4"/>
    <n v="150757"/>
    <d v="2015-09-03T00:00:00"/>
    <s v="Government Relation Manager"/>
    <x v="17"/>
    <x v="0"/>
  </r>
  <r>
    <s v="User"/>
    <s v="Yukky Gunawan"/>
    <s v="yukky.gunawan@asri.co.id"/>
    <m/>
    <s v="ASRI"/>
    <x v="23"/>
    <m/>
    <s v="Basic"/>
    <n v="102815"/>
    <m/>
    <s v="Head Office - ASGO"/>
    <x v="0"/>
    <n v="102815"/>
    <d v="2010-05-03T00:00:00"/>
    <s v="Secretary Assistant Manager"/>
    <x v="18"/>
    <x v="0"/>
  </r>
  <r>
    <s v="User"/>
    <s v="Sherlly Hartono"/>
    <s v="sherlly.hartono@ashtarasa.com"/>
    <m/>
    <s v="Ashta"/>
    <x v="24"/>
    <m/>
    <s v="Basic"/>
    <n v="121479"/>
    <m/>
    <s v="Head Office - ASGO"/>
    <x v="0"/>
    <n v="121479"/>
    <d v="2012-12-01T00:00:00"/>
    <s v="Secretary Assistant Manager"/>
    <x v="18"/>
    <x v="0"/>
  </r>
  <r>
    <s v="User"/>
    <s v="David Hilman"/>
    <s v="david@flixcinema.com"/>
    <m/>
    <s v="Flix Cinema"/>
    <x v="8"/>
    <m/>
    <s v="Standard"/>
    <n v="140713"/>
    <m/>
    <s v="Head Office - ASGO"/>
    <x v="8"/>
    <n v="140713"/>
    <d v="2014-07-01T00:00:00"/>
    <s v="COO Mall"/>
    <x v="18"/>
    <x v="0"/>
  </r>
  <r>
    <s v="User"/>
    <s v="David Hilman"/>
    <s v="david.hilman@asri.co.id"/>
    <s v="62812-1113-360"/>
    <s v="ASRI"/>
    <x v="25"/>
    <m/>
    <s v="Standard"/>
    <n v="140713"/>
    <s v="COO"/>
    <s v="Head Office - ASGO"/>
    <x v="8"/>
    <n v="140713"/>
    <d v="2014-07-01T00:00:00"/>
    <s v="COO Mall"/>
    <x v="18"/>
    <x v="0"/>
  </r>
  <r>
    <s v="User"/>
    <s v="Leny Koesnandar"/>
    <s v="leny.koesnandar@asri.co.id"/>
    <m/>
    <s v="ASRI"/>
    <x v="26"/>
    <m/>
    <s v="Basic"/>
    <n v="160397"/>
    <s v="Departement Head"/>
    <s v="Head Office - ASGO"/>
    <x v="3"/>
    <n v="160397"/>
    <d v="2016-05-02T00:00:00"/>
    <s v="Contract &amp; Payment Control Department Head"/>
    <x v="18"/>
    <x v="0"/>
  </r>
  <r>
    <s v="User"/>
    <s v="Evalia Arisyanti"/>
    <s v="evalia.arisyanti@asri.co.id"/>
    <s v="62811-1927-319"/>
    <s v="ASRI"/>
    <x v="4"/>
    <m/>
    <s v="Standard"/>
    <n v="170179"/>
    <s v="Assistant Manager"/>
    <s v="Head Office - ASGO"/>
    <x v="0"/>
    <n v="170179"/>
    <d v="2017-03-01T00:00:00"/>
    <s v="Personal Assistant Assistant Manager"/>
    <x v="19"/>
    <x v="0"/>
  </r>
  <r>
    <s v="User"/>
    <s v="zico rossano"/>
    <s v="zico.rossano@asri.co.id"/>
    <s v="62819-0637-6529"/>
    <s v="ASRI"/>
    <x v="4"/>
    <m/>
    <s v="Standard"/>
    <n v="160971"/>
    <s v="GM"/>
    <s v="Unit - ASHTA"/>
    <x v="1"/>
    <n v="160971"/>
    <d v="2016-12-13T00:00:00"/>
    <s v="Marketing Communication General Manager"/>
    <x v="19"/>
    <x v="0"/>
  </r>
  <r>
    <s v="User"/>
    <s v="Chief HSE"/>
    <s v="chief.hse@menarajakarta.co.id"/>
    <m/>
    <s v="MJ"/>
    <x v="10"/>
    <m/>
    <s v="Standard"/>
    <n v="240041"/>
    <m/>
    <s v="Unit - Menara Jakarta"/>
    <x v="0"/>
    <n v="240041"/>
    <d v="2024-01-10T00:00:00"/>
    <s v="Chief HSE"/>
    <x v="20"/>
    <x v="0"/>
  </r>
  <r>
    <s v="User"/>
    <s v="Wahyudin"/>
    <s v="wahyudin.tarmo@asri.co.id"/>
    <s v="62812-9393-8559"/>
    <s v="ASRI"/>
    <x v="10"/>
    <m/>
    <s v="Basic"/>
    <m/>
    <s v="Assistant Manager"/>
    <s v="Head Office - ASGO"/>
    <x v="0"/>
    <n v="0"/>
    <m/>
    <m/>
    <x v="21"/>
    <x v="0"/>
  </r>
  <r>
    <s v="User"/>
    <s v="Jourey Marthin Luther Ketaren"/>
    <s v="jourey.ketaren@asri.co.id"/>
    <s v="62811-8502-206"/>
    <s v="ASRI"/>
    <x v="10"/>
    <m/>
    <s v="Basic"/>
    <m/>
    <s v="Assistant Manager"/>
    <s v="Head Office - ASGO"/>
    <x v="0"/>
    <n v="0"/>
    <m/>
    <m/>
    <x v="21"/>
    <x v="0"/>
  </r>
  <r>
    <s v="User"/>
    <s v="Chief GS"/>
    <s v="chief.gs@tamananggrekresidence.co.id"/>
    <m/>
    <s v="TaRes"/>
    <x v="10"/>
    <m/>
    <s v="Standard"/>
    <s v="-"/>
    <s v="Chief"/>
    <s v="Unit - Taman Anggrek Residences"/>
    <x v="5"/>
    <s v="-"/>
    <m/>
    <m/>
    <x v="21"/>
    <x v="0"/>
  </r>
  <r>
    <s v="User"/>
    <s v="Lesnusa"/>
    <s v="lesnusa@mallofindonesia.com"/>
    <m/>
    <s v="MOI"/>
    <x v="10"/>
    <m/>
    <s v="Basic"/>
    <n v="131235"/>
    <s v="Chief"/>
    <s v="Unit - MOI"/>
    <x v="5"/>
    <n v="131235"/>
    <d v="2013-11-06T00:00:00"/>
    <s v="Security &amp; CCTV Assistant Manager"/>
    <x v="21"/>
    <x v="0"/>
  </r>
  <r>
    <s v="User"/>
    <s v="Eric Daryl"/>
    <s v="eric.daryl@asri.co.id"/>
    <m/>
    <s v="ASRI"/>
    <x v="10"/>
    <m/>
    <s v="Standard"/>
    <n v="170086"/>
    <s v="GM"/>
    <s v="Unit - PIK Avenue"/>
    <x v="6"/>
    <n v="170086"/>
    <d v="2017-02-01T00:00:00"/>
    <s v="Operation Director"/>
    <x v="21"/>
    <x v="0"/>
  </r>
  <r>
    <s v="User"/>
    <s v="Teddy Fajar Agung"/>
    <s v="teddy.agung@asri.co.id"/>
    <m/>
    <s v="ASRI"/>
    <x v="10"/>
    <m/>
    <s v="Basic"/>
    <n v="160967"/>
    <s v="Assistant Manager"/>
    <s v="Unit - PIK Avenue"/>
    <x v="3"/>
    <n v="160967"/>
    <d v="2016-12-08T00:00:00"/>
    <s v="Deputy Operation Mall Manager"/>
    <x v="21"/>
    <x v="0"/>
  </r>
  <r>
    <s v="User"/>
    <s v="Pritha Auria Prameswary"/>
    <s v="pritha.prameswary@asri.co.id"/>
    <s v="62856-7787-297"/>
    <s v="ASRI"/>
    <x v="10"/>
    <m/>
    <s v="Basic"/>
    <n v="231737"/>
    <s v="Manager"/>
    <s v="Unit - ASHTA"/>
    <x v="3"/>
    <n v="231737"/>
    <d v="2023-10-02T00:00:00"/>
    <s v="Operation Mall Manager"/>
    <x v="21"/>
    <x v="0"/>
  </r>
  <r>
    <s v="User"/>
    <s v="Danny Stephanus Christian"/>
    <s v="danny.christian@asri.co.id"/>
    <s v="62858-1377-1919"/>
    <s v="ASRI"/>
    <x v="10"/>
    <m/>
    <s v="Basic"/>
    <n v="240193"/>
    <s v="Manager"/>
    <s v="Unit - MOI"/>
    <x v="3"/>
    <n v="240193"/>
    <d v="2024-02-01T00:00:00"/>
    <s v="Operation Mall Manager"/>
    <x v="21"/>
    <x v="0"/>
  </r>
  <r>
    <s v="User"/>
    <s v="Bintari Rarastiwi"/>
    <s v="bintari.rarastiwi@asri.co.id"/>
    <s v="62812-2384-641"/>
    <s v="ASRI"/>
    <x v="10"/>
    <m/>
    <s v="Basic"/>
    <m/>
    <s v="Manager"/>
    <s v="Head Office - ASGO"/>
    <x v="3"/>
    <n v="0"/>
    <m/>
    <m/>
    <x v="21"/>
    <x v="0"/>
  </r>
  <r>
    <s v="User"/>
    <s v="Eriek Herdiana Setiawan"/>
    <s v="eriek.setiawan@mallofindonesia.com"/>
    <s v="62817-212-507"/>
    <s v="MOI"/>
    <x v="10"/>
    <m/>
    <s v="Basic"/>
    <m/>
    <s v="Deputy Manager"/>
    <s v="Unit - MOI"/>
    <x v="9"/>
    <n v="0"/>
    <m/>
    <m/>
    <x v="21"/>
    <x v="0"/>
  </r>
  <r>
    <s v="User"/>
    <s v="Erwin Sunbasana"/>
    <s v="erwin.sunbasana@mallofindonesia.com"/>
    <m/>
    <s v="MOI"/>
    <x v="10"/>
    <m/>
    <s v="Basic"/>
    <m/>
    <s v="GM"/>
    <s v="Unit - MOI"/>
    <x v="10"/>
    <n v="0"/>
    <m/>
    <m/>
    <x v="21"/>
    <x v="0"/>
  </r>
  <r>
    <s v="User"/>
    <s v="Yosua Bonny Rosalina"/>
    <s v="yosua.bonny@asri.co.id"/>
    <s v="62815-1458-3971"/>
    <s v="ASRI"/>
    <x v="27"/>
    <m/>
    <s v="Basic"/>
    <n v="190766"/>
    <s v="Assistant Manager"/>
    <s v="Head Office - ASGO"/>
    <x v="0"/>
    <n v="190766"/>
    <d v="2019-08-26T00:00:00"/>
    <s v="Procurement Assistant Manager"/>
    <x v="22"/>
    <x v="0"/>
  </r>
  <r>
    <s v="User"/>
    <s v="Togu Rizki"/>
    <s v="togu.rizki@asri.co.id"/>
    <s v="62812-1368-1169"/>
    <s v="ASRI"/>
    <x v="27"/>
    <m/>
    <s v="Basic"/>
    <n v="170618"/>
    <s v="Assistant Manager"/>
    <s v="Head Office - ASGO"/>
    <x v="0"/>
    <n v="170618"/>
    <d v="2017-07-12T00:00:00"/>
    <s v="Procurement Assistant Manager"/>
    <x v="22"/>
    <x v="0"/>
  </r>
  <r>
    <s v="User"/>
    <s v="Ronny Liang"/>
    <s v="ronny.liang@asri.co.id"/>
    <s v="62818-968-955"/>
    <s v="ASRI"/>
    <x v="27"/>
    <m/>
    <s v="Standard"/>
    <n v="111077"/>
    <s v="GM"/>
    <s v="Head Office - ASGO"/>
    <x v="2"/>
    <n v="111077"/>
    <d v="2011-11-14T00:00:00"/>
    <s v="Procurement General Manager"/>
    <x v="22"/>
    <x v="0"/>
  </r>
  <r>
    <s v="User"/>
    <s v="phelia rusli"/>
    <s v="phelia.rusli@asri.co.id"/>
    <s v="62812-1869-8628"/>
    <s v="ASRI"/>
    <x v="28"/>
    <m/>
    <s v="Basic"/>
    <n v="210438"/>
    <s v="Assistant Manager"/>
    <s v="Head Office - ASGO"/>
    <x v="0"/>
    <n v="210438"/>
    <d v="2021-06-14T00:00:00"/>
    <s v="Research &amp; Development Assistant Manager"/>
    <x v="23"/>
    <x v="0"/>
  </r>
  <r>
    <s v="User"/>
    <s v="Ratna Airindah Hadiaty"/>
    <s v="ratna.hadiaty@asri.co.id"/>
    <s v="62812-8837-7718"/>
    <s v="ASRI"/>
    <x v="28"/>
    <m/>
    <s v="Standard"/>
    <n v="230570"/>
    <s v="Manager"/>
    <s v="Head Office - ASGO"/>
    <x v="3"/>
    <n v="230570"/>
    <d v="2023-05-02T00:00:00"/>
    <s v="Research &amp; Development Manager"/>
    <x v="23"/>
    <x v="0"/>
  </r>
  <r>
    <s v="User"/>
    <s v="Suryo Wibowo"/>
    <s v="suryo_wibowo.cba@mallofindonesia.com"/>
    <s v="62856-9798-1635"/>
    <s v="MOI"/>
    <x v="29"/>
    <m/>
    <s v="Basic"/>
    <n v="101835"/>
    <m/>
    <s v="Unit - IPP MOI"/>
    <x v="0"/>
    <n v="101835"/>
    <d v="2008-09-15T00:00:00"/>
    <s v="Site Project Management Assistant Manager 3"/>
    <x v="24"/>
    <x v="0"/>
  </r>
  <r>
    <s v="User"/>
    <s v="Chief Tenant Relation"/>
    <s v="chief.tr@fatmawaticitycenter.co.id"/>
    <s v="62877-7119-4436"/>
    <s v="FCC"/>
    <x v="30"/>
    <m/>
    <s v="Standard"/>
    <n v="230061"/>
    <m/>
    <s v="Unit - Fatmawati City Center"/>
    <x v="0"/>
    <n v="230061"/>
    <d v="2023-01-25T00:00:00"/>
    <s v="Tenant Relation Assistant Manager"/>
    <x v="25"/>
    <x v="0"/>
  </r>
  <r>
    <s v="User"/>
    <s v="Chief Tenant Relation"/>
    <s v="chieftenant.relation@menarajakarta.co.id"/>
    <s v="62817-756-484"/>
    <s v="MJ"/>
    <x v="30"/>
    <m/>
    <s v="Standard"/>
    <n v="230105"/>
    <m/>
    <s v="Unit - Menara Jakarta"/>
    <x v="0"/>
    <n v="230105"/>
    <d v="2023-02-01T00:00:00"/>
    <s v="Tenant Relation Assistant Manager"/>
    <x v="25"/>
    <x v="0"/>
  </r>
  <r>
    <s v="User"/>
    <s v="chief tenant relation"/>
    <s v="chief.tr@tamananggrekresidence.co.id"/>
    <m/>
    <s v="TaRes"/>
    <x v="30"/>
    <m/>
    <s v="Standard"/>
    <s v="-"/>
    <s v="Chief"/>
    <s v="Unit - Taman Anggrek Residences"/>
    <x v="5"/>
    <s v="-"/>
    <m/>
    <m/>
    <x v="25"/>
    <x v="0"/>
  </r>
  <r>
    <s v="User"/>
    <s v="Albert Marvindo"/>
    <s v="albert.marvindo@asri.co.id"/>
    <m/>
    <s v="ASRI"/>
    <x v="1"/>
    <m/>
    <s v="Basic"/>
    <n v="170624"/>
    <s v="SPV"/>
    <s v="Unit - PIK Avenue"/>
    <x v="3"/>
    <n v="170624"/>
    <d v="2017-07-17T00:00:00"/>
    <s v="Visual Merchandise &amp; Onsite Manager"/>
    <x v="26"/>
    <x v="0"/>
  </r>
  <r>
    <s v="User"/>
    <s v="Alex Kusuma"/>
    <s v="alex.kusuma@ashtarasa.com"/>
    <m/>
    <s v="Ashta"/>
    <x v="31"/>
    <m/>
    <s v="Basic"/>
    <m/>
    <s v="CEO"/>
    <s v="Unit - ASHTA"/>
    <x v="11"/>
    <n v="0"/>
    <m/>
    <m/>
    <x v="27"/>
    <x v="0"/>
  </r>
  <r>
    <s v="User"/>
    <s v="Heidi Kusuma"/>
    <s v="heidi.kusuma@ashtarasa.com"/>
    <m/>
    <s v="Ashta"/>
    <x v="31"/>
    <m/>
    <s v="Basic"/>
    <m/>
    <s v="CEO"/>
    <s v="Unit - ASHTA"/>
    <x v="11"/>
    <n v="0"/>
    <m/>
    <m/>
    <x v="27"/>
    <x v="0"/>
  </r>
  <r>
    <s v="User"/>
    <s v="Steve Kusuma"/>
    <s v="steve.kusuma@ashtarasa.com"/>
    <m/>
    <s v="Ashta"/>
    <x v="31"/>
    <m/>
    <s v="Basic"/>
    <m/>
    <s v="CEO"/>
    <s v="Unit - ASHTA"/>
    <x v="11"/>
    <n v="0"/>
    <m/>
    <m/>
    <x v="27"/>
    <x v="0"/>
  </r>
  <r>
    <s v="User"/>
    <s v="Walter Kusuma"/>
    <s v="walter.kusuma@ashtarasa.com"/>
    <m/>
    <s v="Ashta"/>
    <x v="31"/>
    <m/>
    <s v="Basic"/>
    <m/>
    <s v="CEO"/>
    <s v="Unit - ASHTA"/>
    <x v="11"/>
    <n v="0"/>
    <m/>
    <m/>
    <x v="27"/>
    <x v="0"/>
  </r>
  <r>
    <s v="User"/>
    <s v="Alex Kusuma"/>
    <s v="alex.kusuma@ashtarasagraha.com"/>
    <m/>
    <s v="Hublife"/>
    <x v="31"/>
    <m/>
    <s v="Basic"/>
    <m/>
    <s v="CEO"/>
    <s v="Unit - HUBLIFE"/>
    <x v="11"/>
    <n v="0"/>
    <m/>
    <m/>
    <x v="27"/>
    <x v="0"/>
  </r>
  <r>
    <s v="User"/>
    <s v="Heidi Kusuma"/>
    <s v="heidi.kusuma@ashtarasagraha.com"/>
    <m/>
    <s v="Hublife"/>
    <x v="31"/>
    <m/>
    <s v="Basic"/>
    <m/>
    <s v="CEO"/>
    <s v="Unit - HUBLIFE"/>
    <x v="11"/>
    <n v="0"/>
    <m/>
    <m/>
    <x v="27"/>
    <x v="0"/>
  </r>
  <r>
    <s v="User"/>
    <s v="Sherlly Hartono"/>
    <s v="sherlly.hartono@ashtarasagraha.com"/>
    <m/>
    <s v="Hublife"/>
    <x v="31"/>
    <m/>
    <s v="Basic"/>
    <m/>
    <s v="CEO"/>
    <s v="Unit - HUBLIFE"/>
    <x v="11"/>
    <n v="0"/>
    <m/>
    <m/>
    <x v="27"/>
    <x v="0"/>
  </r>
  <r>
    <s v="User"/>
    <s v="Steve Kusuma"/>
    <s v="steve.kusuma@ashtarasagraha.com"/>
    <m/>
    <s v="Hublife"/>
    <x v="31"/>
    <m/>
    <s v="Basic"/>
    <m/>
    <s v="CEO"/>
    <s v="Unit - HUBLIFE"/>
    <x v="11"/>
    <n v="0"/>
    <m/>
    <m/>
    <x v="27"/>
    <x v="0"/>
  </r>
  <r>
    <s v="User"/>
    <s v="Walter Kusuma"/>
    <s v="walter.kusuma@ashtarasagraha.com"/>
    <m/>
    <s v="Hublife"/>
    <x v="31"/>
    <m/>
    <s v="Basic"/>
    <m/>
    <s v="CEO"/>
    <s v="Unit - HUBLIFE"/>
    <x v="11"/>
    <n v="0"/>
    <m/>
    <m/>
    <x v="27"/>
    <x v="0"/>
  </r>
  <r>
    <s v="User"/>
    <s v="Alex Kusuma"/>
    <s v="alex.kusuma@asri.co.id"/>
    <m/>
    <s v="ASRI"/>
    <x v="31"/>
    <m/>
    <s v="Basic"/>
    <m/>
    <s v="CEO"/>
    <s v="Head Office - ASGO"/>
    <x v="11"/>
    <n v="0"/>
    <m/>
    <m/>
    <x v="27"/>
    <x v="0"/>
  </r>
  <r>
    <s v="User"/>
    <s v="Sherly"/>
    <s v="sherlly.hartono@asri.co.id"/>
    <m/>
    <s v="ASRI"/>
    <x v="24"/>
    <m/>
    <s v="Basic"/>
    <m/>
    <s v="CEO Assistant"/>
    <s v="Head Office - ASGO"/>
    <x v="12"/>
    <n v="0"/>
    <m/>
    <m/>
    <x v="28"/>
    <x v="0"/>
  </r>
  <r>
    <s v="User"/>
    <s v="Deputy Property Manager"/>
    <s v="deputyproperty.manager@menarajakarta.co.id"/>
    <s v="62812-9433-9033"/>
    <s v="MJ"/>
    <x v="32"/>
    <m/>
    <s v="Standard"/>
    <s v="-"/>
    <s v="Chief"/>
    <s v="Unit - Menara Jakarta"/>
    <x v="5"/>
    <s v="-"/>
    <m/>
    <m/>
    <x v="29"/>
    <x v="0"/>
  </r>
  <r>
    <s v="User"/>
    <s v="BM"/>
    <s v="bm@fatmawaticitycenter.co.id"/>
    <m/>
    <s v="FCC"/>
    <x v="32"/>
    <m/>
    <s v="Standard"/>
    <s v="-"/>
    <s v="Manager"/>
    <s v="Unit - Fatmawati City Center"/>
    <x v="3"/>
    <s v="-"/>
    <m/>
    <m/>
    <x v="29"/>
    <x v="0"/>
  </r>
  <r>
    <s v="User"/>
    <s v="property manager"/>
    <s v="property.manager@tamananggrekresidence.co.id"/>
    <m/>
    <s v="TaRes"/>
    <x v="32"/>
    <m/>
    <s v="Standard"/>
    <s v="-"/>
    <s v="Manager"/>
    <s v="Unit - Taman Anggrek Residences"/>
    <x v="3"/>
    <s v="-"/>
    <m/>
    <m/>
    <x v="29"/>
    <x v="0"/>
  </r>
  <r>
    <s v="User"/>
    <s v="kasir fa"/>
    <s v="kasir.fa@tamananggrekresidence.co.id"/>
    <m/>
    <s v="TaRes"/>
    <x v="11"/>
    <m/>
    <s v="Standard"/>
    <n v="231637"/>
    <m/>
    <s v="Unit - Fatmawati City Center"/>
    <x v="13"/>
    <n v="231637"/>
    <d v="2018-09-12T00:00:00"/>
    <s v="Account Receivable Staff"/>
    <x v="8"/>
    <x v="1"/>
  </r>
  <r>
    <s v="User"/>
    <s v="coll fa 1"/>
    <s v="coll.fa1@tamananggrekresidence.co.id"/>
    <m/>
    <s v="TaRes"/>
    <x v="11"/>
    <m/>
    <s v="Standard"/>
    <n v="231498"/>
    <m/>
    <s v="Unit - Taman Anggrek Residences"/>
    <x v="13"/>
    <n v="231498"/>
    <d v="2018-09-05T00:00:00"/>
    <s v="Collection Staff"/>
    <x v="8"/>
    <x v="1"/>
  </r>
  <r>
    <s v="User"/>
    <s v="ar fa 1"/>
    <s v="ar.fa1@tamananggrekresidence.co.id"/>
    <m/>
    <s v="TaRes"/>
    <x v="11"/>
    <m/>
    <s v="Standard"/>
    <n v="240098"/>
    <m/>
    <s v="Unit - Taman Anggrek Residences"/>
    <x v="13"/>
    <n v="240098"/>
    <d v="2018-08-13T00:00:00"/>
    <s v="Account Receivable Staff"/>
    <x v="8"/>
    <x v="1"/>
  </r>
  <r>
    <s v="User"/>
    <s v="Tiya Mariadi"/>
    <s v="tiya.mariadi@asri.co.id"/>
    <s v="62812-8692-4913"/>
    <s v="ASRI"/>
    <x v="11"/>
    <m/>
    <s v="Basic"/>
    <n v="231637"/>
    <s v="Staff"/>
    <s v="Unit - Fatmawati City Center"/>
    <x v="13"/>
    <n v="231637"/>
    <d v="2018-09-12T00:00:00"/>
    <s v="Account Receivable Staff"/>
    <x v="8"/>
    <x v="1"/>
  </r>
  <r>
    <s v="User"/>
    <s v="Collection"/>
    <s v="collection@fatmawaticitycenter.co.id"/>
    <m/>
    <s v="FCC"/>
    <x v="11"/>
    <m/>
    <s v="Standard"/>
    <n v="231516"/>
    <m/>
    <s v="Unit - Fatmawati City Center"/>
    <x v="14"/>
    <n v="231516"/>
    <d v="2023-09-04T00:00:00"/>
    <s v="Collection Staff"/>
    <x v="8"/>
    <x v="1"/>
  </r>
  <r>
    <s v="User"/>
    <s v="AR"/>
    <s v="ar@fatmawaticitycenter.co.id"/>
    <m/>
    <s v="FCC"/>
    <x v="11"/>
    <m/>
    <s v="Standard"/>
    <s v="-"/>
    <s v="Staff"/>
    <s v="Unit - Fatmawati City Center"/>
    <x v="14"/>
    <s v="-"/>
    <m/>
    <m/>
    <x v="8"/>
    <x v="1"/>
  </r>
  <r>
    <s v="User"/>
    <s v="Collection"/>
    <s v="coll@menarajakarta.co.id"/>
    <m/>
    <s v="MJ"/>
    <x v="11"/>
    <m/>
    <s v="Standard"/>
    <n v="231439"/>
    <m/>
    <s v="Unit - Menara Jakarta"/>
    <x v="14"/>
    <n v="231439"/>
    <d v="2023-08-23T00:00:00"/>
    <s v="Collection Staff"/>
    <x v="8"/>
    <x v="1"/>
  </r>
  <r>
    <s v="User"/>
    <s v="AR FA"/>
    <s v="ar.fa@menarajakarta.co.id"/>
    <m/>
    <s v="MJ"/>
    <x v="11"/>
    <m/>
    <s v="Standard"/>
    <n v="231820"/>
    <m/>
    <s v="Unit - Menara Jakarta"/>
    <x v="14"/>
    <n v="231820"/>
    <d v="2023-10-16T00:00:00"/>
    <s v="Account Receivable Staff"/>
    <x v="8"/>
    <x v="1"/>
  </r>
  <r>
    <s v="User"/>
    <s v="AP FA"/>
    <s v="ap.fa@menarajakarta.co.id"/>
    <m/>
    <s v="MJ"/>
    <x v="11"/>
    <m/>
    <s v="Standard"/>
    <s v="-"/>
    <s v="Staff"/>
    <s v="Unit - Menara Jakarta"/>
    <x v="14"/>
    <s v="-"/>
    <m/>
    <m/>
    <x v="8"/>
    <x v="1"/>
  </r>
  <r>
    <s v="User"/>
    <s v="Collection Staff 1"/>
    <s v="collection.1@tamananggrekresidence.co.id"/>
    <m/>
    <s v="TaRes"/>
    <x v="11"/>
    <m/>
    <s v="Standard"/>
    <n v="211003"/>
    <m/>
    <s v="Unit - Taman Anggrek Residences"/>
    <x v="14"/>
    <n v="211003"/>
    <d v="2021-11-01T00:00:00"/>
    <s v="Collection Staff"/>
    <x v="8"/>
    <x v="1"/>
  </r>
  <r>
    <s v="User"/>
    <s v="AR FA 2"/>
    <s v="ar.fa2@tamananggrekresidence.co.id"/>
    <m/>
    <s v="TaRes"/>
    <x v="11"/>
    <m/>
    <s v="Standard"/>
    <n v="240161"/>
    <m/>
    <s v="Unit - Taman Anggrek Residences"/>
    <x v="14"/>
    <n v="240161"/>
    <d v="2024-01-26T00:00:00"/>
    <s v="Account Receivable Staff"/>
    <x v="8"/>
    <x v="1"/>
  </r>
  <r>
    <s v="User"/>
    <s v="ap fa"/>
    <s v="ap.fa@tamananggrekresidence.co.id"/>
    <m/>
    <s v="TaRes"/>
    <x v="11"/>
    <m/>
    <s v="Standard"/>
    <n v="230745"/>
    <m/>
    <s v="Unit - Taman Anggrek Residences"/>
    <x v="14"/>
    <n v="230745"/>
    <d v="2023-05-29T00:00:00"/>
    <s v="Account Payable Staff"/>
    <x v="8"/>
    <x v="1"/>
  </r>
  <r>
    <s v="User"/>
    <s v="AP"/>
    <s v="ap@tamananggrekresidence.co.id"/>
    <m/>
    <s v="TaRes"/>
    <x v="11"/>
    <m/>
    <s v="Standard"/>
    <s v="-"/>
    <s v="Staff"/>
    <s v="Unit - Taman Anggrek Residences"/>
    <x v="14"/>
    <s v="-"/>
    <m/>
    <m/>
    <x v="8"/>
    <x v="1"/>
  </r>
  <r>
    <s v="User"/>
    <s v="Dyah Tri Wulandari"/>
    <s v="tri.wulandari@mallofindonesia.com"/>
    <m/>
    <s v="MOI"/>
    <x v="11"/>
    <m/>
    <s v="Basic"/>
    <n v="110482"/>
    <s v="Staff"/>
    <s v="Unit - MOI"/>
    <x v="14"/>
    <n v="110482"/>
    <d v="2011-05-31T00:00:00"/>
    <s v="Cashier Staff"/>
    <x v="8"/>
    <x v="1"/>
  </r>
  <r>
    <s v="User"/>
    <s v="Nala Rita"/>
    <s v="nala.rita@pikavenue.com"/>
    <m/>
    <s v="PIK Avenue"/>
    <x v="11"/>
    <m/>
    <s v="Basic"/>
    <n v="160707"/>
    <s v="Staff"/>
    <s v="Unit - PIK Avenue"/>
    <x v="14"/>
    <n v="160707"/>
    <d v="2016-09-08T00:00:00"/>
    <s v="Cashier Staff"/>
    <x v="8"/>
    <x v="1"/>
  </r>
  <r>
    <s v="User"/>
    <s v="Farida Astoria"/>
    <s v="farida.astoria@grandgalaxypark.com"/>
    <m/>
    <s v="GGP"/>
    <x v="11"/>
    <m/>
    <s v="Basic"/>
    <n v="130877"/>
    <m/>
    <s v="Unit - GGP"/>
    <x v="14"/>
    <n v="130877"/>
    <d v="2013-08-19T00:00:00"/>
    <s v="Cashier Staff"/>
    <x v="8"/>
    <x v="1"/>
  </r>
  <r>
    <s v="User"/>
    <s v="Zipora Della Ayustini"/>
    <s v="zipora.ayustini@asri.co.id"/>
    <m/>
    <s v="ASRI"/>
    <x v="11"/>
    <m/>
    <s v="Basic"/>
    <n v="220203"/>
    <s v="Staff"/>
    <s v="Head Office - ASGO"/>
    <x v="14"/>
    <n v="220203"/>
    <d v="2022-02-14T00:00:00"/>
    <s v="Tax Staff"/>
    <x v="8"/>
    <x v="1"/>
  </r>
  <r>
    <s v="User"/>
    <s v="Wahyu Prananto"/>
    <s v="wahyu.prananto@asri.co.id"/>
    <s v="62878-3403-3213"/>
    <s v="ASRI"/>
    <x v="11"/>
    <m/>
    <s v="Basic"/>
    <n v="220143"/>
    <s v="Staff"/>
    <s v="Head Office - ASGO"/>
    <x v="14"/>
    <n v="220143"/>
    <d v="2022-02-02T00:00:00"/>
    <s v="Collection Staff"/>
    <x v="8"/>
    <x v="1"/>
  </r>
  <r>
    <s v="User"/>
    <s v="Vini Sabila Rahma"/>
    <s v="vini.rahma@asri.co.id"/>
    <s v="62822-1084-9388"/>
    <s v="ASRI"/>
    <x v="12"/>
    <m/>
    <s v="Basic"/>
    <n v="220145"/>
    <s v="Staff"/>
    <s v="Head Office - ASGO"/>
    <x v="14"/>
    <n v="220145"/>
    <d v="2022-02-02T00:00:00"/>
    <s v="Asset Management &amp; Controller Staff"/>
    <x v="8"/>
    <x v="1"/>
  </r>
  <r>
    <s v="User"/>
    <s v="Vanny Paramitha"/>
    <s v="vanny.paramitha@asri.co.id"/>
    <s v="62818-0606-6706"/>
    <s v="ASRI"/>
    <x v="11"/>
    <m/>
    <s v="Basic"/>
    <n v="170984"/>
    <s v="Staff"/>
    <s v="Head Office - ASGO"/>
    <x v="14"/>
    <n v="170984"/>
    <d v="2017-10-30T00:00:00"/>
    <s v="Accounting Staff"/>
    <x v="8"/>
    <x v="1"/>
  </r>
  <r>
    <s v="User"/>
    <s v="Tedy Henra Silo"/>
    <s v="tedy.silo@asri.co.id"/>
    <s v="62813-8410-9993"/>
    <s v="ASRI"/>
    <x v="11"/>
    <m/>
    <s v="Basic"/>
    <n v="220350"/>
    <s v="Staff"/>
    <s v="Head Office - ASGO"/>
    <x v="14"/>
    <n v="220350"/>
    <d v="2022-03-14T00:00:00"/>
    <s v="Account Payable Staff"/>
    <x v="8"/>
    <x v="1"/>
  </r>
  <r>
    <s v="User"/>
    <s v="Tania Risandi"/>
    <s v="tania.risandi@asri.co.id"/>
    <s v="62857-7618-1354"/>
    <s v="ASRI"/>
    <x v="11"/>
    <m/>
    <s v="Basic"/>
    <n v="230702"/>
    <s v="Staff"/>
    <s v="Head Office - ASGO"/>
    <x v="14"/>
    <n v="230702"/>
    <d v="2023-05-22T00:00:00"/>
    <s v="Account Payable Staff"/>
    <x v="8"/>
    <x v="1"/>
  </r>
  <r>
    <s v="User"/>
    <s v="Suhaibah"/>
    <s v="suhaibah@asri.co.id"/>
    <s v="62812-9663-3127"/>
    <s v="ASRI"/>
    <x v="11"/>
    <m/>
    <s v="Basic"/>
    <n v="180188"/>
    <s v="Staff"/>
    <s v="Head Office - ASGO"/>
    <x v="14"/>
    <n v="180188"/>
    <d v="2018-02-05T00:00:00"/>
    <s v="Tax Staff"/>
    <x v="8"/>
    <x v="1"/>
  </r>
  <r>
    <s v="User"/>
    <s v="Siti Hasanah"/>
    <s v="siti_hasanah@asri.co.id"/>
    <s v="62815-7448-2930"/>
    <s v="ASRI"/>
    <x v="11"/>
    <m/>
    <s v="Basic"/>
    <n v="100807"/>
    <s v="Staff"/>
    <s v="Head Office - ASGO"/>
    <x v="14"/>
    <n v="100807"/>
    <d v="2005-05-02T00:00:00"/>
    <s v="Finance &amp; Accounting Administration Staff"/>
    <x v="8"/>
    <x v="1"/>
  </r>
  <r>
    <s v="User"/>
    <s v="Santa Monika"/>
    <s v="santa.monika@asri.co.id"/>
    <s v="62896-3614-8985"/>
    <s v="ASRI"/>
    <x v="11"/>
    <m/>
    <s v="Basic"/>
    <n v="190304"/>
    <s v="Staff"/>
    <s v="Head Office - ASGO"/>
    <x v="14"/>
    <n v="190304"/>
    <d v="2019-03-25T00:00:00"/>
    <s v="Account Receivable Staff"/>
    <x v="8"/>
    <x v="1"/>
  </r>
  <r>
    <s v="User"/>
    <s v="Rilo Pambudiyanto"/>
    <s v="rilo.pambudiyanto@asri.co.id"/>
    <s v="62857-8141-9681"/>
    <s v="ASRI"/>
    <x v="11"/>
    <m/>
    <s v="Basic"/>
    <n v="210395"/>
    <s v="Staff"/>
    <s v="Head Office - ASGO"/>
    <x v="14"/>
    <n v="210395"/>
    <d v="2021-06-02T00:00:00"/>
    <s v="Account Receivable Staff"/>
    <x v="8"/>
    <x v="1"/>
  </r>
  <r>
    <s v="User"/>
    <s v="Rebecca Simbolon"/>
    <s v="rebecca.simbolon@asri.co.id"/>
    <s v="62838-7205-2524"/>
    <s v="ASRI"/>
    <x v="11"/>
    <m/>
    <s v="Basic"/>
    <n v="140073"/>
    <s v="Staff"/>
    <s v="Head Office - ASGO"/>
    <x v="14"/>
    <n v="140073"/>
    <d v="2014-01-20T00:00:00"/>
    <s v="Account Payable Staff"/>
    <x v="8"/>
    <x v="1"/>
  </r>
  <r>
    <s v="User"/>
    <s v="Ravello Jonathan Hasintongan"/>
    <s v="ravello.hasintongan@asri.co.id"/>
    <s v="62877-0893-3512"/>
    <s v="ASRI"/>
    <x v="11"/>
    <m/>
    <s v="Basic"/>
    <n v="230380"/>
    <s v="Staff"/>
    <s v="Head Office - ASGO"/>
    <x v="14"/>
    <n v="230380"/>
    <d v="2023-03-27T00:00:00"/>
    <s v="Accounting Staff"/>
    <x v="8"/>
    <x v="1"/>
  </r>
  <r>
    <s v="User"/>
    <s v="Ratna Widiyasari"/>
    <s v="ratna.widiyasari@asri.co.id"/>
    <s v="62877-893-3512"/>
    <s v="ASRI"/>
    <x v="11"/>
    <m/>
    <s v="Basic"/>
    <n v="150716"/>
    <s v="Staff"/>
    <s v="Head Office - ASGO"/>
    <x v="14"/>
    <n v="150716"/>
    <d v="2015-08-25T00:00:00"/>
    <s v="Account Receivable Staff"/>
    <x v="8"/>
    <x v="1"/>
  </r>
  <r>
    <s v="User"/>
    <s v="Nadia Khatun Zahra"/>
    <s v="nadia.zahra@asri.co.id"/>
    <s v="62898-2318-200"/>
    <s v="ASRI"/>
    <x v="11"/>
    <m/>
    <s v="Basic"/>
    <n v="230882"/>
    <s v="Staff"/>
    <s v="Head Office - ASGO"/>
    <x v="14"/>
    <n v="230882"/>
    <d v="2023-06-12T00:00:00"/>
    <s v="Account Receivable Staff"/>
    <x v="8"/>
    <x v="1"/>
  </r>
  <r>
    <s v="User"/>
    <s v="Maharani Putri Salsabila"/>
    <s v="maharani.salsabila@asri.co.id"/>
    <s v="62896-1275-8449"/>
    <s v="ASRI"/>
    <x v="11"/>
    <m/>
    <s v="Basic"/>
    <n v="231868"/>
    <s v="Staff"/>
    <s v="Head Office - ASGO"/>
    <x v="14"/>
    <n v="231868"/>
    <d v="2023-10-23T00:00:00"/>
    <s v="Account Receivable Staff"/>
    <x v="8"/>
    <x v="1"/>
  </r>
  <r>
    <s v="User"/>
    <s v="Lasma Asrina Manik"/>
    <s v="lasma.manik@asri.co.id"/>
    <s v="62857-7484-0245"/>
    <s v="ASRI"/>
    <x v="11"/>
    <m/>
    <s v="Basic"/>
    <n v="220531"/>
    <s v="Staff"/>
    <s v="Head Office - ASGO"/>
    <x v="14"/>
    <n v="220531"/>
    <d v="2022-04-07T00:00:00"/>
    <s v="Account Payable Staff"/>
    <x v="8"/>
    <x v="1"/>
  </r>
  <r>
    <s v="User"/>
    <s v="Khusnul Khotimah"/>
    <s v="khusnul.khotimah@asri.co.id"/>
    <s v="62896-5405-5583"/>
    <s v="ASRI"/>
    <x v="11"/>
    <m/>
    <s v="Basic"/>
    <n v="232104"/>
    <s v="Staff"/>
    <s v="Head Office - ASGO"/>
    <x v="14"/>
    <n v="232104"/>
    <d v="2023-11-20T00:00:00"/>
    <s v="Accounting Staff"/>
    <x v="8"/>
    <x v="1"/>
  </r>
  <r>
    <s v="User"/>
    <s v="Jonathan Farrell Ibrahim"/>
    <s v="jonathan.ibrahim@asri.co.id"/>
    <s v="62813-1033-9455"/>
    <s v="ASRI"/>
    <x v="11"/>
    <m/>
    <s v="Basic"/>
    <n v="240123"/>
    <s v="Staff"/>
    <s v="Head Office - ASGO"/>
    <x v="14"/>
    <n v="240123"/>
    <d v="2024-01-22T00:00:00"/>
    <s v="Tax Staff"/>
    <x v="8"/>
    <x v="1"/>
  </r>
  <r>
    <s v="User"/>
    <s v="Agus Harianto"/>
    <s v="agus.harianto@asri.co.id"/>
    <s v="62812-9322-3052"/>
    <s v="ASRI"/>
    <x v="11"/>
    <m/>
    <s v="Basic"/>
    <n v="221517"/>
    <s v="Staff"/>
    <s v="Head Office - ASGO"/>
    <x v="14"/>
    <n v="221517"/>
    <d v="2022-10-10T00:00:00"/>
    <s v="Collection Staff"/>
    <x v="8"/>
    <x v="1"/>
  </r>
  <r>
    <s v="User"/>
    <s v="Herman"/>
    <s v="herman@asri.co.id"/>
    <s v="62857-8105-2744"/>
    <s v="ASRI"/>
    <x v="11"/>
    <m/>
    <s v="Basic"/>
    <n v="141206"/>
    <s v="Staff"/>
    <s v="Head Office - ASGO"/>
    <x v="14"/>
    <n v="141206"/>
    <d v="2014-10-21T00:00:00"/>
    <s v="Collection Staff"/>
    <x v="8"/>
    <x v="1"/>
  </r>
  <r>
    <s v="User"/>
    <s v="Heri Risnanto"/>
    <s v="heri.risnanto@asri.co.id"/>
    <s v="62878-5931-6387"/>
    <s v="ASRI"/>
    <x v="11"/>
    <m/>
    <s v="Basic"/>
    <n v="230047"/>
    <s v="Staff"/>
    <s v="Head Office - ASGO"/>
    <x v="14"/>
    <n v="230047"/>
    <d v="2023-01-16T00:00:00"/>
    <s v="Accounting Staff"/>
    <x v="8"/>
    <x v="1"/>
  </r>
  <r>
    <s v="User"/>
    <s v="Andreas Angga Wijaya"/>
    <s v="andreas.wijaya@asri.co.id"/>
    <s v="62898-2318-200"/>
    <s v="ASRI"/>
    <x v="11"/>
    <m/>
    <s v="Basic"/>
    <n v="230880"/>
    <s v="Staff"/>
    <s v="Head Office - ASGO"/>
    <x v="14"/>
    <n v="230880"/>
    <d v="2023-06-12T00:00:00"/>
    <s v="Accounting Staff"/>
    <x v="8"/>
    <x v="1"/>
  </r>
  <r>
    <s v="User"/>
    <s v="Anita Septiyani"/>
    <s v="anita@asri.co.id"/>
    <s v="62812-2234-9102"/>
    <s v="ASRI"/>
    <x v="11"/>
    <m/>
    <s v="Basic"/>
    <n v="110480"/>
    <s v="Staff"/>
    <s v="Head Office - ASGO"/>
    <x v="14"/>
    <n v="110480"/>
    <d v="2011-05-31T00:00:00"/>
    <s v="Cashier Staff"/>
    <x v="8"/>
    <x v="1"/>
  </r>
  <r>
    <s v="User"/>
    <s v="Hasanudin"/>
    <s v="hasanudin@asri.co.id"/>
    <s v="62852-1030-3462"/>
    <s v="ASRI"/>
    <x v="11"/>
    <m/>
    <s v="Basic"/>
    <n v="102186"/>
    <s v="Staff"/>
    <s v="Head Office - ASGO"/>
    <x v="14"/>
    <n v="102186"/>
    <d v="2009-07-16T00:00:00"/>
    <s v="Account Payable Staff"/>
    <x v="8"/>
    <x v="1"/>
  </r>
  <r>
    <s v="User"/>
    <s v="Arie Priawan"/>
    <s v="arie.priawan@asri.co.id"/>
    <s v="62857-2967-1274"/>
    <s v="ASRI"/>
    <x v="11"/>
    <m/>
    <s v="Basic"/>
    <n v="190403"/>
    <s v="Staff"/>
    <s v="Head Office - ASGO"/>
    <x v="14"/>
    <n v="190403"/>
    <d v="2019-04-29T00:00:00"/>
    <s v="Collection Staff"/>
    <x v="8"/>
    <x v="1"/>
  </r>
  <r>
    <s v="User"/>
    <s v="Ary Kurniawan"/>
    <s v="ary.kurniawan@asri.co.id"/>
    <s v="62815-1379-0582"/>
    <s v="ASRI"/>
    <x v="11"/>
    <m/>
    <s v="Basic"/>
    <n v="160673"/>
    <s v="Staff"/>
    <s v="Head Office - ASGO"/>
    <x v="14"/>
    <n v="160673"/>
    <d v="2016-08-25T00:00:00"/>
    <s v="Collection Staff"/>
    <x v="8"/>
    <x v="1"/>
  </r>
  <r>
    <s v="User"/>
    <s v="Handy Yunanto"/>
    <s v="handy.yunanto@asri.co.id"/>
    <s v="62812-1838-4146"/>
    <s v="ASRI"/>
    <x v="11"/>
    <m/>
    <s v="Basic"/>
    <n v="210303"/>
    <s v="Staff"/>
    <s v="Head Office - ASGO"/>
    <x v="14"/>
    <n v="210303"/>
    <d v="2021-05-03T00:00:00"/>
    <s v="Collection Staff"/>
    <x v="8"/>
    <x v="1"/>
  </r>
  <r>
    <s v="Non User"/>
    <s v="GP Admin"/>
    <s v="gp.admin@asri.co.id"/>
    <m/>
    <s v="ASRI"/>
    <x v="11"/>
    <m/>
    <s v="Basic"/>
    <m/>
    <s v="Staff"/>
    <s v="Head Office - ASGO"/>
    <x v="14"/>
    <m/>
    <m/>
    <m/>
    <x v="8"/>
    <x v="1"/>
  </r>
  <r>
    <s v="User"/>
    <s v="Aulia Dina Savitri"/>
    <s v="aulia.savitri@asri.co.id"/>
    <s v="62857-7601-7627"/>
    <s v="ASRI"/>
    <x v="11"/>
    <m/>
    <s v="Basic"/>
    <n v="230037"/>
    <s v="Staff"/>
    <s v="Head Office - ASGO"/>
    <x v="14"/>
    <n v="230037"/>
    <d v="2023-01-16T00:00:00"/>
    <s v="Account Receivable Staff"/>
    <x v="8"/>
    <x v="1"/>
  </r>
  <r>
    <s v="User"/>
    <s v="Ayu Endah Lestari"/>
    <s v="ayu.lestari@asri.co.id"/>
    <s v="62812-9187-9606"/>
    <s v="ASRI"/>
    <x v="11"/>
    <m/>
    <s v="Basic"/>
    <n v="230064"/>
    <s v="Staff"/>
    <s v="Head Office - ASGO"/>
    <x v="14"/>
    <n v="230064"/>
    <d v="2023-01-24T00:00:00"/>
    <s v="Accounting Staff"/>
    <x v="8"/>
    <x v="1"/>
  </r>
  <r>
    <s v="User"/>
    <s v="Bagus Rinaldi"/>
    <s v="bagus.rinaldi@asri.co.id"/>
    <s v="62895-3307-64325"/>
    <s v="ASRI"/>
    <x v="11"/>
    <m/>
    <s v="Basic"/>
    <n v="230138"/>
    <s v="Staff"/>
    <s v="Head Office - ASGO"/>
    <x v="14"/>
    <n v="230138"/>
    <d v="2023-02-06T00:00:00"/>
    <s v="Account Payable Staff"/>
    <x v="8"/>
    <x v="1"/>
  </r>
  <r>
    <s v="User"/>
    <s v="Fikri Ardiansyah"/>
    <s v="fikri.ardiansyah@asri.co.id"/>
    <s v="62898-471-304"/>
    <s v="ASRI"/>
    <x v="11"/>
    <m/>
    <s v="Basic"/>
    <n v="240011"/>
    <s v="Staff"/>
    <s v="Head Office - ASGO"/>
    <x v="14"/>
    <n v="240011"/>
    <d v="2024-01-04T00:00:00"/>
    <s v="Collection Staff"/>
    <x v="8"/>
    <x v="1"/>
  </r>
  <r>
    <s v="User"/>
    <s v="Fifi Kuryani"/>
    <s v="fifi.kuryani@asri.co.id"/>
    <s v="62858-2071-0801"/>
    <s v="ASRI"/>
    <x v="11"/>
    <m/>
    <s v="Basic"/>
    <n v="211005"/>
    <s v="Staff"/>
    <s v="Head Office - ASGO"/>
    <x v="14"/>
    <n v="211005"/>
    <d v="2021-10-25T00:00:00"/>
    <s v="Account Payable Staff"/>
    <x v="8"/>
    <x v="1"/>
  </r>
  <r>
    <s v="User"/>
    <s v="Berliana Adi Safitri"/>
    <s v="berliana.safitri@asri.co.id"/>
    <s v="62857-9935-8134"/>
    <s v="ASRI"/>
    <x v="12"/>
    <m/>
    <s v="Basic"/>
    <n v="231055"/>
    <s v="Staff"/>
    <s v="Head Office - ASGO"/>
    <x v="14"/>
    <n v="231055"/>
    <d v="2023-07-03T00:00:00"/>
    <s v="Asset Management &amp; Controller Staff"/>
    <x v="8"/>
    <x v="1"/>
  </r>
  <r>
    <s v="User"/>
    <s v="Elisa Kusumanita Sari"/>
    <s v="elisa.sari@asri.co.id"/>
    <s v="62812-2867-7820"/>
    <s v="ASRI"/>
    <x v="11"/>
    <m/>
    <s v="Basic"/>
    <n v="221295"/>
    <s v="Staff"/>
    <s v="Head Office - ASGO"/>
    <x v="14"/>
    <n v="221295"/>
    <d v="2022-08-29T00:00:00"/>
    <s v="Accounting Staff"/>
    <x v="8"/>
    <x v="1"/>
  </r>
  <r>
    <s v="User"/>
    <s v="Christian"/>
    <s v="christian@asri.co.id"/>
    <s v="62818-0813-4922"/>
    <s v="ASRI"/>
    <x v="11"/>
    <m/>
    <s v="Basic"/>
    <n v="220689"/>
    <s v="Staff"/>
    <s v="Head Office - ASGO"/>
    <x v="14"/>
    <n v="220689"/>
    <d v="2022-05-17T00:00:00"/>
    <s v="Tax Staff"/>
    <x v="8"/>
    <x v="1"/>
  </r>
  <r>
    <s v="User"/>
    <s v="Christin Aprina"/>
    <s v="christin.aprina@asri.co.id"/>
    <s v="62812-6204-8265"/>
    <s v="ASRI"/>
    <x v="11"/>
    <m/>
    <s v="Basic"/>
    <n v="191066"/>
    <s v="Staff"/>
    <s v="Head Office - ASGO"/>
    <x v="14"/>
    <n v="191066"/>
    <d v="2019-11-18T00:00:00"/>
    <s v="Account Receivable Staff"/>
    <x v="8"/>
    <x v="1"/>
  </r>
  <r>
    <s v="User"/>
    <s v="Diniati Meita"/>
    <s v="diniati.meita@asri.co.id"/>
    <s v="62857-1613-1975"/>
    <s v="ASRI"/>
    <x v="11"/>
    <m/>
    <s v="Basic"/>
    <n v="150252"/>
    <s v="Staff"/>
    <s v="Head Office - ASGO"/>
    <x v="14"/>
    <n v="150252"/>
    <d v="2015-03-03T00:00:00"/>
    <s v="Tax Staff"/>
    <x v="8"/>
    <x v="1"/>
  </r>
  <r>
    <s v="User"/>
    <s v="Dian Daniasih"/>
    <s v="dian.daniasih@asri.co.id"/>
    <m/>
    <s v="ASRI"/>
    <x v="11"/>
    <m/>
    <s v="Basic"/>
    <n v="170395"/>
    <s v="Staff"/>
    <s v="Unit - MOI"/>
    <x v="14"/>
    <n v="170395"/>
    <d v="2017-05-02T00:00:00"/>
    <s v="Cashier Staff"/>
    <x v="8"/>
    <x v="1"/>
  </r>
  <r>
    <s v="User"/>
    <s v="Daniel"/>
    <s v="daniel.widyasana@asri.co.id"/>
    <s v="62819-3244-7419"/>
    <s v="ASRI"/>
    <x v="12"/>
    <m/>
    <s v="Basic"/>
    <n v="231932"/>
    <s v="Staff"/>
    <s v="Head Office - ASGO"/>
    <x v="14"/>
    <n v="231932"/>
    <d v="2023-11-01T00:00:00"/>
    <s v="Asset Management &amp; Controller Staff"/>
    <x v="8"/>
    <x v="1"/>
  </r>
  <r>
    <s v="User"/>
    <s v="Darmawan Setianggono"/>
    <s v="darmawan.setianggono@asri.co.id"/>
    <s v="62811-1149-882"/>
    <s v="ASRI"/>
    <x v="11"/>
    <m/>
    <s v="Basic"/>
    <n v="150924"/>
    <s v="Staff"/>
    <s v="Head Office - ASGO"/>
    <x v="14"/>
    <n v="150924"/>
    <d v="2015-10-26T00:00:00"/>
    <s v="Collection Staff"/>
    <x v="8"/>
    <x v="1"/>
  </r>
  <r>
    <s v="User"/>
    <s v="spv tax"/>
    <s v="spv.tax@tamananggrekresidence.co.id"/>
    <m/>
    <s v="TaRes"/>
    <x v="11"/>
    <m/>
    <s v="Standard"/>
    <n v="230073"/>
    <m/>
    <s v="Head Office - ASGO"/>
    <x v="15"/>
    <n v="230073"/>
    <d v="2023-01-24T00:00:00"/>
    <s v="Tax Supervisor"/>
    <x v="8"/>
    <x v="1"/>
  </r>
  <r>
    <s v="User"/>
    <s v="Yusuf Ichsan"/>
    <s v="yusuf.ichsan@asri.co.id"/>
    <s v="62877-1465-1256"/>
    <s v="ASRI"/>
    <x v="11"/>
    <m/>
    <s v="Basic"/>
    <n v="181468"/>
    <s v="Staff"/>
    <s v="Head Office - ASGO"/>
    <x v="15"/>
    <n v="181468"/>
    <d v="2018-11-26T00:00:00"/>
    <s v="Accounting Supervisor"/>
    <x v="8"/>
    <x v="1"/>
  </r>
  <r>
    <s v="User"/>
    <s v="Vera Setiawati"/>
    <s v="vera.setiawati@asri.co.id"/>
    <s v="62812-7760-9317"/>
    <s v="ASRI"/>
    <x v="11"/>
    <m/>
    <s v="Basic"/>
    <n v="230553"/>
    <s v="SPV"/>
    <s v="Head Office - ASGO"/>
    <x v="15"/>
    <n v="230553"/>
    <d v="2023-05-02T00:00:00"/>
    <s v="Cashier Supervisor"/>
    <x v="8"/>
    <x v="1"/>
  </r>
  <r>
    <s v="User"/>
    <s v="Rischa Widianti"/>
    <s v="rischa.widianti@asri.co.id"/>
    <s v="62812-8637-1158"/>
    <s v="ASRI"/>
    <x v="11"/>
    <m/>
    <s v="Basic"/>
    <n v="230174"/>
    <s v="Assistant Manager"/>
    <s v="Head Office - ASGO"/>
    <x v="15"/>
    <n v="230174"/>
    <d v="2023-02-13T00:00:00"/>
    <s v="Project Coordinator &amp; Administrator Supervisor"/>
    <x v="8"/>
    <x v="1"/>
  </r>
  <r>
    <s v="User"/>
    <s v="Nur Hidayah"/>
    <s v="nur.hidayah@asri.co.id"/>
    <s v="62821-2464-2623"/>
    <s v="ASRI"/>
    <x v="11"/>
    <m/>
    <s v="Basic"/>
    <n v="140819"/>
    <s v="Staff"/>
    <s v="Head Office - ASGO"/>
    <x v="15"/>
    <n v="140819"/>
    <d v="2014-08-04T00:00:00"/>
    <s v="Account Receivable Supervisor"/>
    <x v="8"/>
    <x v="1"/>
  </r>
  <r>
    <s v="User"/>
    <s v="Nico William"/>
    <s v="nico.william@asri.co.id"/>
    <s v="62856-9999-910"/>
    <s v="ASRI"/>
    <x v="11"/>
    <m/>
    <s v="Basic"/>
    <n v="170849"/>
    <s v="SPV"/>
    <s v="Head Office - ASGO"/>
    <x v="15"/>
    <n v="170849"/>
    <d v="2017-09-20T00:00:00"/>
    <s v="Accounting Supervisor"/>
    <x v="8"/>
    <x v="1"/>
  </r>
  <r>
    <s v="User"/>
    <s v="Eva Tri Handayani"/>
    <s v="eva.handayani@asri.co.id"/>
    <s v="62812-9582-5417"/>
    <s v="ASRI"/>
    <x v="11"/>
    <m/>
    <s v="Basic"/>
    <n v="220320"/>
    <s v="SPV"/>
    <s v="Head Office - ASGO"/>
    <x v="15"/>
    <n v="220320"/>
    <d v="2022-03-07T00:00:00"/>
    <s v="Tax Supervisor"/>
    <x v="8"/>
    <x v="1"/>
  </r>
  <r>
    <s v="User"/>
    <s v="Een"/>
    <s v="een@asri.co.id"/>
    <s v="62812-9113-2313"/>
    <s v="ASRI"/>
    <x v="11"/>
    <m/>
    <s v="Basic"/>
    <n v="150712"/>
    <s v="Staff"/>
    <s v="Head Office - ASGO"/>
    <x v="15"/>
    <n v="150712"/>
    <d v="2015-08-24T00:00:00"/>
    <s v="Account Payable Supervisor"/>
    <x v="8"/>
    <x v="1"/>
  </r>
  <r>
    <s v="User"/>
    <s v="Dustin Kumara"/>
    <s v="dustin.kumara@asri.co.id"/>
    <s v="62853-1358-3820"/>
    <s v="ASRI"/>
    <x v="11"/>
    <m/>
    <s v="Basic"/>
    <n v="190783"/>
    <s v="Staff"/>
    <s v="Head Office - ASGO"/>
    <x v="15"/>
    <n v="190783"/>
    <d v="2019-09-02T00:00:00"/>
    <s v="Collection Supervisor"/>
    <x v="8"/>
    <x v="1"/>
  </r>
  <r>
    <s v="User"/>
    <s v="Citra Puspa"/>
    <s v="citra.puspa@asri.co.id"/>
    <s v="62821-1396-3496"/>
    <s v="ASRI"/>
    <x v="11"/>
    <m/>
    <s v="Basic"/>
    <n v="180202"/>
    <s v="SPV"/>
    <s v="Head Office - ASGO"/>
    <x v="15"/>
    <n v="180202"/>
    <d v="2018-02-12T00:00:00"/>
    <s v="Accounting Supervisor"/>
    <x v="8"/>
    <x v="1"/>
  </r>
  <r>
    <s v="User"/>
    <s v="Mikha Riana"/>
    <s v="mikha.riana@asri.co.id"/>
    <s v="62857-1437-1031"/>
    <s v="ASRI"/>
    <x v="11"/>
    <m/>
    <s v="Basic"/>
    <m/>
    <s v="SPV"/>
    <s v="Head Office - ASGO"/>
    <x v="16"/>
    <n v="0"/>
    <m/>
    <m/>
    <x v="8"/>
    <x v="1"/>
  </r>
  <r>
    <s v="User"/>
    <s v="Silvia Putri"/>
    <s v="silvia.putri@asri.co.id"/>
    <s v="62896-1838-5232"/>
    <s v="ASRI"/>
    <x v="15"/>
    <m/>
    <s v="Basic"/>
    <n v="210363"/>
    <s v="SPV"/>
    <s v="Head Office - ASGO"/>
    <x v="13"/>
    <n v="210363"/>
    <d v="2021-06-02T00:00:00"/>
    <s v="Talent Acquisition Staff"/>
    <x v="11"/>
    <x v="1"/>
  </r>
  <r>
    <s v="User"/>
    <s v="Senthia Windy Lestari"/>
    <s v="senthia.windy@ashta.co.id"/>
    <s v="62821-2280-3053"/>
    <s v="Ashta"/>
    <x v="15"/>
    <m/>
    <s v="Standard"/>
    <n v="110144"/>
    <s v="Staff"/>
    <s v="Unit - ASHTA"/>
    <x v="13"/>
    <n v="110144"/>
    <d v="2011-02-01T00:00:00"/>
    <s v="HR &amp; GA Operation Staff"/>
    <x v="11"/>
    <x v="1"/>
  </r>
  <r>
    <s v="User"/>
    <s v="Winda Wijaya"/>
    <s v="winda.wijaya@hublife.co.id"/>
    <s v="6289-7910-8667"/>
    <s v="Hublife"/>
    <x v="15"/>
    <m/>
    <s v="Standard"/>
    <n v="240427"/>
    <s v="Staff"/>
    <s v="Unit - HUBLIFE"/>
    <x v="13"/>
    <n v="240427"/>
    <d v="2024-03-01T00:00:00"/>
    <s v="HR &amp; GA Operation Staff"/>
    <x v="11"/>
    <x v="1"/>
  </r>
  <r>
    <s v="User"/>
    <s v="Storekeeper"/>
    <s v="storekeeper@fatmawaticitycenter.co.id"/>
    <m/>
    <s v="FCC"/>
    <x v="15"/>
    <m/>
    <s v="Standard"/>
    <s v="-"/>
    <s v="Staff"/>
    <s v="Unit - Fatmawati City Center"/>
    <x v="14"/>
    <s v="-"/>
    <m/>
    <m/>
    <x v="11"/>
    <x v="1"/>
  </r>
  <r>
    <s v="User"/>
    <s v="HRD"/>
    <s v="hrd@fatmawaticitycenter.co.id"/>
    <s v="62851-5624-0752"/>
    <s v="FCC"/>
    <x v="15"/>
    <m/>
    <s v="Standard"/>
    <s v="-"/>
    <s v="Staff"/>
    <s v="Unit - Fatmawati City Center"/>
    <x v="14"/>
    <s v="-"/>
    <m/>
    <m/>
    <x v="11"/>
    <x v="1"/>
  </r>
  <r>
    <s v="User"/>
    <s v="Storekeeper"/>
    <s v="storekeeper@menarajakarta.co.id"/>
    <m/>
    <s v="MJ"/>
    <x v="15"/>
    <m/>
    <s v="Standard"/>
    <n v="231287"/>
    <m/>
    <s v="Unit - Menara Jakarta"/>
    <x v="14"/>
    <n v="231287"/>
    <d v="2023-08-02T00:00:00"/>
    <s v="Storekeeper"/>
    <x v="11"/>
    <x v="1"/>
  </r>
  <r>
    <s v="User"/>
    <s v="storekeeper"/>
    <s v="storekeeper@tamananggrekresidence.co.id"/>
    <m/>
    <s v="TaRes"/>
    <x v="15"/>
    <m/>
    <s v="Standard"/>
    <n v="200469"/>
    <m/>
    <s v="Unit - Taman Anggrek Residences"/>
    <x v="14"/>
    <n v="200469"/>
    <d v="2020-08-18T00:00:00"/>
    <s v="Store Keeper"/>
    <x v="11"/>
    <x v="1"/>
  </r>
  <r>
    <s v="User"/>
    <s v="Feony Salsabila Dadi"/>
    <s v="feony.dadi@mallofindonesia.com"/>
    <s v="62877-7521-8694"/>
    <s v="MOI"/>
    <x v="15"/>
    <m/>
    <s v="Basic"/>
    <n v="231356"/>
    <s v="Staff"/>
    <s v="Unit - MOI"/>
    <x v="14"/>
    <n v="231356"/>
    <d v="2023-08-09T00:00:00"/>
    <s v="HR &amp; GA Operation Staff"/>
    <x v="11"/>
    <x v="1"/>
  </r>
  <r>
    <s v="User"/>
    <s v="Kandar Meidianto"/>
    <s v="kandar.meidianto@pikavenue.com"/>
    <s v="62857-7559-6007"/>
    <s v="PIK Avenue"/>
    <x v="16"/>
    <m/>
    <s v="Basic"/>
    <n v="170747"/>
    <s v="Staff"/>
    <s v="Unit - PIK Avenue"/>
    <x v="14"/>
    <n v="170747"/>
    <d v="2017-08-21T00:00:00"/>
    <s v="Warehouse Staff"/>
    <x v="11"/>
    <x v="1"/>
  </r>
  <r>
    <s v="User"/>
    <s v="kevin edria"/>
    <s v="kevin.edria@pikavenue.com"/>
    <s v="62812-9355-8377"/>
    <s v="PIK Avenue"/>
    <x v="15"/>
    <m/>
    <s v="Basic"/>
    <n v="210746"/>
    <s v="Staff"/>
    <s v="Unit - PIK Avenue"/>
    <x v="14"/>
    <n v="210746"/>
    <d v="2021-08-23T00:00:00"/>
    <s v="HR &amp; GA Operation Staff"/>
    <x v="11"/>
    <x v="1"/>
  </r>
  <r>
    <s v="User"/>
    <s v="Agung Widiyantoko"/>
    <s v="agung.widiyantoko@mallofindonesia.com"/>
    <m/>
    <s v="MOI"/>
    <x v="16"/>
    <m/>
    <s v="Basic"/>
    <n v="190829"/>
    <s v="Staff"/>
    <s v="Unit - MOI"/>
    <x v="14"/>
    <n v="190829"/>
    <d v="2019-09-09T00:00:00"/>
    <s v="Warehouse Mall Staff"/>
    <x v="11"/>
    <x v="1"/>
  </r>
  <r>
    <s v="User"/>
    <s v="gracia loemongga"/>
    <s v="gracia.loemongga@grandgalaxypark.com"/>
    <s v="62812-9541-6679"/>
    <s v="GGP"/>
    <x v="15"/>
    <m/>
    <s v="Basic"/>
    <n v="220304"/>
    <s v="Staff"/>
    <s v="Unit - GGP"/>
    <x v="14"/>
    <n v="220304"/>
    <d v="2022-03-14T00:00:00"/>
    <s v="HR &amp; GA Operation Staff"/>
    <x v="11"/>
    <x v="1"/>
  </r>
  <r>
    <s v="User"/>
    <s v="Vidya Clareta Lembono"/>
    <s v="vidya.lembono@asri.co.id"/>
    <s v="62811-8588-872"/>
    <s v="ASRI"/>
    <x v="15"/>
    <m/>
    <s v="Basic"/>
    <n v="221283"/>
    <s v="Staff"/>
    <s v="Head Office - ASGO"/>
    <x v="14"/>
    <n v="221283"/>
    <d v="2022-09-01T00:00:00"/>
    <s v="Talent Acquisition Staff"/>
    <x v="11"/>
    <x v="1"/>
  </r>
  <r>
    <s v="User"/>
    <s v="Vanesa Marcella"/>
    <s v="vanesa.marcella@asri.co.id"/>
    <s v="62877-8883-5814"/>
    <s v="ASRI"/>
    <x v="15"/>
    <m/>
    <s v="Basic"/>
    <n v="232094"/>
    <s v="Staff"/>
    <s v="Head Office - ASGO"/>
    <x v="14"/>
    <n v="232094"/>
    <d v="2023-11-20T00:00:00"/>
    <s v="Employer Branding Staff"/>
    <x v="11"/>
    <x v="1"/>
  </r>
  <r>
    <s v="Non User"/>
    <s v="ASHTATALENTS"/>
    <s v="talents@ashta.co.id"/>
    <m/>
    <s v="Ashta"/>
    <x v="15"/>
    <m/>
    <s v="Basic"/>
    <m/>
    <s v="Staff"/>
    <s v="Unit - ASHTA"/>
    <x v="14"/>
    <m/>
    <m/>
    <m/>
    <x v="11"/>
    <x v="1"/>
  </r>
  <r>
    <s v="Non User"/>
    <s v="Talent Acquisition"/>
    <s v="talent.acquisition@asri.co.id"/>
    <m/>
    <s v="ASRI"/>
    <x v="15"/>
    <m/>
    <s v="Basic"/>
    <m/>
    <s v="Staff"/>
    <s v="Head Office - ASGO"/>
    <x v="14"/>
    <m/>
    <m/>
    <m/>
    <x v="11"/>
    <x v="1"/>
  </r>
  <r>
    <s v="User"/>
    <s v="Hamdan"/>
    <s v="hamdan@ashta.co.id"/>
    <s v="62813-8927-9101"/>
    <s v="Ashta"/>
    <x v="16"/>
    <m/>
    <s v="Standard"/>
    <n v="231764"/>
    <s v="Staff"/>
    <s v="Unit - ASHTA"/>
    <x v="14"/>
    <n v="231764"/>
    <d v="2018-08-27T00:00:00"/>
    <s v="Warehouse Staff"/>
    <x v="11"/>
    <x v="1"/>
  </r>
  <r>
    <s v="User"/>
    <s v="Selviana Chandra Wijaya"/>
    <s v="selviana.wijaya@asri.co.id"/>
    <s v="62812-8009-6737"/>
    <s v="ASRI"/>
    <x v="15"/>
    <m/>
    <s v="Basic"/>
    <m/>
    <s v="Staff"/>
    <s v="Head Office - ASGO"/>
    <x v="14"/>
    <n v="0"/>
    <m/>
    <m/>
    <x v="11"/>
    <x v="1"/>
  </r>
  <r>
    <s v="Non User"/>
    <s v="Recruitment"/>
    <s v="recruitment@asri.co.id"/>
    <m/>
    <s v="ASRI"/>
    <x v="15"/>
    <m/>
    <s v="Basic"/>
    <m/>
    <s v="Staff"/>
    <s v="Head Office - ASGO"/>
    <x v="14"/>
    <m/>
    <m/>
    <m/>
    <x v="11"/>
    <x v="1"/>
  </r>
  <r>
    <s v="User"/>
    <s v="Rezky Suhendra"/>
    <s v="rezky.suhendra@hublife.co.id"/>
    <m/>
    <s v="Hublife"/>
    <x v="16"/>
    <m/>
    <s v="Standard"/>
    <n v="221124"/>
    <s v="Staff"/>
    <s v="Unit - HUBLIFE"/>
    <x v="14"/>
    <n v="221124"/>
    <d v="2022-08-01T00:00:00"/>
    <s v="Warehouse Staff"/>
    <x v="11"/>
    <x v="1"/>
  </r>
  <r>
    <s v="Non User"/>
    <s v="HR People Development"/>
    <s v="hr.peopledevelopment@asri.co.id"/>
    <m/>
    <s v="ASRI"/>
    <x v="15"/>
    <m/>
    <s v="Basic"/>
    <m/>
    <s v="Staff"/>
    <s v="Head Office - ASGO"/>
    <x v="14"/>
    <m/>
    <m/>
    <m/>
    <x v="11"/>
    <x v="1"/>
  </r>
  <r>
    <s v="Non User"/>
    <s v="Hi ASRI"/>
    <s v="admin.hi@asri.co.id"/>
    <m/>
    <s v="ASRI"/>
    <x v="15"/>
    <m/>
    <s v="Basic"/>
    <m/>
    <s v="Staff"/>
    <s v="Head Office - ASGO"/>
    <x v="14"/>
    <m/>
    <m/>
    <m/>
    <x v="11"/>
    <x v="1"/>
  </r>
  <r>
    <s v="User"/>
    <s v="Andhiyah Tsabitah"/>
    <s v="andhiyah.tsabitah@asri.co.id"/>
    <s v="62851-5624-0752"/>
    <s v="ASRI"/>
    <x v="15"/>
    <m/>
    <s v="Basic"/>
    <n v="211117"/>
    <s v="Staff"/>
    <s v="Unit - Fatmawati City Center"/>
    <x v="14"/>
    <n v="211117"/>
    <d v="2021-11-22T00:00:00"/>
    <s v="HR &amp; GA Operation Staff"/>
    <x v="11"/>
    <x v="1"/>
  </r>
  <r>
    <s v="Non User"/>
    <s v="Hello ASRI"/>
    <s v="hello@asri.co.id"/>
    <m/>
    <s v="ASRI"/>
    <x v="15"/>
    <m/>
    <s v="Basic"/>
    <m/>
    <s v="Staff"/>
    <s v="Head Office - ASGO"/>
    <x v="14"/>
    <m/>
    <m/>
    <m/>
    <x v="11"/>
    <x v="1"/>
  </r>
  <r>
    <s v="Non User"/>
    <s v="AskHRD"/>
    <s v="askHRD@asri.co.id"/>
    <m/>
    <s v="ASRI"/>
    <x v="15"/>
    <m/>
    <s v="Basic"/>
    <m/>
    <s v="Staff"/>
    <s v="Head Office - ASGO"/>
    <x v="14"/>
    <m/>
    <m/>
    <m/>
    <x v="11"/>
    <x v="1"/>
  </r>
  <r>
    <s v="User"/>
    <s v="Dimsiyi Habibi"/>
    <s v="dimsiyi.habibi@mallofindonesia.com"/>
    <m/>
    <s v="MOI"/>
    <x v="15"/>
    <m/>
    <s v="Basic"/>
    <n v="160801"/>
    <s v="Staff"/>
    <s v="Unit - MOI"/>
    <x v="15"/>
    <n v="160801"/>
    <d v="2016-10-10T00:00:00"/>
    <s v="HR &amp; GA Operation Supervisor"/>
    <x v="11"/>
    <x v="1"/>
  </r>
  <r>
    <s v="User"/>
    <s v="Subroto"/>
    <s v="subroto.faa@grandgalaxypark.com"/>
    <m/>
    <s v="GGP"/>
    <x v="16"/>
    <m/>
    <s v="Basic"/>
    <n v="103469"/>
    <s v="Staff"/>
    <s v="Unit - GGP"/>
    <x v="15"/>
    <n v="103469"/>
    <d v="2010-12-01T00:00:00"/>
    <s v="Warehouse Supervisor"/>
    <x v="11"/>
    <x v="1"/>
  </r>
  <r>
    <s v="User"/>
    <s v="santi silviana"/>
    <s v="santi.silviana@pikavenue.com"/>
    <s v="62817-6665-677"/>
    <s v="PIK Avenue"/>
    <x v="15"/>
    <m/>
    <s v="Basic"/>
    <n v="170103"/>
    <s v="Staff"/>
    <s v="Unit - PIK Avenue"/>
    <x v="15"/>
    <n v="170103"/>
    <d v="2017-02-01T00:00:00"/>
    <s v="HR &amp; GA Operation Supervisor"/>
    <x v="11"/>
    <x v="1"/>
  </r>
  <r>
    <s v="User"/>
    <s v="Radityo Reksagama"/>
    <s v="radityo.reksagama@asri.co.id"/>
    <s v="62812-9909-8838"/>
    <s v="ASRI"/>
    <x v="15"/>
    <m/>
    <s v="Basic"/>
    <n v="160661"/>
    <s v="Staff"/>
    <s v="Unit - Taman Anggrek Residences"/>
    <x v="15"/>
    <n v="160661"/>
    <d v="2016-08-24T00:00:00"/>
    <s v="HR &amp; GA Supervisor"/>
    <x v="11"/>
    <x v="1"/>
  </r>
  <r>
    <s v="User"/>
    <s v="Mia Johanna"/>
    <s v="mia.johanna@asri.co.id"/>
    <s v="62813-2121-2585"/>
    <s v="ASRI"/>
    <x v="15"/>
    <m/>
    <s v="Basic"/>
    <n v="141230"/>
    <s v="Staff"/>
    <s v="Head Office - ASGO"/>
    <x v="15"/>
    <n v="141230"/>
    <d v="2014-10-31T00:00:00"/>
    <s v="HR &amp; GA Supervisor"/>
    <x v="11"/>
    <x v="1"/>
  </r>
  <r>
    <s v="User"/>
    <s v="Merry Gleadis Ingrid Waladow"/>
    <s v="merry.waladow@asri.co.id"/>
    <s v="62812-1196-0553"/>
    <s v="ASRI"/>
    <x v="15"/>
    <m/>
    <s v="Basic"/>
    <n v="220473"/>
    <s v="SPV"/>
    <s v="Head Office - ASGO"/>
    <x v="15"/>
    <n v="220473"/>
    <d v="2022-04-01T00:00:00"/>
    <s v="Compensation &amp; Benefit  Supervisor"/>
    <x v="11"/>
    <x v="1"/>
  </r>
  <r>
    <s v="User"/>
    <s v="IT Support"/>
    <s v="it.support@menarajakarta.co.id"/>
    <m/>
    <s v="MJ"/>
    <x v="20"/>
    <m/>
    <s v="Basic"/>
    <s v="-"/>
    <s v="Staff"/>
    <s v="Unit - Menara Jakarta"/>
    <x v="14"/>
    <s v="-"/>
    <m/>
    <m/>
    <x v="15"/>
    <x v="1"/>
  </r>
  <r>
    <s v="User"/>
    <s v="Wilson"/>
    <s v="wilson.wilson@asri.co.id"/>
    <s v="62812-1226-7237"/>
    <s v="ASRI"/>
    <x v="20"/>
    <m/>
    <s v="Standard"/>
    <n v="220909"/>
    <s v="Staff"/>
    <s v="Head Office - ASGO"/>
    <x v="14"/>
    <n v="220909"/>
    <d v="2022-07-01T00:00:00"/>
    <s v="IT Application Staff"/>
    <x v="15"/>
    <x v="1"/>
  </r>
  <r>
    <s v="User"/>
    <s v="Romi Fusianto"/>
    <s v="romi.fusianto@asri.co.id"/>
    <s v="62812-9840-6557"/>
    <s v="ASRI"/>
    <x v="20"/>
    <m/>
    <s v="Basic"/>
    <n v="211054"/>
    <s v="SPV"/>
    <s v="Head Office - ASGO"/>
    <x v="14"/>
    <n v="211054"/>
    <d v="2021-11-08T00:00:00"/>
    <s v="IT Application Staff"/>
    <x v="15"/>
    <x v="1"/>
  </r>
  <r>
    <s v="Non User"/>
    <s v="Testing IT"/>
    <s v="testingit@asri.co.id"/>
    <m/>
    <s v="ASRI"/>
    <x v="20"/>
    <m/>
    <s v="Basic"/>
    <m/>
    <s v="Staff"/>
    <s v="Head Office - ASGO"/>
    <x v="14"/>
    <m/>
    <m/>
    <m/>
    <x v="15"/>
    <x v="1"/>
  </r>
  <r>
    <s v="User"/>
    <s v="Moh. Gagas Sanda Ramadhan"/>
    <s v="moh.ramadhan@asri.co.id"/>
    <s v="62857-0066-9244"/>
    <s v="ASRI"/>
    <x v="20"/>
    <m/>
    <s v="Basic"/>
    <n v="232054"/>
    <s v="Staff"/>
    <s v="Head Office - ASGO"/>
    <x v="14"/>
    <n v="232054"/>
    <d v="2023-11-13T00:00:00"/>
    <s v="IT Infrastructure Staff"/>
    <x v="15"/>
    <x v="1"/>
  </r>
  <r>
    <s v="Non User"/>
    <s v="it.support"/>
    <s v="it.support@asri.co.id"/>
    <m/>
    <s v="ASRI"/>
    <x v="20"/>
    <m/>
    <s v="Basic"/>
    <m/>
    <s v="Staff"/>
    <s v="Head Office - ASGO"/>
    <x v="14"/>
    <m/>
    <m/>
    <m/>
    <x v="15"/>
    <x v="1"/>
  </r>
  <r>
    <s v="Non User"/>
    <s v="IT Alert"/>
    <s v="it.alert@asri.co.id"/>
    <m/>
    <s v="ASRI"/>
    <x v="20"/>
    <m/>
    <s v="Basic"/>
    <m/>
    <s v="Staff"/>
    <s v="Head Office - ASGO"/>
    <x v="14"/>
    <m/>
    <m/>
    <m/>
    <x v="15"/>
    <x v="1"/>
  </r>
  <r>
    <s v="User"/>
    <s v="Admin IT"/>
    <s v="ariya.ramsi@asri.co.id"/>
    <s v="62813-2868-2033"/>
    <s v="ASRI"/>
    <x v="20"/>
    <m/>
    <s v="Basic"/>
    <n v="180362"/>
    <s v="Admin"/>
    <s v="Head Office - ASGO"/>
    <x v="14"/>
    <n v="180362"/>
    <d v="2018-03-06T00:00:00"/>
    <s v="IT Administration Staff"/>
    <x v="15"/>
    <x v="1"/>
  </r>
  <r>
    <s v="Non User"/>
    <s v="Host Master"/>
    <s v="hostmaster@asri.co.id"/>
    <m/>
    <s v="ASRI"/>
    <x v="20"/>
    <m/>
    <s v="Basic"/>
    <m/>
    <s v="Staff"/>
    <s v="Head Office - ASGO"/>
    <x v="14"/>
    <m/>
    <m/>
    <m/>
    <x v="15"/>
    <x v="1"/>
  </r>
  <r>
    <s v="User"/>
    <s v="Aldo Jeffry F Wowor"/>
    <s v="aldo.wowor@asri.co.id"/>
    <s v="62812-2172-8811"/>
    <s v="ASRI"/>
    <x v="20"/>
    <m/>
    <s v="Basic"/>
    <n v="221284"/>
    <s v="Staff"/>
    <s v="Head Office - ASGO"/>
    <x v="14"/>
    <n v="221284"/>
    <d v="2022-09-01T00:00:00"/>
    <s v="IT Infrastructure Staff"/>
    <x v="15"/>
    <x v="1"/>
  </r>
  <r>
    <s v="User"/>
    <s v="Hendry Prasetyo"/>
    <s v="hendry.prasetyo@asri.co.id"/>
    <s v="62813-8537-2321"/>
    <s v="ASRI"/>
    <x v="20"/>
    <m/>
    <s v="Basic"/>
    <n v="240025"/>
    <s v="Staff"/>
    <s v="Head Office - ASGO"/>
    <x v="14"/>
    <n v="240025"/>
    <d v="2024-01-08T00:00:00"/>
    <s v="IT Infrastructure Staff "/>
    <x v="15"/>
    <x v="1"/>
  </r>
  <r>
    <s v="Non User"/>
    <s v="Helpdesk IT ASRI"/>
    <s v="ticketing@asri.co.id"/>
    <m/>
    <s v="ASRI"/>
    <x v="20"/>
    <m/>
    <s v="Basic"/>
    <m/>
    <s v="Staff"/>
    <s v="Head Office - ASGO"/>
    <x v="14"/>
    <m/>
    <m/>
    <m/>
    <x v="15"/>
    <x v="1"/>
  </r>
  <r>
    <s v="Non User"/>
    <s v="GP Alert"/>
    <s v="gp.alert@asri.co.id"/>
    <m/>
    <s v="ASRI"/>
    <x v="20"/>
    <m/>
    <s v="Basic"/>
    <m/>
    <s v="Staff"/>
    <s v="Head Office - ASGO"/>
    <x v="14"/>
    <m/>
    <m/>
    <m/>
    <x v="15"/>
    <x v="1"/>
  </r>
  <r>
    <s v="User"/>
    <s v="Fransiskus Simson"/>
    <s v="fransiskus.simson@asri.co.id"/>
    <s v="62813-9123-2461"/>
    <s v="ASRI"/>
    <x v="20"/>
    <m/>
    <s v="Basic"/>
    <n v="231399"/>
    <s v="Staff"/>
    <s v="Head Office - ASGO"/>
    <x v="14"/>
    <n v="231399"/>
    <d v="2023-08-14T00:00:00"/>
    <s v="IT Infrastructure Staff "/>
    <x v="15"/>
    <x v="1"/>
  </r>
  <r>
    <s v="User"/>
    <s v="Degia Parlopa"/>
    <s v="degia.parlopa@asri.co.id"/>
    <s v="62812-8231-0886"/>
    <s v="ASRI"/>
    <x v="20"/>
    <m/>
    <s v="Basic"/>
    <n v="221489"/>
    <s v="SPV"/>
    <s v="Head Office - ASGO"/>
    <x v="14"/>
    <n v="221489"/>
    <d v="2022-10-03T00:00:00"/>
    <s v="IT Infrastructure Staff "/>
    <x v="15"/>
    <x v="1"/>
  </r>
  <r>
    <s v="User"/>
    <s v="Albin Patu Putra Wangsa"/>
    <s v="albin.wangsa@asri.co.id"/>
    <s v="62819-5252-0528"/>
    <s v="ASRI"/>
    <x v="20"/>
    <m/>
    <s v="Basic"/>
    <n v="220290"/>
    <s v="SPV"/>
    <s v="Head Office - ASGO"/>
    <x v="15"/>
    <n v="220290"/>
    <d v="2022-03-01T00:00:00"/>
    <s v="IT Infrastructure Supervisor"/>
    <x v="15"/>
    <x v="1"/>
  </r>
  <r>
    <s v="User"/>
    <s v="Hardi Wasisto"/>
    <s v="hardi.wasisto@asri.co.id"/>
    <s v="62857-1876-9329"/>
    <s v="ASRI"/>
    <x v="20"/>
    <m/>
    <s v="Basic"/>
    <n v="180426"/>
    <s v="SPV"/>
    <s v="Unit - MOI"/>
    <x v="15"/>
    <n v="180426"/>
    <d v="2018-03-19T00:00:00"/>
    <s v="IT Application Supervisor"/>
    <x v="15"/>
    <x v="1"/>
  </r>
  <r>
    <s v="User"/>
    <s v="Sidha Primanda"/>
    <s v="sidha.primanda@asri.co.id"/>
    <m/>
    <s v="ASRI"/>
    <x v="7"/>
    <m/>
    <s v="Basic"/>
    <n v="230846"/>
    <s v="Staff"/>
    <s v="Unit - MOI"/>
    <x v="14"/>
    <n v="230846"/>
    <d v="2018-02-26T00:00:00"/>
    <s v="Drafter Staff"/>
    <x v="16"/>
    <x v="1"/>
  </r>
  <r>
    <s v="User"/>
    <s v="Rachel  Rouli"/>
    <s v="rachel.rouli@asri.co.id"/>
    <s v="62822-1325-9133"/>
    <s v="ASRI"/>
    <x v="5"/>
    <m/>
    <s v="Basic"/>
    <n v="220037"/>
    <s v="Staff"/>
    <s v="Unit - MOI"/>
    <x v="14"/>
    <n v="220037"/>
    <d v="2022-01-24T00:00:00"/>
    <s v="Leasing Staff"/>
    <x v="16"/>
    <x v="1"/>
  </r>
  <r>
    <s v="User"/>
    <s v="Michelle Victoria Rahadi"/>
    <s v="michelle.rahadi@asri.co.id"/>
    <s v="62878-8511-5169"/>
    <s v="ASRI"/>
    <x v="7"/>
    <m/>
    <s v="Basic"/>
    <n v="220902"/>
    <s v="Staff"/>
    <s v="Unit - MOI"/>
    <x v="14"/>
    <n v="220902"/>
    <d v="2022-06-27T00:00:00"/>
    <s v="Leasing Staff"/>
    <x v="16"/>
    <x v="1"/>
  </r>
  <r>
    <s v="User"/>
    <s v="Kinanthi Sekar Pinakesti"/>
    <s v="kinanthi.pinakesti@hublife.co.id"/>
    <s v="62851-5650-2310"/>
    <s v="Hublife"/>
    <x v="7"/>
    <m/>
    <s v="Standard"/>
    <n v="232100"/>
    <s v="Staff"/>
    <s v="Unit - HUBLIFE"/>
    <x v="14"/>
    <n v="232100"/>
    <d v="2023-11-20T00:00:00"/>
    <s v="Leasing Administration Staff"/>
    <x v="16"/>
    <x v="1"/>
  </r>
  <r>
    <s v="Non User"/>
    <s v="Leasing"/>
    <s v="leasing@hublife.co.id"/>
    <m/>
    <s v="Hublife"/>
    <x v="7"/>
    <m/>
    <s v="Basic"/>
    <m/>
    <s v="Staff"/>
    <s v="Unit - HUBLIFE"/>
    <x v="14"/>
    <m/>
    <m/>
    <m/>
    <x v="16"/>
    <x v="1"/>
  </r>
  <r>
    <s v="User"/>
    <s v="Lianawati"/>
    <s v="lianawati@asri.co.id"/>
    <m/>
    <s v="ASRI"/>
    <x v="7"/>
    <m/>
    <s v="Basic"/>
    <n v="210877"/>
    <s v="Admin"/>
    <s v="Unit - ASHTA"/>
    <x v="14"/>
    <n v="210877"/>
    <d v="2021-10-06T00:00:00"/>
    <s v="Leasing Administration Staff"/>
    <x v="16"/>
    <x v="1"/>
  </r>
  <r>
    <s v="User"/>
    <s v="Intan Natalia"/>
    <s v="intan.natalia@asri.co.id"/>
    <s v="62877-8396-7597"/>
    <s v="ASRI"/>
    <x v="7"/>
    <m/>
    <s v="Basic"/>
    <n v="232245"/>
    <s v="Staff"/>
    <s v="Unit - MOI"/>
    <x v="14"/>
    <n v="232245"/>
    <d v="2023-12-11T00:00:00"/>
    <s v="Leasing Staff"/>
    <x v="16"/>
    <x v="1"/>
  </r>
  <r>
    <s v="User"/>
    <s v="Arbhy Yuansar"/>
    <s v="arbhy.yuansar@asri.co.id"/>
    <s v="62812-1480-0500"/>
    <s v="ASRI"/>
    <x v="7"/>
    <m/>
    <s v="Basic"/>
    <n v="170311"/>
    <s v="Admin"/>
    <s v="Unit - MOI"/>
    <x v="14"/>
    <n v="170311"/>
    <d v="2017-04-12T00:00:00"/>
    <s v="Leasing Administration Staff"/>
    <x v="16"/>
    <x v="1"/>
  </r>
  <r>
    <s v="User"/>
    <s v="Clara Veronica"/>
    <s v="clara.veronica@asri.co.id"/>
    <s v="62896-9804-7767"/>
    <s v="ASRI"/>
    <x v="7"/>
    <m/>
    <s v="Basic"/>
    <n v="230720"/>
    <s v="Staff"/>
    <s v="Unit - MOI"/>
    <x v="14"/>
    <n v="230720"/>
    <d v="2023-05-24T00:00:00"/>
    <s v="Leasing Administration Staff"/>
    <x v="16"/>
    <x v="1"/>
  </r>
  <r>
    <s v="User"/>
    <s v="Elizabeth Nataline Riama Tobing"/>
    <s v="elizabeth.tobing@asri.co.id"/>
    <s v="62811-1089-393"/>
    <s v="ASRI"/>
    <x v="7"/>
    <m/>
    <s v="Basic"/>
    <n v="221576"/>
    <s v="SPV"/>
    <s v="Unit - MOI"/>
    <x v="15"/>
    <n v="221576"/>
    <d v="2022-10-24T00:00:00"/>
    <s v="Leasing Supervisor"/>
    <x v="16"/>
    <x v="1"/>
  </r>
  <r>
    <s v="User"/>
    <s v="Celline Febianca"/>
    <s v="celline.febianca@asri.co.id"/>
    <s v="62821-2363-1971"/>
    <s v="ASRI"/>
    <x v="7"/>
    <m/>
    <s v="Standard"/>
    <n v="221366"/>
    <s v="SPV"/>
    <s v="Unit - ASHTA"/>
    <x v="15"/>
    <n v="221366"/>
    <d v="2022-09-19T00:00:00"/>
    <s v="Leasing Supervisor"/>
    <x v="16"/>
    <x v="1"/>
  </r>
  <r>
    <s v="User"/>
    <s v="Vanessa Maria L"/>
    <s v="vanessa.maria@asri.co.id"/>
    <s v="62857-1170-1352"/>
    <s v="ASRI"/>
    <x v="7"/>
    <m/>
    <s v="Basic"/>
    <m/>
    <s v="SPV"/>
    <s v="Head Office - ASGO"/>
    <x v="16"/>
    <n v="0"/>
    <m/>
    <m/>
    <x v="16"/>
    <x v="1"/>
  </r>
  <r>
    <s v="User"/>
    <s v="Tania Imanuella Pasaka"/>
    <s v="tania.pasaka@asri.co.id"/>
    <s v="62813-5677-3727"/>
    <s v="ASRI"/>
    <x v="21"/>
    <m/>
    <s v="Basic"/>
    <n v="230819"/>
    <s v="Staff"/>
    <s v="Head Office - ASGO"/>
    <x v="14"/>
    <n v="230819"/>
    <d v="2023-06-05T00:00:00"/>
    <s v="Legal Staff"/>
    <x v="17"/>
    <x v="1"/>
  </r>
  <r>
    <s v="User"/>
    <s v="Saskia Angela"/>
    <s v="saskia.angela@asri.co.id"/>
    <s v="62821-2230-5722"/>
    <s v="ASRI"/>
    <x v="22"/>
    <m/>
    <s v="Basic"/>
    <n v="231871"/>
    <s v="Staff"/>
    <s v="Head Office - ASGO"/>
    <x v="14"/>
    <n v="231871"/>
    <d v="2023-10-23T00:00:00"/>
    <s v="Government Relations Staff"/>
    <x v="17"/>
    <x v="1"/>
  </r>
  <r>
    <s v="User"/>
    <s v="Komang Utami Dewi Artha"/>
    <s v="komang.artha@asri.co.id"/>
    <s v="62819-0548-9463"/>
    <s v="ASRI"/>
    <x v="21"/>
    <m/>
    <s v="Basic"/>
    <n v="221443"/>
    <s v="Staff"/>
    <s v="Head Office - ASGO"/>
    <x v="14"/>
    <n v="221443"/>
    <d v="2022-09-26T00:00:00"/>
    <s v="Legal Staff"/>
    <x v="17"/>
    <x v="1"/>
  </r>
  <r>
    <s v="User"/>
    <s v="Ikhsanul Oktrio Mirza"/>
    <s v="ikhsanul.mirza@asri.co.id"/>
    <s v="62812-6650-3255"/>
    <s v="ASRI"/>
    <x v="22"/>
    <m/>
    <s v="Basic"/>
    <n v="221160"/>
    <s v="Staff"/>
    <s v="Head Office - ASGO"/>
    <x v="14"/>
    <n v="221160"/>
    <d v="2022-08-08T00:00:00"/>
    <s v="Government Relations Staff"/>
    <x v="17"/>
    <x v="1"/>
  </r>
  <r>
    <s v="User"/>
    <s v="Puspa Ratih Trioktavira"/>
    <s v="puspa.trioktavira@asri.co.id"/>
    <s v="62812-9099-9310"/>
    <s v="ASRI"/>
    <x v="21"/>
    <m/>
    <s v="Basic"/>
    <n v="240040"/>
    <s v="SPV"/>
    <s v="Head Office - ASGO"/>
    <x v="15"/>
    <n v="240040"/>
    <d v="2024-01-10T00:00:00"/>
    <s v="Legal Supervisor"/>
    <x v="17"/>
    <x v="1"/>
  </r>
  <r>
    <s v="User"/>
    <s v="Michiko Lidya"/>
    <s v="michiko.lidya@asri.co.id"/>
    <s v="62813-8123-7217"/>
    <s v="ASRI"/>
    <x v="21"/>
    <m/>
    <s v="Basic"/>
    <n v="191124"/>
    <s v="SPV"/>
    <s v="Head Office - ASGO"/>
    <x v="15"/>
    <n v="191124"/>
    <d v="2019-12-02T00:00:00"/>
    <s v="Legal Supervisor"/>
    <x v="17"/>
    <x v="1"/>
  </r>
  <r>
    <s v="User"/>
    <s v="Dwi Ari"/>
    <s v="dwi.ari@asri.co.id"/>
    <s v="62895-1415-4094"/>
    <s v="ASRI"/>
    <x v="22"/>
    <m/>
    <s v="Basic"/>
    <n v="150957"/>
    <s v="SPV"/>
    <s v="Head Office - ASGO"/>
    <x v="15"/>
    <n v="150957"/>
    <d v="2015-11-02T00:00:00"/>
    <s v="Government Relations Supervisor"/>
    <x v="17"/>
    <x v="1"/>
  </r>
  <r>
    <s v="User"/>
    <s v="Citra Marina Napitupulu"/>
    <s v="citra.marina@asri.co.id"/>
    <s v="62821-3551-7545"/>
    <s v="ASRI"/>
    <x v="21"/>
    <m/>
    <s v="Basic"/>
    <n v="220502"/>
    <s v="SPV"/>
    <s v="Head Office - ASGO"/>
    <x v="15"/>
    <n v="220502"/>
    <d v="2022-04-04T00:00:00"/>
    <s v="Legal Supervisor"/>
    <x v="17"/>
    <x v="1"/>
  </r>
  <r>
    <s v="User"/>
    <s v="Dharmawan Prakoso"/>
    <s v="dharmawan.prakoso@asri.co.id"/>
    <m/>
    <s v="ASRI"/>
    <x v="22"/>
    <m/>
    <s v="Basic"/>
    <n v="190985"/>
    <s v="SPV"/>
    <s v="Head Office - ASGO"/>
    <x v="15"/>
    <n v="190985"/>
    <d v="2019-10-17T00:00:00"/>
    <s v="Government Relations Supervisor"/>
    <x v="17"/>
    <x v="1"/>
  </r>
  <r>
    <s v="User"/>
    <s v="Procurement"/>
    <s v="procurement@fatmawaticitycenter.co.id"/>
    <m/>
    <s v="FCC"/>
    <x v="27"/>
    <m/>
    <s v="Standard"/>
    <s v="-"/>
    <s v="Staff"/>
    <s v="Unit - Fatmawati City Center"/>
    <x v="14"/>
    <s v="-"/>
    <m/>
    <m/>
    <x v="22"/>
    <x v="1"/>
  </r>
  <r>
    <s v="User"/>
    <s v="purchasing"/>
    <s v="purchasing@tamananggrekresidence.co.id"/>
    <m/>
    <s v="TaRes"/>
    <x v="27"/>
    <m/>
    <s v="Standard"/>
    <s v="-"/>
    <s v="Staff"/>
    <s v="Unit - Taman Anggrek Residences"/>
    <x v="14"/>
    <s v="-"/>
    <m/>
    <m/>
    <x v="22"/>
    <x v="1"/>
  </r>
  <r>
    <s v="User"/>
    <s v="Regina Patrizia Pingkan Keintjem"/>
    <s v="regina.keintjem@asri.co.id"/>
    <s v="62823-1143-8681"/>
    <s v="ASRI"/>
    <x v="27"/>
    <m/>
    <s v="Basic"/>
    <n v="230175"/>
    <s v="Admin"/>
    <s v="Head Office - ASGO"/>
    <x v="14"/>
    <n v="230175"/>
    <d v="2023-02-06T00:00:00"/>
    <s v="Procurement Administration Staff"/>
    <x v="22"/>
    <x v="1"/>
  </r>
  <r>
    <s v="User"/>
    <s v="Nandini Isnan"/>
    <s v="nandini.isnan@asri.co.id"/>
    <s v="62878-0408-0567"/>
    <s v="ASRI"/>
    <x v="27"/>
    <m/>
    <s v="Basic"/>
    <n v="221442"/>
    <s v="Admin"/>
    <s v="Head Office - ASGO"/>
    <x v="14"/>
    <n v="221442"/>
    <d v="2022-09-19T00:00:00"/>
    <s v="Procurement Administration Staff"/>
    <x v="22"/>
    <x v="1"/>
  </r>
  <r>
    <s v="User"/>
    <s v="Maria Defriniana Harpina"/>
    <s v="maria.harpina@asri.co.id"/>
    <s v="62812-3234-7038"/>
    <s v="ASRI"/>
    <x v="27"/>
    <m/>
    <s v="Basic"/>
    <n v="230564"/>
    <s v="Staff"/>
    <s v="Head Office - ASGO"/>
    <x v="14"/>
    <n v="230564"/>
    <d v="2023-05-02T00:00:00"/>
    <s v="Procurement Staff"/>
    <x v="22"/>
    <x v="1"/>
  </r>
  <r>
    <s v="Non User"/>
    <s v="Admin Purchasing"/>
    <s v="admin.purchasing@asri.co.id"/>
    <m/>
    <s v="ASRI"/>
    <x v="27"/>
    <m/>
    <s v="Basic"/>
    <m/>
    <s v="Staff"/>
    <s v="Head Office - ASGO"/>
    <x v="14"/>
    <m/>
    <m/>
    <m/>
    <x v="22"/>
    <x v="1"/>
  </r>
  <r>
    <s v="Non User"/>
    <s v="Finance Procurement"/>
    <s v="finance.procurement@asri.co.id"/>
    <m/>
    <s v="ASRI"/>
    <x v="27"/>
    <m/>
    <s v="Basic"/>
    <m/>
    <s v="Staff"/>
    <s v="Head Office - ASGO"/>
    <x v="14"/>
    <m/>
    <m/>
    <m/>
    <x v="22"/>
    <x v="1"/>
  </r>
  <r>
    <s v="User"/>
    <s v="Bella Jade Khadidjaah"/>
    <s v="bella.khadidjaah@asri.co.id"/>
    <s v="62838-4030-2720"/>
    <s v="ASRI"/>
    <x v="27"/>
    <m/>
    <s v="Basic"/>
    <n v="231882"/>
    <s v="Admin"/>
    <s v="Head Office - ASGO"/>
    <x v="14"/>
    <n v="231882"/>
    <d v="2023-10-23T00:00:00"/>
    <s v="Procurement Administration Staff"/>
    <x v="22"/>
    <x v="1"/>
  </r>
  <r>
    <s v="User"/>
    <s v="Wisnu Setiawan"/>
    <s v="wisnu.setiawan@asri.co.id"/>
    <s v="62878-7579-8507"/>
    <s v="ASRI"/>
    <x v="27"/>
    <m/>
    <s v="Basic"/>
    <n v="150591"/>
    <s v="SPV"/>
    <s v="Head Office - ASGO"/>
    <x v="15"/>
    <n v="150591"/>
    <d v="2015-07-06T00:00:00"/>
    <s v="Procurement Supervisor"/>
    <x v="22"/>
    <x v="1"/>
  </r>
  <r>
    <s v="User"/>
    <s v="Rahman Dwi Setyawan"/>
    <s v="rahman.setyawan@asri.co.id"/>
    <s v="62856-9590-5500"/>
    <s v="ASRI"/>
    <x v="27"/>
    <m/>
    <s v="Basic"/>
    <n v="221360"/>
    <s v="SPV"/>
    <s v="Head Office - ASGO"/>
    <x v="15"/>
    <n v="221360"/>
    <d v="2022-09-19T00:00:00"/>
    <s v="Procurement Supervisor"/>
    <x v="22"/>
    <x v="1"/>
  </r>
  <r>
    <s v="User"/>
    <s v="Muhammad Noer Seto"/>
    <s v="muhammad.seto@asri.co.id"/>
    <s v="62857-7122-2408"/>
    <s v="ASRI"/>
    <x v="27"/>
    <s v="Purchasing SPV"/>
    <s v="Basic"/>
    <n v="230435"/>
    <s v="SPV"/>
    <s v="Head Office - ASGO"/>
    <x v="15"/>
    <n v="230435"/>
    <d v="2023-04-10T00:00:00"/>
    <s v="Procurement Supervisor"/>
    <x v="22"/>
    <x v="1"/>
  </r>
  <r>
    <s v="User"/>
    <s v="Muhamad Rohmat Kurnia"/>
    <s v="muhamad.kurnia@asri.co.id"/>
    <s v="62838-1157-8420"/>
    <s v="ASRI"/>
    <x v="27"/>
    <s v="Purchasing SPV"/>
    <s v="Basic"/>
    <n v="221782"/>
    <s v="SPV"/>
    <s v="Head Office - ASGO"/>
    <x v="15"/>
    <n v="221782"/>
    <d v="2022-12-08T00:00:00"/>
    <s v="Procurement Supervisor"/>
    <x v="22"/>
    <x v="1"/>
  </r>
  <r>
    <s v="User"/>
    <s v="Hadinata"/>
    <s v="hadinata.atta@asri.co.id"/>
    <s v="62812-8802-9296"/>
    <s v="ASRI"/>
    <x v="27"/>
    <m/>
    <s v="Basic"/>
    <n v="232298"/>
    <s v="SPV"/>
    <s v="Head Office - ASGO"/>
    <x v="15"/>
    <n v="232298"/>
    <d v="2023-12-18T00:00:00"/>
    <s v="Procurement Supervisor"/>
    <x v="22"/>
    <x v="1"/>
  </r>
  <r>
    <s v="User"/>
    <s v="Dena Asep Permana"/>
    <s v="dena.permana@asri.co.id"/>
    <s v="62822-1741-6292"/>
    <s v="ASRI"/>
    <x v="27"/>
    <m/>
    <s v="Basic"/>
    <n v="221671"/>
    <s v="SPV"/>
    <s v="Head Office - ASGO"/>
    <x v="15"/>
    <n v="221671"/>
    <d v="2022-11-14T00:00:00"/>
    <s v="Procurement Supervisor"/>
    <x v="22"/>
    <x v="1"/>
  </r>
  <r>
    <s v="User"/>
    <s v="Dedi Rahmad"/>
    <s v="dedi.rahmad@asri.co.id"/>
    <s v="62812-2230-0540"/>
    <s v="ASRI"/>
    <x v="27"/>
    <m/>
    <s v="Basic"/>
    <n v="220144"/>
    <s v="SPV"/>
    <s v="Head Office - ASGO"/>
    <x v="15"/>
    <n v="220144"/>
    <d v="2022-02-02T00:00:00"/>
    <s v="Procurement Supervisor"/>
    <x v="22"/>
    <x v="1"/>
  </r>
  <r>
    <s v="User"/>
    <s v="Muhammad Adi Septyan"/>
    <s v="muhammad.septyan@asri.co.id"/>
    <s v="62821-7666-1100"/>
    <s v="ASRI"/>
    <x v="27"/>
    <s v="Purchasing SPV"/>
    <s v="Basic"/>
    <m/>
    <s v="SPV"/>
    <s v="Head Office - ASGO"/>
    <x v="16"/>
    <n v="0"/>
    <m/>
    <m/>
    <x v="22"/>
    <x v="1"/>
  </r>
  <r>
    <s v="User"/>
    <s v="Chichilia Clarasati"/>
    <s v="chichilia.clarasati@asri.co.id"/>
    <s v="62878-1710-6609"/>
    <s v="ASRI"/>
    <x v="27"/>
    <m/>
    <s v="Basic"/>
    <m/>
    <s v="SPV"/>
    <s v="Head Office - ASGO"/>
    <x v="16"/>
    <n v="0"/>
    <m/>
    <m/>
    <x v="22"/>
    <x v="1"/>
  </r>
  <r>
    <s v="User"/>
    <s v="Febriana Eka"/>
    <s v="febriana.eka@mallofindonesia.com"/>
    <m/>
    <s v="MOI"/>
    <x v="33"/>
    <m/>
    <s v="Basic"/>
    <n v="190407"/>
    <m/>
    <s v="Unit - IPP MOI"/>
    <x v="14"/>
    <n v="190407"/>
    <d v="2019-04-29T00:00:00"/>
    <s v="Estimator &amp; Tender Staff "/>
    <x v="30"/>
    <x v="1"/>
  </r>
  <r>
    <s v="User"/>
    <s v="purchasing 2"/>
    <s v="purchasing2@tamananggrekresidence.co.id"/>
    <m/>
    <s v="TaRes"/>
    <x v="27"/>
    <m/>
    <s v="Standard"/>
    <n v="221326"/>
    <m/>
    <s v="Unit - Taman Anggrek Residences"/>
    <x v="14"/>
    <n v="221326"/>
    <d v="2022-09-05T00:00:00"/>
    <s v="Purchasing Staff"/>
    <x v="31"/>
    <x v="1"/>
  </r>
  <r>
    <s v="User"/>
    <s v="Doni Widotama Saputra"/>
    <s v="doni.saputra@asri.co.id"/>
    <s v="62812-8518-7636"/>
    <s v="ASRI"/>
    <x v="27"/>
    <m/>
    <s v="Basic"/>
    <n v="231793"/>
    <s v="Staff"/>
    <s v="Unit - Menara Jakarta"/>
    <x v="14"/>
    <n v="231793"/>
    <d v="2023-10-11T00:00:00"/>
    <s v="Purchasing Staff"/>
    <x v="31"/>
    <x v="1"/>
  </r>
  <r>
    <s v="User"/>
    <s v="Wahyu Arianto"/>
    <s v="wahyu.arianto@asri.co.id"/>
    <s v="62878-3403-3213"/>
    <s v="ASRI"/>
    <x v="27"/>
    <m/>
    <s v="Basic"/>
    <n v="231942"/>
    <s v="SPV"/>
    <s v="Unit - Menara Jakarta"/>
    <x v="15"/>
    <n v="231942"/>
    <d v="2023-11-01T00:00:00"/>
    <s v="Purchasing Supervisor"/>
    <x v="31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6">
  <r>
    <s v="User"/>
    <s v="Adam Hermi Riandanu"/>
    <s v="adam.riandanu@pikavenue.com"/>
    <s v="62857-8273-8110"/>
    <x v="0"/>
    <s v="Operational"/>
    <s v="Housekeeping &amp; Parking Staff"/>
    <x v="0"/>
    <n v="211119"/>
    <s v="Staff"/>
    <s v="Unit - PIK Avenue"/>
    <s v="Staff"/>
    <n v="211119"/>
    <d v="2021-11-25T00:00:00"/>
    <s v="Housekeeping &amp; Parking Staff"/>
    <x v="0"/>
  </r>
  <r>
    <s v="User"/>
    <s v="Adam Rifanto"/>
    <s v="adam.rifanto@pikavenue.com"/>
    <m/>
    <x v="0"/>
    <s v="HR &amp; GA"/>
    <s v="Warehouse Mall Assistant Manager"/>
    <x v="0"/>
    <n v="160644"/>
    <s v="Chief"/>
    <s v="Unit - PIK Avenue"/>
    <s v="Chief"/>
    <n v="160644"/>
    <d v="2016-08-24T00:00:00"/>
    <s v="Warehouse Mall Assistant Manager"/>
    <x v="1"/>
  </r>
  <r>
    <s v="User"/>
    <s v="Agung Setya Pribadi"/>
    <s v="agung.setyapribadi@pikavenue.com"/>
    <m/>
    <x v="0"/>
    <s v="Operational"/>
    <s v="Safety Supervisor"/>
    <x v="0"/>
    <n v="200300"/>
    <s v="Supervisor"/>
    <s v="Unit - PIK Avenue"/>
    <s v="Supervisor"/>
    <n v="200300"/>
    <d v="2020-03-17T00:00:00"/>
    <s v="Safety Supervisor"/>
    <x v="0"/>
  </r>
  <r>
    <s v="User"/>
    <s v="Akmal Dwi Saputra"/>
    <s v="akmal.saputra@pikavenue.com"/>
    <s v="62895-3808-00996"/>
    <x v="0"/>
    <s v="GE &amp; TR"/>
    <s v="GEA Senior Staff"/>
    <x v="0"/>
    <n v="241776"/>
    <s v="Senior Staff"/>
    <s v="Unit - PIK Avenue"/>
    <s v="Senior Staff"/>
    <n v="241776"/>
    <d v="2024-10-01T00:00:00"/>
    <s v="GEA Senior Staff"/>
    <x v="2"/>
  </r>
  <r>
    <s v="User"/>
    <s v="Ananda Rizki"/>
    <s v="ananda.rizki@pikavenue.com"/>
    <s v="62819-3393-9165"/>
    <x v="0"/>
    <s v="Engineering"/>
    <s v="Civil Staff"/>
    <x v="0"/>
    <n v="240599"/>
    <s v="Staff"/>
    <s v="Unit - PIK Avenue"/>
    <s v="Staff"/>
    <n v="240599"/>
    <d v="2024-03-20T00:00:00"/>
    <s v="Civil Staff"/>
    <x v="3"/>
  </r>
  <r>
    <s v="User"/>
    <s v="Anif Furqon"/>
    <s v="anif.furqon@pikavenue.com"/>
    <m/>
    <x v="0"/>
    <s v="Engineering"/>
    <s v="MVAC Staff"/>
    <x v="0"/>
    <n v="220602"/>
    <s v="Staff"/>
    <s v="Unit - PIK Avenue"/>
    <s v="Staff"/>
    <n v="220602"/>
    <d v="2022-04-25T00:00:00"/>
    <s v="MVAC Staff"/>
    <x v="3"/>
  </r>
  <r>
    <s v="User"/>
    <s v="Anwar Nur Yaasin"/>
    <s v="anwar.yaasin@pikavenue.com"/>
    <s v="62859-4096-3169"/>
    <x v="0"/>
    <s v="GE &amp; TR"/>
    <s v="Tenant Relation Staff"/>
    <x v="0"/>
    <n v="240189"/>
    <s v="Staff"/>
    <s v="Unit - PIK Avenue"/>
    <s v="Staff"/>
    <n v="240189"/>
    <d v="2024-02-01T00:00:00"/>
    <s v="Tenant Relation Staff"/>
    <x v="2"/>
  </r>
  <r>
    <s v="User"/>
    <s v="Ari Hermawan"/>
    <s v="ari.hermawan@pikavenue.com"/>
    <s v="62877-6277-7511"/>
    <x v="0"/>
    <s v="Engineering"/>
    <s v="Plumbing Staff"/>
    <x v="0"/>
    <n v="220770"/>
    <s v="Staff"/>
    <s v="Unit - PIK Avenue"/>
    <s v="Staff"/>
    <n v="220770"/>
    <d v="2022-06-02T00:00:00"/>
    <s v="Plumbing Staff"/>
    <x v="3"/>
  </r>
  <r>
    <s v="User"/>
    <s v="Aris Setiyo"/>
    <s v="aris.setiyo@pikavenue.com"/>
    <s v="62896-5152-6628"/>
    <x v="0"/>
    <s v="Engineering"/>
    <s v="MVAC Staff"/>
    <x v="0"/>
    <n v="240831"/>
    <s v="Staff"/>
    <s v="Unit - PIK Avenue"/>
    <s v="Staff"/>
    <n v="240831"/>
    <d v="2024-05-06T00:00:00"/>
    <s v="MVAC Staff"/>
    <x v="3"/>
  </r>
  <r>
    <s v="User"/>
    <s v="bobby irwanto"/>
    <s v="bobby.irwanto@pikavenue.com"/>
    <m/>
    <x v="0"/>
    <s v="Center Experience"/>
    <s v="Events Asst. Manager"/>
    <x v="0"/>
    <n v="190318"/>
    <s v="Assistant Manager"/>
    <s v="Unit - PIK Avenue"/>
    <s v="Assistant Manager"/>
    <n v="190318"/>
    <d v="2019-04-01T00:00:00"/>
    <s v="Events Asst. Manager"/>
    <x v="4"/>
  </r>
  <r>
    <s v="User"/>
    <s v="Deriansyah"/>
    <s v="deriansyah.sopran@pikavenue.com"/>
    <s v="62856-7723-216"/>
    <x v="0"/>
    <s v="Engineering"/>
    <s v="Plumbing Staff"/>
    <x v="0"/>
    <n v="241697"/>
    <s v="Staff"/>
    <s v="Unit - PIK Avenue"/>
    <s v="Staff"/>
    <n v="241697"/>
    <d v="2024-09-17T00:00:00"/>
    <s v="Plumbing Staff"/>
    <x v="3"/>
  </r>
  <r>
    <s v="User"/>
    <s v="Dwi Indah Wulandari"/>
    <s v="dwi.wulandari@pikavenue.com"/>
    <s v="62813-8505-0420"/>
    <x v="0"/>
    <s v="Engineering"/>
    <s v="Engineering Administration Staff"/>
    <x v="0"/>
    <n v="242145"/>
    <s v="Staff"/>
    <s v="Unit - PIK Avenue"/>
    <s v="Staff"/>
    <n v="242145"/>
    <d v="2024-12-02T00:00:00"/>
    <s v="Engineering Administration Staff"/>
    <x v="3"/>
  </r>
  <r>
    <s v="User"/>
    <s v="Efendi Saputro"/>
    <s v="efendi.saputro@pikavenue.com"/>
    <m/>
    <x v="0"/>
    <s v="Site Project Management 1"/>
    <s v="Mechanical Staff"/>
    <x v="0"/>
    <n v="200011"/>
    <s v="Senior Staff"/>
    <s v="Unit - PIK Avenue"/>
    <s v="Senior Staff"/>
    <n v="200011"/>
    <d v="2020-01-02T00:00:00"/>
    <s v="Mechanical Staff"/>
    <x v="5"/>
  </r>
  <r>
    <s v="User"/>
    <s v="Eka Mustanto"/>
    <s v="consult@pikavenue.com"/>
    <m/>
    <x v="0"/>
    <s v="Operational"/>
    <s v=""/>
    <x v="0"/>
    <s v="-"/>
    <s v="Senior Staff"/>
    <s v="Unit - PIK Avenue"/>
    <s v="Staff"/>
    <s v="-"/>
    <s v=""/>
    <s v=""/>
    <x v="6"/>
  </r>
  <r>
    <s v="Non User"/>
    <s v="engineer pik"/>
    <s v="engineer.pik@pikavenue.com"/>
    <m/>
    <x v="0"/>
    <s v="Engineering"/>
    <s v="Engineer Staff"/>
    <x v="1"/>
    <s v="-"/>
    <s v="Staff"/>
    <s v="Unit - PIK Avenue"/>
    <s v="Staff"/>
    <s v="-"/>
    <m/>
    <m/>
    <x v="3"/>
  </r>
  <r>
    <s v="User"/>
    <s v="ester lidya"/>
    <s v="ester.lidya@pikavenue.com"/>
    <m/>
    <x v="0"/>
    <s v="Operational"/>
    <s v="Secretary Supervisor"/>
    <x v="0"/>
    <n v="191086"/>
    <s v="Supervisor"/>
    <s v="Unit - PIK Avenue"/>
    <s v="Supervisor"/>
    <n v="191086"/>
    <d v="2019-11-25T00:00:00"/>
    <s v="Secretary Supervisor"/>
    <x v="0"/>
  </r>
  <r>
    <s v="User"/>
    <s v="Esti Dwipiani"/>
    <s v="esti.dwipiani@pikavenue.com"/>
    <s v="62812-9529-4406"/>
    <x v="0"/>
    <s v="Operational"/>
    <s v="Administrasi"/>
    <x v="0"/>
    <n v="220244"/>
    <s v="Staff"/>
    <s v="Unit - PIK Avenue"/>
    <s v="Staff"/>
    <n v="220244"/>
    <d v="2022-02-21T00:00:00"/>
    <s v="Administrasi"/>
    <x v="0"/>
  </r>
  <r>
    <s v="User"/>
    <s v="Feony Salsabila Dadi"/>
    <s v="feony.dadi@pikavenue.com"/>
    <s v="62877-7521-8694"/>
    <x v="0"/>
    <s v="HR &amp; GA"/>
    <s v="HR &amp; GA Operation Staff"/>
    <x v="1"/>
    <n v="231356"/>
    <s v="Staff"/>
    <s v="Unit - PIK Avenue"/>
    <s v="Staff"/>
    <n v="231356"/>
    <d v="2023-08-09T00:00:00"/>
    <s v="HR &amp; GA Operation Staff"/>
    <x v="1"/>
  </r>
  <r>
    <s v="User"/>
    <s v="Fiqi Nasrullah"/>
    <s v="fiqi.nasrullah@pikavenue.com"/>
    <m/>
    <x v="0"/>
    <s v="Operational"/>
    <s v="Housekeeping &amp; Parking Staff"/>
    <x v="0"/>
    <n v="231615"/>
    <s v="Staff"/>
    <s v="Unit - PIK Avenue"/>
    <s v="Staff"/>
    <n v="231615"/>
    <d v="2023-09-18T00:00:00"/>
    <s v="Housekeeping &amp; Parking Staff"/>
    <x v="0"/>
  </r>
  <r>
    <s v="Non User"/>
    <s v="Guest Experience PIK Avenue"/>
    <s v="guest.experience@pikavenue.com"/>
    <m/>
    <x v="0"/>
    <s v="GE &amp; TR"/>
    <s v="Guest Experience Staff"/>
    <x v="1"/>
    <s v="-"/>
    <s v="Staff"/>
    <s v="Unit - PIK Avenue"/>
    <s v="Staff"/>
    <s v="-"/>
    <m/>
    <s v="Guest Experience Staff"/>
    <x v="2"/>
  </r>
  <r>
    <s v="User"/>
    <s v="Imran Junaedi"/>
    <s v="imran.junaedi@pikavenue.com"/>
    <s v="62878-7535-6587"/>
    <x v="0"/>
    <s v="Operational"/>
    <s v="Security Staff"/>
    <x v="0"/>
    <n v="231959"/>
    <s v="Senior Staff"/>
    <s v="Unit - PIK Avenue"/>
    <s v="Senior Staff"/>
    <n v="231959"/>
    <d v="2023-11-01T00:00:00"/>
    <s v="Security Staff"/>
    <x v="0"/>
  </r>
  <r>
    <s v="User"/>
    <s v="Isnul Firmansyah"/>
    <s v="isnul.firmansyah@pikavenue.com"/>
    <s v="62812-1882-5204"/>
    <x v="0"/>
    <s v="Operational"/>
    <s v="F &amp; B Staff"/>
    <x v="0"/>
    <n v="221123"/>
    <s v="Staff"/>
    <s v="Unit - PIK Avenue"/>
    <s v="Staff"/>
    <n v="221123"/>
    <d v="2022-08-01T00:00:00"/>
    <s v="F &amp; B Staff"/>
    <x v="0"/>
  </r>
  <r>
    <s v="User"/>
    <s v="Jeffrey R. A. Klokke"/>
    <s v="jeffrey.klokke@pikavenue.com"/>
    <s v="62815-8595-3000"/>
    <x v="0"/>
    <s v="Operational"/>
    <s v="Security Supervisor"/>
    <x v="0"/>
    <n v="240323"/>
    <s v="Supervisor"/>
    <s v="Unit - PIK Avenue"/>
    <s v="Supervisor"/>
    <n v="240323"/>
    <d v="2024-02-19T00:00:00"/>
    <s v="Security Supervisor"/>
    <x v="0"/>
  </r>
  <r>
    <s v="User"/>
    <s v="Kandar Meidianto"/>
    <s v="kandar.meidianto@pikavenue.com"/>
    <s v="62857-7559-6007"/>
    <x v="0"/>
    <s v="HR &amp; GA"/>
    <s v="Warehouse Staff"/>
    <x v="0"/>
    <n v="170747"/>
    <s v="Staff"/>
    <s v="Unit - PIK Avenue"/>
    <s v="Staff"/>
    <n v="170747"/>
    <d v="2017-08-21T00:00:00"/>
    <s v="Warehouse Staff"/>
    <x v="1"/>
  </r>
  <r>
    <s v="User"/>
    <s v="kevin edria"/>
    <s v="kevin.edria@pikavenue.com"/>
    <s v="62812-9355-8377"/>
    <x v="0"/>
    <s v="HR &amp; GA"/>
    <s v="HR &amp; GA Operation Staff"/>
    <x v="0"/>
    <n v="210746"/>
    <s v="Staff"/>
    <s v="Unit - PIK Avenue"/>
    <s v="Staff"/>
    <n v="210746"/>
    <d v="2021-08-23T00:00:00"/>
    <s v="HR &amp; GA Operation Staff"/>
    <x v="1"/>
  </r>
  <r>
    <s v="User"/>
    <s v="Masheru Pamuji"/>
    <s v="masheru.pamuji@pikavenue.com"/>
    <s v="62812-2729-6948"/>
    <x v="0"/>
    <s v="GE &amp; TR"/>
    <s v="Tenant Relation Staff"/>
    <x v="0"/>
    <n v="241179"/>
    <s v="Staff"/>
    <s v="Unit - PIK Avenue"/>
    <s v="Staff"/>
    <n v="241179"/>
    <d v="2024-01-07T00:00:00"/>
    <s v="Tenant Relation Staff"/>
    <x v="2"/>
  </r>
  <r>
    <s v="User"/>
    <s v="Moh Nur Hadi Kusuma"/>
    <s v="moh.kusuma@pikavenue.com"/>
    <s v="62877-8924-8155"/>
    <x v="0"/>
    <s v="Engineering"/>
    <s v="Plumbing Supervisor"/>
    <x v="0"/>
    <n v="230826"/>
    <s v="Supervisor"/>
    <s v="Unit - PIK Avenue"/>
    <s v="Supervisor"/>
    <n v="230826"/>
    <d v="2017-03-08T00:00:00"/>
    <s v="Plumbing Supervisor"/>
    <x v="3"/>
  </r>
  <r>
    <s v="User"/>
    <s v="Monica Theresia"/>
    <s v="monica.theresia@pikavenue.com"/>
    <s v="62821-3636-7021"/>
    <x v="0"/>
    <s v="Operational"/>
    <s v="Landscape Supervisor"/>
    <x v="0"/>
    <n v="241334"/>
    <s v="Supervisor"/>
    <s v="Unit - PIK Avenue"/>
    <s v="Supervisor"/>
    <n v="241334"/>
    <d v="2024-07-22T00:00:00"/>
    <s v="Landscape Supervisor"/>
    <x v="0"/>
  </r>
  <r>
    <s v="User"/>
    <s v="Muhammad Andiyani"/>
    <s v="muhammad.andiyani@pikavenue.com"/>
    <s v="62856-9195-4304"/>
    <x v="0"/>
    <s v="Engineering"/>
    <s v="Plumbing Staff"/>
    <x v="0"/>
    <n v="240424"/>
    <s v="Staff"/>
    <s v="Unit - PIK Avenue"/>
    <s v="Staff"/>
    <n v="240424"/>
    <d v="2024-03-01T00:00:00"/>
    <s v="Plumbing Staff"/>
    <x v="3"/>
  </r>
  <r>
    <s v="User"/>
    <s v="Pandu Sajiwa"/>
    <s v="pandu.sajiwa@pikavenue.com"/>
    <s v="62815-8855-419"/>
    <x v="0"/>
    <s v="Operational"/>
    <s v="Housekeeping &amp; Parking Staff"/>
    <x v="0"/>
    <n v="241848"/>
    <s v="Staff"/>
    <s v="Unit - PIK Avenue"/>
    <s v="Staff"/>
    <n v="241848"/>
    <d v="2024-10-14T00:00:00"/>
    <s v="Housekeeping &amp; Parking Staff"/>
    <x v="0"/>
  </r>
  <r>
    <s v="User"/>
    <s v="Putri Rahmadani"/>
    <s v="putri.rahmadani@pikavenue.com"/>
    <s v="62813-1564-0170"/>
    <x v="0"/>
    <s v="Finance &amp; Accounting"/>
    <s v="Cashier Staff"/>
    <x v="0"/>
    <n v="241582"/>
    <s v="Staff"/>
    <s v="Unit - PIK Avenue"/>
    <s v="Staff"/>
    <n v="241582"/>
    <d v="2024-09-02T00:00:00"/>
    <s v="Cashier Staff"/>
    <x v="7"/>
  </r>
  <r>
    <s v="User"/>
    <s v="Ramadhandy Mandra Nugraha"/>
    <s v="ramadhandy.mn@pikavenue.com"/>
    <s v="62898-8767-238"/>
    <x v="0"/>
    <s v="Operational"/>
    <s v="Housekeeping &amp; Parking Supervisor"/>
    <x v="0"/>
    <n v="140892"/>
    <s v="Supervisor"/>
    <s v="Unit - PIK Avenue"/>
    <s v="Supervisor"/>
    <n v="140892"/>
    <d v="2014-08-22T00:00:00"/>
    <s v="Housekeeping &amp; Parking Supervisor"/>
    <x v="0"/>
  </r>
  <r>
    <s v="User"/>
    <s v="Rangga Palastawa"/>
    <s v="rangga.palastawa@pikavenue.com"/>
    <s v="62859-4734-9387"/>
    <x v="0"/>
    <s v="Engineering"/>
    <s v="Electrical Staff"/>
    <x v="1"/>
    <n v="240949"/>
    <s v="Staff"/>
    <s v="Unit - PIK Avenue"/>
    <s v="Staff"/>
    <n v="240949"/>
    <d v="2024-03-06T00:00:00"/>
    <s v="Electrical Staff"/>
    <x v="3"/>
  </r>
  <r>
    <s v="User"/>
    <s v="Rangga Saputra"/>
    <s v="rangga.saputra@pikavenue.com"/>
    <s v="62812-9052-4629"/>
    <x v="0"/>
    <s v="Engineering"/>
    <s v="Electrical Staff"/>
    <x v="0"/>
    <n v="232144"/>
    <s v="Staff"/>
    <s v="Unit - PIK Avenue"/>
    <s v="Staff"/>
    <n v="232144"/>
    <d v="2023-11-27T00:00:00"/>
    <s v="Electrical Staff"/>
    <x v="3"/>
  </r>
  <r>
    <s v="User"/>
    <s v="Rishal Indra"/>
    <s v="rishal.indra@pikavenue.com"/>
    <m/>
    <x v="0"/>
    <s v="Operational"/>
    <s v="F &amp; B Staff"/>
    <x v="0"/>
    <n v="170442"/>
    <s v="Staff"/>
    <s v="Unit - PIK Avenue"/>
    <s v="Staff"/>
    <n v="170442"/>
    <d v="2017-05-05T00:00:00"/>
    <s v="F &amp; B Staff"/>
    <x v="0"/>
  </r>
  <r>
    <s v="User"/>
    <s v="Sabarudin"/>
    <s v="sabarudin@pikavenue.com"/>
    <m/>
    <x v="0"/>
    <s v="Engineering"/>
    <s v="Civil Supervisor"/>
    <x v="0"/>
    <n v="130947"/>
    <s v="Supervisor"/>
    <s v="Unit - PIK Avenue"/>
    <s v="Supervisor"/>
    <n v="130947"/>
    <d v="2013-09-02T00:00:00"/>
    <s v="Civil Supervisor"/>
    <x v="3"/>
  </r>
  <r>
    <s v="User"/>
    <s v="silvia fransisca"/>
    <s v="silvia.fransisca@pikavenue.com"/>
    <m/>
    <x v="0"/>
    <s v="Center Experience"/>
    <s v="Events Supervisor"/>
    <x v="0"/>
    <n v="191092"/>
    <s v="Supervisor"/>
    <s v="Unit - PIK Avenue"/>
    <s v="Supervisor"/>
    <n v="191092"/>
    <d v="2019-11-25T00:00:00"/>
    <s v="Events Supervisor"/>
    <x v="4"/>
  </r>
  <r>
    <s v="Non User"/>
    <s v="Tenant Relation PIK AVENUE"/>
    <s v="tr.mailinglist@pikavenue.com"/>
    <m/>
    <x v="0"/>
    <s v="GE &amp; TR"/>
    <s v="Tenant Relation Staff"/>
    <x v="1"/>
    <s v="-"/>
    <s v="Staff"/>
    <s v="Unit - PIK Avenue"/>
    <s v="Staff"/>
    <s v="-"/>
    <m/>
    <s v="Tenant Relation Staff"/>
    <x v="2"/>
  </r>
  <r>
    <s v="User"/>
    <s v="tias mintaraga"/>
    <s v="tias.mintaraga@pikavenue.com"/>
    <m/>
    <x v="0"/>
    <s v="Event"/>
    <s v="Visual Merchandise &amp; Onsite Supervisor"/>
    <x v="0"/>
    <n v="110672"/>
    <s v="Supervisor"/>
    <s v="Unit - GGP"/>
    <s v="Supervisor"/>
    <n v="110672"/>
    <d v="2011-08-01T00:00:00"/>
    <s v="Visual Merchandise &amp; Onsite Supervisor"/>
    <x v="8"/>
  </r>
  <r>
    <s v="User"/>
    <s v="Tika Aprianti"/>
    <s v="tika.aprianti@pikavenue.com"/>
    <s v="62857-1508-0301"/>
    <x v="0"/>
    <s v="GE &amp; TR"/>
    <s v="Tenant Relation Staff"/>
    <x v="0"/>
    <n v="241468"/>
    <s v="Staff"/>
    <s v="Unit - PIK Avenue"/>
    <s v="Staff"/>
    <n v="241468"/>
    <d v="2024-08-09T00:00:00"/>
    <s v="Tenant Relation Staff"/>
    <x v="2"/>
  </r>
  <r>
    <s v="User"/>
    <s v="Vera Lidia"/>
    <s v="vera.lidia@pikavenue.com"/>
    <m/>
    <x v="0"/>
    <s v="Center Experience"/>
    <s v="Advertising &amp; Shopping Promotion Supervisor"/>
    <x v="0"/>
    <n v="171088"/>
    <s v="Supervisor"/>
    <s v="Unit - PIK Avenue"/>
    <s v="Supervisor"/>
    <n v="171088"/>
    <d v="2017-11-20T00:00:00"/>
    <s v="Advertising &amp; Shopping Promotion Supervisor"/>
    <x v="4"/>
  </r>
  <r>
    <s v="User"/>
    <s v="Afif Akbar Kadarusman"/>
    <s v="afif.kadarusman@ashta.co.id"/>
    <s v="62815-1086-9855"/>
    <x v="1"/>
    <s v="Center Experience"/>
    <s v="Events Staff"/>
    <x v="0"/>
    <n v="241117"/>
    <s v="Chief"/>
    <s v="Unit - ASHTA"/>
    <s v="Staff"/>
    <n v="241117"/>
    <d v="2024-07-01T00:00:00"/>
    <s v="Events Staff"/>
    <x v="4"/>
  </r>
  <r>
    <s v="User"/>
    <s v="Alex Kusuma"/>
    <s v="alex.kusuma@ashtarasa.com"/>
    <m/>
    <x v="1"/>
    <s v="CEO"/>
    <s v="CEO"/>
    <x v="1"/>
    <n v="100003"/>
    <s v="Supervisor"/>
    <s v="Unit - ASHTA"/>
    <s v="CEO"/>
    <n v="100003"/>
    <s v=""/>
    <s v="CEO"/>
    <x v="9"/>
  </r>
  <r>
    <s v="User"/>
    <s v="Andrew Aryansyah S"/>
    <s v="andrew.s@ashta.co.id"/>
    <s v="62896-3120-1194"/>
    <x v="1"/>
    <s v="Engineering"/>
    <s v="Engineering Administration Staff"/>
    <x v="0"/>
    <n v="241270"/>
    <s v="Staff"/>
    <s v="Unit - ASHTA"/>
    <s v="Staff"/>
    <n v="241270"/>
    <d v="2024-07-15T00:00:00"/>
    <s v="Engineering Administration Staff"/>
    <x v="3"/>
  </r>
  <r>
    <s v="Non User"/>
    <s v="ASHTATALENTS"/>
    <s v="talents@ashta.co.id"/>
    <m/>
    <x v="1"/>
    <s v="Marketing Communication"/>
    <s v="Marcomm Staff"/>
    <x v="1"/>
    <s v="-"/>
    <s v="Staff"/>
    <s v="Unit - ASHTA"/>
    <s v="Staff"/>
    <s v="-"/>
    <s v=""/>
    <s v="Marcomm Staff"/>
    <x v="10"/>
  </r>
  <r>
    <s v="User"/>
    <s v="Barus Nainggolan"/>
    <s v="barus.nainggolan@ashta.co.id"/>
    <s v="62812-8382-4004"/>
    <x v="1"/>
    <s v="Engineering"/>
    <s v="MVAC Supervisor"/>
    <x v="0"/>
    <n v="210263"/>
    <s v="Supervisor"/>
    <s v="Unit - ASHTA"/>
    <s v="Supervisor"/>
    <n v="210263"/>
    <d v="2021-04-22T00:00:00"/>
    <s v="MVAC Supervisor"/>
    <x v="3"/>
  </r>
  <r>
    <s v="User"/>
    <s v="Budi Irawan"/>
    <s v="budi.irawan@ashta.co.id"/>
    <s v="62812-1255-3880"/>
    <x v="1"/>
    <s v="Operational"/>
    <s v="Engineering Assistant Manager"/>
    <x v="0"/>
    <n v="240715"/>
    <s v="Staff"/>
    <s v="Unit - ASHTA"/>
    <s v="Assistant Manager"/>
    <n v="240715"/>
    <d v="2024-04-17T00:00:00"/>
    <s v="Engineering Assistant Manager"/>
    <x v="3"/>
  </r>
  <r>
    <s v="Non User"/>
    <s v="Canteen District8"/>
    <s v="canteen.district8@ashta.co.id"/>
    <m/>
    <x v="1"/>
    <s v="Other"/>
    <n v="0"/>
    <x v="1"/>
    <s v="-"/>
    <s v="Staff"/>
    <s v="Unit - ASHTA"/>
    <s v="Staff"/>
    <s v="-"/>
    <m/>
    <m/>
    <x v="6"/>
  </r>
  <r>
    <s v="User"/>
    <s v="Ceria Thalia Sumanti"/>
    <s v="ceria.sumanti@asri.co.id"/>
    <s v="62853-9967-9507"/>
    <x v="2"/>
    <s v="Fit Out"/>
    <s v="Fit Out Supervisor"/>
    <x v="1"/>
    <n v="240381"/>
    <s v="Supervisor"/>
    <s v="Unit - ASHTA"/>
    <s v="Supervisor"/>
    <n v="240381"/>
    <d v="2024-02-26T00:00:00"/>
    <s v="Fit Out Supervisor"/>
    <x v="11"/>
  </r>
  <r>
    <s v="User"/>
    <s v="Cessha Fatimah Adinda Putri"/>
    <s v="cessha.putri@ashta.co.id"/>
    <s v="62818-1889-5616"/>
    <x v="1"/>
    <s v="Center Experience"/>
    <s v="Advertising &amp; Shopping Promotion Staff  "/>
    <x v="0"/>
    <n v="220922"/>
    <s v="Staff"/>
    <s v="Unit - HUBLIFE"/>
    <s v="Staff"/>
    <n v="220922"/>
    <d v="2022-06-29T00:00:00"/>
    <s v="Advertising &amp; Shopping Promotion Staff  "/>
    <x v="4"/>
  </r>
  <r>
    <s v="User"/>
    <s v="Dian Puspitasari"/>
    <s v="dian.puspitasari@ashta.co.id"/>
    <s v="62812-9491-1401"/>
    <x v="1"/>
    <s v="Operational"/>
    <s v="Landscape Supervisor"/>
    <x v="0"/>
    <n v="221363"/>
    <s v="Supervisor"/>
    <s v="Unit - ASHTA"/>
    <s v="Supervisor"/>
    <n v="221363"/>
    <d v="2022-09-12T00:00:00"/>
    <s v="Landscape Supervisor"/>
    <x v="0"/>
  </r>
  <r>
    <s v="Non User"/>
    <s v="Guest Experience Ashta"/>
    <s v="guest.experience@ashta.co.id"/>
    <m/>
    <x v="1"/>
    <s v="GE &amp; TR"/>
    <n v="0"/>
    <x v="1"/>
    <s v="-"/>
    <s v="Staff"/>
    <s v="Unit - ASHTA"/>
    <s v="Staff"/>
    <s v="-"/>
    <m/>
    <m/>
    <x v="2"/>
  </r>
  <r>
    <s v="User"/>
    <s v="Haki Irawan"/>
    <s v="haki.irawan@ashta.co.id"/>
    <s v="62823-7480-8394"/>
    <x v="1"/>
    <s v="Operational"/>
    <s v="Security Staff"/>
    <x v="0"/>
    <n v="240879"/>
    <s v="Supervisor"/>
    <s v="Unit - ASHTA"/>
    <s v="Staff"/>
    <n v="240879"/>
    <d v="2024-05-20T00:00:00"/>
    <s v="Security Staff"/>
    <x v="0"/>
  </r>
  <r>
    <s v="User"/>
    <s v="Hamdan"/>
    <s v="hamdan@ashta.co.id"/>
    <s v="62813-8927-9101"/>
    <x v="1"/>
    <s v="HR &amp; GA"/>
    <s v="Warehouse Staff"/>
    <x v="0"/>
    <n v="231764"/>
    <s v="Staff"/>
    <s v="Unit - ASHTA"/>
    <s v="Staff"/>
    <n v="231764"/>
    <d v="2018-08-27T00:00:00"/>
    <s v="Warehouse Staff"/>
    <x v="1"/>
  </r>
  <r>
    <s v="User"/>
    <s v="Heidi Kusuma"/>
    <s v="heidi.kusuma@ashtarasa.com"/>
    <m/>
    <x v="1"/>
    <s v="Management"/>
    <s v="CEO"/>
    <x v="1"/>
    <s v="-"/>
    <s v="Staff"/>
    <s v="Unit - ASHTA"/>
    <s v="CEO"/>
    <s v="-"/>
    <s v=""/>
    <s v="CEO"/>
    <x v="9"/>
  </r>
  <r>
    <s v="User"/>
    <s v="Hendi Hidayat"/>
    <s v="hendi.hidayat@ashta.co.id"/>
    <s v="62838-0805-8140"/>
    <x v="1"/>
    <s v="Operational"/>
    <s v="Housekeeping Supervisor"/>
    <x v="0"/>
    <n v="230801"/>
    <s v="Supervisor"/>
    <s v="Unit - ASHTA"/>
    <s v="Supervisor"/>
    <n v="230801"/>
    <d v="2023-06-08T00:00:00"/>
    <s v="Housekeeping Supervisor"/>
    <x v="0"/>
  </r>
  <r>
    <s v="User"/>
    <s v="Ido Rudy Clay"/>
    <s v="ido.clay@ashta.co.id"/>
    <s v="62813-8175-4493"/>
    <x v="1"/>
    <s v="Operational"/>
    <s v="Security &amp; Parking Supervisor"/>
    <x v="1"/>
    <n v="241869"/>
    <s v="Supervisor"/>
    <s v="Unit - ASHTA"/>
    <s v="Supervisor"/>
    <n v="241869"/>
    <d v="2024-10-17T00:00:00"/>
    <s v="Security &amp; Parking Supervisor"/>
    <x v="0"/>
  </r>
  <r>
    <s v="User"/>
    <s v="Luthfan Az Zihni"/>
    <s v="luthfan.zihni@ashta.co.id"/>
    <s v="62877-2994-4909"/>
    <x v="1"/>
    <s v="Operational"/>
    <s v="Fire &amp; Safety Supervisor"/>
    <x v="0"/>
    <n v="210423"/>
    <s v="Supervisor"/>
    <s v="Unit - ASHTA"/>
    <s v="Supervisor"/>
    <n v="210423"/>
    <d v="2021-06-03T00:00:00"/>
    <s v="Fire &amp; Safety Supervisor"/>
    <x v="0"/>
  </r>
  <r>
    <s v="User"/>
    <s v="Maria Viniati Borromeu Pewut"/>
    <s v="maria.pewut@ashta.co.id"/>
    <s v="62812-9125-2952"/>
    <x v="1"/>
    <s v="GE &amp; TR"/>
    <s v="GEA &amp; Tenant Relation Supervisor"/>
    <x v="0"/>
    <n v="241985"/>
    <s v="Supervisor"/>
    <s v="Unit - ASHTA"/>
    <s v="Supervisor"/>
    <n v="241985"/>
    <d v="2024-11-04T00:00:00"/>
    <s v="GEA &amp; Tenant Relation Supervisor"/>
    <x v="2"/>
  </r>
  <r>
    <s v="User"/>
    <s v="Mustofa"/>
    <s v="mustofa.mustofa@ashta.co.id"/>
    <s v="62853-1220-1945"/>
    <x v="1"/>
    <s v="Engineering"/>
    <s v="Plumbing Supervisor"/>
    <x v="0"/>
    <n v="210176"/>
    <s v="Supervisor"/>
    <s v="Unit - ASHTA"/>
    <s v="Supervisor"/>
    <n v="210176"/>
    <d v="2021-04-01T00:00:00"/>
    <s v="Plumbing Supervisor"/>
    <x v="3"/>
  </r>
  <r>
    <s v="User"/>
    <s v="Nur Aprianna"/>
    <s v="nur.aprianna@ashta.co.id"/>
    <s v="62895-2303-0649"/>
    <x v="1"/>
    <s v="GE &amp; TR"/>
    <s v="GEA &amp; Tenant Relation Staff"/>
    <x v="0"/>
    <s v="-"/>
    <s v="Staff"/>
    <s v="Unit - ASHTA"/>
    <s v="Staff"/>
    <s v="-"/>
    <d v="2025-01-13T00:00:00"/>
    <s v="GEA &amp; Tenant Relation Staff"/>
    <x v="2"/>
  </r>
  <r>
    <s v="User"/>
    <s v="Nur Firmansyah"/>
    <s v="nur.firmansyah@ashta.co.id"/>
    <s v="62812-8384-5500"/>
    <x v="1"/>
    <s v="Engineering"/>
    <s v="Civil Supervisor"/>
    <x v="0"/>
    <n v="210275"/>
    <s v="Supervisor"/>
    <s v="Unit - ASHTA"/>
    <s v="Supervisor"/>
    <n v="210275"/>
    <d v="2021-04-26T00:00:00"/>
    <s v="Civil Supervisor"/>
    <x v="3"/>
  </r>
  <r>
    <s v="User"/>
    <s v="Nurudin"/>
    <s v="nurudin.nurudin@ashta.co.id"/>
    <s v="62812-9688-7101"/>
    <x v="1"/>
    <s v="Engineering"/>
    <s v="Electrical Supervisor"/>
    <x v="0"/>
    <n v="130983"/>
    <s v="Supervisor"/>
    <s v="Unit - ASHTA"/>
    <s v="Supervisor"/>
    <n v="130983"/>
    <d v="2013-09-16T00:00:00"/>
    <s v="Electrical Supervisor"/>
    <x v="3"/>
  </r>
  <r>
    <s v="User"/>
    <s v="Raiyan Ramadhan"/>
    <s v="raiyan.ramadhan@ashta.co.id"/>
    <s v="62853-6121-5858"/>
    <x v="1"/>
    <s v="GE &amp; TR"/>
    <s v="GEA &amp; Tenant Relation Staff"/>
    <x v="0"/>
    <n v="230849"/>
    <s v="Senior Staff"/>
    <s v="Unit - ASHTA"/>
    <s v="Senior Staff"/>
    <n v="230849"/>
    <d v="2018-08-27T00:00:00"/>
    <s v="GEA &amp; Tenant Relation Staff"/>
    <x v="2"/>
  </r>
  <r>
    <s v="User"/>
    <s v="Rosmainia Alfandari"/>
    <s v="rosmainia.alfandari@ashta.co.id"/>
    <s v="62877-8459-7520"/>
    <x v="1"/>
    <s v="Operational"/>
    <s v="Operation Administration Staff"/>
    <x v="1"/>
    <n v="232369"/>
    <s v="Staff"/>
    <s v="Unit - ASHTA"/>
    <s v="Staff"/>
    <n v="232369"/>
    <d v="2024-01-02T00:00:00"/>
    <s v="Operation Administration Staff"/>
    <x v="0"/>
  </r>
  <r>
    <s v="User"/>
    <s v="Senthia Windy Lestari"/>
    <s v="senthia.windy@ashta.co.id"/>
    <s v="62821-2280-3053"/>
    <x v="1"/>
    <s v="HR &amp; GA"/>
    <s v="HR &amp; GA Operation Staff"/>
    <x v="0"/>
    <n v="110144"/>
    <s v="Senior Staff"/>
    <s v="Unit - ASHTA"/>
    <s v="Senior Staff"/>
    <n v="110144"/>
    <d v="2011-02-01T00:00:00"/>
    <s v="HR &amp; GA Operation Staff"/>
    <x v="1"/>
  </r>
  <r>
    <s v="User"/>
    <s v="Sherlly Hartono"/>
    <s v="sherlly.hartono@ashtarasa.com"/>
    <m/>
    <x v="1"/>
    <s v="Management"/>
    <s v="CEO"/>
    <x v="1"/>
    <n v="121479"/>
    <s v="Assistant Manager"/>
    <s v="Head Office - ASGO"/>
    <s v="Assistant Manager"/>
    <n v="121479"/>
    <d v="2012-12-01T00:00:00"/>
    <s v="CEO"/>
    <x v="9"/>
  </r>
  <r>
    <s v="Non User"/>
    <s v="Security"/>
    <s v="security@ashta.co.id"/>
    <m/>
    <x v="1"/>
    <s v="Operational"/>
    <s v="Security Staff"/>
    <x v="1"/>
    <s v="-"/>
    <s v="Staff"/>
    <s v="Unit - ASHTA"/>
    <s v="Staff"/>
    <s v="-"/>
    <m/>
    <s v="Security Staff"/>
    <x v="0"/>
  </r>
  <r>
    <s v="Non User"/>
    <s v="Security Staff"/>
    <s v="security.staff@ashta.co.id"/>
    <m/>
    <x v="1"/>
    <s v="Operational"/>
    <s v="Security Staff"/>
    <x v="1"/>
    <s v="-"/>
    <s v="Staff"/>
    <s v="Unit - ASHTA"/>
    <s v="Staff"/>
    <s v="-"/>
    <m/>
    <s v="Security Staff"/>
    <x v="0"/>
  </r>
  <r>
    <s v="Non User"/>
    <s v="Spac8"/>
    <s v="spac8@ashta.co.id"/>
    <m/>
    <x v="1"/>
    <s v="Other"/>
    <n v="0"/>
    <x v="1"/>
    <s v="-"/>
    <s v="Staff"/>
    <s v="Unit - ASHTA"/>
    <s v="Staff"/>
    <s v="-"/>
    <m/>
    <m/>
    <x v="6"/>
  </r>
  <r>
    <s v="User"/>
    <s v="Stella Ongko Wijaya"/>
    <s v="stella.wijaya@ashta.co.id"/>
    <s v="62818-165-005"/>
    <x v="1"/>
    <s v="Center Experience"/>
    <s v="Casual Leasing Assistant Manager"/>
    <x v="0"/>
    <n v="241312"/>
    <s v="Assistant Manager"/>
    <s v="Unit - ASHTA"/>
    <s v="Assistant Manager"/>
    <n v="241312"/>
    <d v="2024-07-22T00:00:00"/>
    <s v="Casual Leasing Assistant Manager"/>
    <x v="4"/>
  </r>
  <r>
    <s v="User"/>
    <s v="Steve Kusuma"/>
    <s v="steve.kusuma@ashtarasa.com"/>
    <m/>
    <x v="1"/>
    <s v="Management"/>
    <s v="CEO"/>
    <x v="1"/>
    <s v="-"/>
    <s v="Chief"/>
    <s v="Unit - ASHTA"/>
    <s v="CEO"/>
    <s v="-"/>
    <s v=""/>
    <s v="CEO"/>
    <x v="9"/>
  </r>
  <r>
    <s v="Non User"/>
    <s v="Tenant Relations Ashta"/>
    <s v="tenant.relations@ashta.co.id"/>
    <m/>
    <x v="1"/>
    <s v="Tenant Relation"/>
    <s v="Tenant Relation Staff"/>
    <x v="1"/>
    <s v="-"/>
    <s v="Staff"/>
    <s v="Unit - ASHTA"/>
    <s v="Staff"/>
    <s v="-"/>
    <m/>
    <m/>
    <x v="12"/>
  </r>
  <r>
    <s v="User"/>
    <s v="Vanessa Maria L"/>
    <s v="vanessa.maria@asri.co.id"/>
    <s v="62857-1170-1352"/>
    <x v="2"/>
    <s v="Leasing"/>
    <s v="Leasing Supervisor"/>
    <x v="1"/>
    <n v="240898"/>
    <s v="Senior Staff"/>
    <s v="Head Office - ASGO"/>
    <s v="SPV"/>
    <n v="240898"/>
    <d v="2024-05-20T00:00:00"/>
    <s v="Leasing Supervisor"/>
    <x v="13"/>
  </r>
  <r>
    <s v="User"/>
    <s v="Walter Kusuma"/>
    <s v="walter.kusuma@ashtarasa.com"/>
    <m/>
    <x v="1"/>
    <s v="Management"/>
    <s v="CEO"/>
    <x v="1"/>
    <s v="-"/>
    <s v="Staff"/>
    <s v="Unit - ASHTA"/>
    <s v="CEO"/>
    <s v="-"/>
    <s v=""/>
    <s v="CEO"/>
    <x v="9"/>
  </r>
  <r>
    <s v="User"/>
    <s v="Alex Kusuma"/>
    <s v="alex.kusuma@ashtarasagraha.com"/>
    <m/>
    <x v="3"/>
    <s v="Management"/>
    <s v="CEO"/>
    <x v="1"/>
    <s v="-"/>
    <s v="Staff"/>
    <s v="Unit - HUBLIFE"/>
    <s v="CEO"/>
    <s v="-"/>
    <s v=""/>
    <s v="CEO"/>
    <x v="9"/>
  </r>
  <r>
    <s v="User"/>
    <s v="Alridho Yudha Permana"/>
    <s v="alridho.permana@hublife.co.id"/>
    <m/>
    <x v="3"/>
    <s v="Operational"/>
    <s v="F &amp; B Supervisor"/>
    <x v="0"/>
    <n v="230674"/>
    <s v="Supervisor"/>
    <s v="Unit - HUBLIFE"/>
    <s v="Supervisor"/>
    <n v="230674"/>
    <d v="2016-06-08T00:00:00"/>
    <s v="F &amp; B Supervisor"/>
    <x v="0"/>
  </r>
  <r>
    <s v="User"/>
    <s v="Ardhonal Drajad Susanto"/>
    <s v="ardhonal.susanto@hublife.co.id"/>
    <s v="62877-3201-5633"/>
    <x v="3"/>
    <s v="Operational"/>
    <s v="Housekeeping &amp; Landscape Supervisor"/>
    <x v="0"/>
    <n v="220695"/>
    <s v="Supervisor"/>
    <s v="Unit - HUBLIFE"/>
    <s v="Supervisor"/>
    <n v="220695"/>
    <d v="2022-05-18T00:00:00"/>
    <s v="Housekeeping &amp; Landscape Supervisor"/>
    <x v="0"/>
  </r>
  <r>
    <s v="User"/>
    <s v="Aries Prayogo"/>
    <s v="aries.prayogo@hublife.co.id"/>
    <m/>
    <x v="3"/>
    <s v="Center Experience"/>
    <s v="Events Supervisor"/>
    <x v="0"/>
    <n v="210383"/>
    <s v="Supervisor"/>
    <s v="Unit - HUBLIFE"/>
    <s v="Supervisor"/>
    <n v="210383"/>
    <d v="2021-05-24T00:00:00"/>
    <s v="Events Supervisor"/>
    <x v="4"/>
  </r>
  <r>
    <s v="User"/>
    <s v="Bagus Anggara"/>
    <s v="bagus.anggara@hublife.co.id"/>
    <s v="62812-1158-1357"/>
    <x v="3"/>
    <s v="Center Experience"/>
    <s v="Graphic Design Senior Staff"/>
    <x v="0"/>
    <n v="241001"/>
    <s v="Senior Staff"/>
    <s v="Unit - HUBLIFE"/>
    <s v="Senior Staff"/>
    <n v="241001"/>
    <d v="2024-06-11T00:00:00"/>
    <s v="Graphic Design Senior Staff"/>
    <x v="4"/>
  </r>
  <r>
    <s v="User"/>
    <s v="Catherine Susanto"/>
    <s v="catherine.susanto@hublife.co.id"/>
    <m/>
    <x v="3"/>
    <s v="Center Experience"/>
    <s v="Social Media &amp; Digital Administration Supervisor"/>
    <x v="0"/>
    <n v="221129"/>
    <s v="Supervisor"/>
    <s v="Unit - HUBLIFE"/>
    <s v="Supervisor"/>
    <n v="221129"/>
    <d v="2022-08-01T00:00:00"/>
    <s v="Social Media &amp; Digital Administration Supervisor"/>
    <x v="4"/>
  </r>
  <r>
    <s v="User"/>
    <s v="Clara Keisya Haningtyas"/>
    <s v="clara.haningtyas@hublife.co.id"/>
    <s v="62857-7713-7730"/>
    <x v="3"/>
    <s v="Engineering"/>
    <s v="Engineering Administration Staff"/>
    <x v="0"/>
    <n v="241509"/>
    <s v="Staff"/>
    <s v="Unit - HUBLIFE"/>
    <s v="Staff"/>
    <n v="241509"/>
    <d v="2024-08-19T00:00:00"/>
    <s v="Engineering Administration Staff"/>
    <x v="3"/>
  </r>
  <r>
    <s v="Non User"/>
    <s v="Guest Experience Hublife"/>
    <s v="guest.experience@hublife.co.id"/>
    <m/>
    <x v="3"/>
    <s v="GE &amp; TR"/>
    <s v="Tenant Relation Staff"/>
    <x v="1"/>
    <s v="-"/>
    <s v="Staff"/>
    <s v="Unit - HUBLIFE"/>
    <s v="Staff"/>
    <s v="-"/>
    <m/>
    <s v="Tenant Relation Staff"/>
    <x v="2"/>
  </r>
  <r>
    <s v="User"/>
    <s v="Hairul Rizal"/>
    <s v="hairul.rizal@hublife.co.id"/>
    <s v="62877-7613-4767"/>
    <x v="3"/>
    <s v="Engineering"/>
    <s v="MVAC Supervisor"/>
    <x v="0"/>
    <n v="220851"/>
    <s v="Supervisor"/>
    <s v="Unit - HUBLIFE"/>
    <s v="Supervisor"/>
    <n v="220851"/>
    <d v="2022-06-16T00:00:00"/>
    <s v="MVAC Supervisor"/>
    <x v="3"/>
  </r>
  <r>
    <s v="User"/>
    <s v="Hamid Susilo"/>
    <s v="hamid.susilo@hublife.co.id"/>
    <s v="62819-0551-4181"/>
    <x v="3"/>
    <s v="GE &amp; TR"/>
    <s v="Tenant Relation Staff"/>
    <x v="0"/>
    <n v="241299"/>
    <s v="Staff"/>
    <s v="Unit - HUBLIFE"/>
    <s v="Staff"/>
    <n v="241299"/>
    <d v="2024-07-16T00:00:00"/>
    <s v="Tenant Relation Staff"/>
    <x v="2"/>
  </r>
  <r>
    <s v="User"/>
    <s v="Harnas S. T. Raul"/>
    <s v="harnas.raul@hublife.co.id"/>
    <s v="62812-9853-5495"/>
    <x v="3"/>
    <s v="Operational"/>
    <s v="Security &amp; CCTV Supervisor"/>
    <x v="0"/>
    <n v="240063"/>
    <s v="Supervisor"/>
    <s v="Unit - MOI"/>
    <s v="Supervisor"/>
    <n v="240063"/>
    <d v="2024-01-15T00:00:00"/>
    <s v="Security &amp; CCTV Supervisor"/>
    <x v="0"/>
  </r>
  <r>
    <s v="User"/>
    <s v="Heidi Kusuma"/>
    <s v="heidi.kusuma@ashtarasagraha.com"/>
    <m/>
    <x v="3"/>
    <s v="Management"/>
    <s v="CEO"/>
    <x v="1"/>
    <s v="-"/>
    <s v="Staff"/>
    <s v="Unit - HUBLIFE"/>
    <s v="CEO"/>
    <s v="-"/>
    <s v=""/>
    <s v="CEO"/>
    <x v="9"/>
  </r>
  <r>
    <s v="User"/>
    <s v="Ida Minda"/>
    <s v="ida.minda@hublife.co.id"/>
    <s v="62858-8745-5737"/>
    <x v="3"/>
    <s v="Operational"/>
    <s v="Operation Mall Administration Staff"/>
    <x v="0"/>
    <n v="240208"/>
    <s v="Staff"/>
    <s v="Unit - HUBLIFE"/>
    <s v="Staff"/>
    <n v="240208"/>
    <d v="2024-02-05T00:00:00"/>
    <s v="Operation Mall Administration Staff"/>
    <x v="0"/>
  </r>
  <r>
    <s v="User"/>
    <s v="Inesia Melati"/>
    <s v="inesia.melati@hublife.co.id"/>
    <s v="62857-7448-5890"/>
    <x v="3"/>
    <s v="Operational"/>
    <s v="Landscape Supervisor"/>
    <x v="0"/>
    <n v="242069"/>
    <s v="Supervisor"/>
    <s v="Unit - HUBLIFE"/>
    <s v="Supervisor"/>
    <n v="242069"/>
    <d v="2024-11-18T00:00:00"/>
    <s v="Landscape Supervisor"/>
    <x v="0"/>
  </r>
  <r>
    <s v="User"/>
    <s v="Iskandar"/>
    <s v="iskandar.ngadiman@hublife.co.id"/>
    <s v="62812-9075-1203"/>
    <x v="3"/>
    <s v="Engineering"/>
    <s v="Civil Supervisor"/>
    <x v="0"/>
    <n v="240950"/>
    <s v="Assistant Manager"/>
    <s v="Unit - HUBLIFE"/>
    <s v="SPV"/>
    <n v="240950"/>
    <d v="2024-06-03T00:00:00"/>
    <s v="Civil Supervisor"/>
    <x v="3"/>
  </r>
  <r>
    <s v="Non User"/>
    <s v="Leasing"/>
    <s v="leasing@hublife.co.id"/>
    <m/>
    <x v="3"/>
    <s v="Leasing"/>
    <s v="Leasing Staff"/>
    <x v="1"/>
    <s v="-"/>
    <s v="Staff"/>
    <s v="Unit - HUBLIFE"/>
    <s v="Staff"/>
    <s v="-"/>
    <s v=""/>
    <s v="Leasing"/>
    <x v="13"/>
  </r>
  <r>
    <s v="User"/>
    <s v="Leo Aji Yanto"/>
    <s v="leo.yanto@hublife.co.id"/>
    <s v="62856-9378-6656"/>
    <x v="3"/>
    <s v="Engineering"/>
    <s v="MVAC Supervisor"/>
    <x v="1"/>
    <n v="240439"/>
    <s v="Supervisor"/>
    <s v="Unit - HUBLIFE"/>
    <s v="Supervisor"/>
    <n v="240439"/>
    <d v="2024-03-04T00:00:00"/>
    <s v="MVAC Supervisor"/>
    <x v="3"/>
  </r>
  <r>
    <s v="User"/>
    <s v="Luhut Hermanto"/>
    <s v="luhut.hermanto@hublife.co.id"/>
    <s v="62812-8083-5652"/>
    <x v="3"/>
    <s v="Engineering"/>
    <s v="Civil Staff"/>
    <x v="1"/>
    <n v="102511"/>
    <s v="Staff"/>
    <s v="Unit - HUBLIFE"/>
    <s v="Staff"/>
    <n v="102511"/>
    <d v="2010-01-18T00:00:00"/>
    <s v="Civil Staff"/>
    <x v="3"/>
  </r>
  <r>
    <s v="User"/>
    <s v="Muhamad Dicki Ade Saputra"/>
    <s v="muhamad.saputra@hublife.co.id"/>
    <s v="62812-7205-5578"/>
    <x v="3"/>
    <s v="Engineering"/>
    <s v="MVAC Supervisor"/>
    <x v="0"/>
    <n v="241376"/>
    <s v="Supervisor"/>
    <s v="Unit - HUBLIFE"/>
    <s v="Supervisor"/>
    <n v="241376"/>
    <d v="2024-08-01T00:00:00"/>
    <s v="MVAC Supervisor"/>
    <x v="3"/>
  </r>
  <r>
    <s v="User"/>
    <s v="Nisriina Nurhaliza"/>
    <s v="nisriina.nurhaliza@hublife.co.id"/>
    <s v="62877-8622-2102"/>
    <x v="3"/>
    <s v="Center Experience"/>
    <s v="Social Media &amp; Digital Administration Senior Staff"/>
    <x v="0"/>
    <n v="241430"/>
    <s v="Senior Staff"/>
    <s v="Unit - HUBLIFE"/>
    <s v="Senior Staff"/>
    <n v="241430"/>
    <d v="2024-08-05T00:00:00"/>
    <s v="Social Media &amp; Digital Administration Senior Staff"/>
    <x v="4"/>
  </r>
  <r>
    <s v="User"/>
    <s v="Rezky Suhendra"/>
    <s v="rezky.suhendra@hublife.co.id"/>
    <m/>
    <x v="3"/>
    <s v="HR &amp; GA"/>
    <s v="Warehouse Staff"/>
    <x v="0"/>
    <n v="221124"/>
    <s v="Staff"/>
    <s v="Unit - HUBLIFE"/>
    <s v="Staff"/>
    <n v="221124"/>
    <d v="2022-08-01T00:00:00"/>
    <s v="Warehouse Staff"/>
    <x v="1"/>
  </r>
  <r>
    <s v="User"/>
    <s v="Riski Adrizal"/>
    <s v="riski.adrizal@hublife.co.id"/>
    <s v="62853-5531-4546"/>
    <x v="3"/>
    <s v="Operational"/>
    <s v="Fire &amp; Safety Supervisor"/>
    <x v="0"/>
    <n v="240658"/>
    <s v="Staff"/>
    <s v="Unit - HUBLIFE"/>
    <s v="SPV"/>
    <n v="240658"/>
    <d v="2024-04-04T00:00:00"/>
    <s v="Fire &amp; Safety Supervisor"/>
    <x v="0"/>
  </r>
  <r>
    <s v="User"/>
    <s v="Sherlly Hartono"/>
    <s v="sherlly.hartono@ashtarasagraha.com"/>
    <m/>
    <x v="3"/>
    <s v="Management"/>
    <s v="CEO"/>
    <x v="1"/>
    <n v="100244"/>
    <s v="Staff"/>
    <s v="Unit - HUBLIFE"/>
    <s v="CEO"/>
    <n v="100244"/>
    <s v=""/>
    <s v="CEO"/>
    <x v="9"/>
  </r>
  <r>
    <s v="User"/>
    <s v="Stefanny Yanto"/>
    <s v="stefanny.yanto@hublife.co.id"/>
    <m/>
    <x v="3"/>
    <s v="GE &amp; TR"/>
    <s v="GEA Supervisor"/>
    <x v="0"/>
    <n v="190079"/>
    <s v="Supervisor"/>
    <s v="Unit - HUBLIFE"/>
    <s v="Supervisor"/>
    <n v="190079"/>
    <d v="2019-01-17T00:00:00"/>
    <s v="GEA Supervisor"/>
    <x v="2"/>
  </r>
  <r>
    <s v="User"/>
    <s v="Steve Kusuma"/>
    <s v="steve.kusuma@ashtarasagraha.com"/>
    <m/>
    <x v="3"/>
    <s v="Management"/>
    <s v="CEO"/>
    <x v="1"/>
    <s v="-"/>
    <s v="Assistant Manager"/>
    <s v="Unit - HUBLIFE"/>
    <s v="CEO"/>
    <s v="-"/>
    <s v=""/>
    <s v="CEO"/>
    <x v="9"/>
  </r>
  <r>
    <s v="User"/>
    <s v="Susanto Ardhi Sari"/>
    <s v="susanto.sari@hublife.co.id"/>
    <s v="62815-6762-0910"/>
    <x v="3"/>
    <s v="Engineering"/>
    <s v="Electrical Supervisor"/>
    <x v="0"/>
    <n v="220481"/>
    <s v="Supervisor"/>
    <s v="Unit - HUBLIFE"/>
    <s v="Supervisor"/>
    <n v="220481"/>
    <d v="2022-04-01T00:00:00"/>
    <s v="Electrical Supervisor"/>
    <x v="3"/>
  </r>
  <r>
    <s v="Non User"/>
    <s v="Tenant Relation Hublife"/>
    <s v="tenant.relation@hublife.co.id"/>
    <m/>
    <x v="3"/>
    <s v="GE &amp; TR"/>
    <s v="Tenant Relation Staff"/>
    <x v="1"/>
    <s v="-"/>
    <s v="Staff"/>
    <s v="Unit - HUBLIFE"/>
    <s v="Staff"/>
    <s v="-"/>
    <m/>
    <s v="Tenant Relation Staff"/>
    <x v="2"/>
  </r>
  <r>
    <s v="User"/>
    <s v="Tordi Agus Prasaska"/>
    <s v="tordi.prasaska@hublife.co.id"/>
    <s v="62853-1922-1344"/>
    <x v="3"/>
    <s v="Engineering"/>
    <s v="MVAC Staff"/>
    <x v="0"/>
    <n v="180167"/>
    <s v="Staff"/>
    <s v="Unit - HUBLIFE"/>
    <s v="Staff"/>
    <n v="180167"/>
    <d v="2018-02-01T00:00:00"/>
    <s v="MVAC Staff"/>
    <x v="3"/>
  </r>
  <r>
    <s v="User"/>
    <s v="Walter Kusuma"/>
    <s v="walter.kusuma@ashtarasagraha.com"/>
    <m/>
    <x v="3"/>
    <s v="Management"/>
    <s v="CEO"/>
    <x v="1"/>
    <s v="-"/>
    <s v="Senior Staff"/>
    <s v="Unit - HUBLIFE"/>
    <s v="CEO"/>
    <s v="-"/>
    <s v=""/>
    <s v="CEO"/>
    <x v="9"/>
  </r>
  <r>
    <s v="User"/>
    <s v="Winda Wijaya"/>
    <s v="winda.wijaya@hublife.co.id"/>
    <s v="6289-7910-8667"/>
    <x v="3"/>
    <s v="HR &amp; GA"/>
    <s v="HR &amp; GA Operation Staff"/>
    <x v="0"/>
    <n v="240427"/>
    <s v="Senior Staff"/>
    <s v="Unit - HUBLIFE"/>
    <s v="Senior Staff"/>
    <n v="240427"/>
    <d v="2024-03-01T00:00:00"/>
    <s v="HR &amp; GA Operation Staff"/>
    <x v="1"/>
  </r>
  <r>
    <s v="User"/>
    <s v="Yogo Susanto"/>
    <s v="yogo.susanto@hublife.co.id"/>
    <m/>
    <x v="3"/>
    <s v="GE &amp; TR"/>
    <s v="Tenant Relation Staff"/>
    <x v="0"/>
    <n v="220185"/>
    <s v="Staff"/>
    <s v="Unit - HUBLIFE"/>
    <s v="Staff"/>
    <n v="220185"/>
    <d v="2022-02-09T00:00:00"/>
    <s v="Tenant Relation Staff"/>
    <x v="2"/>
  </r>
  <r>
    <s v="User"/>
    <s v="Adam Firdaus"/>
    <s v="adam.firdaus@asri.co.id"/>
    <s v="62813-1538-1412"/>
    <x v="2"/>
    <s v="Procurement"/>
    <s v="Procurement Staff"/>
    <x v="1"/>
    <n v="241736"/>
    <s v="Staff"/>
    <s v="Head Office - ASGO"/>
    <s v="Staff"/>
    <n v="241736"/>
    <d v="2024-09-25T00:00:00"/>
    <s v="Procurement Supervisor"/>
    <x v="14"/>
  </r>
  <r>
    <s v="User"/>
    <s v="Adam Hafiz"/>
    <s v="adam.hafiz@asri.co.id"/>
    <s v="62857-1910-8019"/>
    <x v="2"/>
    <s v="Security"/>
    <s v="Security Operational Supervisor"/>
    <x v="1"/>
    <n v="241865"/>
    <s v="Supervisor"/>
    <s v="Head Office - ASGO"/>
    <s v="Supervisor"/>
    <n v="241865"/>
    <d v="2024-10-14T00:00:00"/>
    <s v="Security Operational Supervisor"/>
    <x v="15"/>
  </r>
  <r>
    <s v="User"/>
    <s v="Ade Ayunda Talitha"/>
    <s v="ade.talitha@asri.co.id"/>
    <s v="62813-1903-8101"/>
    <x v="2"/>
    <s v="Finance &amp; Accounting"/>
    <s v="Account Receivable Staff"/>
    <x v="1"/>
    <n v="241721"/>
    <s v="Staff"/>
    <s v="Head Office - ASGO"/>
    <s v="Staff"/>
    <n v="241721"/>
    <d v="2024-09-23T00:00:00"/>
    <s v="Account Receivable Staff"/>
    <x v="7"/>
  </r>
  <r>
    <s v="User"/>
    <s v="Aditya Gustiyana"/>
    <s v="aditya.gustiyana@asri.co.id"/>
    <s v="62812-8860-2751"/>
    <x v="2"/>
    <s v="IT"/>
    <s v="IT Network Staff"/>
    <x v="1"/>
    <n v="241489"/>
    <s v="Staff"/>
    <s v="Head Office - ASGO"/>
    <s v="Staff"/>
    <n v="241489"/>
    <d v="2024-08-19T00:00:00"/>
    <s v="IT Network Staff"/>
    <x v="16"/>
  </r>
  <r>
    <s v="User"/>
    <s v="Admin ISO"/>
    <s v="admin.iso@asri.co.id"/>
    <s v="62858-8382-4833"/>
    <x v="2"/>
    <s v="Internal Audit &amp; Business Process"/>
    <s v="Internal Audit &amp; Business Process Staff"/>
    <x v="1"/>
    <n v="181017"/>
    <s v="Staff"/>
    <s v="Head Office - ASGO"/>
    <s v="Staff"/>
    <n v="181017"/>
    <d v="2018-08-01T00:00:00"/>
    <s v="Internal Audit &amp; Business Process Staff"/>
    <x v="17"/>
  </r>
  <r>
    <s v="User"/>
    <s v="Admin IT"/>
    <s v="ariya.ramsi@asri.co.id"/>
    <s v="62813-2868-2033"/>
    <x v="2"/>
    <s v="IT"/>
    <s v="IT Administration Staff"/>
    <x v="1"/>
    <n v="180362"/>
    <s v="Staff"/>
    <s v="Head Office - ASGO"/>
    <s v="Staff"/>
    <n v="180362"/>
    <d v="2018-03-06T00:00:00"/>
    <s v="IT Administration Staff"/>
    <x v="16"/>
  </r>
  <r>
    <s v="Non User"/>
    <s v="Admin Purchasing"/>
    <s v="admin.purchasing@asri.co.id"/>
    <m/>
    <x v="2"/>
    <s v="Procurement"/>
    <s v="Procurement Staff"/>
    <x v="1"/>
    <s v="-"/>
    <s v="Staff"/>
    <s v="Head Office - ASGO"/>
    <s v="Staff"/>
    <s v="-"/>
    <m/>
    <s v="Procurement Staff"/>
    <x v="14"/>
  </r>
  <r>
    <s v="User"/>
    <s v="Agus Harianto"/>
    <s v="agus.harianto@asri.co.id"/>
    <s v="62812-9322-3052"/>
    <x v="2"/>
    <s v="Finance &amp; Accounting"/>
    <s v="Collection Staff"/>
    <x v="1"/>
    <n v="221517"/>
    <s v="Staff"/>
    <s v="Head Office - ASGO"/>
    <s v="Staff"/>
    <n v="221517"/>
    <d v="2022-10-10T00:00:00"/>
    <s v="Collection Staff"/>
    <x v="7"/>
  </r>
  <r>
    <s v="User"/>
    <s v="Aiman Fakhri Rimbawan"/>
    <s v="aiman.rimbawan@asri.co.id"/>
    <s v="62812-4589-5694"/>
    <x v="2"/>
    <s v="Innovation"/>
    <s v="Software Engineering Assistant Manager"/>
    <x v="1"/>
    <n v="232371"/>
    <s v="Assistant Manager"/>
    <s v="Head Office - ASGO"/>
    <s v="Assistant Manager"/>
    <n v="232371"/>
    <d v="2024-01-01T00:00:00"/>
    <s v="Software Engineering Assistant Manager"/>
    <x v="18"/>
  </r>
  <r>
    <s v="User"/>
    <s v="Ahmad Putra Wijaya"/>
    <s v="ahmad.wijaya@asri.co.id"/>
    <s v="62896-4988-1051"/>
    <x v="2"/>
    <s v="Fit Out"/>
    <s v="Fit Out Assistant Manager"/>
    <x v="1"/>
    <n v="242118"/>
    <s v="Assistant Manager"/>
    <s v="Unit - MOI"/>
    <s v="Assistant Manager"/>
    <n v="242118"/>
    <d v="2024-11-25T00:00:00"/>
    <s v="Fit Out Assistant Manager"/>
    <x v="11"/>
  </r>
  <r>
    <s v="User"/>
    <s v="Ahmad Zaelani Firdaus"/>
    <s v="ahmad.firdaus@asri.co.id"/>
    <s v="62817-346-474"/>
    <x v="2"/>
    <s v="Casual Leasing"/>
    <s v="Casual Leasing Manager"/>
    <x v="1"/>
    <n v="241323"/>
    <s v="Supervisor"/>
    <s v="Head Office - ASGO"/>
    <s v="Supervisor"/>
    <n v="241323"/>
    <d v="2024-07-22T00:00:00"/>
    <s v="Casual Leasing Manager"/>
    <x v="19"/>
  </r>
  <r>
    <s v="User"/>
    <s v="Albert Santoso"/>
    <s v="albert.santoso@asri.co.id"/>
    <s v="62878-2552-1698"/>
    <x v="2"/>
    <s v="Business Development"/>
    <s v="Business Development Manager"/>
    <x v="0"/>
    <n v="180227"/>
    <s v="Manager"/>
    <s v="Head Office - ASGO"/>
    <s v="Manager"/>
    <n v="180227"/>
    <d v="2018-02-19T00:00:00"/>
    <s v="Business Development Manager"/>
    <x v="20"/>
  </r>
  <r>
    <s v="User"/>
    <s v="Albin Patu Putra Wangsa"/>
    <s v="albin.wangsa@asri.co.id"/>
    <s v="62819-5252-0528"/>
    <x v="2"/>
    <s v="IT"/>
    <s v="IT Infrastructure Supervisor"/>
    <x v="1"/>
    <n v="220290"/>
    <s v="Supervisor"/>
    <s v="Head Office - ASGO"/>
    <s v="Supervisor"/>
    <n v="220290"/>
    <d v="2022-03-01T00:00:00"/>
    <s v="IT Infrastructure Supervisor"/>
    <x v="16"/>
  </r>
  <r>
    <s v="User"/>
    <s v="Aldhie Pratama Sugiri"/>
    <s v="aldhie.sugiri@asri.co.id"/>
    <s v="62812-8064-0133"/>
    <x v="2"/>
    <s v="Finance &amp; Accounting"/>
    <s v="Tax Staff"/>
    <x v="1"/>
    <n v="241811"/>
    <s v="Staff"/>
    <s v="Head Office - ASGO"/>
    <s v="Staff"/>
    <n v="241811"/>
    <d v="2024-10-07T00:00:00"/>
    <s v="Tax Staff"/>
    <x v="7"/>
  </r>
  <r>
    <s v="User"/>
    <s v="Aldo Jeffry F Wowor"/>
    <s v="aldo.wowor@asri.co.id"/>
    <s v="62812-2172-8811"/>
    <x v="2"/>
    <s v="IT"/>
    <s v="IT Infrastructure Staff"/>
    <x v="1"/>
    <n v="221284"/>
    <s v="Staff"/>
    <s v="Head Office - ASGO"/>
    <s v="Staff"/>
    <n v="221284"/>
    <d v="2022-09-01T00:00:00"/>
    <s v="IT Infrastructure Staff"/>
    <x v="16"/>
  </r>
  <r>
    <s v="User"/>
    <s v="Alex Kusuma"/>
    <s v="alex.kusuma@asri.co.id"/>
    <m/>
    <x v="2"/>
    <s v="Management"/>
    <s v="CEO"/>
    <x v="1"/>
    <n v="100003"/>
    <s v="Chief"/>
    <s v="Head Office - ASGO"/>
    <s v="CEO"/>
    <n v="100003"/>
    <s v=""/>
    <s v="CEO"/>
    <x v="9"/>
  </r>
  <r>
    <s v="User"/>
    <s v="Alexandra Stefanie"/>
    <s v="alexandra.stefanie@asri.co.id"/>
    <s v="62812-1946-3231"/>
    <x v="2"/>
    <s v="Digital Media &amp; Community"/>
    <s v="Social Media Strategist Assistant Manager"/>
    <x v="1"/>
    <n v="180652"/>
    <s v="Assistant Manager"/>
    <s v="Unit - PIK Avenue"/>
    <s v="Assistant Manager"/>
    <n v="180652"/>
    <d v="2018-05-02T00:00:00"/>
    <s v="Social Media Strategist Assistant Manager"/>
    <x v="21"/>
  </r>
  <r>
    <s v="User"/>
    <s v="Alviral Muhamad"/>
    <s v="alviral.muhamad@asri.co.id"/>
    <m/>
    <x v="2"/>
    <s v="Internal Audit &amp; Business Process"/>
    <s v="Internal Audit &amp; Business Process Supervisor"/>
    <x v="1"/>
    <n v="170569"/>
    <s v="Supervisor"/>
    <s v="Head Office - ASGO"/>
    <s v="Supervisor"/>
    <n v="170569"/>
    <d v="2017-07-03T00:00:00"/>
    <s v="Internal Audit &amp; Business Process Supervisor"/>
    <x v="17"/>
  </r>
  <r>
    <s v="User"/>
    <s v="Anastasia Prisilla"/>
    <s v="anastasia.prisilla@asri.co.id"/>
    <s v="62812-9464-5811"/>
    <x v="2"/>
    <s v="Leasing"/>
    <s v="Leasing Manager"/>
    <x v="0"/>
    <n v="231337"/>
    <s v="Manager"/>
    <s v="Unit - MOI"/>
    <s v="Manager"/>
    <n v="231337"/>
    <d v="2023-08-07T00:00:00"/>
    <s v="Leasing Manager"/>
    <x v="13"/>
  </r>
  <r>
    <s v="User"/>
    <s v="Andina Nabila Hasnah"/>
    <s v="andina.hasnah@asri.co.id"/>
    <s v="62857-8116-9031"/>
    <x v="2"/>
    <s v="Procurement"/>
    <s v="Procurement Administration Staff"/>
    <x v="1"/>
    <n v="241539"/>
    <s v="Staff"/>
    <s v="Head Office - ASGO"/>
    <s v="Staff"/>
    <n v="241539"/>
    <d v="2024-08-26T00:00:00"/>
    <s v="Procurement Administration Staff"/>
    <x v="14"/>
  </r>
  <r>
    <s v="User"/>
    <s v="Andreas Angga Wijaya"/>
    <s v="andreas.wijaya@asri.co.id"/>
    <s v="62898-2318-200"/>
    <x v="2"/>
    <s v="Finance &amp; Accounting"/>
    <s v="Accounting Staff"/>
    <x v="1"/>
    <n v="230880"/>
    <s v="Staff"/>
    <s v="Head Office - ASGO"/>
    <s v="Staff"/>
    <n v="230880"/>
    <d v="2023-06-12T00:00:00"/>
    <s v="Accounting Staff"/>
    <x v="7"/>
  </r>
  <r>
    <s v="User"/>
    <s v="Andrie Satya Setiono"/>
    <s v="andrie.setiono@asri.co.id"/>
    <s v="62898-8068-578"/>
    <x v="2"/>
    <s v="Innovation"/>
    <s v="Project Manager"/>
    <x v="1"/>
    <n v="232372"/>
    <s v="Manager"/>
    <s v="Head Office - ASGO"/>
    <s v="Manager"/>
    <n v="232372"/>
    <d v="2024-01-01T00:00:00"/>
    <s v="Project Manager"/>
    <x v="18"/>
  </r>
  <r>
    <s v="User"/>
    <s v="Anggi Anggara"/>
    <s v="anggi.anggara@asri.co.id"/>
    <s v="62813-1717-0992"/>
    <x v="2"/>
    <s v="Digital Media &amp; Community"/>
    <s v="Content Creator Supervisor"/>
    <x v="1"/>
    <n v="241406"/>
    <s v="Supervisor"/>
    <s v="Unit - PIK Avenue"/>
    <s v="Supervisor"/>
    <n v="241406"/>
    <d v="2024-08-01T00:00:00"/>
    <s v="Content Creator Supervisor"/>
    <x v="21"/>
  </r>
  <r>
    <s v="User"/>
    <s v="Anggi Yonarita"/>
    <s v="anggi.yonarita@asri.co.id"/>
    <s v="62813-6341-5889"/>
    <x v="2"/>
    <s v="Operational"/>
    <s v="HSE Manager"/>
    <x v="1"/>
    <n v="241542"/>
    <s v="Manager"/>
    <s v="Unit - PIK Avenue"/>
    <s v="Manager"/>
    <n v="241542"/>
    <d v="2024-08-26T00:00:00"/>
    <s v="HSE Manager"/>
    <x v="0"/>
  </r>
  <r>
    <s v="User"/>
    <s v="Anita Septiyani"/>
    <s v="anita@asri.co.id"/>
    <s v="62812-2234-9102"/>
    <x v="2"/>
    <s v="Finance &amp; Accounting"/>
    <s v="Cashier Staff"/>
    <x v="1"/>
    <n v="110480"/>
    <s v="Staff"/>
    <s v="Head Office - ASGO"/>
    <s v="Staff"/>
    <n v="110480"/>
    <d v="2011-05-31T00:00:00"/>
    <s v="Cashier Staff"/>
    <x v="7"/>
  </r>
  <r>
    <s v="User"/>
    <s v="Anton Cahyono"/>
    <s v="anton.cahyono@asri.co.id"/>
    <s v="62852-9229-1555"/>
    <x v="2"/>
    <s v="Operational"/>
    <s v="Operation Manager"/>
    <x v="1"/>
    <n v="241616"/>
    <s v="Manager"/>
    <s v="Unit - ASHTA"/>
    <s v="Manager"/>
    <n v="241616"/>
    <d v="2024-09-09T00:00:00"/>
    <s v="Operation Manager"/>
    <x v="0"/>
  </r>
  <r>
    <s v="User"/>
    <s v="Antonius Wibowo"/>
    <s v="antonius.wibowo@asri.co.id"/>
    <s v="62812-1330-5162"/>
    <x v="2"/>
    <s v="Legal &amp; Govrel"/>
    <s v="Legal Manager"/>
    <x v="1"/>
    <n v="220588"/>
    <s v="Manager"/>
    <s v="Head Office - ASGO"/>
    <s v="Manager"/>
    <n v="220588"/>
    <d v="2022-04-18T00:00:00"/>
    <s v="Legal Manager"/>
    <x v="22"/>
  </r>
  <r>
    <s v="User"/>
    <s v="Arbhy Yuansar"/>
    <s v="arbhy.yuansar@asri.co.id"/>
    <s v="62812-1480-0500"/>
    <x v="2"/>
    <s v="Leasing"/>
    <s v="Leasing Administration Staff"/>
    <x v="1"/>
    <n v="170311"/>
    <s v="Staff"/>
    <s v="Unit - MOI"/>
    <s v="Staff"/>
    <n v="170311"/>
    <d v="2017-04-12T00:00:00"/>
    <s v="Leasing Administration Staff"/>
    <x v="13"/>
  </r>
  <r>
    <s v="User"/>
    <s v="Arie Priawan"/>
    <s v="arie.priawan@asri.co.id"/>
    <s v="62857-2967-1274"/>
    <x v="2"/>
    <s v="Finance &amp; Accounting"/>
    <s v="Collection Staff"/>
    <x v="1"/>
    <n v="190403"/>
    <s v="Staff"/>
    <s v="Head Office - ASGO"/>
    <s v="Staff"/>
    <n v="190403"/>
    <d v="2019-04-29T00:00:00"/>
    <s v="Collection Staff"/>
    <x v="7"/>
  </r>
  <r>
    <s v="User"/>
    <s v="Arief Kurniawan"/>
    <s v="arief.kurniawan@asri.co.id"/>
    <s v="62822-9962-2997"/>
    <x v="2"/>
    <s v="Center Experience"/>
    <s v="Social Media &amp; Digital Administration Supervisor"/>
    <x v="1"/>
    <n v="231421"/>
    <s v="Supervisor"/>
    <s v="Unit - HUBLIFE"/>
    <s v="Supervisor"/>
    <n v="231421"/>
    <d v="2023-08-21T00:00:00"/>
    <s v="Social Media &amp; Digital Administration Supervisor"/>
    <x v="4"/>
  </r>
  <r>
    <s v="User"/>
    <s v="Aruna Jati Rumbono"/>
    <s v="aruna.rumbono@asri.co.id"/>
    <s v="62811-7229-979"/>
    <x v="2"/>
    <s v="Digital Media &amp; Community"/>
    <s v="Seo UI/UX Designer Asst. Manager"/>
    <x v="1"/>
    <n v="221736"/>
    <s v="Assistant Manager"/>
    <s v="Unit - PIK Avenue"/>
    <s v="Assistant Manager"/>
    <n v="221736"/>
    <d v="2022-12-01T00:00:00"/>
    <s v="Seo UI/UX Designer Asst. Manager"/>
    <x v="21"/>
  </r>
  <r>
    <s v="User"/>
    <s v="Ary Kurniawan"/>
    <s v="ary.kurniawan@asri.co.id"/>
    <s v="62815-1379-0582"/>
    <x v="2"/>
    <s v="Finance &amp; Accounting"/>
    <s v="Collection Staff"/>
    <x v="1"/>
    <n v="160673"/>
    <s v="Staff"/>
    <s v="Head Office - ASGO"/>
    <s v="Staff"/>
    <n v="160673"/>
    <d v="2016-08-25T00:00:00"/>
    <s v="Collection Staff"/>
    <x v="7"/>
  </r>
  <r>
    <s v="User"/>
    <s v="Ary Syafari"/>
    <s v="ary.syafari@asri.co.id"/>
    <m/>
    <x v="2"/>
    <s v="Fit Out"/>
    <s v="Fit Out Assistant Manager"/>
    <x v="1"/>
    <n v="160136"/>
    <s v="Assistant Manager"/>
    <s v="Unit - MOI"/>
    <s v="Assistant Manager"/>
    <n v="160136"/>
    <d v="2016-02-09T00:00:00"/>
    <s v="Fit Out Assistant Manager"/>
    <x v="11"/>
  </r>
  <r>
    <s v="User"/>
    <s v="Aryo Pramono"/>
    <s v="aryo.pramono@asri.co.id"/>
    <s v="62812-1919-1674"/>
    <x v="2"/>
    <s v="Casual Leasing"/>
    <s v="Casual Leasing Manager"/>
    <x v="0"/>
    <n v="150132"/>
    <s v="Senior Manager"/>
    <s v="Head Office - ASGO"/>
    <s v="Senior Manager"/>
    <n v="150132"/>
    <d v="2015-02-02T00:00:00"/>
    <s v="Casual Leasing Manager"/>
    <x v="19"/>
  </r>
  <r>
    <s v="Non User"/>
    <s v="AskHRD"/>
    <s v="askHRD@asri.co.id"/>
    <m/>
    <x v="2"/>
    <s v="HR &amp; GA"/>
    <s v="HR &amp; GA Staff"/>
    <x v="1"/>
    <s v="-"/>
    <s v="Staff"/>
    <s v="Head Office - ASGO"/>
    <s v="Staff"/>
    <s v="-"/>
    <m/>
    <s v="HR &amp; GA Staff"/>
    <x v="1"/>
  </r>
  <r>
    <s v="Non User"/>
    <s v="ASRI a subsidiary of Agung Sedayu Group"/>
    <s v="centerexperience@asri.co.id"/>
    <m/>
    <x v="2"/>
    <s v="Marketing Communication"/>
    <s v="Center Experience Staff"/>
    <x v="1"/>
    <s v="-"/>
    <s v="Staff"/>
    <s v="Head Office - ASGO"/>
    <s v="Staff"/>
    <s v="-"/>
    <m/>
    <s v="Center Experience Staff"/>
    <x v="10"/>
  </r>
  <r>
    <s v="Non User"/>
    <s v="Asri F&amp;B"/>
    <s v="asrifnb@asri.co.id"/>
    <m/>
    <x v="2"/>
    <s v="Marketing Communication"/>
    <s v="Marcomm Staff"/>
    <x v="1"/>
    <s v="-"/>
    <s v="Staff"/>
    <s v="Head Office - ASGO"/>
    <s v="Staff"/>
    <s v="-"/>
    <m/>
    <s v="Marcomm Staff"/>
    <x v="10"/>
  </r>
  <r>
    <s v="Non User"/>
    <s v="ASRI Living"/>
    <s v="asriliving@asri.co.id"/>
    <m/>
    <x v="2"/>
    <s v="Innovation"/>
    <s v="Innovation Staff"/>
    <x v="1"/>
    <s v="-"/>
    <s v="Staff"/>
    <s v="Head Office - ASGO"/>
    <s v="Staff"/>
    <s v="-"/>
    <m/>
    <s v="Innovation Staff"/>
    <x v="18"/>
  </r>
  <r>
    <s v="User"/>
    <s v="Atet Rochidin"/>
    <s v="atet.rochidin@asri.co.id"/>
    <m/>
    <x v="2"/>
    <s v="Engineering"/>
    <s v="Electrical Engineering Manager"/>
    <x v="1"/>
    <n v="240027"/>
    <s v="Senior Manager"/>
    <s v="Head Office - ASGO"/>
    <s v="Senior Manager"/>
    <n v="240027"/>
    <d v="2024-01-08T00:00:00"/>
    <s v="Electrical Engineering Manager"/>
    <x v="3"/>
  </r>
  <r>
    <s v="User"/>
    <s v="Aulia Dina Savitri"/>
    <s v="aulia.savitri@asri.co.id"/>
    <s v="62857-7601-7627"/>
    <x v="2"/>
    <s v="Finance &amp; Accounting"/>
    <s v="Account Receivable Staff"/>
    <x v="1"/>
    <n v="230037"/>
    <s v="Staff"/>
    <s v="Head Office - ASGO"/>
    <s v="Staff"/>
    <n v="230037"/>
    <d v="2023-01-16T00:00:00"/>
    <s v="Account Receivable Staff"/>
    <x v="7"/>
  </r>
  <r>
    <s v="User"/>
    <s v="Ayoedya Earning Webee"/>
    <s v="ayoedya.webee@asri.co.id"/>
    <s v="62812-7109-6795"/>
    <x v="2"/>
    <s v="Procurement"/>
    <s v="Purchasing Staff"/>
    <x v="1"/>
    <n v="241189"/>
    <s v="Staff"/>
    <s v="Head Office - ASGO"/>
    <s v="Staff"/>
    <n v="241189"/>
    <d v="2024-01-07T00:00:00"/>
    <s v="Purchasing Staff"/>
    <x v="14"/>
  </r>
  <r>
    <s v="User"/>
    <s v="Ayu Endah Lestari"/>
    <s v="ayu.lestari@asri.co.id"/>
    <s v="62812-9187-9606"/>
    <x v="2"/>
    <s v="Finance &amp; Accounting"/>
    <s v="Accounting Staff"/>
    <x v="1"/>
    <n v="230064"/>
    <s v="Staff"/>
    <s v="Head Office - ASGO"/>
    <s v="Staff"/>
    <n v="230064"/>
    <d v="2023-01-24T00:00:00"/>
    <s v="Accounting Staff"/>
    <x v="7"/>
  </r>
  <r>
    <s v="User"/>
    <s v="Bagus Rinaldi"/>
    <s v="bagus.rinaldi@asri.co.id"/>
    <s v="62895-3307-64325"/>
    <x v="2"/>
    <s v="Finance &amp; Accounting"/>
    <s v="Account Payable Staff"/>
    <x v="1"/>
    <n v="230138"/>
    <s v="Staff"/>
    <s v="Head Office - ASGO"/>
    <s v="Staff"/>
    <n v="230138"/>
    <d v="2023-02-06T00:00:00"/>
    <s v="Account Payable Staff"/>
    <x v="7"/>
  </r>
  <r>
    <s v="User"/>
    <s v="Bayu Suwarning Hadi"/>
    <s v="bayu.hadi@asri.co.id"/>
    <s v="62851-5671-9103"/>
    <x v="2"/>
    <s v="Innovation"/>
    <s v="Software Engineering Assistant Manager"/>
    <x v="1"/>
    <n v="232379"/>
    <s v="Assistant Manager"/>
    <s v="Head Office - ASGO"/>
    <s v="Assistant Manager"/>
    <n v="232379"/>
    <d v="2024-01-01T00:00:00"/>
    <s v="Software Engineering Assistant Manager"/>
    <x v="18"/>
  </r>
  <r>
    <s v="User"/>
    <s v="Bella Jade Khadidjaah"/>
    <s v="bella.khadidjaah@asri.co.id"/>
    <s v="62838-4030-2720"/>
    <x v="2"/>
    <s v="Procurement"/>
    <s v="Procurement Administration Staff"/>
    <x v="1"/>
    <n v="231882"/>
    <s v="Staff"/>
    <s v="Head Office - ASGO"/>
    <s v="Staff"/>
    <n v="231882"/>
    <d v="2023-10-23T00:00:00"/>
    <s v="Procurement Administration Staff"/>
    <x v="14"/>
  </r>
  <r>
    <s v="User"/>
    <s v="Benny"/>
    <s v="benjamin.hermansyah@asri.co.id"/>
    <m/>
    <x v="2"/>
    <s v="Leasing"/>
    <s v="Leasing Manager"/>
    <x v="0"/>
    <n v="171033"/>
    <s v="Manager"/>
    <s v="Unit - GGP"/>
    <s v="Manager"/>
    <n v="171033"/>
    <d v="2017-11-08T00:00:00"/>
    <s v="Leasing Manager"/>
    <x v="13"/>
  </r>
  <r>
    <s v="User"/>
    <s v="Berliana Adi Safitri"/>
    <s v="berliana.safitri@asri.co.id"/>
    <s v="62857-9935-8134"/>
    <x v="2"/>
    <s v="Finance &amp; Accounting"/>
    <s v="Asset Management &amp; Controller Staff"/>
    <x v="1"/>
    <n v="231055"/>
    <s v="Staff"/>
    <s v="Head Office - ASGO"/>
    <s v="Staff"/>
    <n v="231055"/>
    <d v="2023-07-03T00:00:00"/>
    <s v="Asset Management &amp; Controller Staff"/>
    <x v="7"/>
  </r>
  <r>
    <s v="User"/>
    <s v="Bintari Rarastiwi"/>
    <s v="bintari.rarastiwi@asri.co.id"/>
    <s v="62812-2384-641"/>
    <x v="2"/>
    <s v="Operational"/>
    <s v="Sustainability Manager"/>
    <x v="1"/>
    <n v="240823"/>
    <s v="Senior Staff"/>
    <s v="Head Office - ASGO"/>
    <s v="Manager"/>
    <n v="240823"/>
    <d v="2024-05-01T00:00:00"/>
    <s v="Sustainability Manager"/>
    <x v="0"/>
  </r>
  <r>
    <s v="Non User"/>
    <s v="Brandcomm Asset"/>
    <s v="brandcomm.asset@asri.co.id"/>
    <m/>
    <x v="2"/>
    <s v="Brand &amp; Design"/>
    <s v="Brandcomm Staff"/>
    <x v="1"/>
    <s v="-"/>
    <s v="Staff"/>
    <s v="Head Office - ASGO"/>
    <s v="Staff"/>
    <s v="-"/>
    <m/>
    <s v="Brandcomm Staff"/>
    <x v="23"/>
  </r>
  <r>
    <s v="User"/>
    <s v="Cahyo Satrio Pinilih Bagus Prabowo"/>
    <s v="cahyo.prabowo@asri.co.id"/>
    <s v="62857-7728-2849"/>
    <x v="2"/>
    <s v="Research &amp; Development"/>
    <s v="Research &amp; Development Senior Staff"/>
    <x v="0"/>
    <n v="240942"/>
    <s v="Staff"/>
    <s v="Head Office - ASGO"/>
    <s v="Senior Staff"/>
    <n v="240942"/>
    <d v="2024-06-03T00:00:00"/>
    <s v="Research &amp; Development Senior Staff"/>
    <x v="24"/>
  </r>
  <r>
    <s v="User"/>
    <s v="Degia Parlopa"/>
    <s v="degia.parlopa@asri.co.id"/>
    <s v="62812-8231-0886"/>
    <x v="2"/>
    <s v="IT"/>
    <s v="IT Infrastructure Staff "/>
    <x v="1"/>
    <n v="221489"/>
    <s v="Staff"/>
    <s v="Head Office - ASGO"/>
    <s v="Staff"/>
    <n v="221489"/>
    <d v="2022-10-03T00:00:00"/>
    <s v="IT Infrastructure Staff "/>
    <x v="16"/>
  </r>
  <r>
    <s v="User"/>
    <s v="Calvin Sutandi"/>
    <s v="calvin.sutandi@asri.co.id"/>
    <s v="62852-1127-2774"/>
    <x v="2"/>
    <s v="Leasing"/>
    <s v="Leasing Staff"/>
    <x v="1"/>
    <n v="241823"/>
    <s v="Staff"/>
    <s v="Unit - MOI"/>
    <s v="Staff"/>
    <n v="241823"/>
    <d v="2024-10-07T00:00:00"/>
    <s v="Leasing Staff"/>
    <x v="13"/>
  </r>
  <r>
    <s v="User"/>
    <s v="Celline Febianca"/>
    <s v="celline.febianca@asri.co.id"/>
    <s v="62821-2363-1971"/>
    <x v="2"/>
    <s v="Leasing"/>
    <s v="Leasing Senior Supervisor"/>
    <x v="0"/>
    <n v="221366"/>
    <s v="Senior SPV"/>
    <s v="Unit - ASHTA"/>
    <s v="Senior SPV"/>
    <n v="221366"/>
    <d v="2022-09-19T00:00:00"/>
    <s v="Leasing Senior Supervisor"/>
    <x v="13"/>
  </r>
  <r>
    <s v="User"/>
    <s v="Chichilia Clarasati"/>
    <s v="chichilia.clarasati@asri.co.id"/>
    <s v="62878-1710-6609"/>
    <x v="2"/>
    <s v="Procurement"/>
    <s v="Procurement Supervisor"/>
    <x v="1"/>
    <n v="240762"/>
    <s v="Assistant Manager"/>
    <s v="Head Office - ASGO"/>
    <s v="SPV"/>
    <n v="240762"/>
    <d v="2024-04-29T00:00:00"/>
    <s v="Procurement Supervisor"/>
    <x v="14"/>
  </r>
  <r>
    <s v="User"/>
    <s v="Christian"/>
    <s v="christian@asri.co.id"/>
    <s v="62818-0813-4922"/>
    <x v="2"/>
    <s v="Finance &amp; Accounting"/>
    <s v="Tax Staff"/>
    <x v="1"/>
    <n v="220689"/>
    <s v="Staff"/>
    <s v="Head Office - ASGO"/>
    <s v="Staff"/>
    <n v="220689"/>
    <d v="2022-05-17T00:00:00"/>
    <s v="Tax Staff"/>
    <x v="7"/>
  </r>
  <r>
    <s v="User"/>
    <s v="Christin Aprina"/>
    <s v="christin.aprina@asri.co.id"/>
    <s v="62812-6204-8265"/>
    <x v="2"/>
    <s v="Finance &amp; Accounting"/>
    <s v="Account Receivable Staff"/>
    <x v="1"/>
    <n v="191066"/>
    <s v="Staff"/>
    <s v="Head Office - ASGO"/>
    <s v="Staff"/>
    <n v="191066"/>
    <d v="2019-11-18T00:00:00"/>
    <s v="Account Receivable Staff"/>
    <x v="7"/>
  </r>
  <r>
    <s v="User"/>
    <s v="cinantya mekar cinta"/>
    <s v="cinantya@asri.co.id"/>
    <s v="62822-4549-1129"/>
    <x v="2"/>
    <s v="Center Experience"/>
    <s v="Events Supervisor"/>
    <x v="0"/>
    <n v="210529"/>
    <s v="Supervisor"/>
    <s v="Unit - ASHTA"/>
    <s v="Supervisor"/>
    <n v="210529"/>
    <d v="2021-07-01T00:00:00"/>
    <s v="Events Supervisor"/>
    <x v="4"/>
  </r>
  <r>
    <s v="User"/>
    <s v="Citra Marina Napitupulu"/>
    <s v="citra.marina@asri.co.id"/>
    <s v="62821-3551-7545"/>
    <x v="2"/>
    <s v="Legal &amp; Govrel"/>
    <s v="Legal Supervisor"/>
    <x v="1"/>
    <n v="220502"/>
    <s v="Supervisor"/>
    <s v="Head Office - ASGO"/>
    <s v="Supervisor"/>
    <n v="220502"/>
    <d v="2022-04-04T00:00:00"/>
    <s v="Legal Supervisor"/>
    <x v="22"/>
  </r>
  <r>
    <s v="User"/>
    <s v="Clara Veronica"/>
    <s v="clara.veronica@asri.co.id"/>
    <s v="62896-9804-7767"/>
    <x v="2"/>
    <s v="Leasing"/>
    <s v="Leasing Administration Staff"/>
    <x v="1"/>
    <n v="230720"/>
    <s v="Staff"/>
    <s v="Unit - MOI"/>
    <s v="Staff"/>
    <n v="230720"/>
    <d v="2023-05-24T00:00:00"/>
    <s v="Leasing Administration Staff"/>
    <x v="13"/>
  </r>
  <r>
    <s v="User"/>
    <s v="Claudia Natasya"/>
    <s v="claudia.natasya@asri.co.id"/>
    <s v="62822-1614-5159"/>
    <x v="2"/>
    <s v="Leasing"/>
    <s v="Leasing Manager"/>
    <x v="0"/>
    <n v="231948"/>
    <s v="Manager"/>
    <s v="Unit - MOI"/>
    <s v="Manager"/>
    <n v="231948"/>
    <d v="2023-11-01T00:00:00"/>
    <s v="Leasing Manager"/>
    <x v="13"/>
  </r>
  <r>
    <s v="User"/>
    <s v="Cynthia Dm"/>
    <s v="cynthia.dm@asri.co.id"/>
    <s v="62812-1308-8168"/>
    <x v="2"/>
    <s v="Finance &amp; Accounting"/>
    <s v="Asset Management &amp; Controller Manager"/>
    <x v="0"/>
    <n v="170149"/>
    <s v="Manager"/>
    <s v="Head Office - ASGO"/>
    <s v="Manager"/>
    <n v="170149"/>
    <d v="2017-02-20T00:00:00"/>
    <s v="Asset Management &amp; Controller Manager"/>
    <x v="7"/>
  </r>
  <r>
    <s v="User"/>
    <s v="Daniel"/>
    <s v="daniel.widyasana@asri.co.id"/>
    <s v="62819-3244-7419"/>
    <x v="2"/>
    <s v="Finance &amp; Accounting"/>
    <s v="Asset Management &amp; Controller Staff"/>
    <x v="1"/>
    <n v="231932"/>
    <s v="Staff"/>
    <s v="Head Office - ASGO"/>
    <s v="Staff"/>
    <n v="231932"/>
    <d v="2023-11-01T00:00:00"/>
    <s v="Asset Management &amp; Controller Staff"/>
    <x v="7"/>
  </r>
  <r>
    <s v="User"/>
    <s v="Daniel Sirait"/>
    <s v="daniel.sirait@asri.co.id"/>
    <s v="62818-930-104"/>
    <x v="2"/>
    <s v="HR &amp; GA"/>
    <s v="HR &amp; GA Operation Assistant Manager"/>
    <x v="1"/>
    <n v="190126"/>
    <s v="Assistant Manager"/>
    <s v="Head Office - ASGO"/>
    <s v="Assistant Manager"/>
    <n v="190126"/>
    <d v="2019-02-04T00:00:00"/>
    <s v="HR &amp; GA Operation Assistant Manager"/>
    <x v="1"/>
  </r>
  <r>
    <s v="User"/>
    <s v="Danny Stephanus Christian"/>
    <s v="danny.christian@asri.co.id"/>
    <s v="62858-1377-1919"/>
    <x v="2"/>
    <s v="Operational"/>
    <s v="Operation Mall Manager"/>
    <x v="1"/>
    <n v="240193"/>
    <s v="Manager"/>
    <s v="Unit - MOI"/>
    <s v="Manager"/>
    <n v="240193"/>
    <d v="2024-02-01T00:00:00"/>
    <s v="Operation Mall Manager"/>
    <x v="0"/>
  </r>
  <r>
    <s v="User"/>
    <s v="Darmawan Setianggono"/>
    <s v="darmawan.setianggono@asri.co.id"/>
    <s v="62811-1149-882"/>
    <x v="2"/>
    <s v="Finance &amp; Accounting"/>
    <s v="Collection Staff"/>
    <x v="1"/>
    <n v="150924"/>
    <s v="Staff"/>
    <s v="Head Office - ASGO"/>
    <s v="Staff"/>
    <n v="150924"/>
    <d v="2015-10-26T00:00:00"/>
    <s v="Collection Staff"/>
    <x v="7"/>
  </r>
  <r>
    <s v="User"/>
    <s v="David Hilman"/>
    <s v="david.hilman@asri.co.id"/>
    <s v="62812-1113-360"/>
    <x v="2"/>
    <s v="Management"/>
    <s v="COO Mall"/>
    <x v="0"/>
    <n v="140713"/>
    <s v="COO"/>
    <s v="Head Office - ASGO"/>
    <s v="COO"/>
    <n v="140713"/>
    <d v="2014-07-01T00:00:00"/>
    <s v="COO Mall"/>
    <x v="9"/>
  </r>
  <r>
    <s v="User"/>
    <s v="Dedi Rahmad"/>
    <s v="dedi.rahmad@asri.co.id"/>
    <s v="62812-2230-0540"/>
    <x v="2"/>
    <s v="Procurement"/>
    <s v="Procurement Supervisor"/>
    <x v="0"/>
    <n v="220144"/>
    <s v="Supervisor"/>
    <s v="Head Office - ASGO"/>
    <s v="Supervisor"/>
    <n v="220144"/>
    <d v="2022-02-02T00:00:00"/>
    <s v="Procurement Supervisor"/>
    <x v="14"/>
  </r>
  <r>
    <s v="User"/>
    <s v="Deslina Hasibuan"/>
    <s v="deslina.hasibuan@asri.co.id"/>
    <s v="62812-8836-4525"/>
    <x v="2"/>
    <s v="Procurement"/>
    <s v="Procurement Staff"/>
    <x v="1"/>
    <n v="242215"/>
    <s v="Staff"/>
    <s v="Head Office - ASGO"/>
    <s v="Staff"/>
    <n v="242215"/>
    <d v="2024-12-16T00:00:00"/>
    <s v="Procurement Staff"/>
    <x v="14"/>
  </r>
  <r>
    <s v="User"/>
    <s v="Fransiskus Simson"/>
    <s v="fransiskus.simson@asri.co.id"/>
    <s v="62813-9123-2461"/>
    <x v="2"/>
    <s v="IT"/>
    <s v="IT Infrastructure Staff "/>
    <x v="1"/>
    <n v="231399"/>
    <s v="Staff"/>
    <s v="Head Office - ASGO"/>
    <s v="Staff"/>
    <n v="231399"/>
    <d v="2023-08-14T00:00:00"/>
    <s v="IT Infrastructure Staff "/>
    <x v="16"/>
  </r>
  <r>
    <s v="User"/>
    <s v="Dewi Kartika"/>
    <s v="deka.dewikartika@asri.co.id"/>
    <m/>
    <x v="2"/>
    <s v="Leasing"/>
    <s v="Leasing General Manager"/>
    <x v="0"/>
    <n v="181035"/>
    <s v="Deputy General Manager"/>
    <s v="Unit - MOI"/>
    <s v="Deputy General Manager"/>
    <n v="181035"/>
    <d v="2018-08-06T00:00:00"/>
    <s v="Leasing General Manager"/>
    <x v="13"/>
  </r>
  <r>
    <s v="User"/>
    <s v="Denis"/>
    <s v="denis.rahardja@asri.co.id"/>
    <s v="62815-1737-4333"/>
    <x v="2"/>
    <s v="Security"/>
    <s v="Research &amp; Analyst Admin Senior Staff"/>
    <x v="1"/>
    <n v="241863"/>
    <s v="Senior Staff"/>
    <s v="Head Office - ASGO"/>
    <s v="Senior Staff"/>
    <n v="241863"/>
    <d v="2024-10-14T00:00:00"/>
    <s v="Research &amp; Analyst Admin Senior Staff"/>
    <x v="15"/>
  </r>
  <r>
    <s v="User"/>
    <s v="Dhany Andreas"/>
    <s v="dhany.andreas@asri.co.id"/>
    <s v="62812-9523-5680"/>
    <x v="2"/>
    <s v="Center Experience"/>
    <s v="Advertising &amp; Shopping Promotion Supervisor"/>
    <x v="1"/>
    <n v="181122"/>
    <s v="Supervisor"/>
    <s v="Unit - PIK Avenue"/>
    <s v="Supervisor"/>
    <n v="181122"/>
    <d v="2018-09-03T00:00:00"/>
    <s v="Advertising &amp; Shopping Promotion Supervisor"/>
    <x v="4"/>
  </r>
  <r>
    <s v="User"/>
    <s v="Dharmawan Prakoso"/>
    <s v="dharmawan.prakoso@asri.co.id"/>
    <m/>
    <x v="2"/>
    <s v="Legal &amp; Govrel"/>
    <s v="Government Relations Supervisor"/>
    <x v="1"/>
    <n v="190985"/>
    <s v="Supervisor"/>
    <s v="Head Office - ASGO"/>
    <s v="Supervisor"/>
    <n v="190985"/>
    <d v="2019-10-17T00:00:00"/>
    <s v="Government Relations Supervisor"/>
    <x v="22"/>
  </r>
  <r>
    <s v="User"/>
    <s v="Diah Rahayu"/>
    <s v="diah.rahayu@asri.co.id"/>
    <s v="62811-8199-954"/>
    <x v="2"/>
    <s v="HR &amp; GA"/>
    <s v="Human Resources Operation General Manager"/>
    <x v="0"/>
    <n v="230556"/>
    <s v="General Manager"/>
    <s v="Head Office - ASGO"/>
    <s v="General Manager"/>
    <n v="230556"/>
    <d v="2023-05-01T00:00:00"/>
    <s v="Human Resources Operation General Manager"/>
    <x v="1"/>
  </r>
  <r>
    <s v="User"/>
    <s v="Dian Daniasih"/>
    <s v="dian.daniasih@asri.co.id"/>
    <m/>
    <x v="2"/>
    <s v="Finance &amp; Accounting"/>
    <s v="Cashier Staff"/>
    <x v="1"/>
    <n v="170395"/>
    <s v="Staff"/>
    <s v="Unit - MOI"/>
    <s v="Staff"/>
    <n v="170395"/>
    <d v="2017-05-02T00:00:00"/>
    <s v="Cashier Staff"/>
    <x v="7"/>
  </r>
  <r>
    <s v="User"/>
    <s v="Dian Permana"/>
    <s v="dian.permana@asri.co.id"/>
    <m/>
    <x v="2"/>
    <s v="Marketing Communication"/>
    <s v="Drafter Staff"/>
    <x v="1"/>
    <s v="-"/>
    <s v="Chief"/>
    <s v="Head Office - ASGO"/>
    <s v="Staff"/>
    <s v="-"/>
    <s v=""/>
    <s v="Drafter Staff"/>
    <x v="10"/>
  </r>
  <r>
    <s v="User"/>
    <s v="Diar Aulia Adang"/>
    <s v="diar.adang@asri.co.id"/>
    <s v="62811-2245-996"/>
    <x v="2"/>
    <s v="Legal &amp; Govrel"/>
    <s v="Legal Assistant Manager"/>
    <x v="1"/>
    <n v="232062"/>
    <s v="Assistant Manager"/>
    <s v="Head Office - ASGO"/>
    <s v="Assistant Manager"/>
    <n v="232062"/>
    <d v="2023-11-20T00:00:00"/>
    <s v="Legal Assistant Manager"/>
    <x v="22"/>
  </r>
  <r>
    <s v="User"/>
    <s v="Diniati Meita"/>
    <s v="diniati.meita@asri.co.id"/>
    <s v="62857-1613-1975"/>
    <x v="2"/>
    <s v="Finance &amp; Accounting"/>
    <s v="Tax Staff"/>
    <x v="1"/>
    <n v="150252"/>
    <s v="Staff"/>
    <s v="Head Office - ASGO"/>
    <s v="Staff"/>
    <n v="150252"/>
    <d v="2015-03-03T00:00:00"/>
    <s v="Tax Staff"/>
    <x v="7"/>
  </r>
  <r>
    <s v="User"/>
    <s v="Dirk Fischbach"/>
    <s v="dirk.fischbach@asri.co.id"/>
    <s v="62811-8884-0081"/>
    <x v="2"/>
    <s v="Management"/>
    <s v="Building Management General Manager"/>
    <x v="1"/>
    <n v="240367"/>
    <s v="General Manager"/>
    <s v="POM District 8"/>
    <s v="General Manager"/>
    <n v="240367"/>
    <m/>
    <s v="Building Management General Manager"/>
    <x v="9"/>
  </r>
  <r>
    <s v="User"/>
    <s v="Dominggo Aritonang"/>
    <s v="dominggo.aritonang@asri.co.id"/>
    <s v="62878-8637-8699"/>
    <x v="2"/>
    <s v="Finance &amp; Accounting"/>
    <s v="Finance &amp; Accounting Senior Manager"/>
    <x v="1"/>
    <n v="180543"/>
    <s v="Senior Manager"/>
    <s v="Head Office - ASGO"/>
    <s v="Senior Manager"/>
    <n v="180543"/>
    <d v="2018-04-09T00:00:00"/>
    <s v="Finance &amp; Accounting Senior Manager"/>
    <x v="7"/>
  </r>
  <r>
    <s v="User"/>
    <s v="Dustin Kumara"/>
    <s v="dustin.kumara@asri.co.id"/>
    <s v="62853-1358-3820"/>
    <x v="2"/>
    <s v="Finance &amp; Accounting"/>
    <s v="Collection Supervisor"/>
    <x v="1"/>
    <n v="190783"/>
    <s v="Supervisor"/>
    <s v="Head Office - ASGO"/>
    <s v="Supervisor"/>
    <n v="190783"/>
    <d v="2019-09-02T00:00:00"/>
    <s v="Collection Supervisor"/>
    <x v="7"/>
  </r>
  <r>
    <s v="User"/>
    <s v="Dwi Ari"/>
    <s v="dwi.ari@asri.co.id"/>
    <s v="62895-1415-4094"/>
    <x v="2"/>
    <s v="Legal &amp; Govrel"/>
    <s v="Government Relations Supervisor"/>
    <x v="1"/>
    <n v="150957"/>
    <s v="Supervisor"/>
    <s v="Head Office - ASGO"/>
    <s v="Supervisor"/>
    <n v="150957"/>
    <d v="2015-11-02T00:00:00"/>
    <s v="Government Relations Supervisor"/>
    <x v="22"/>
  </r>
  <r>
    <s v="User"/>
    <s v="Edward Zico"/>
    <s v="edward.zico@asri.co.id"/>
    <m/>
    <x v="2"/>
    <s v="CRM"/>
    <s v="ASRI Living Assistant Manager"/>
    <x v="1"/>
    <n v="180745"/>
    <s v="Assistant Manager"/>
    <s v="Unit - PIK Avenue"/>
    <s v="Assistant Manager"/>
    <n v="180745"/>
    <d v="2018-05-18T00:00:00"/>
    <s v="ASRI Living Assistant Manager"/>
    <x v="25"/>
  </r>
  <r>
    <s v="User"/>
    <s v="Een"/>
    <s v="een@asri.co.id"/>
    <s v="62812-9113-2313"/>
    <x v="2"/>
    <s v="Finance &amp; Accounting"/>
    <s v="Account Payable Supervisor"/>
    <x v="1"/>
    <n v="150712"/>
    <s v="Supervisor"/>
    <s v="Head Office - ASGO"/>
    <s v="Supervisor"/>
    <n v="150712"/>
    <d v="2015-08-24T00:00:00"/>
    <s v="Account Payable Supervisor"/>
    <x v="7"/>
  </r>
  <r>
    <s v="User"/>
    <s v="Elgaree Jane Hanna Zohnya"/>
    <s v="elgaree.zohnya@asri.co.id"/>
    <s v="62813-1623-2355"/>
    <x v="2"/>
    <s v="Leasing"/>
    <s v="Leasing Manager"/>
    <x v="0"/>
    <n v="240059"/>
    <s v="Manager"/>
    <s v="Unit - GGP"/>
    <s v="Manager"/>
    <n v="240059"/>
    <d v="2024-01-15T00:00:00"/>
    <s v="Leasing Manager"/>
    <x v="13"/>
  </r>
  <r>
    <s v="User"/>
    <s v="Eliezer Theodoric M Panjaitan"/>
    <s v="eliezer.panjaitan@asri.co.id"/>
    <s v="62878-8214-2204"/>
    <x v="2"/>
    <s v="Internal Audit &amp; Business Process"/>
    <s v="Internal Audit &amp; Business Process Supervisor"/>
    <x v="1"/>
    <n v="242284"/>
    <s v="Supervisor"/>
    <s v="Head Office - ASGO"/>
    <s v="Supervisor"/>
    <n v="242284"/>
    <d v="2025-01-02T00:00:00"/>
    <s v="Internal Audit &amp; Business Process Supervisor"/>
    <x v="17"/>
  </r>
  <r>
    <s v="User"/>
    <s v="Elisa Kusumanita Sari"/>
    <s v="elisa.sari@asri.co.id"/>
    <s v="62812-2867-7820"/>
    <x v="2"/>
    <s v="Finance &amp; Accounting"/>
    <s v="Accounting Staff"/>
    <x v="1"/>
    <n v="221295"/>
    <s v="Staff"/>
    <s v="Head Office - ASGO"/>
    <s v="Staff"/>
    <n v="221295"/>
    <d v="2022-08-29T00:00:00"/>
    <s v="Accounting Staff"/>
    <x v="7"/>
  </r>
  <r>
    <s v="User"/>
    <s v="Elizabeth Nataline Riama Tobing"/>
    <s v="elizabeth.tobing@asri.co.id"/>
    <s v="62811-1089-393"/>
    <x v="2"/>
    <s v="Leasing"/>
    <s v="Leasing Supervisor"/>
    <x v="1"/>
    <n v="221576"/>
    <s v="Supervisor"/>
    <s v="Unit - MOI"/>
    <s v="Supervisor"/>
    <n v="221576"/>
    <d v="2022-10-24T00:00:00"/>
    <s v="Leasing Supervisor"/>
    <x v="13"/>
  </r>
  <r>
    <s v="User"/>
    <s v="Eva Tri Handayani"/>
    <s v="eva.handayani@asri.co.id"/>
    <s v="62812-9582-5417"/>
    <x v="2"/>
    <s v="Finance &amp; Accounting"/>
    <s v="Tax Supervisor"/>
    <x v="1"/>
    <n v="220320"/>
    <s v="Supervisor"/>
    <s v="Head Office - ASGO"/>
    <s v="Supervisor"/>
    <n v="220320"/>
    <d v="2022-03-07T00:00:00"/>
    <s v="Tax Supervisor"/>
    <x v="7"/>
  </r>
  <r>
    <s v="User"/>
    <s v="Evalia Arisyanti"/>
    <s v="evalia.arisyanti@asri.co.id"/>
    <s v="62811-1927-319"/>
    <x v="2"/>
    <s v="Marketing Communication"/>
    <s v="Personal Assistant Assistant Manager"/>
    <x v="0"/>
    <n v="170179"/>
    <s v="Assistant Manager"/>
    <s v="Head Office - ASGO"/>
    <s v="Assistant Manager"/>
    <n v="170179"/>
    <d v="2017-03-01T00:00:00"/>
    <s v="Personal Assistant Assistant Manager"/>
    <x v="10"/>
  </r>
  <r>
    <s v="User"/>
    <s v="Ezra Laurencia Anwar"/>
    <s v="ezra.anwar@asri.co.id"/>
    <s v="62878-8495-4541"/>
    <x v="2"/>
    <s v="Marketing Communication"/>
    <s v="Business Development Supervisor"/>
    <x v="1"/>
    <n v="240944"/>
    <s v="Staff"/>
    <s v="Head Office - ASGO"/>
    <s v="SPV"/>
    <n v="240944"/>
    <d v="2024-06-03T00:00:00"/>
    <s v="Business Development Supervisor"/>
    <x v="10"/>
  </r>
  <r>
    <s v="User"/>
    <s v="Fahmi Sam Zariulhaq"/>
    <s v="fahmi.zariulhaq@asri.co.id"/>
    <s v="62852-0347-6875"/>
    <x v="2"/>
    <s v="Procurement"/>
    <s v="Procurement Staff"/>
    <x v="1"/>
    <n v="241851"/>
    <s v="Staff"/>
    <s v="Head Office - ASGO"/>
    <s v="Staff"/>
    <n v="241851"/>
    <d v="2024-10-14T00:00:00"/>
    <s v="Procurement Staff"/>
    <x v="14"/>
  </r>
  <r>
    <s v="User"/>
    <s v="Fahri Amin"/>
    <s v="fahri.amin@asri.co.id"/>
    <s v="62813-8703-6353"/>
    <x v="2"/>
    <s v="Visual Merchandise"/>
    <s v="Visual Merchandise &amp; Onsite Supervisor"/>
    <x v="1"/>
    <n v="230344"/>
    <s v="Supervisor"/>
    <s v="Unit - PIK Avenue"/>
    <s v="Supervisor"/>
    <n v="230344"/>
    <d v="2023-04-03T00:00:00"/>
    <s v="Visual Merchandise &amp; Onsite Supervisor"/>
    <x v="26"/>
  </r>
  <r>
    <s v="User"/>
    <s v="Fanny"/>
    <s v="fanny.fanny@asri.co.id"/>
    <s v="62818-0741-7709"/>
    <x v="2"/>
    <s v="Business Development"/>
    <s v="Business Development Manager"/>
    <x v="1"/>
    <n v="220067"/>
    <s v="Manager"/>
    <s v="Head Office - ASGO"/>
    <s v="Manager"/>
    <n v="220067"/>
    <d v="2022-01-17T00:00:00"/>
    <s v="Business Development Manager"/>
    <x v="20"/>
  </r>
  <r>
    <s v="User"/>
    <s v="Fansuri Ali Yafi"/>
    <s v="fansuri.yafi@asri.co.id"/>
    <s v="62812-9666-7780"/>
    <x v="2"/>
    <s v="Digital Media &amp; Community"/>
    <s v="Content Creator Supervisor"/>
    <x v="1"/>
    <n v="221347"/>
    <s v="Supervisor"/>
    <s v="Unit - PIK Avenue"/>
    <s v="Supervisor"/>
    <n v="221347"/>
    <d v="2022-09-12T00:00:00"/>
    <s v="Content Creator Supervisor"/>
    <x v="21"/>
  </r>
  <r>
    <s v="User"/>
    <s v="Felicia Ruth Agriani"/>
    <s v="felicia.ruth@asri.co.id"/>
    <m/>
    <x v="2"/>
    <s v="Center Experience"/>
    <s v="Graphic Designer Staff"/>
    <x v="1"/>
    <n v="190153"/>
    <s v="Staff"/>
    <s v="Unit - PIK Avenue"/>
    <s v="Staff"/>
    <n v="190153"/>
    <d v="2019-02-11T00:00:00"/>
    <s v="Graphic Designer Staff"/>
    <x v="4"/>
  </r>
  <r>
    <s v="User"/>
    <s v="Febriana Eka"/>
    <s v="febriana.hermayati@asri.co.id"/>
    <m/>
    <x v="2"/>
    <s v="Project Management"/>
    <s v="Estimator &amp; Tender Staff "/>
    <x v="1"/>
    <n v="190407"/>
    <s v="Staff"/>
    <s v="Head Office - ASGO"/>
    <s v="Staff"/>
    <n v="190407"/>
    <d v="2019-04-29T00:00:00"/>
    <s v="Estimator &amp; Tender Staff "/>
    <x v="27"/>
  </r>
  <r>
    <s v="User"/>
    <s v="Febriandita Ramadhan Nugraha"/>
    <s v="febriandita.putra@asri.co.id"/>
    <s v="62811-1355-005"/>
    <x v="2"/>
    <s v="Fit Out"/>
    <s v="Fit Out Supervisor"/>
    <x v="1"/>
    <s v="-"/>
    <s v="Supervisor"/>
    <s v="Unit - HUBLIFE"/>
    <s v="Supervisor"/>
    <s v="-"/>
    <d v="2025-01-13T00:00:00"/>
    <s v="Fit Out Supervisor"/>
    <x v="11"/>
  </r>
  <r>
    <s v="User"/>
    <s v="Fera Yohanes"/>
    <s v="fera.yohanes@asri.co.id"/>
    <s v="62813-8277-7555"/>
    <x v="2"/>
    <s v="Leasing"/>
    <s v="Leasing Manager"/>
    <x v="1"/>
    <n v="241957"/>
    <s v="Manager"/>
    <s v="Unit - MOI"/>
    <s v="Manager"/>
    <n v="241957"/>
    <d v="2024-10-30T00:00:00"/>
    <s v="Leasing Manager"/>
    <x v="13"/>
  </r>
  <r>
    <s v="User"/>
    <s v="Fifi Kuryani"/>
    <s v="fifi.kuryani@asri.co.id"/>
    <s v="62858-2071-0801"/>
    <x v="2"/>
    <s v="Finance &amp; Accounting"/>
    <s v="Account Payable Staff"/>
    <x v="1"/>
    <n v="211005"/>
    <s v="Staff"/>
    <s v="Head Office - ASGO"/>
    <s v="Staff"/>
    <n v="211005"/>
    <d v="2021-10-25T00:00:00"/>
    <s v="Account Payable Staff"/>
    <x v="7"/>
  </r>
  <r>
    <s v="User"/>
    <s v="Fikri Ardiansyah"/>
    <s v="fikri.ardiansyah@asri.co.id"/>
    <s v="62898-471-304"/>
    <x v="2"/>
    <s v="Finance &amp; Accounting"/>
    <s v="Collection Staff"/>
    <x v="1"/>
    <n v="240011"/>
    <s v="Staff"/>
    <s v="Head Office - ASGO"/>
    <s v="Staff"/>
    <n v="240011"/>
    <d v="2024-01-04T00:00:00"/>
    <s v="Collection Staff"/>
    <x v="7"/>
  </r>
  <r>
    <s v="Non User"/>
    <s v="Finance Procurement"/>
    <s v="finance.procurement@asri.co.id"/>
    <m/>
    <x v="2"/>
    <s v="Procurement"/>
    <s v="Procurement Staff"/>
    <x v="1"/>
    <s v="-"/>
    <s v="Staff"/>
    <s v="Head Office - ASGO"/>
    <s v="Staff"/>
    <s v="-"/>
    <m/>
    <s v="Procurement Staff"/>
    <x v="14"/>
  </r>
  <r>
    <s v="Non User"/>
    <s v="GP Alert"/>
    <s v="gp.alert@asri.co.id"/>
    <m/>
    <x v="2"/>
    <s v="IT"/>
    <s v="IT Staff"/>
    <x v="1"/>
    <s v="-"/>
    <s v="Staff"/>
    <s v="Head Office - ASGO"/>
    <s v="Staff"/>
    <s v="-"/>
    <m/>
    <s v="IT Staff"/>
    <x v="16"/>
  </r>
  <r>
    <s v="User"/>
    <s v="Galih Rizky"/>
    <s v="galih.rizky@asri.co.id"/>
    <s v="62812-8027-9631"/>
    <x v="2"/>
    <s v="Finance &amp; Accounting"/>
    <s v="Asset Management &amp; Controller Assistant Manager"/>
    <x v="1"/>
    <n v="141045"/>
    <s v="Assistant Manager"/>
    <s v="Head Office - ASGO"/>
    <s v="Assistant Manager"/>
    <n v="141045"/>
    <d v="2014-09-24T00:00:00"/>
    <s v="Asset Management &amp; Controller Assistant Manager"/>
    <x v="7"/>
  </r>
  <r>
    <s v="Non User"/>
    <s v="GP Admin"/>
    <s v="gp.admin@asri.co.id"/>
    <m/>
    <x v="2"/>
    <s v="IT"/>
    <s v="IT Staff"/>
    <x v="1"/>
    <s v="-"/>
    <s v="Staff"/>
    <s v="Head Office - ASGO"/>
    <s v="Staff"/>
    <s v="-"/>
    <m/>
    <s v="IT Staff"/>
    <x v="16"/>
  </r>
  <r>
    <s v="User"/>
    <s v="Grace Rachel Olivia Hutabarat"/>
    <s v="grace.hutabarat@asri.co.id"/>
    <s v="62813-1482-4164"/>
    <x v="2"/>
    <s v="Corporate Communication &amp; Affairs"/>
    <s v="Media Relation Staff"/>
    <x v="1"/>
    <n v="241251"/>
    <s v="Staff"/>
    <s v="Head Office - ASGO"/>
    <s v="Staff"/>
    <n v="241251"/>
    <d v="2024-07-15T00:00:00"/>
    <s v="Media Relation Staff"/>
    <x v="28"/>
  </r>
  <r>
    <s v="User"/>
    <s v="Hannah Prisca"/>
    <s v="hannah.prisca@asri.co.id"/>
    <s v="62896-5240-8464"/>
    <x v="2"/>
    <s v="Center Experience"/>
    <s v="Graphic Designer Supervisor"/>
    <x v="1"/>
    <n v="220850"/>
    <s v="Supervisor"/>
    <s v="Unit - ASHTA"/>
    <s v="Supervisor"/>
    <n v="220850"/>
    <d v="2022-06-20T00:00:00"/>
    <s v="Graphic Designer Supervisor"/>
    <x v="4"/>
  </r>
  <r>
    <s v="User"/>
    <s v="Hardi Wasisto"/>
    <s v="hardi.wasisto@asri.co.id"/>
    <s v="62857-1876-9329"/>
    <x v="2"/>
    <s v="IT"/>
    <s v="IT Application Supervisor"/>
    <x v="1"/>
    <n v="180426"/>
    <s v="Supervisor"/>
    <s v="Unit - MOI"/>
    <s v="Supervisor"/>
    <n v="180426"/>
    <d v="2018-03-19T00:00:00"/>
    <s v="IT Application Supervisor"/>
    <x v="16"/>
  </r>
  <r>
    <s v="Non User"/>
    <s v="Green ASRI"/>
    <s v="green@asri.co.id"/>
    <m/>
    <x v="2"/>
    <s v="Other"/>
    <s v="Other"/>
    <x v="1"/>
    <s v="-"/>
    <s v="Staff"/>
    <s v="Head Office - ASGO"/>
    <s v="Staff"/>
    <s v="-"/>
    <m/>
    <s v="Other"/>
    <x v="6"/>
  </r>
  <r>
    <s v="User"/>
    <s v="Gunawan Bahri"/>
    <s v="gunawan.bahri@asri.co.id"/>
    <s v="62811-800-862"/>
    <x v="2"/>
    <s v="Engineering"/>
    <s v="Engineering Director"/>
    <x v="0"/>
    <n v="231711"/>
    <s v="Director"/>
    <s v="Head Office - ASGO"/>
    <s v="Director"/>
    <n v="231711"/>
    <d v="2023-10-02T00:00:00"/>
    <s v="Engineering Director"/>
    <x v="3"/>
  </r>
  <r>
    <s v="User"/>
    <s v="Hadinata"/>
    <s v="hadinata.atta@asri.co.id"/>
    <s v="62812-8802-9296"/>
    <x v="2"/>
    <s v="Procurement"/>
    <s v="Procurement Supervisor"/>
    <x v="1"/>
    <n v="232298"/>
    <s v="Supervisor"/>
    <s v="Head Office - ASGO"/>
    <s v="Supervisor"/>
    <n v="232298"/>
    <d v="2023-12-18T00:00:00"/>
    <s v="Procurement Supervisor"/>
    <x v="14"/>
  </r>
  <r>
    <s v="User"/>
    <s v="Handy Yunanto"/>
    <s v="handy.yunanto@asri.co.id"/>
    <s v="62812-1838-4146"/>
    <x v="2"/>
    <s v="Finance &amp; Accounting"/>
    <s v="Collection Staff"/>
    <x v="1"/>
    <n v="210303"/>
    <s v="Staff"/>
    <s v="Head Office - ASGO"/>
    <s v="Staff"/>
    <n v="210303"/>
    <d v="2021-05-03T00:00:00"/>
    <s v="Collection Staff"/>
    <x v="7"/>
  </r>
  <r>
    <s v="User"/>
    <s v="Hany Pratama"/>
    <s v="hany.pratama@asri.co.id"/>
    <s v="62811-9110-755"/>
    <x v="2"/>
    <s v="Innovation"/>
    <s v="Product Development Manager"/>
    <x v="0"/>
    <n v="231525"/>
    <s v="Senior Manager"/>
    <s v="Head Office - ASGO"/>
    <s v="Senior Manager"/>
    <n v="231525"/>
    <d v="2023-09-01T00:00:00"/>
    <s v="Product Development Manager"/>
    <x v="18"/>
  </r>
  <r>
    <s v="Non User"/>
    <s v="Helpdesk IT ASRI"/>
    <s v="ticketing@asri.co.id"/>
    <m/>
    <x v="2"/>
    <s v="IT"/>
    <s v="IT Staff"/>
    <x v="1"/>
    <s v="-"/>
    <s v="Staff"/>
    <s v="Head Office - ASGO"/>
    <s v="Staff"/>
    <s v="-"/>
    <m/>
    <s v="IT Staff"/>
    <x v="16"/>
  </r>
  <r>
    <s v="User"/>
    <s v="Harris Setiawan"/>
    <s v="harris.setiawan@asri.co.id"/>
    <s v="62857-1194-8025"/>
    <x v="2"/>
    <s v="Fit Out"/>
    <s v="Fit Out Supervisor"/>
    <x v="1"/>
    <n v="221317"/>
    <s v="Supervisor"/>
    <s v="Unit - ASHTA"/>
    <s v="Supervisor"/>
    <n v="221317"/>
    <d v="2022-09-01T00:00:00"/>
    <s v="Fit Out Supervisor"/>
    <x v="11"/>
  </r>
  <r>
    <s v="User"/>
    <s v="Hasanudin"/>
    <s v="hasanudin@asri.co.id"/>
    <s v="62852-1030-3462"/>
    <x v="2"/>
    <s v="Finance &amp; Accounting"/>
    <s v="Account Payable Staff"/>
    <x v="1"/>
    <n v="102186"/>
    <s v="Staff"/>
    <s v="Head Office - ASGO"/>
    <s v="Staff"/>
    <n v="102186"/>
    <d v="2009-07-16T00:00:00"/>
    <s v="Account Payable Staff"/>
    <x v="7"/>
  </r>
  <r>
    <s v="Non User"/>
    <s v="Hello ASRI"/>
    <s v="hello@asri.co.id"/>
    <m/>
    <x v="2"/>
    <s v="Other"/>
    <s v="Other"/>
    <x v="1"/>
    <s v="-"/>
    <s v="Staff"/>
    <s v="Head Office - ASGO"/>
    <s v="Staff"/>
    <s v="-"/>
    <m/>
    <s v="Other"/>
    <x v="6"/>
  </r>
  <r>
    <s v="User"/>
    <s v="Helmi Rinaldi"/>
    <s v="helmi.rinaldi@asri.co.id"/>
    <s v="62813-1110-9511"/>
    <x v="2"/>
    <s v="HR &amp; GA"/>
    <s v="People Development &amp; Career Management Manager"/>
    <x v="1"/>
    <n v="231721"/>
    <s v="Manager"/>
    <s v="Head Office - ASGO"/>
    <s v="Manager"/>
    <n v="231721"/>
    <d v="2023-10-02T00:00:00"/>
    <s v="People Development &amp; Career Management Manager"/>
    <x v="1"/>
  </r>
  <r>
    <s v="User"/>
    <s v="Hendry Prasetyo"/>
    <s v="hendry.prasetyo@asri.co.id"/>
    <s v="62813-8537-2321"/>
    <x v="2"/>
    <s v="IT"/>
    <s v="IT Infrastructure Staff "/>
    <x v="1"/>
    <n v="240025"/>
    <s v="Staff"/>
    <s v="Head Office - ASGO"/>
    <s v="Staff"/>
    <n v="240025"/>
    <d v="2024-01-08T00:00:00"/>
    <s v="IT Infrastructure Staff "/>
    <x v="16"/>
  </r>
  <r>
    <s v="User"/>
    <s v="Hendy Darmawan"/>
    <s v="hendy.darmawan@asri.co.id"/>
    <s v="62878-8788-5685"/>
    <x v="2"/>
    <s v="Procurement"/>
    <s v="Procurement Supervisor"/>
    <x v="1"/>
    <n v="241897"/>
    <s v="Supervisor"/>
    <s v="Head Office - ASGO"/>
    <s v="Supervisor"/>
    <n v="241897"/>
    <d v="2024-10-28T00:00:00"/>
    <s v="Procurement Supervisor"/>
    <x v="14"/>
  </r>
  <r>
    <s v="User"/>
    <s v="Helwin Firmansyah"/>
    <s v="helwin@asri.co.id"/>
    <s v="62852-1707-7499"/>
    <x v="2"/>
    <s v="Finance &amp; Accounting"/>
    <s v="Account Receivable Assistant Manager"/>
    <x v="1"/>
    <n v="111104"/>
    <s v="Assistant Manager"/>
    <s v="Head Office - ASGO"/>
    <s v="Assistant Manager"/>
    <n v="111104"/>
    <d v="2011-11-22T00:00:00"/>
    <s v="Account Receivable Assistant Manager"/>
    <x v="7"/>
  </r>
  <r>
    <s v="Non User"/>
    <s v="Host Master"/>
    <s v="hostmaster@asri.co.id"/>
    <m/>
    <x v="2"/>
    <s v="IT"/>
    <s v="IT Staff"/>
    <x v="1"/>
    <s v="-"/>
    <s v="Staff"/>
    <s v="Head Office - ASGO"/>
    <s v="Staff"/>
    <s v="-"/>
    <m/>
    <s v="IT Staff"/>
    <x v="16"/>
  </r>
  <r>
    <s v="User"/>
    <s v="Herawati"/>
    <s v="herawati@asri.co.id"/>
    <s v="62815-8489-7349"/>
    <x v="2"/>
    <s v="Internal Audit &amp; Business Process"/>
    <s v="Internal Audit &amp; Business Process Supervisor"/>
    <x v="1"/>
    <n v="210948"/>
    <s v="Supervisor"/>
    <s v="Head Office - ASGO"/>
    <s v="Supervisor"/>
    <n v="210948"/>
    <d v="2021-10-08T00:00:00"/>
    <s v="Internal Audit &amp; Business Process Supervisor"/>
    <x v="17"/>
  </r>
  <r>
    <s v="User"/>
    <s v="Herlangga Friyono"/>
    <s v="herlangga.friyono@asri.co.id"/>
    <m/>
    <x v="2"/>
    <s v="Digital Media &amp; Community"/>
    <s v="Content Creator Supervisor"/>
    <x v="1"/>
    <n v="170468"/>
    <s v="Supervisor"/>
    <s v="Unit - PIK Avenue"/>
    <s v="Supervisor"/>
    <n v="170468"/>
    <d v="2017-05-15T00:00:00"/>
    <s v="Content Creator Supervisor"/>
    <x v="21"/>
  </r>
  <r>
    <s v="User"/>
    <s v="Herman"/>
    <s v="herman@asri.co.id"/>
    <s v="62857-8105-2744"/>
    <x v="2"/>
    <s v="Finance &amp; Accounting"/>
    <s v="Collection Staff"/>
    <x v="1"/>
    <n v="141206"/>
    <s v="Staff"/>
    <s v="Head Office - ASGO"/>
    <s v="Staff"/>
    <n v="141206"/>
    <d v="2014-10-21T00:00:00"/>
    <s v="Collection Staff"/>
    <x v="7"/>
  </r>
  <r>
    <s v="User"/>
    <s v="Herman Cahyadi"/>
    <s v="herman.cahyadi@asri.co.id"/>
    <s v="62812-6933-3111"/>
    <x v="2"/>
    <s v="Finance &amp; Accounting"/>
    <s v="Finance &amp; Accounting General Manager"/>
    <x v="0"/>
    <n v="181394"/>
    <s v="Senior General Manager"/>
    <s v="Head Office - ASGO"/>
    <s v="Senior General Manager"/>
    <n v="181394"/>
    <d v="2018-11-05T00:00:00"/>
    <s v="Finance &amp; Accounting General Manager"/>
    <x v="7"/>
  </r>
  <r>
    <s v="Non User"/>
    <s v="Hi ASRI"/>
    <s v="admin.hi@asri.co.id"/>
    <m/>
    <x v="2"/>
    <s v="HR &amp; GA"/>
    <s v="HR &amp; GA Staff"/>
    <x v="1"/>
    <s v="-"/>
    <s v="Staff"/>
    <s v="Head Office - ASGO"/>
    <s v="Staff"/>
    <s v="-"/>
    <m/>
    <s v="HR &amp; GA Operational Staff"/>
    <x v="1"/>
  </r>
  <r>
    <s v="Non User"/>
    <s v="HRGA Info"/>
    <s v="HRGAINFO@asri.co.id"/>
    <m/>
    <x v="2"/>
    <s v="HR &amp; GA"/>
    <s v="HR &amp; GA Staff"/>
    <x v="1"/>
    <s v="-"/>
    <s v="Staff"/>
    <s v="Head Office - ASGO"/>
    <s v="Staff"/>
    <s v="-"/>
    <s v="30/07/2024"/>
    <s v="HR &amp; GA Operational Staff"/>
    <x v="1"/>
  </r>
  <r>
    <s v="Non User"/>
    <s v="IT Alert"/>
    <s v="it.alert@asri.co.id"/>
    <m/>
    <x v="2"/>
    <s v="IT"/>
    <s v="IT Staff"/>
    <x v="1"/>
    <s v="-"/>
    <s v="Staff"/>
    <s v="Head Office - ASGO"/>
    <s v="Staff"/>
    <s v="-"/>
    <m/>
    <s v="IT Staff"/>
    <x v="16"/>
  </r>
  <r>
    <s v="Non User"/>
    <s v="HR People Development"/>
    <s v="hr.peopledevelopment@asri.co.id"/>
    <m/>
    <x v="2"/>
    <s v="HR &amp; GA"/>
    <s v="HR &amp; GA Staff"/>
    <x v="1"/>
    <s v="-"/>
    <s v="Staff"/>
    <s v="Head Office - ASGO"/>
    <s v="Staff"/>
    <s v="-"/>
    <m/>
    <s v="HR &amp; GA Operational Staff"/>
    <x v="1"/>
  </r>
  <r>
    <s v="User"/>
    <s v="Ida Yusli"/>
    <s v="ida.yusli@asri.co.id"/>
    <m/>
    <x v="2"/>
    <s v="Leasing"/>
    <s v="Leasing Manager"/>
    <x v="0"/>
    <n v="181039"/>
    <s v="Manager"/>
    <s v="Unit - MOI"/>
    <s v="Manager"/>
    <n v="181039"/>
    <d v="2018-08-06T00:00:00"/>
    <s v="Leasing Manager"/>
    <x v="13"/>
  </r>
  <r>
    <s v="User"/>
    <s v="Ika Ayuni Putri"/>
    <s v="ika.putri@asri.co.id"/>
    <s v="62812-1980-1086"/>
    <x v="2"/>
    <s v="Engineering"/>
    <s v="Admin Engineering"/>
    <x v="1"/>
    <n v="200180"/>
    <s v="Staff"/>
    <s v="Head Office - ASGO"/>
    <s v="Staff"/>
    <n v="200180"/>
    <d v="2020-02-10T00:00:00"/>
    <s v="Admin Engineering"/>
    <x v="3"/>
  </r>
  <r>
    <s v="User"/>
    <s v="Ikhsanul Oktrio Mirza"/>
    <s v="ikhsanul.mirza@asri.co.id"/>
    <s v="62812-6650-3255"/>
    <x v="2"/>
    <s v="Legal &amp; Govrel"/>
    <s v="Government Relations Staff"/>
    <x v="1"/>
    <n v="221160"/>
    <s v="Staff"/>
    <s v="Head Office - ASGO"/>
    <s v="Staff"/>
    <n v="221160"/>
    <d v="2022-08-08T00:00:00"/>
    <s v="Government Relations Staff"/>
    <x v="22"/>
  </r>
  <r>
    <s v="User"/>
    <s v="Ilona Tessa Vanya Mamesah"/>
    <s v="ilona.mamesah@asri.co.id"/>
    <s v="62821-1491-3059"/>
    <x v="2"/>
    <s v="Procurement"/>
    <s v="Procurement Supervisor"/>
    <x v="1"/>
    <n v="241247"/>
    <s v="Supervisor"/>
    <s v="Head Office - ASGO"/>
    <s v="Supervisor"/>
    <n v="241247"/>
    <d v="2024-07-15T00:00:00"/>
    <s v="Procurement Supervisor"/>
    <x v="14"/>
  </r>
  <r>
    <s v="User"/>
    <s v="Ike Laorena Prilistia"/>
    <s v="ike.prilistia@asri.co.id"/>
    <s v="62878-8789-9601"/>
    <x v="2"/>
    <s v="Center Experience"/>
    <s v="Communication Coordinator Staff"/>
    <x v="1"/>
    <n v="241950"/>
    <s v="Staff"/>
    <s v="Unit - Menara Jakarta"/>
    <s v="Staff"/>
    <n v="241950"/>
    <d v="2024-10-28T00:00:00"/>
    <s v="Communication Coordinator Staff"/>
    <x v="4"/>
  </r>
  <r>
    <s v="User"/>
    <s v="Intan Natalia"/>
    <s v="intan.natalia@asri.co.id"/>
    <s v="62877-8396-7597"/>
    <x v="2"/>
    <s v="Leasing"/>
    <s v="Leasing Staff"/>
    <x v="1"/>
    <n v="232245"/>
    <s v="Staff"/>
    <s v="Unit - MOI"/>
    <s v="Staff"/>
    <n v="232245"/>
    <d v="2023-12-11T00:00:00"/>
    <s v="Leasing Staff"/>
    <x v="13"/>
  </r>
  <r>
    <s v="User"/>
    <s v="Irfan"/>
    <s v="irfan.suparman@asri.co.id"/>
    <s v="62895-6064-71762"/>
    <x v="2"/>
    <s v="IT"/>
    <s v="IT Operation Staff"/>
    <x v="1"/>
    <n v="241681"/>
    <s v="Supervisor"/>
    <s v="Head Office - ASGO"/>
    <s v="Staff"/>
    <n v="241681"/>
    <d v="2024-09-17T00:00:00"/>
    <s v="IT Operation Staff"/>
    <x v="16"/>
  </r>
  <r>
    <s v="Non User"/>
    <s v="it.support"/>
    <s v="it.support@asri.co.id"/>
    <m/>
    <x v="2"/>
    <s v="IT"/>
    <s v="IT Staff"/>
    <x v="1"/>
    <s v="-"/>
    <s v="Staff"/>
    <s v="Head Office - ASGO"/>
    <s v="Staff"/>
    <s v="-"/>
    <m/>
    <s v="IT Staff"/>
    <x v="16"/>
  </r>
  <r>
    <s v="User"/>
    <s v="Moh. Gagas Sanda Ramadhan"/>
    <s v="moh.ramadhan@asri.co.id"/>
    <s v="62857-0066-9244"/>
    <x v="2"/>
    <s v="IT"/>
    <s v="IT Infrastructure Staff"/>
    <x v="1"/>
    <n v="232054"/>
    <s v="Staff"/>
    <s v="Head Office - ASGO"/>
    <s v="Staff"/>
    <n v="232054"/>
    <d v="2023-11-13T00:00:00"/>
    <s v="IT Infrastructure Staff"/>
    <x v="16"/>
  </r>
  <r>
    <s v="User"/>
    <s v="Ivan Eduardo Pontoh"/>
    <s v="ivan.eduardo@asri.co.id"/>
    <s v="62896-3021-6009"/>
    <x v="2"/>
    <s v="Marketing Communication - Cinema"/>
    <s v="Film Programming Supervisor"/>
    <x v="1"/>
    <n v="180899"/>
    <s v="Supervisor"/>
    <s v="Head Office - ASGO"/>
    <s v="Supervisor"/>
    <n v="180899"/>
    <d v="2018-07-02T00:00:00"/>
    <s v="Film Programming Supervisor"/>
    <x v="29"/>
  </r>
  <r>
    <s v="User"/>
    <s v="Jamarlen Ricky Nelwan"/>
    <s v="jamarlen.nelwan@asri.co.id"/>
    <s v="62818-152-903"/>
    <x v="2"/>
    <s v="Finance &amp; Accounting"/>
    <s v="Corporate Consolidation, Reporting &amp; Analysis General Manager"/>
    <x v="1"/>
    <n v="211017"/>
    <s v="General Manager"/>
    <s v="Head Office - ASGO"/>
    <s v="General Manager"/>
    <n v="211017"/>
    <d v="2021-11-01T00:00:00"/>
    <s v="Corporate Consolidation, Reporting &amp; Analysis General Manager"/>
    <x v="7"/>
  </r>
  <r>
    <s v="Non User"/>
    <s v="Testing IT"/>
    <s v="testingit@asri.co.id"/>
    <m/>
    <x v="2"/>
    <s v="IT"/>
    <s v="IT Staff"/>
    <x v="1"/>
    <s v="-"/>
    <s v="Staff"/>
    <s v="Head Office - ASGO"/>
    <s v="Staff"/>
    <s v="-"/>
    <m/>
    <s v="IT Staff"/>
    <x v="16"/>
  </r>
  <r>
    <s v="User"/>
    <s v="Jessica Omega Boyoh"/>
    <s v="jessica.boyoh@asri.co.id"/>
    <s v="62822-1645-4903"/>
    <x v="2"/>
    <s v="Finance &amp; Accounting"/>
    <s v="Asset Management &amp; Controller Supervisor"/>
    <x v="1"/>
    <s v="-"/>
    <s v="Supervisor"/>
    <s v="Head Office - ASGO"/>
    <s v="Supervisor"/>
    <s v="-"/>
    <d v="2025-01-13T00:00:00"/>
    <s v="Asset Management &amp; Controller Supervisor"/>
    <x v="7"/>
  </r>
  <r>
    <s v="User"/>
    <s v="Johari"/>
    <s v="johari.johari@asri.co.id"/>
    <s v="62818-733-0021"/>
    <x v="2"/>
    <s v="IT"/>
    <s v="IT Operation Manager"/>
    <x v="0"/>
    <n v="100822"/>
    <s v="Manager"/>
    <s v="Head Office - ASGO"/>
    <s v="Manager"/>
    <n v="100822"/>
    <d v="2005-05-26T00:00:00"/>
    <s v="IT Operation Manager"/>
    <x v="16"/>
  </r>
  <r>
    <s v="User"/>
    <s v="Jonathan Farrell Ibrahim"/>
    <s v="jonathan.ibrahim@asri.co.id"/>
    <s v="62813-1033-9455"/>
    <x v="2"/>
    <s v="Finance &amp; Accounting"/>
    <s v="Tax Staff"/>
    <x v="1"/>
    <n v="240123"/>
    <s v="Staff"/>
    <s v="Head Office - ASGO"/>
    <s v="Staff"/>
    <n v="240123"/>
    <d v="2024-01-22T00:00:00"/>
    <s v="Tax Staff"/>
    <x v="7"/>
  </r>
  <r>
    <s v="User"/>
    <s v="Karlina Veradia"/>
    <s v="karlina.veradia@asri.co.id"/>
    <m/>
    <x v="2"/>
    <s v="Center Experience"/>
    <s v="Casual Leasing Staff"/>
    <x v="1"/>
    <n v="220363"/>
    <s v="Staff"/>
    <s v="Unit - MOI"/>
    <s v="Staff"/>
    <n v="220363"/>
    <d v="2022-03-14T00:00:00"/>
    <s v="Casual Leasing Staff"/>
    <x v="4"/>
  </r>
  <r>
    <s v="User"/>
    <s v="Kezia Claudya Labonda"/>
    <s v="kezia.labonda@asri.co.id"/>
    <s v="62857-1780-6656"/>
    <x v="2"/>
    <s v="Research &amp; Development"/>
    <s v="Research &amp; Development Supervisor"/>
    <x v="0"/>
    <n v="241314"/>
    <s v="Supervisor"/>
    <s v="Head Office - ASGO"/>
    <s v="Supervisor"/>
    <n v="241314"/>
    <d v="2024-07-24T00:00:00"/>
    <s v="Research &amp; Development Supervisor"/>
    <x v="24"/>
  </r>
  <r>
    <s v="User"/>
    <s v="Khusnul Khotimah"/>
    <s v="khusnul.khotimah@asri.co.id"/>
    <s v="62896-5405-5583"/>
    <x v="2"/>
    <s v="Finance &amp; Accounting"/>
    <s v="Accounting Staff"/>
    <x v="1"/>
    <n v="232104"/>
    <s v="Staff"/>
    <s v="Head Office - ASGO"/>
    <s v="Staff"/>
    <n v="232104"/>
    <d v="2023-11-20T00:00:00"/>
    <s v="Accounting Staff"/>
    <x v="7"/>
  </r>
  <r>
    <s v="User"/>
    <s v="Kinanthi Sekar Pinakesti"/>
    <s v="kinanthi.pinakesti@asri.co.id"/>
    <s v="62851-5650-2310"/>
    <x v="2"/>
    <s v="Leasing"/>
    <s v="Leasing Administration Staff"/>
    <x v="1"/>
    <n v="232100"/>
    <s v="Staff"/>
    <s v="Unit - HUBLIFE"/>
    <s v="Staff"/>
    <n v="232100"/>
    <d v="2023-11-20T00:00:00"/>
    <s v="Leasing Administration Staff"/>
    <x v="13"/>
  </r>
  <r>
    <s v="User"/>
    <s v="Komang Utami Dewi Artha"/>
    <s v="komang.artha@asri.co.id"/>
    <s v="62819-0548-9463"/>
    <x v="2"/>
    <s v="Legal &amp; Govrel"/>
    <s v="Legal Staff"/>
    <x v="1"/>
    <n v="221443"/>
    <s v="Staff"/>
    <s v="Head Office - ASGO"/>
    <s v="Staff"/>
    <n v="221443"/>
    <d v="2022-09-26T00:00:00"/>
    <s v="Legal Staff"/>
    <x v="22"/>
  </r>
  <r>
    <s v="User"/>
    <s v="Langlang Maulana Nasution"/>
    <s v="langlang.nasution@asri.co.id"/>
    <m/>
    <x v="2"/>
    <s v="Legal &amp; Govrel"/>
    <s v="Government Relation Manager"/>
    <x v="1"/>
    <n v="150757"/>
    <s v="Senior Manager"/>
    <s v="Head Office - ASGO"/>
    <s v="Senior Manager"/>
    <n v="150757"/>
    <d v="2015-09-03T00:00:00"/>
    <s v="Government Relation Manager"/>
    <x v="22"/>
  </r>
  <r>
    <s v="User"/>
    <s v="Lasma Asrina Manik"/>
    <s v="lasma.manik@asri.co.id"/>
    <s v="62857-7484-0245"/>
    <x v="2"/>
    <s v="Finance &amp; Accounting"/>
    <s v="Account Payable Staff"/>
    <x v="1"/>
    <n v="220531"/>
    <s v="Staff"/>
    <s v="Head Office - ASGO"/>
    <s v="Staff"/>
    <n v="220531"/>
    <d v="2022-04-07T00:00:00"/>
    <s v="Account Payable Staff"/>
    <x v="7"/>
  </r>
  <r>
    <s v="User"/>
    <s v="Leny Koesnandar"/>
    <s v="leny.koesnandar@asri.co.id"/>
    <m/>
    <x v="2"/>
    <s v="Management"/>
    <s v="Contract &amp; Payment Control Department Head"/>
    <x v="1"/>
    <n v="160397"/>
    <s v="Manager"/>
    <s v="Head Office - ASGO"/>
    <s v="Manager"/>
    <n v="160397"/>
    <d v="2016-05-02T00:00:00"/>
    <s v="Contract &amp; Payment Control Department Head"/>
    <x v="9"/>
  </r>
  <r>
    <s v="User"/>
    <s v="Leonardo"/>
    <s v="leonardo.sen@asri.co.id"/>
    <s v="62818-0681-9868"/>
    <x v="2"/>
    <s v="Marketing Communication"/>
    <s v="Center Experience Senior Manager"/>
    <x v="0"/>
    <n v="240951"/>
    <s v="Assistant Manager"/>
    <s v="Unit - ASHTA"/>
    <s v="Senior Manager"/>
    <n v="240951"/>
    <d v="2024-06-03T00:00:00"/>
    <s v="Center Experience Senior Manager"/>
    <x v="10"/>
  </r>
  <r>
    <s v="User"/>
    <s v="Lianawati"/>
    <s v="lianawati@asri.co.id"/>
    <m/>
    <x v="2"/>
    <s v="Leasing"/>
    <s v="Leasing Administration Staff"/>
    <x v="1"/>
    <n v="210877"/>
    <s v="Staff"/>
    <s v="Unit - ASHTA"/>
    <s v="Staff"/>
    <n v="210877"/>
    <d v="2021-10-06T00:00:00"/>
    <s v="Leasing Administration Staff"/>
    <x v="13"/>
  </r>
  <r>
    <s v="User"/>
    <s v="Lidya"/>
    <s v="lidya@asri.co.id"/>
    <s v="62812-1811-4532"/>
    <x v="2"/>
    <s v="Fit Out"/>
    <s v="Fit Out Assistant Manager"/>
    <x v="1"/>
    <n v="160854"/>
    <s v="Assistant Manager"/>
    <s v="Unit - ASHTA"/>
    <s v="Assistant Manager"/>
    <n v="160854"/>
    <d v="2016-11-01T00:00:00"/>
    <s v="Fit Out Assistant Manager"/>
    <x v="11"/>
  </r>
  <r>
    <s v="User"/>
    <s v="Maharani Putri Salsabila"/>
    <s v="maharani.salsabila@asri.co.id"/>
    <s v="62896-1275-8449"/>
    <x v="2"/>
    <s v="Finance &amp; Accounting"/>
    <s v="Account Receivable Staff"/>
    <x v="1"/>
    <n v="231868"/>
    <s v="Staff"/>
    <s v="Head Office - ASGO"/>
    <s v="Staff"/>
    <n v="231868"/>
    <d v="2023-10-23T00:00:00"/>
    <s v="Account Receivable Staff"/>
    <x v="7"/>
  </r>
  <r>
    <s v="Non User"/>
    <s v="Makmur Jaya Serasi"/>
    <s v="makmur.jaya.serasi@asri.co.id"/>
    <m/>
    <x v="2"/>
    <s v="Management"/>
    <s v="Management"/>
    <x v="1"/>
    <s v="-"/>
    <s v="Staff"/>
    <s v="Head Office - ASGO"/>
    <s v="Staff"/>
    <s v="-"/>
    <m/>
    <s v="Management"/>
    <x v="9"/>
  </r>
  <r>
    <s v="User"/>
    <s v="Margaretha Rani"/>
    <s v="margaretha.rani@asri.co.id"/>
    <m/>
    <x v="2"/>
    <s v="Fit Out"/>
    <s v="Fit Out Assistant Manager"/>
    <x v="1"/>
    <n v="160413"/>
    <s v="Assistant Manager"/>
    <s v="Unit - MOI"/>
    <s v="Assistant Manager"/>
    <n v="160413"/>
    <d v="2016-05-09T00:00:00"/>
    <s v="Fit Out Assistant Manager"/>
    <x v="11"/>
  </r>
  <r>
    <s v="User"/>
    <s v="Margaretha Yulien"/>
    <s v="margaretha.yulien@asri.co.id"/>
    <s v="62878-8901-3939"/>
    <x v="2"/>
    <s v="Fit Out"/>
    <s v="Fit Out Manager"/>
    <x v="1"/>
    <n v="150670"/>
    <s v="Senior Manager"/>
    <s v="Unit - ASHTA"/>
    <s v="Senior Manager"/>
    <n v="150670"/>
    <d v="2015-08-04T00:00:00"/>
    <s v="Fit Out Manager"/>
    <x v="11"/>
  </r>
  <r>
    <s v="User"/>
    <s v="Maria Emakulata Djuwana"/>
    <s v="maria.djuwana@asri.co.id"/>
    <m/>
    <x v="2"/>
    <s v="Fit Out"/>
    <s v="Fit Out Administration Staff"/>
    <x v="1"/>
    <s v="-"/>
    <s v="Staff"/>
    <s v="Head Office - ASGO"/>
    <s v="Admin"/>
    <s v="-"/>
    <s v=""/>
    <s v=""/>
    <x v="11"/>
  </r>
  <r>
    <s v="User"/>
    <s v="Meck Brandcomm"/>
    <s v="meck.brandcomm@asri.co.id"/>
    <m/>
    <x v="2"/>
    <s v="Brand &amp; Design"/>
    <s v="Brand &amp; Design Asst. Manager"/>
    <x v="1"/>
    <n v="140164"/>
    <s v="Assistant Manager"/>
    <s v="Unit - PIK Avenue"/>
    <s v="Assistant Manager"/>
    <n v="140164"/>
    <d v="2014-02-12T00:00:00"/>
    <s v="Brand &amp; Design Asst. Manager"/>
    <x v="23"/>
  </r>
  <r>
    <s v="User"/>
    <s v="Melania Agustiana"/>
    <s v="melania.agustiana@asri.co.id"/>
    <s v="62851-8304-9837"/>
    <x v="2"/>
    <s v="Procurement"/>
    <s v="Procurement Supervisor"/>
    <x v="1"/>
    <n v="241461"/>
    <s v="Supervisor"/>
    <s v="Head Office - ASGO"/>
    <s v="Supervisor"/>
    <n v="241461"/>
    <d v="2024-08-12T00:00:00"/>
    <s v="Procurement Supervisor"/>
    <x v="14"/>
  </r>
  <r>
    <s v="User"/>
    <s v="Melissa Wongkar"/>
    <s v="melissa.wongkar@asri.co.id"/>
    <s v="62812-8059-0924"/>
    <x v="2"/>
    <s v="Business Development"/>
    <s v="Business Development Assistant Manager"/>
    <x v="1"/>
    <n v="190243"/>
    <s v="Assistant Manager"/>
    <s v="Head Office - ASGO"/>
    <s v="Assistant Manager"/>
    <n v="190243"/>
    <d v="2019-03-04T00:00:00"/>
    <s v="Business Development Assistant Manager"/>
    <x v="20"/>
  </r>
  <r>
    <s v="User"/>
    <s v="Mia Johanna"/>
    <s v="mia.johanna@asri.co.id"/>
    <s v="62813-2121-2585"/>
    <x v="2"/>
    <s v="HR &amp; GA"/>
    <s v="HR &amp; GA Supervisor"/>
    <x v="1"/>
    <n v="141230"/>
    <s v="Supervisor"/>
    <s v="Head Office - ASGO"/>
    <s v="Supervisor"/>
    <n v="141230"/>
    <d v="2014-10-31T00:00:00"/>
    <s v="HR &amp; GA Supervisor"/>
    <x v="1"/>
  </r>
  <r>
    <s v="User"/>
    <s v="Mira Agustini"/>
    <s v="mira.agustini@asri.co.id"/>
    <s v="62856-1810-450"/>
    <x v="2"/>
    <s v="Operational"/>
    <s v="Deputy Operation Manager"/>
    <x v="1"/>
    <n v="240996"/>
    <s v="Chief"/>
    <s v="Head Office - ASGO"/>
    <s v="Deputy Manager"/>
    <n v="240996"/>
    <d v="2024-06-11T00:00:00"/>
    <s v="Deputy Operation Manager"/>
    <x v="0"/>
  </r>
  <r>
    <s v="User"/>
    <s v="Michelle Victoria Rahadi"/>
    <s v="michelle.rahadi@asri.co.id"/>
    <s v="62878-8511-5169"/>
    <x v="2"/>
    <s v="Leasing"/>
    <s v="Leasing Staff"/>
    <x v="1"/>
    <n v="220902"/>
    <s v="Staff"/>
    <s v="Unit - MOI"/>
    <s v="Staff"/>
    <n v="220902"/>
    <d v="2022-06-27T00:00:00"/>
    <s v="Leasing Staff"/>
    <x v="13"/>
  </r>
  <r>
    <s v="User"/>
    <s v="Michiko Lidya"/>
    <s v="michiko.lidya@asri.co.id"/>
    <s v="62813-8123-7217"/>
    <x v="2"/>
    <s v="Legal &amp; Govrel"/>
    <s v="Legal Supervisor"/>
    <x v="1"/>
    <n v="191124"/>
    <s v="Supervisor"/>
    <s v="Head Office - ASGO"/>
    <s v="Supervisor"/>
    <n v="191124"/>
    <d v="2019-12-02T00:00:00"/>
    <s v="Legal Supervisor"/>
    <x v="22"/>
  </r>
  <r>
    <s v="Non User"/>
    <s v="IT Support"/>
    <s v="it.support@menarajakarta.co.id"/>
    <m/>
    <x v="4"/>
    <s v="IT"/>
    <s v="IT Staff"/>
    <x v="1"/>
    <s v="-"/>
    <s v="Staff"/>
    <s v="Unit - Menara Jakarta"/>
    <s v="Staff"/>
    <s v="-"/>
    <s v=""/>
    <s v="IT Staff"/>
    <x v="16"/>
  </r>
  <r>
    <s v="User"/>
    <s v="Mosa Jatim"/>
    <s v="mosa.jatim@asri.co.id"/>
    <m/>
    <x v="2"/>
    <s v="Fit Out"/>
    <s v="Fit Out Manager"/>
    <x v="1"/>
    <n v="190230"/>
    <s v="Manager"/>
    <s v="Unit - MOI"/>
    <s v="Manager"/>
    <n v="190230"/>
    <d v="2019-03-01T00:00:00"/>
    <s v="Fit Out Manager"/>
    <x v="11"/>
  </r>
  <r>
    <s v="User"/>
    <s v="Muhammad Adi Septyan"/>
    <s v="muhammad.septyan@asri.co.id"/>
    <s v="62821-7666-1100"/>
    <x v="2"/>
    <s v="Procurement"/>
    <s v="Procurement Supervisor"/>
    <x v="1"/>
    <n v="241106"/>
    <s v="Staff"/>
    <s v="Head Office - ASGO"/>
    <s v="SPV"/>
    <n v="241106"/>
    <d v="2024-06-24T00:00:00"/>
    <s v="Procurement Supervisor"/>
    <x v="14"/>
  </r>
  <r>
    <s v="User"/>
    <s v="Muhammad Noer Seto"/>
    <s v="muhammad.seto@asri.co.id"/>
    <s v="62857-7122-2408"/>
    <x v="2"/>
    <s v="Procurement"/>
    <s v="Procurement Supervisor"/>
    <x v="1"/>
    <n v="230435"/>
    <s v="Supervisor"/>
    <s v="Head Office - ASGO"/>
    <s v="Supervisor"/>
    <n v="230435"/>
    <d v="2023-04-10T00:00:00"/>
    <s v="Procurement Supervisor"/>
    <x v="14"/>
  </r>
  <r>
    <s v="User"/>
    <s v="Muhammad Rizal Rifa I"/>
    <s v="muhammad.rifa@asri.co.id"/>
    <s v="62896-7032-8812"/>
    <x v="2"/>
    <s v="Innovation"/>
    <s v="Innovation Admin"/>
    <x v="1"/>
    <n v="231792"/>
    <s v="Staff"/>
    <s v="Head Office - ASGO"/>
    <s v="Staff"/>
    <n v="231792"/>
    <d v="2023-10-16T00:00:00"/>
    <s v="Innovation Admin"/>
    <x v="18"/>
  </r>
  <r>
    <s v="User"/>
    <s v="Munifa Hartoyo"/>
    <s v="munifa.hartoyo@asri.co.id"/>
    <s v="62859-5921-3200"/>
    <x v="2"/>
    <s v="Center Experience"/>
    <s v="Casual Leasing Supervisor"/>
    <x v="1"/>
    <n v="232074"/>
    <s v="Supervisor"/>
    <s v="Unit - GGP"/>
    <s v="Supervisor"/>
    <n v="232074"/>
    <d v="2023-11-20T00:00:00"/>
    <s v="Casual Leasing Supervisor"/>
    <x v="4"/>
  </r>
  <r>
    <s v="User"/>
    <s v="Muqsithu Nafi’U Dzikri Rofi’ R"/>
    <s v="muqsithu.rofi@asri.co.id"/>
    <s v="62822-2718-1613"/>
    <x v="2"/>
    <s v="Innovation"/>
    <s v="Software Engineering Supervisor"/>
    <x v="1"/>
    <n v="240074"/>
    <s v="Supervisor"/>
    <s v="Head Office - ASGO"/>
    <s v="Supervisor"/>
    <n v="240074"/>
    <d v="2024-01-15T00:00:00"/>
    <s v="Software Engineering Supervisor"/>
    <x v="18"/>
  </r>
  <r>
    <s v="User"/>
    <s v="Nadia Khatun Zahra"/>
    <s v="nadia.zahra@asri.co.id"/>
    <s v="62898-2318-200"/>
    <x v="2"/>
    <s v="Finance &amp; Accounting"/>
    <s v="Account Receivable Staff"/>
    <x v="1"/>
    <n v="230882"/>
    <s v="Staff"/>
    <s v="Head Office - ASGO"/>
    <s v="Staff"/>
    <n v="230882"/>
    <d v="2023-06-12T00:00:00"/>
    <s v="Account Receivable Staff"/>
    <x v="7"/>
  </r>
  <r>
    <s v="User"/>
    <s v="Nan Afan"/>
    <s v="nan.afan@asri.co.id"/>
    <s v="62857-6339-1801"/>
    <x v="2"/>
    <s v="Finance &amp; Accounting"/>
    <s v="Tax Staff"/>
    <x v="1"/>
    <n v="242136"/>
    <s v="Staff"/>
    <s v="Head Office - ASGO"/>
    <s v="Staff"/>
    <n v="242136"/>
    <d v="2024-12-02T00:00:00"/>
    <s v="Tax Staff"/>
    <x v="7"/>
  </r>
  <r>
    <s v="User"/>
    <s v="Naziracnoer"/>
    <s v="naziracnoer@asri.co.id"/>
    <s v="62815-1141-9009"/>
    <x v="2"/>
    <s v="Business Development"/>
    <s v="Business Development General Manager"/>
    <x v="0"/>
    <n v="210070"/>
    <s v="Deputy General Manager"/>
    <s v="Head Office - ASGO"/>
    <s v="Deputy General Manager"/>
    <n v="210070"/>
    <d v="2021-02-01T00:00:00"/>
    <s v="Business Development General Manager"/>
    <x v="20"/>
  </r>
  <r>
    <s v="User"/>
    <s v="Nia Utami"/>
    <s v="nia.utami@asri.co.id"/>
    <m/>
    <x v="2"/>
    <s v="CRM"/>
    <s v="ASRI Living Staff"/>
    <x v="1"/>
    <n v="210543"/>
    <s v="Senior Staff"/>
    <s v="Unit - PIK Avenue"/>
    <s v="Senior Staff"/>
    <n v="210543"/>
    <d v="2021-07-12T00:00:00"/>
    <s v="ASRI Living Staff"/>
    <x v="25"/>
  </r>
  <r>
    <s v="User"/>
    <s v="Nia Veronika"/>
    <s v="nia.veronika@asri.co.id"/>
    <s v="62819-3241-8238"/>
    <x v="2"/>
    <s v="HR &amp; GA"/>
    <s v="Compensation &amp; Benefit Manager"/>
    <x v="0"/>
    <n v="141051"/>
    <s v="Manager"/>
    <s v="Head Office - ASGO"/>
    <s v="Manager"/>
    <n v="141051"/>
    <d v="2014-09-22T00:00:00"/>
    <s v="Compensation &amp; Benefit Manager"/>
    <x v="1"/>
  </r>
  <r>
    <s v="User"/>
    <s v="Nico William"/>
    <s v="nico.william@asri.co.id"/>
    <s v="62856-9999-910"/>
    <x v="2"/>
    <s v="Finance &amp; Accounting"/>
    <s v="Accounting Supervisor"/>
    <x v="1"/>
    <n v="170849"/>
    <s v="Supervisor"/>
    <s v="Head Office - ASGO"/>
    <s v="Supervisor"/>
    <n v="170849"/>
    <d v="2017-09-20T00:00:00"/>
    <s v="Accounting Supervisor"/>
    <x v="7"/>
  </r>
  <r>
    <s v="User"/>
    <s v="Noval Reza Noer"/>
    <s v="noval.reza@asri.co.id"/>
    <m/>
    <x v="2"/>
    <s v="Digital Media &amp; Community"/>
    <s v="Content Creator Assistant Manager"/>
    <x v="1"/>
    <n v="210065"/>
    <s v="Assistant Manager"/>
    <s v="Unit - PIK Avenue"/>
    <s v="Assistant Manager"/>
    <n v="210065"/>
    <d v="2021-02-01T00:00:00"/>
    <s v="Content Creator Assistant Manager"/>
    <x v="21"/>
  </r>
  <r>
    <s v="User"/>
    <s v="Nur Hidayah"/>
    <s v="nur.hidayah@asri.co.id"/>
    <s v="62821-2464-2623"/>
    <x v="2"/>
    <s v="Finance &amp; Accounting"/>
    <s v="Account Receivable Supervisor"/>
    <x v="1"/>
    <n v="140819"/>
    <s v="Supervisor"/>
    <s v="Head Office - ASGO"/>
    <s v="Supervisor"/>
    <n v="140819"/>
    <d v="2014-08-04T00:00:00"/>
    <s v="Account Receivable Supervisor"/>
    <x v="7"/>
  </r>
  <r>
    <s v="User"/>
    <s v="Nurcahyo Setyo Utomo"/>
    <s v="nurcahyo.utomo@asri.co.id"/>
    <s v="62858-2160-2610"/>
    <x v="2"/>
    <s v="Engineering"/>
    <s v="Engineering Manager"/>
    <x v="1"/>
    <n v="232157"/>
    <s v="Manager"/>
    <s v="Unit - PIK Avenue"/>
    <s v="Manager"/>
    <n v="232157"/>
    <d v="2023-11-27T00:00:00"/>
    <s v="Engineering Manager"/>
    <x v="3"/>
  </r>
  <r>
    <s v="User"/>
    <s v="Nurfika Nabilla Oktaviani"/>
    <s v="nurfika.oktaviani@asri.co.id"/>
    <s v="62855-8837-67674"/>
    <x v="2"/>
    <s v="CRM"/>
    <s v="ASRI Living Staff"/>
    <x v="1"/>
    <n v="221292"/>
    <s v="Staff"/>
    <s v="Head Office - ASGO"/>
    <s v="Staff"/>
    <n v="221292"/>
    <d v="2022-09-05T00:00:00"/>
    <s v="ASRI Living Staff"/>
    <x v="25"/>
  </r>
  <r>
    <s v="User"/>
    <s v="Olivia Valentina Satria Putri"/>
    <s v="olivia.putri@asri.co.id"/>
    <s v="62877-2984-7410"/>
    <x v="2"/>
    <s v="Center Experience"/>
    <s v="Social Media &amp; Content Creator Supervisor"/>
    <x v="1"/>
    <n v="241311"/>
    <s v="Supervisor"/>
    <s v="Unit - ASHTA"/>
    <s v="Supervisor"/>
    <n v="241311"/>
    <d v="2024-07-22T00:00:00"/>
    <s v="Social Media &amp; Content Creator Supervisor"/>
    <x v="4"/>
  </r>
  <r>
    <s v="User"/>
    <s v="Candra Segren"/>
    <s v="candra.segren@asri.co.id"/>
    <s v="62813-1905-1488"/>
    <x v="2"/>
    <s v="IT"/>
    <s v="IT Operation Manager"/>
    <x v="0"/>
    <n v="150821"/>
    <s v="Manager"/>
    <s v="Head Office - ASGO"/>
    <s v="Manager"/>
    <n v="150821"/>
    <d v="2015-09-28T00:00:00"/>
    <s v="IT Operation Manager"/>
    <x v="16"/>
  </r>
  <r>
    <s v="User"/>
    <s v="Patrick Lay"/>
    <s v="patrick.lay@asri.co.id"/>
    <s v="62895-4147-34288"/>
    <x v="2"/>
    <s v="IT"/>
    <s v="IT Operation Staff"/>
    <x v="1"/>
    <n v="241815"/>
    <s v="Staff"/>
    <s v="Head Office - ASGO"/>
    <s v="Staff"/>
    <n v="241815"/>
    <d v="2024-10-07T00:00:00"/>
    <s v="IT Operation Staff"/>
    <x v="16"/>
  </r>
  <r>
    <s v="Non User"/>
    <s v="Lapor ASRI"/>
    <s v="laporASRI@asri.co.id"/>
    <m/>
    <x v="2"/>
    <s v="Internal Audit &amp; Business Process"/>
    <s v="IA &amp; BP Staff"/>
    <x v="1"/>
    <s v="-"/>
    <s v="Staff"/>
    <s v="Head Office - ASGO"/>
    <s v="Staff"/>
    <s v="-"/>
    <m/>
    <s v="IA &amp; BP Staff"/>
    <x v="17"/>
  </r>
  <r>
    <s v="User"/>
    <s v="Pedri Halim"/>
    <s v="pedri.halim@asri.co.id"/>
    <s v="62812-8122-3237"/>
    <x v="2"/>
    <s v="Operational"/>
    <s v="Deputy Operation Mall Manager"/>
    <x v="1"/>
    <n v="200038"/>
    <s v="Assistant Manager"/>
    <s v="Unit - ASHTA"/>
    <s v="Assistant Manager"/>
    <n v="200038"/>
    <d v="2020-01-06T00:00:00"/>
    <s v="Deputy Operation Mall Manager"/>
    <x v="0"/>
  </r>
  <r>
    <s v="User"/>
    <s v="Priscilla Modena"/>
    <s v="priscilla.modena@asri.co.id"/>
    <s v="62812-9510-6091"/>
    <x v="2"/>
    <s v="Leasing"/>
    <s v="Leasing Administration Staff"/>
    <x v="1"/>
    <n v="241814"/>
    <s v="Staff"/>
    <s v="Head Office - ASGO"/>
    <s v="Staff"/>
    <n v="241814"/>
    <s v=""/>
    <s v="Leasing Administration Staff"/>
    <x v="13"/>
  </r>
  <r>
    <s v="Non User"/>
    <s v="Project Arsitek2"/>
    <s v="project.arsitek2@asri.co.id"/>
    <m/>
    <x v="2"/>
    <s v="Other"/>
    <s v="Other"/>
    <x v="1"/>
    <s v="-"/>
    <s v="Staff"/>
    <s v="Head Office - ASGO"/>
    <s v="Staff"/>
    <s v="-"/>
    <m/>
    <s v="Other"/>
    <x v="6"/>
  </r>
  <r>
    <s v="User"/>
    <s v="Puryanti Ningsih"/>
    <s v="puryanti_ningsih@asri.co.id"/>
    <s v="62878-8072-2282"/>
    <x v="2"/>
    <s v="Finance &amp; Accounting"/>
    <s v="Collection Assistant Manager"/>
    <x v="1"/>
    <n v="101259"/>
    <s v="Assistant Manager"/>
    <s v="Head Office - ASGO"/>
    <s v="Assistant Manager"/>
    <n v="101259"/>
    <d v="2007-04-16T00:00:00"/>
    <s v="Collection Assistant Manager"/>
    <x v="7"/>
  </r>
  <r>
    <s v="User"/>
    <s v="Puspa Ratih Trioktavira"/>
    <s v="puspa.trioktavira@asri.co.id"/>
    <s v="62812-9099-9310"/>
    <x v="2"/>
    <s v="Legal &amp; Govrel"/>
    <s v="Legal Supervisor"/>
    <x v="1"/>
    <n v="240040"/>
    <s v="Supervisor"/>
    <s v="Head Office - ASGO"/>
    <s v="Supervisor"/>
    <n v="240040"/>
    <d v="2024-01-10T00:00:00"/>
    <s v="Legal Supervisor"/>
    <x v="22"/>
  </r>
  <r>
    <s v="User"/>
    <s v="Rachel  Rouli"/>
    <s v="rachel.rouli@asri.co.id"/>
    <s v="62822-1325-9133"/>
    <x v="2"/>
    <s v="Leasing"/>
    <s v="Leasing Staff"/>
    <x v="1"/>
    <n v="220037"/>
    <s v="Staff"/>
    <s v="Unit - MOI"/>
    <s v="Staff"/>
    <n v="220037"/>
    <d v="2022-01-24T00:00:00"/>
    <s v="Leasing Staff"/>
    <x v="13"/>
  </r>
  <r>
    <s v="User"/>
    <s v="Rachmat Widiantoro"/>
    <s v="rachmat.widiantoro@asri.co.id"/>
    <s v="62813-7064-3317"/>
    <x v="2"/>
    <s v="CRM"/>
    <s v="ASRI Living Staff"/>
    <x v="1"/>
    <n v="220942"/>
    <s v="Staff"/>
    <s v="Unit - PIK Avenue"/>
    <s v="Staff"/>
    <n v="220942"/>
    <d v="2022-07-01T00:00:00"/>
    <s v="ASRI Living Staff"/>
    <x v="25"/>
  </r>
  <r>
    <s v="User"/>
    <s v="Raden Christian Haryanto"/>
    <s v="raden.haryanto@asri.co.id"/>
    <s v="62882-2780-2788"/>
    <x v="2"/>
    <s v="Visual Merchandise"/>
    <s v="Visual Merchandise &amp; Onsite Supervisor"/>
    <x v="1"/>
    <n v="241234"/>
    <s v="SPV"/>
    <s v="Unit - PIK Avenue"/>
    <s v="SPV"/>
    <n v="241234"/>
    <d v="2024-07-09T00:00:00"/>
    <s v="Visual Merchandise &amp; Onsite Supervisor"/>
    <x v="26"/>
  </r>
  <r>
    <s v="User"/>
    <s v="Radityo Reksagama"/>
    <s v="radityo.reksagama@asri.co.id"/>
    <s v="62812-9909-8838"/>
    <x v="2"/>
    <s v="HR &amp; GA"/>
    <s v="HR &amp; GA Supervisor"/>
    <x v="1"/>
    <n v="160661"/>
    <s v="Supervisor"/>
    <s v="Unit - Taman Anggrek Residences"/>
    <s v="Supervisor"/>
    <n v="160661"/>
    <d v="2016-08-24T00:00:00"/>
    <s v="HR &amp; GA Supervisor"/>
    <x v="1"/>
  </r>
  <r>
    <s v="User"/>
    <s v="Ramadhani Budiman"/>
    <s v="ramadhani.budiman@asri.co.id"/>
    <m/>
    <x v="2"/>
    <s v="Fit Out"/>
    <s v="Fit Out General Manager"/>
    <x v="0"/>
    <n v="190620"/>
    <s v="General Manager"/>
    <s v="Unit - MOI"/>
    <s v="General Manager"/>
    <n v="190620"/>
    <d v="2019-07-15T00:00:00"/>
    <s v="Fit Out General Manager"/>
    <x v="11"/>
  </r>
  <r>
    <s v="User"/>
    <s v="Ratna Airindah Hadiaty"/>
    <s v="ratna.hadiaty@asri.co.id"/>
    <s v="62812-8837-7718"/>
    <x v="2"/>
    <s v="Research &amp; Development"/>
    <s v="Research &amp; Development Manager"/>
    <x v="0"/>
    <n v="230570"/>
    <s v="Manager"/>
    <s v="Head Office - ASGO"/>
    <s v="Manager"/>
    <n v="230570"/>
    <d v="2023-05-02T00:00:00"/>
    <s v="Research &amp; Development Manager"/>
    <x v="24"/>
  </r>
  <r>
    <s v="User"/>
    <s v="Ratna Widiyasari"/>
    <s v="ratna.widiyasari@asri.co.id"/>
    <s v="62877-893-3512"/>
    <x v="2"/>
    <s v="Finance &amp; Accounting"/>
    <s v="Account Receivable Staff"/>
    <x v="1"/>
    <n v="150716"/>
    <s v="Staff"/>
    <s v="Head Office - ASGO"/>
    <s v="Staff"/>
    <n v="150716"/>
    <d v="2015-08-25T00:00:00"/>
    <s v="Account Receivable Staff"/>
    <x v="7"/>
  </r>
  <r>
    <s v="User"/>
    <s v="Ravello Jonathan Hasintongan"/>
    <s v="ravello.hasintongan@asri.co.id"/>
    <s v="62877-0893-3512"/>
    <x v="2"/>
    <s v="Finance &amp; Accounting"/>
    <s v="Accounting Staff"/>
    <x v="1"/>
    <n v="230380"/>
    <s v="Staff"/>
    <s v="Head Office - ASGO"/>
    <s v="Staff"/>
    <n v="230380"/>
    <d v="2023-03-27T00:00:00"/>
    <s v="Accounting Staff"/>
    <x v="7"/>
  </r>
  <r>
    <s v="User"/>
    <s v="Rebecca Simbolon"/>
    <s v="rebecca.simbolon@asri.co.id"/>
    <s v="62838-7205-2524"/>
    <x v="2"/>
    <s v="Finance &amp; Accounting"/>
    <s v="Account Payable Staff"/>
    <x v="1"/>
    <n v="140073"/>
    <s v="Staff"/>
    <s v="Head Office - ASGO"/>
    <s v="Staff"/>
    <n v="140073"/>
    <d v="2014-01-20T00:00:00"/>
    <s v="Account Payable Staff"/>
    <x v="7"/>
  </r>
  <r>
    <s v="Non User"/>
    <s v="Recruitment"/>
    <s v="recruitment@asri.co.id"/>
    <m/>
    <x v="2"/>
    <s v="HR &amp; GA"/>
    <s v="HR &amp; GA Staff"/>
    <x v="1"/>
    <s v="-"/>
    <s v="Staff"/>
    <s v="Head Office - ASGO"/>
    <s v="Staff"/>
    <s v="-"/>
    <m/>
    <s v="HR &amp; GA Staff"/>
    <x v="1"/>
  </r>
  <r>
    <s v="User"/>
    <s v="Regina Fitagora"/>
    <s v="regina.fitagora@asri.co.id"/>
    <s v="62821-1288-8080"/>
    <x v="2"/>
    <s v="HR &amp; GA"/>
    <s v="HR &amp; GA Manager"/>
    <x v="1"/>
    <n v="150051"/>
    <s v="Manager"/>
    <s v="Head Office - ASGO"/>
    <s v="Manager"/>
    <n v="150051"/>
    <d v="2015-01-05T00:00:00"/>
    <s v="HR &amp; GA Manager"/>
    <x v="1"/>
  </r>
  <r>
    <s v="User"/>
    <s v="Reza Fauzi"/>
    <s v="reza.fauzi@asri.co.id"/>
    <s v="62856-9581-3852"/>
    <x v="2"/>
    <s v="Fit Out"/>
    <s v="Fit Out Supervisor"/>
    <x v="1"/>
    <n v="170808"/>
    <s v="Supervisor"/>
    <s v="Unit - ASHTA"/>
    <s v="Supervisor"/>
    <n v="170808"/>
    <d v="2017-09-04T00:00:00"/>
    <s v="Fit Out Supervisor"/>
    <x v="11"/>
  </r>
  <r>
    <s v="User"/>
    <s v="Ricky Darius"/>
    <s v="ricky.darius@asri.co.id"/>
    <s v="62815-1988-0042"/>
    <x v="2"/>
    <s v="Finance &amp; Accounting"/>
    <s v="Finance &amp; Accounting Property Development Manager"/>
    <x v="0"/>
    <n v="200579"/>
    <s v="Manager"/>
    <s v="Head Office - ASGO"/>
    <s v="Manager"/>
    <n v="200579"/>
    <d v="2020-10-05T00:00:00"/>
    <s v="Finance &amp; Accounting Property Development Manager"/>
    <x v="7"/>
  </r>
  <r>
    <s v="User"/>
    <s v="Ricky Ongko Susanto"/>
    <s v="ricky.susanto@asri.co.id"/>
    <s v="62852-8178-9532"/>
    <x v="2"/>
    <s v="Leasing"/>
    <s v="Leasing Staff"/>
    <x v="1"/>
    <n v="241831"/>
    <s v="Staff"/>
    <s v="Unit - HUBLIFE"/>
    <s v="Staff"/>
    <n v="241831"/>
    <d v="2024-10-07T00:00:00"/>
    <s v="Leasing Staff"/>
    <x v="13"/>
  </r>
  <r>
    <s v="User"/>
    <s v="Rilo Pambudiyanto"/>
    <s v="rilo.pambudiyanto@asri.co.id"/>
    <s v="62857-8141-9681"/>
    <x v="2"/>
    <s v="Finance &amp; Accounting"/>
    <s v="Account Receivable Staff"/>
    <x v="1"/>
    <n v="210395"/>
    <s v="Staff"/>
    <s v="Head Office - ASGO"/>
    <s v="Staff"/>
    <n v="210395"/>
    <d v="2021-06-02T00:00:00"/>
    <s v="Account Receivable Staff"/>
    <x v="7"/>
  </r>
  <r>
    <s v="User"/>
    <s v="Rischa Widianti"/>
    <s v="rischa.widianti@asri.co.id"/>
    <s v="62812-8637-1158"/>
    <x v="2"/>
    <s v="Finance &amp; Accounting"/>
    <s v="Project Coordinator &amp; Administrator Supervisor"/>
    <x v="1"/>
    <n v="230174"/>
    <s v="Supervisor"/>
    <s v="Head Office - ASGO"/>
    <s v="Supervisor"/>
    <n v="230174"/>
    <d v="2023-02-13T00:00:00"/>
    <s v="Project Coordinator &amp; Administrator Supervisor"/>
    <x v="7"/>
  </r>
  <r>
    <s v="User"/>
    <s v="Rista Elva Juanda"/>
    <s v="rista.juanda@asri.co.id"/>
    <s v="62822-1460-9603"/>
    <x v="2"/>
    <s v="HR &amp; GA"/>
    <s v="Compensation &amp; Benefit Supervisor"/>
    <x v="1"/>
    <n v="241537"/>
    <s v="Supervisor"/>
    <s v="Head Office - ASGO"/>
    <s v="Supervisor"/>
    <n v="241537"/>
    <d v="2024-08-26T00:00:00"/>
    <s v="Compensation &amp; Benefit Supervisor"/>
    <x v="1"/>
  </r>
  <r>
    <s v="User"/>
    <s v="Rizka Fajri Irson"/>
    <s v="rizka.irson@asri.co.id"/>
    <s v="62812-1827-9100"/>
    <x v="2"/>
    <s v="Corporate Finance, Reporting &amp; Consolidation"/>
    <s v="Corporate Finance Senior Manager"/>
    <x v="0"/>
    <n v="241278"/>
    <s v="Senior Manager"/>
    <s v="Head Office - ASGO"/>
    <s v="Senior Manager"/>
    <n v="241278"/>
    <d v="2024-07-15T00:00:00"/>
    <s v="Corporate Finance Senior Manager"/>
    <x v="30"/>
  </r>
  <r>
    <s v="User"/>
    <s v="Romi Fusianto"/>
    <s v="romi.fusianto@asri.co.id"/>
    <s v="62812-9840-6557"/>
    <x v="2"/>
    <s v="IT"/>
    <s v="IT Application Staff"/>
    <x v="1"/>
    <n v="211054"/>
    <s v="Staff"/>
    <s v="Head Office - ASGO"/>
    <s v="Staff"/>
    <n v="211054"/>
    <d v="2021-11-08T00:00:00"/>
    <s v="IT Application Staff"/>
    <x v="16"/>
  </r>
  <r>
    <s v="User"/>
    <s v="Ronny Liang"/>
    <s v="ronny.liang@asri.co.id"/>
    <s v="62818-968-955"/>
    <x v="2"/>
    <s v="Procurement"/>
    <s v="Procurement General Manager"/>
    <x v="0"/>
    <n v="111077"/>
    <s v="General Manager"/>
    <s v="Head Office - ASGO"/>
    <s v="General Manager"/>
    <n v="111077"/>
    <d v="2011-11-14T00:00:00"/>
    <s v="Procurement General Manager"/>
    <x v="14"/>
  </r>
  <r>
    <s v="User"/>
    <s v="Rony Husain"/>
    <s v="rony.husain@asri.co.id"/>
    <m/>
    <x v="2"/>
    <s v="Fit Out"/>
    <s v="Fit Out Assistant Manager"/>
    <x v="1"/>
    <n v="140636"/>
    <s v="Assistant Manager"/>
    <s v="Unit - MOI"/>
    <s v="Assistant Manager"/>
    <n v="140636"/>
    <d v="2014-06-02T00:00:00"/>
    <s v="Fit Out Assistant Manager"/>
    <x v="11"/>
  </r>
  <r>
    <s v="User"/>
    <s v="Rosalinda Riana Damayanti"/>
    <s v="rosalinda.damayanti@asri.co.id"/>
    <s v="62896-6904-3561"/>
    <x v="2"/>
    <s v="Procurement"/>
    <s v="Procurement Staff"/>
    <x v="1"/>
    <n v="242092"/>
    <s v="Staff"/>
    <s v="Head Office - ASGO"/>
    <s v="Staff"/>
    <n v="242092"/>
    <d v="2024-11-25T00:00:00"/>
    <s v="Procurement Staff"/>
    <x v="14"/>
  </r>
  <r>
    <s v="User"/>
    <s v="Roy Wahana"/>
    <s v="roy.wahana@asri.co.id"/>
    <m/>
    <x v="2"/>
    <s v="Innovation"/>
    <s v="Innovation Manager"/>
    <x v="0"/>
    <n v="221125"/>
    <s v="Senior Manager"/>
    <s v="Head Office - ASGO"/>
    <s v="Senior Manager"/>
    <n v="221125"/>
    <d v="2022-08-01T00:00:00"/>
    <s v="Innovation Manager"/>
    <x v="18"/>
  </r>
  <r>
    <s v="User"/>
    <s v="Salwa Kamilia Balqis"/>
    <s v="salwa.balqis@asri.co.id"/>
    <s v="62812-9436-8928"/>
    <x v="2"/>
    <s v="Finance &amp; Accounting"/>
    <s v="Accounting Staff"/>
    <x v="1"/>
    <n v="241895"/>
    <s v="Staff"/>
    <s v="Head Office - ASGO"/>
    <s v="Staff"/>
    <n v="241895"/>
    <d v="2024-10-28T00:00:00"/>
    <s v="Accounting Staff"/>
    <x v="7"/>
  </r>
  <r>
    <s v="User"/>
    <s v="Samanda Ratna Janna"/>
    <s v="samanda.janna@asri.co.id"/>
    <s v="62811-8070-457"/>
    <x v="2"/>
    <s v="Brand &amp; Design"/>
    <s v="Brand Design &amp; Web Development Senior Staff"/>
    <x v="1"/>
    <n v="231697"/>
    <s v="Senior Staff"/>
    <s v="Unit - PIK Avenue"/>
    <s v="Senior Staff"/>
    <n v="231697"/>
    <d v="2023-09-25T00:00:00"/>
    <s v="Brand Design &amp; Web Development Senior Staff"/>
    <x v="23"/>
  </r>
  <r>
    <s v="User"/>
    <s v="Sandra Sari Halauwet"/>
    <s v="sandra.halauwet@asri.co.id"/>
    <s v="62821-1801-7835"/>
    <x v="2"/>
    <s v="Fit Out"/>
    <s v="Fit Out Administration Staff"/>
    <x v="1"/>
    <n v="220852"/>
    <s v="Staff"/>
    <s v="Unit - MOI"/>
    <s v="Staff"/>
    <n v="220852"/>
    <d v="2022-06-20T00:00:00"/>
    <s v="Fit Out Administration Staff"/>
    <x v="11"/>
  </r>
  <r>
    <s v="User"/>
    <s v="Santa Monika"/>
    <s v="santa.monika@asri.co.id"/>
    <s v="62896-3614-8985"/>
    <x v="2"/>
    <s v="Finance &amp; Accounting"/>
    <s v="Account Receivable Staff"/>
    <x v="1"/>
    <n v="190304"/>
    <s v="Staff"/>
    <s v="Head Office - ASGO"/>
    <s v="Staff"/>
    <n v="190304"/>
    <d v="2019-03-25T00:00:00"/>
    <s v="Account Receivable Staff"/>
    <x v="7"/>
  </r>
  <r>
    <s v="User"/>
    <s v="Saskia Angela"/>
    <s v="saskia.angela@asri.co.id"/>
    <s v="62821-2230-5722"/>
    <x v="2"/>
    <s v="Legal &amp; Govrel"/>
    <s v="Government Relations Staff"/>
    <x v="1"/>
    <n v="231871"/>
    <s v="Staff"/>
    <s v="Head Office - ASGO"/>
    <s v="Staff"/>
    <n v="231871"/>
    <d v="2023-10-23T00:00:00"/>
    <s v="Government Relations Staff"/>
    <x v="22"/>
  </r>
  <r>
    <s v="User"/>
    <s v="Sehat Rezeki S"/>
    <s v="sehat.rezeki@asri.co.id"/>
    <s v="62853-7012-4423"/>
    <x v="2"/>
    <s v="Fit Out"/>
    <s v="Fit Out Supervisor"/>
    <x v="1"/>
    <n v="181139"/>
    <s v="Supervisor"/>
    <s v="Unit - ASHTA"/>
    <s v="Supervisor"/>
    <n v="181139"/>
    <d v="2018-09-03T00:00:00"/>
    <s v="Fit Out Supervisor"/>
    <x v="11"/>
  </r>
  <r>
    <s v="User"/>
    <s v="Selamet Riyadi"/>
    <s v="selamet.riyadi@asri.co.id"/>
    <s v="62812-8845-2925"/>
    <x v="2"/>
    <s v="Finance &amp; Accounting"/>
    <s v="Account Payable Assistant Manager"/>
    <x v="0"/>
    <n v="180097"/>
    <s v="Assistant Manager"/>
    <s v="Head Office - ASGO"/>
    <s v="Assistant Manager"/>
    <n v="180097"/>
    <d v="2018-01-16T00:00:00"/>
    <s v="Account Payable Assistant Manager"/>
    <x v="7"/>
  </r>
  <r>
    <s v="User"/>
    <s v="Selviana Chandra Wijaya"/>
    <s v="selviana.wijaya@asri.co.id"/>
    <s v="62812-8009-6737"/>
    <x v="2"/>
    <s v="HR &amp; GA"/>
    <s v="HR &amp; GA Operation Senior Staff"/>
    <x v="1"/>
    <n v="240863"/>
    <s v="Staff"/>
    <s v="Head Office - ASGO"/>
    <s v="Staff"/>
    <n v="240863"/>
    <d v="2024-05-14T00:00:00"/>
    <s v="HR &amp; GA Operation Senior Staff"/>
    <x v="1"/>
  </r>
  <r>
    <s v="User"/>
    <s v="Sherly"/>
    <s v="sherlly.hartono@asri.co.id"/>
    <m/>
    <x v="2"/>
    <s v="Management"/>
    <s v="CEO Assistant"/>
    <x v="1"/>
    <n v="100244"/>
    <s v="Chief"/>
    <s v="Head Office - ASGO"/>
    <s v="CEO Assistant"/>
    <n v="100244"/>
    <s v=""/>
    <s v="CEO Assistant"/>
    <x v="9"/>
  </r>
  <r>
    <s v="User"/>
    <s v="Sidha Primanda"/>
    <s v="sidha.primanda@asri.co.id"/>
    <m/>
    <x v="2"/>
    <s v="Leasing"/>
    <s v="Drafter Staff"/>
    <x v="1"/>
    <n v="230846"/>
    <s v="Staff"/>
    <s v="Unit - MOI"/>
    <s v="Staff"/>
    <n v="230846"/>
    <d v="2018-02-26T00:00:00"/>
    <s v="Drafter Staff"/>
    <x v="13"/>
  </r>
  <r>
    <s v="User"/>
    <s v="Silvia Putri"/>
    <s v="silvia.putri@asri.co.id"/>
    <s v="62896-1838-5232"/>
    <x v="2"/>
    <s v="HR &amp; GA"/>
    <s v="Talent Acquisition Staff"/>
    <x v="1"/>
    <n v="210363"/>
    <s v="Senior Staff"/>
    <s v="Head Office - ASGO"/>
    <s v="Senior Staff"/>
    <n v="210363"/>
    <d v="2021-06-02T00:00:00"/>
    <s v="Talent Acquisition Staff"/>
    <x v="1"/>
  </r>
  <r>
    <s v="User"/>
    <s v="Siti Hasanah"/>
    <s v="siti_hasanah@asri.co.id"/>
    <s v="62815-7448-2930"/>
    <x v="2"/>
    <s v="Finance &amp; Accounting"/>
    <s v="Finance &amp; Accounting Administration Staff"/>
    <x v="1"/>
    <n v="100807"/>
    <s v="Staff"/>
    <s v="Head Office - ASGO"/>
    <s v="Staff"/>
    <n v="100807"/>
    <d v="2005-05-02T00:00:00"/>
    <s v="Finance &amp; Accounting Administration Staff"/>
    <x v="7"/>
  </r>
  <r>
    <s v="User"/>
    <s v="Siti Maisyaroh"/>
    <s v="siti.maisyaroh@asri.co.id"/>
    <m/>
    <x v="2"/>
    <s v="Business Development"/>
    <s v="Business Development Staff"/>
    <x v="0"/>
    <n v="160681"/>
    <s v="Staff"/>
    <s v="Unit - PIK Avenue"/>
    <s v="Staff"/>
    <n v="160681"/>
    <d v="2016-08-29T00:00:00"/>
    <s v="Business Development Staff"/>
    <x v="20"/>
  </r>
  <r>
    <s v="User"/>
    <s v="Sodri Karzinar"/>
    <s v="sodri.karzinar@asri.co.id"/>
    <s v="62812-9033-1967"/>
    <x v="2"/>
    <s v="Internal Audit &amp; Business Process"/>
    <s v="Internal Audit &amp; Business Process Manager"/>
    <x v="1"/>
    <n v="130358"/>
    <s v="Manager"/>
    <s v="Head Office - ASGO"/>
    <s v="Manager"/>
    <n v="130358"/>
    <d v="2013-04-01T00:00:00"/>
    <s v="Internal Audit &amp; Business Process Manager"/>
    <x v="17"/>
  </r>
  <r>
    <s v="User"/>
    <s v="Sri Adiyani"/>
    <s v="sri.adiyani@asri.co.id"/>
    <s v="62813-1036-0391"/>
    <x v="2"/>
    <s v="Fit Out"/>
    <s v="Fit Out Administration Staff"/>
    <x v="1"/>
    <n v="160470"/>
    <s v="Staff"/>
    <s v="Unit - ASHTA"/>
    <s v="Staff"/>
    <n v="160470"/>
    <d v="2016-06-01T00:00:00"/>
    <s v="Fit Out Administration Staff"/>
    <x v="11"/>
  </r>
  <r>
    <s v="User"/>
    <s v="Stefanus Siauwtika"/>
    <s v="stefanus.siauwtika@asri.co.id"/>
    <s v="62817-0185-998"/>
    <x v="2"/>
    <s v="HR &amp; GA"/>
    <s v="HR Business Partner Manager"/>
    <x v="0"/>
    <n v="232361"/>
    <s v="Senior Manager"/>
    <s v="Head Office - ASGO"/>
    <s v="Senior Manager"/>
    <n v="232361"/>
    <d v="2024-01-01T00:00:00"/>
    <s v="HR Business Partner Manager"/>
    <x v="1"/>
  </r>
  <r>
    <s v="User"/>
    <s v="Sukisna"/>
    <s v="sukisna.sukisna@asri.co.id"/>
    <m/>
    <x v="2"/>
    <s v="Engineering"/>
    <s v="Senior MEP Engineer"/>
    <x v="1"/>
    <n v="140032"/>
    <s v="Assistant Manager"/>
    <s v="Head Office - ASGO"/>
    <s v="Staff"/>
    <n v="140032"/>
    <s v=""/>
    <s v="Senior MEP Engineer"/>
    <x v="3"/>
  </r>
  <r>
    <s v="User"/>
    <s v="Sulastri"/>
    <s v="sulastri.tarmudi@asri.co.id"/>
    <s v="62813-1930-4447"/>
    <x v="2"/>
    <s v="Business Development"/>
    <s v="Business Development Staff"/>
    <x v="1"/>
    <n v="241512"/>
    <s v="Staff"/>
    <s v="Head Office - ASGO"/>
    <s v="Staff"/>
    <n v="241512"/>
    <d v="2024-08-19T00:00:00"/>
    <s v="Business Development Staff"/>
    <x v="20"/>
  </r>
  <r>
    <s v="User"/>
    <s v="Survey Tatar Robinhot"/>
    <s v="survey.robinhot@asri.co.id"/>
    <s v="62822-1138-3371"/>
    <x v="2"/>
    <s v="Engineering"/>
    <s v="Building Service Manager"/>
    <x v="1"/>
    <n v="232380"/>
    <s v="Manager"/>
    <s v="Head Office - ASGO"/>
    <s v="Manager"/>
    <n v="232380"/>
    <d v="2024-01-03T00:00:00"/>
    <s v="Building Service Manager"/>
    <x v="3"/>
  </r>
  <r>
    <s v="User"/>
    <s v="Syamsul Arifin"/>
    <s v="syamsul.arifin@asri.co.id"/>
    <s v="62852-2002-0325"/>
    <x v="2"/>
    <s v="Innovation"/>
    <s v="Software Engineering Manager"/>
    <x v="1"/>
    <n v="232375"/>
    <s v="Manager"/>
    <s v="Head Office - ASGO"/>
    <s v="Manager"/>
    <n v="232375"/>
    <d v="2024-01-01T00:00:00"/>
    <s v="Software Engineering Manager"/>
    <x v="18"/>
  </r>
  <r>
    <s v="Non User"/>
    <s v="Talent Acquisition"/>
    <s v="talent.acquisition@asri.co.id"/>
    <m/>
    <x v="2"/>
    <s v="HR &amp; GA"/>
    <s v="HR &amp; GA Staff"/>
    <x v="1"/>
    <s v="-"/>
    <s v="Staff"/>
    <s v="Head Office - ASGO"/>
    <s v="Staff"/>
    <s v="-"/>
    <m/>
    <s v="HR &amp; GA Staff"/>
    <x v="1"/>
  </r>
  <r>
    <s v="Non User"/>
    <s v="taman anggrek residence"/>
    <s v="tares@asri.co.id"/>
    <m/>
    <x v="2"/>
    <s v="Tenant Relation"/>
    <s v="Tenant Relation Staff"/>
    <x v="1"/>
    <s v="-"/>
    <s v="Staff"/>
    <s v="Head Office - ASGO"/>
    <s v="Staff"/>
    <s v="-"/>
    <m/>
    <s v="Tenant Relation Staff"/>
    <x v="12"/>
  </r>
  <r>
    <s v="User"/>
    <s v="Tania Imanuella Pasaka"/>
    <s v="tania.pasaka@asri.co.id"/>
    <s v="62813-5677-3727"/>
    <x v="2"/>
    <s v="Legal &amp; Govrel"/>
    <s v="Legal Staff"/>
    <x v="1"/>
    <n v="230819"/>
    <s v="Staff"/>
    <s v="Head Office - ASGO"/>
    <s v="Staff"/>
    <n v="230819"/>
    <d v="2023-06-05T00:00:00"/>
    <s v="Legal Staff"/>
    <x v="22"/>
  </r>
  <r>
    <s v="User"/>
    <s v="Tania Risandi"/>
    <s v="tania.risandi@asri.co.id"/>
    <s v="62857-7618-1354"/>
    <x v="2"/>
    <s v="Finance &amp; Accounting"/>
    <s v="Account Payable Staff"/>
    <x v="1"/>
    <n v="230702"/>
    <s v="Staff"/>
    <s v="Head Office - ASGO"/>
    <s v="Staff"/>
    <n v="230702"/>
    <d v="2023-05-22T00:00:00"/>
    <s v="Account Payable Staff"/>
    <x v="7"/>
  </r>
  <r>
    <s v="User"/>
    <s v="Tariq Sam Al Nahawi"/>
    <s v="tariq.nahawi@asri.co.id"/>
    <s v="62811-9966-693"/>
    <x v="2"/>
    <s v="Operational"/>
    <s v="Head of Security"/>
    <x v="1"/>
    <n v="230173"/>
    <s v="Head"/>
    <s v="Head Office - ASGO"/>
    <s v="Head"/>
    <n v="230173"/>
    <m/>
    <s v="Head of Security"/>
    <x v="0"/>
  </r>
  <r>
    <s v="User"/>
    <s v="Tazqia Niken Nabila"/>
    <s v="tazqia.nabila@asri.co.id"/>
    <s v="62821-1153-9904"/>
    <x v="2"/>
    <s v="Center Experience"/>
    <s v="Events Senior Staff"/>
    <x v="1"/>
    <n v="241258"/>
    <s v="Staff"/>
    <s v="Unit - ASHTA"/>
    <s v="Staff"/>
    <n v="241258"/>
    <d v="2024-07-15T00:00:00"/>
    <s v="Events Senior Staff"/>
    <x v="4"/>
  </r>
  <r>
    <s v="User"/>
    <s v="Teddy Fajar Agung"/>
    <s v="teddy.agung@asri.co.id"/>
    <m/>
    <x v="2"/>
    <s v="Operational"/>
    <s v="Deputy Operation Mall Manager"/>
    <x v="1"/>
    <n v="160967"/>
    <s v="Manager"/>
    <s v="Unit - PIK Avenue"/>
    <s v="Manager"/>
    <n v="160967"/>
    <d v="2016-12-08T00:00:00"/>
    <s v="Deputy Operation Mall Manager"/>
    <x v="0"/>
  </r>
  <r>
    <s v="User"/>
    <s v="Tedy Henra Silo"/>
    <s v="tedy.silo@asri.co.id"/>
    <s v="62813-8410-9993"/>
    <x v="2"/>
    <s v="Finance &amp; Accounting"/>
    <s v="Account Payable Staff"/>
    <x v="1"/>
    <n v="220350"/>
    <s v="Staff"/>
    <s v="Head Office - ASGO"/>
    <s v="Staff"/>
    <n v="220350"/>
    <d v="2022-03-14T00:00:00"/>
    <s v="Account Payable Staff"/>
    <x v="7"/>
  </r>
  <r>
    <s v="User"/>
    <s v="Tessa Marlenaska"/>
    <s v="tessa.marlenaska@asri.co.id"/>
    <m/>
    <x v="2"/>
    <s v="Center Experience"/>
    <s v="Center Experience Senior Manager"/>
    <x v="0"/>
    <n v="200664"/>
    <s v="Senior Manager"/>
    <s v="Unit - PIK Avenue"/>
    <s v="Senior Manager"/>
    <n v="200664"/>
    <d v="2020-11-23T00:00:00"/>
    <s v="Center Experience Senior Manager"/>
    <x v="4"/>
  </r>
  <r>
    <s v="User"/>
    <s v="Tiana Dewi Andini"/>
    <s v="tiana.dewi@asri.co.id"/>
    <s v="62813-1054-5672"/>
    <x v="2"/>
    <s v="Internal Audit &amp; Business Process"/>
    <s v="Internal Audit &amp; Business Process Assistant Manager"/>
    <x v="1"/>
    <n v="181140"/>
    <s v="Assistant Manager"/>
    <s v="Head Office - ASGO"/>
    <s v="Assistant Manager"/>
    <n v="181140"/>
    <d v="2018-09-03T00:00:00"/>
    <s v="Internal Audit &amp; Business Process Assistant Manager"/>
    <x v="17"/>
  </r>
  <r>
    <s v="User"/>
    <s v="Tiya Mariadi"/>
    <s v="tiya.mariadi@asri.co.id"/>
    <s v="62812-8692-4913"/>
    <x v="2"/>
    <s v="Finance &amp; Accounting"/>
    <s v="Account Receivable Staff"/>
    <x v="1"/>
    <n v="231637"/>
    <s v="Senior Staff"/>
    <s v="Unit - Fatmawati City Center"/>
    <s v="Senior Staff"/>
    <n v="231637"/>
    <d v="2018-09-12T00:00:00"/>
    <s v="Account Receivable Staff"/>
    <x v="7"/>
  </r>
  <r>
    <s v="User"/>
    <s v="toar tanos"/>
    <s v="toar.tanos@asri.co.id"/>
    <s v="62877-7551-1011"/>
    <x v="2"/>
    <s v="Center Experience"/>
    <s v="Graphic Designer Supervisor"/>
    <x v="1"/>
    <n v="180625"/>
    <s v="Supervisor"/>
    <s v="Unit - ASHTA"/>
    <s v="Supervisor"/>
    <n v="180625"/>
    <d v="2018-04-23T00:00:00"/>
    <s v="Graphic Designer Supervisor"/>
    <x v="4"/>
  </r>
  <r>
    <s v="User"/>
    <s v="Togu Rizki"/>
    <s v="togu.rizki@asri.co.id"/>
    <s v="62812-1368-1169"/>
    <x v="2"/>
    <s v="Procurement"/>
    <s v="Procurement Assistant Manager"/>
    <x v="1"/>
    <n v="170618"/>
    <s v="Assistant Manager"/>
    <s v="Head Office - ASGO"/>
    <s v="Assistant Manager"/>
    <n v="170618"/>
    <d v="2017-07-12T00:00:00"/>
    <s v="Procurement Assistant Manager"/>
    <x v="14"/>
  </r>
  <r>
    <s v="Non User"/>
    <s v="Traffic Property"/>
    <s v="traffic.property@asri.co.id"/>
    <m/>
    <x v="2"/>
    <s v="Other"/>
    <s v="Other"/>
    <x v="1"/>
    <s v="-"/>
    <s v="Staff"/>
    <s v="Head Office - ASGO"/>
    <s v="Staff"/>
    <s v="-"/>
    <m/>
    <s v="Other"/>
    <x v="6"/>
  </r>
  <r>
    <s v="User"/>
    <s v="Troy Fridatama"/>
    <s v="troy.fridatama@asri.co.id"/>
    <s v="62813-9890-9869"/>
    <x v="2"/>
    <s v="Business Development"/>
    <s v="Corporate Communication &amp; Affair Deputy Division Head"/>
    <x v="0"/>
    <n v="221818"/>
    <s v="General Manager"/>
    <s v="Head Office - ASGO"/>
    <s v="General Manager"/>
    <n v="221818"/>
    <d v="2023-01-02T00:00:00"/>
    <s v="Corporate Communication &amp; Affair Deputy Division Head"/>
    <x v="20"/>
  </r>
  <r>
    <s v="User"/>
    <s v="Try Novri Purba"/>
    <s v="tax@asri.co.id"/>
    <s v="62823-6230-6264"/>
    <x v="2"/>
    <s v="Finance &amp; Accounting"/>
    <s v="Tax Staff"/>
    <x v="1"/>
    <n v="242044"/>
    <s v="Staff"/>
    <s v="Unit - Taman Anggrek Residences"/>
    <s v="Staff"/>
    <n v="242044"/>
    <d v="2024-11-11T00:00:00"/>
    <s v="Tax Staff"/>
    <x v="7"/>
  </r>
  <r>
    <s v="User"/>
    <s v="ulfayani"/>
    <s v="ulfayani@asri.co.id"/>
    <s v="62812-9022-0200"/>
    <x v="2"/>
    <s v="Center Experience"/>
    <s v="Advertising &amp; Shopping Promotion Staff"/>
    <x v="1"/>
    <n v="210549"/>
    <s v="Staff"/>
    <s v="Unit - ASHTA"/>
    <s v="Staff"/>
    <n v="210549"/>
    <d v="2021-07-01T00:00:00"/>
    <s v="Advertising &amp; Shopping Promotion Staff"/>
    <x v="4"/>
  </r>
  <r>
    <s v="User"/>
    <s v="Valentina Rima"/>
    <s v="valentina.rima@asri.co.id"/>
    <s v="62857-7666-1906"/>
    <x v="2"/>
    <s v="Cinema"/>
    <s v="Cinema Operation Administration Staff"/>
    <x v="1"/>
    <n v="170687"/>
    <s v="Staff"/>
    <s v="Head Office - ASGO"/>
    <s v="Staff"/>
    <n v="170687"/>
    <d v="2017-08-01T00:00:00"/>
    <s v="Cinema Operation Administration Staff"/>
    <x v="31"/>
  </r>
  <r>
    <s v="User"/>
    <s v="Valeryan Ivan"/>
    <s v="valeryan.ivan@asri.co.id"/>
    <s v="62812-8588-1166"/>
    <x v="2"/>
    <s v="Leasing"/>
    <s v="Leasing Senior Manager"/>
    <x v="0"/>
    <n v="191094"/>
    <s v="Senior Manager"/>
    <s v="Unit - ASHTA"/>
    <s v="Senior Manager"/>
    <n v="191094"/>
    <d v="2019-11-25T00:00:00"/>
    <s v="Leasing Senior Manager"/>
    <x v="13"/>
  </r>
  <r>
    <s v="User"/>
    <s v="Vanesa Marcella"/>
    <s v="vanesa.marcella@asri.co.id"/>
    <s v="62877-8883-5814"/>
    <x v="2"/>
    <s v="HR &amp; GA"/>
    <s v="Employer Branding Staff"/>
    <x v="1"/>
    <n v="232094"/>
    <s v="Staff"/>
    <s v="Head Office - ASGO"/>
    <s v="Staff"/>
    <n v="232094"/>
    <d v="2023-11-20T00:00:00"/>
    <s v="Employer Branding Staff"/>
    <x v="1"/>
  </r>
  <r>
    <s v="User"/>
    <s v="Vanny Paramitha"/>
    <s v="vanny.paramitha@asri.co.id"/>
    <s v="62818-0606-6706"/>
    <x v="2"/>
    <s v="Finance &amp; Accounting"/>
    <s v="Accounting Staff"/>
    <x v="1"/>
    <n v="170984"/>
    <s v="Staff"/>
    <s v="Head Office - ASGO"/>
    <s v="Staff"/>
    <n v="170984"/>
    <d v="2017-10-30T00:00:00"/>
    <s v="Accounting Staff"/>
    <x v="7"/>
  </r>
  <r>
    <s v="User"/>
    <s v="Vensensya Tjung"/>
    <s v="vensensya.tjung@asri.co.id"/>
    <s v="62813-1116-2966"/>
    <x v="2"/>
    <s v="Fit Out"/>
    <s v="Fit Out Supervisor"/>
    <x v="1"/>
    <n v="230093"/>
    <s v="Supervisor"/>
    <s v="Unit - HUBLIFE"/>
    <s v="Supervisor"/>
    <n v="230093"/>
    <d v="2023-02-01T00:00:00"/>
    <s v="Fit Out Supervisor"/>
    <x v="11"/>
  </r>
  <r>
    <s v="User"/>
    <s v="Vera Ciputra"/>
    <s v="vera.ciputra@asri.co.id"/>
    <s v="62812-1980-8880"/>
    <x v="2"/>
    <s v="HR &amp; GA"/>
    <s v="Talent Acquisition Manager"/>
    <x v="0"/>
    <n v="181068"/>
    <s v="Manager"/>
    <s v="Head Office - ASGO"/>
    <s v="Manager"/>
    <n v="181068"/>
    <d v="2018-08-15T00:00:00"/>
    <s v="Talent Acquisition Manager"/>
    <x v="1"/>
  </r>
  <r>
    <s v="User"/>
    <s v="Vera Setiawati"/>
    <s v="vera.setiawati@asri.co.id"/>
    <s v="62812-7760-9317"/>
    <x v="2"/>
    <s v="Finance &amp; Accounting"/>
    <s v="Cashier Supervisor"/>
    <x v="1"/>
    <n v="230553"/>
    <s v="Supervisor"/>
    <s v="Head Office - ASGO"/>
    <s v="Supervisor"/>
    <n v="230553"/>
    <d v="2023-05-02T00:00:00"/>
    <s v="Cashier Supervisor"/>
    <x v="7"/>
  </r>
  <r>
    <s v="User"/>
    <s v="Veri Y. Setiady"/>
    <s v="veri.setiady@asri.co.id"/>
    <m/>
    <x v="2"/>
    <s v="Management"/>
    <s v="COO Commercial"/>
    <x v="0"/>
    <n v="241606"/>
    <s v="COO"/>
    <s v="Head Office - ASGO"/>
    <s v="COO"/>
    <n v="241606"/>
    <d v="2024-09-11T00:00:00"/>
    <s v="COO Commercial"/>
    <x v="9"/>
  </r>
  <r>
    <s v="User"/>
    <s v="Vidya Clareta Lembono"/>
    <s v="vidya.lembono@asri.co.id"/>
    <s v="62811-8588-872"/>
    <x v="2"/>
    <s v="HR &amp; GA"/>
    <s v="Talent Acquisition Staff"/>
    <x v="1"/>
    <n v="221283"/>
    <s v="Staff"/>
    <s v="Head Office - ASGO"/>
    <s v="Staff"/>
    <n v="221283"/>
    <d v="2022-09-01T00:00:00"/>
    <s v="Talent Acquisition Staff"/>
    <x v="1"/>
  </r>
  <r>
    <s v="User"/>
    <s v="Vini Sabila Rahma"/>
    <s v="vini.rahma@asri.co.id"/>
    <s v="62822-1084-9388"/>
    <x v="2"/>
    <s v="Finance &amp; Accounting"/>
    <s v="Asset Management &amp; Controller Staff"/>
    <x v="1"/>
    <n v="220145"/>
    <s v="Staff"/>
    <s v="Head Office - ASGO"/>
    <s v="Staff"/>
    <n v="220145"/>
    <d v="2022-02-02T00:00:00"/>
    <s v="Asset Management &amp; Controller Staff"/>
    <x v="7"/>
  </r>
  <r>
    <s v="User"/>
    <s v="Wahyu Arianto"/>
    <s v="wahyu.arianto@asri.co.id"/>
    <s v="62878-3403-3213"/>
    <x v="2"/>
    <s v="Procurement"/>
    <s v="Purchasing Supervisor"/>
    <x v="1"/>
    <n v="231942"/>
    <s v="Supervisor"/>
    <s v="Unit - Menara Jakarta"/>
    <s v="Supervisor"/>
    <n v="231942"/>
    <d v="2023-11-01T00:00:00"/>
    <s v="Purchasing Supervisor"/>
    <x v="14"/>
  </r>
  <r>
    <s v="User"/>
    <s v="Wahyu Prananto"/>
    <s v="wahyu.prananto@asri.co.id"/>
    <s v="62878-3403-3213"/>
    <x v="2"/>
    <s v="Finance &amp; Accounting"/>
    <s v="Collection Staff"/>
    <x v="1"/>
    <n v="220143"/>
    <s v="Staff"/>
    <s v="Head Office - ASGO"/>
    <s v="Staff"/>
    <n v="220143"/>
    <d v="2022-02-02T00:00:00"/>
    <s v="Collection Staff"/>
    <x v="7"/>
  </r>
  <r>
    <s v="User"/>
    <s v="Wahyu Setiadi"/>
    <s v="wahyu.setiadi@asri.co.id"/>
    <s v="62812-9441-4484"/>
    <x v="2"/>
    <s v="Center Experience"/>
    <s v="Center Experience Manager"/>
    <x v="1"/>
    <n v="191095"/>
    <s v="Senior Manager"/>
    <s v="Unit - MOI"/>
    <s v="Senior Manager"/>
    <n v="191095"/>
    <d v="2019-11-25T00:00:00"/>
    <s v="Center Experience Manager"/>
    <x v="4"/>
  </r>
  <r>
    <s v="User"/>
    <s v="Wildan Pasha"/>
    <s v="wildan.pasha@asri.co.id"/>
    <s v="62812-1207-9096"/>
    <x v="2"/>
    <s v="Visual Merchandise"/>
    <s v="Visual Merchandise &amp; Onsite Manager"/>
    <x v="1"/>
    <n v="241491"/>
    <s v="Manager"/>
    <s v="Unit - PIK Avenue"/>
    <s v="Manager"/>
    <n v="241491"/>
    <d v="2024-08-19T00:00:00"/>
    <s v="Visual Merchandise &amp; Onsite Manager"/>
    <x v="26"/>
  </r>
  <r>
    <s v="User"/>
    <s v="Willy Andreas"/>
    <s v="willy.andreas@asri.co.id"/>
    <s v="62821-1377-5600"/>
    <x v="2"/>
    <s v="Operational"/>
    <s v="Operation Manager"/>
    <x v="0"/>
    <n v="241046"/>
    <s v="Staff"/>
    <s v="Unit - PIK Avenue"/>
    <s v="Manager"/>
    <n v="241046"/>
    <d v="2024-06-18T00:00:00"/>
    <s v="Operation Manager"/>
    <x v="0"/>
  </r>
  <r>
    <s v="User"/>
    <s v="Willy Anjaya"/>
    <s v="willy.anjaya@asri.co.id"/>
    <s v="62896-3565-1120"/>
    <x v="2"/>
    <s v="Innovation"/>
    <s v="Software Engineering Assistant Manager"/>
    <x v="1"/>
    <n v="232370"/>
    <s v="Assistant Manager"/>
    <s v="Head Office - ASGO"/>
    <s v="Assistant Manager"/>
    <n v="232370"/>
    <d v="2024-01-01T00:00:00"/>
    <s v="Software Engineering Assistant Manager"/>
    <x v="18"/>
  </r>
  <r>
    <s v="User"/>
    <s v="Johnson Lopulisa"/>
    <s v="johnson.lopulisa@asri.co.id"/>
    <s v="62811-1800-634"/>
    <x v="2"/>
    <s v="IT"/>
    <s v="IT Operation General Manager"/>
    <x v="0"/>
    <n v="240287"/>
    <s v="General Manager"/>
    <s v="Head Office - ASGO"/>
    <s v="General Manager"/>
    <n v="240287"/>
    <d v="2024-02-12T00:00:00"/>
    <s v="IT Operation General Manager"/>
    <x v="16"/>
  </r>
  <r>
    <s v="User"/>
    <s v="Wiras Dwi Aditama"/>
    <s v="wiras.aditama@asri.co.id"/>
    <s v="62882-2386-8781"/>
    <x v="2"/>
    <s v="Visual Merchandise"/>
    <s v="Visual Merchandise &amp; Onsite Staff"/>
    <x v="1"/>
    <n v="231067"/>
    <s v="Senior Staff"/>
    <s v="Unit - PIK Avenue"/>
    <s v="Senior Staff"/>
    <n v="231067"/>
    <d v="2023-07-03T00:00:00"/>
    <s v="Visual Merchandise &amp; Onsite Staff"/>
    <x v="26"/>
  </r>
  <r>
    <s v="User"/>
    <s v="Wisnu Setiawan"/>
    <s v="wisnu.setiawan@asri.co.id"/>
    <s v="62878-7579-8507"/>
    <x v="2"/>
    <s v="Procurement"/>
    <s v="Procurement Supervisor"/>
    <x v="1"/>
    <n v="150591"/>
    <s v="Supervisor"/>
    <s v="Head Office - ASGO"/>
    <s v="Supervisor"/>
    <n v="150591"/>
    <d v="2015-07-06T00:00:00"/>
    <s v="Procurement Supervisor"/>
    <x v="14"/>
  </r>
  <r>
    <s v="User"/>
    <s v="Wilson"/>
    <s v="wilson.wilson@asri.co.id"/>
    <s v="62812-1226-7237"/>
    <x v="2"/>
    <s v="IT"/>
    <s v="IT Application Staff"/>
    <x v="1"/>
    <n v="220909"/>
    <s v="Staff"/>
    <s v="Head Office - ASGO"/>
    <s v="Staff"/>
    <n v="220909"/>
    <d v="2022-07-01T00:00:00"/>
    <s v="IT Application Staff"/>
    <x v="16"/>
  </r>
  <r>
    <s v="User"/>
    <s v="Yohanes Dwinanto"/>
    <s v="yohanes.dwinanto@asri.co.id"/>
    <m/>
    <x v="2"/>
    <s v="Operational"/>
    <s v=""/>
    <x v="1"/>
    <n v="130088"/>
    <s v="Staff"/>
    <s v="Head Office - ASGO"/>
    <s v="Staff"/>
    <n v="130088"/>
    <s v=""/>
    <s v=""/>
    <x v="0"/>
  </r>
  <r>
    <s v="User"/>
    <s v="Yos Dora Cristy Girsang"/>
    <s v="yos.girsang@asri.co.id"/>
    <m/>
    <x v="2"/>
    <s v="CRM"/>
    <s v="ASRI Living Staff"/>
    <x v="1"/>
    <n v="221632"/>
    <s v="Staff"/>
    <s v="Unit - GGP"/>
    <s v="Staff"/>
    <n v="221632"/>
    <d v="2022-11-07T00:00:00"/>
    <s v="ASRI Living Staff"/>
    <x v="25"/>
  </r>
  <r>
    <s v="User"/>
    <s v="Yosua Bonny Rosalina"/>
    <s v="yosua.bonny@asri.co.id"/>
    <s v="62815-1458-3971"/>
    <x v="2"/>
    <s v="Procurement"/>
    <s v="Procurement Assistant Manager"/>
    <x v="0"/>
    <n v="190766"/>
    <s v="Assistant Manager"/>
    <s v="Head Office - ASGO"/>
    <s v="Assistant Manager"/>
    <n v="190766"/>
    <d v="2019-08-26T00:00:00"/>
    <s v="Procurement Assistant Manager"/>
    <x v="14"/>
  </r>
  <r>
    <s v="User"/>
    <s v="Yukky Gunawan"/>
    <s v="yukky.gunawan@asri.co.id"/>
    <m/>
    <x v="2"/>
    <s v="Management"/>
    <s v="Secretary Assistant Manager"/>
    <x v="1"/>
    <n v="102815"/>
    <s v="Assistant Manager"/>
    <s v="Head Office - ASGO"/>
    <s v="Assistant Manager"/>
    <n v="102815"/>
    <d v="2010-05-03T00:00:00"/>
    <s v="Secretary Assistant Manager"/>
    <x v="9"/>
  </r>
  <r>
    <s v="User"/>
    <s v="Yusuf Ichsan"/>
    <s v="yusuf.ichsan@asri.co.id"/>
    <s v="62877-1465-1256"/>
    <x v="2"/>
    <s v="Finance &amp; Accounting"/>
    <s v="Accounting Supervisor"/>
    <x v="1"/>
    <n v="181468"/>
    <s v="Supervisor"/>
    <s v="Head Office - ASGO"/>
    <s v="Supervisor"/>
    <n v="181468"/>
    <d v="2018-11-26T00:00:00"/>
    <s v="Accounting Supervisor"/>
    <x v="7"/>
  </r>
  <r>
    <s v="User"/>
    <s v="zico rossano"/>
    <s v="zico.rossano@asri.co.id"/>
    <s v="62819-0637-6529"/>
    <x v="2"/>
    <s v="Marketing Communication"/>
    <s v="Marketing Communication General Manager"/>
    <x v="0"/>
    <n v="160971"/>
    <s v="Deputy General Manager"/>
    <s v="Unit - ASHTA"/>
    <s v="Deputy General Manager"/>
    <n v="160971"/>
    <d v="2016-12-13T00:00:00"/>
    <s v="Marketing Communication General Manager"/>
    <x v="10"/>
  </r>
  <r>
    <s v="User"/>
    <s v="Zipora Della Ayustini"/>
    <s v="zipora.ayustini@asri.co.id"/>
    <m/>
    <x v="2"/>
    <s v="Finance &amp; Accounting"/>
    <s v="Tax Staff"/>
    <x v="1"/>
    <n v="220203"/>
    <s v="Staff"/>
    <s v="Head Office - ASGO"/>
    <s v="Staff"/>
    <n v="220203"/>
    <d v="2022-02-14T00:00:00"/>
    <s v="Tax Staff"/>
    <x v="7"/>
  </r>
  <r>
    <s v="User"/>
    <s v="Abdul Hamid Suherlan"/>
    <s v="abdul.suherlan@grandgalaxypark.com"/>
    <s v="62822-1424-6147"/>
    <x v="5"/>
    <s v="Center Experience"/>
    <s v="Events Supervisor"/>
    <x v="0"/>
    <n v="231675"/>
    <s v="Supervisor"/>
    <s v="Unit - GGP"/>
    <s v="Supervisor"/>
    <n v="231675"/>
    <d v="2023-09-25T00:00:00"/>
    <s v="Events Supervisor"/>
    <x v="4"/>
  </r>
  <r>
    <s v="User"/>
    <s v="Achmad Ardita"/>
    <s v="achmad.ardita@grandgalaxypark.com"/>
    <m/>
    <x v="5"/>
    <s v="HR &amp; GA"/>
    <s v="Office Boy"/>
    <x v="0"/>
    <n v="140975"/>
    <s v="Non Staff"/>
    <s v="Unit - GGP"/>
    <s v="Non Staff"/>
    <n v="140975"/>
    <d v="2014-09-08T00:00:00"/>
    <s v="Office Boy"/>
    <x v="1"/>
  </r>
  <r>
    <s v="User"/>
    <s v="Agus Pranowo"/>
    <s v="agus.pranowo@grandgalaxypark.com"/>
    <m/>
    <x v="5"/>
    <s v="Engineering"/>
    <s v="Plumbing Supervisor"/>
    <x v="0"/>
    <n v="131262"/>
    <s v="Supervisor"/>
    <s v="Unit - GGP"/>
    <s v="Supervisor"/>
    <n v="131262"/>
    <d v="2013-11-13T00:00:00"/>
    <s v="Plumbing Supervisor"/>
    <x v="3"/>
  </r>
  <r>
    <s v="User"/>
    <s v="Amien Ruswal"/>
    <s v="amien.ruswal@grandgalaxypark.com"/>
    <s v="62896-1850-3700"/>
    <x v="5"/>
    <s v="Operational"/>
    <s v="Control Panel Staff"/>
    <x v="0"/>
    <n v="240802"/>
    <s v="Staff"/>
    <s v="Unit - GGP"/>
    <s v="Staff"/>
    <n v="240802"/>
    <d v="2024-05-02T00:00:00"/>
    <s v="Control Panel Staff"/>
    <x v="0"/>
  </r>
  <r>
    <s v="User"/>
    <s v="Komang Soma Aria Yudha"/>
    <s v="aria.yudha@grandgalaxypark.com"/>
    <m/>
    <x v="5"/>
    <s v="Operational"/>
    <s v="Social Media &amp; Digital Administration Staff"/>
    <x v="0"/>
    <n v="220141"/>
    <s v="Chief"/>
    <s v="Unit - GGP"/>
    <s v="Staff"/>
    <n v="220141"/>
    <d v="2022-02-02T00:00:00"/>
    <s v="Social Media &amp; Digital Administration Staff"/>
    <x v="10"/>
  </r>
  <r>
    <s v="User"/>
    <s v="Brigitta Nathasya Geraldine"/>
    <s v="brigitta.geraldine@grandgalaxypark.com"/>
    <s v="62857-9829-6118"/>
    <x v="5"/>
    <s v="HR &amp; GA"/>
    <s v="HR &amp; GA Operation Staff"/>
    <x v="0"/>
    <n v="241472"/>
    <s v="Supervisor"/>
    <s v="Unit - GGP"/>
    <s v="Staff"/>
    <n v="241472"/>
    <d v="2024-08-12T00:00:00"/>
    <s v="HR &amp; GA Operation Staff"/>
    <x v="1"/>
  </r>
  <r>
    <s v="User"/>
    <s v="Bryan Dhika Bomantara"/>
    <s v="bryan.bomantara@grandgalaxypark.com"/>
    <s v="62812-1380-7411"/>
    <x v="5"/>
    <s v="GE &amp; TR"/>
    <s v="GEA &amp; Tenant Relation Staff"/>
    <x v="0"/>
    <n v="240755"/>
    <s v="Senior Staff"/>
    <s v="Unit - GGP"/>
    <s v="Staff"/>
    <n v="240755"/>
    <d v="2024-04-22T00:00:00"/>
    <s v="GEA &amp; Tenant Relation Staff"/>
    <x v="2"/>
  </r>
  <r>
    <s v="User"/>
    <s v="Cita Budi Riandini"/>
    <s v="cita.riandini@grandgalaxypark.com"/>
    <s v="62856-4999-6828"/>
    <x v="5"/>
    <s v="Operational"/>
    <s v="Operation Mall Administration Staff"/>
    <x v="0"/>
    <n v="232321"/>
    <s v="Staff"/>
    <s v="Unit - GGP"/>
    <s v="Staff"/>
    <n v="232321"/>
    <d v="2023-12-20T00:00:00"/>
    <s v="Operation Mall Administration Staff"/>
    <x v="0"/>
  </r>
  <r>
    <s v="User"/>
    <s v="Danu Wardoyo"/>
    <s v="danu.wardoyo@grandgalaxypark.com"/>
    <s v="62806-5984-8694"/>
    <x v="5"/>
    <s v="Engineering"/>
    <s v="MVAC Staff"/>
    <x v="0"/>
    <n v="240932"/>
    <s v="Staff"/>
    <s v="Unit - GGP"/>
    <s v="Staff"/>
    <n v="240932"/>
    <d v="2024-06-03T00:00:00"/>
    <s v="MVAC Staff"/>
    <x v="3"/>
  </r>
  <r>
    <s v="User"/>
    <s v="Dhea Kurniawan"/>
    <s v="dhea.kurniawan@grandgalaxypark.com"/>
    <s v="62858-1073-6889"/>
    <x v="5"/>
    <s v="Engineering"/>
    <s v="Electrical Staff"/>
    <x v="0"/>
    <n v="241321"/>
    <s v="Staff"/>
    <s v="Unit - GGP"/>
    <s v="Staff"/>
    <n v="241321"/>
    <d v="2024-07-22T00:00:00"/>
    <s v="Electrical Staff"/>
    <x v="3"/>
  </r>
  <r>
    <s v="User"/>
    <s v="Erilia Oktriana"/>
    <s v="erilia.oktriana@grandgalaxypark.com"/>
    <s v="62812-5017-5311"/>
    <x v="5"/>
    <s v="Operational"/>
    <s v="Landscape Supervisor"/>
    <x v="0"/>
    <n v="240172"/>
    <s v="Supervisor"/>
    <s v="Unit - GGP"/>
    <s v="Supervisor"/>
    <n v="240172"/>
    <d v="2024-02-01T00:00:00"/>
    <s v="Landscape Supervisor"/>
    <x v="0"/>
  </r>
  <r>
    <s v="User"/>
    <s v="Farida Astoria"/>
    <s v="farida.astoria@grandgalaxypark.com"/>
    <m/>
    <x v="5"/>
    <s v="Finance &amp; Accounting"/>
    <s v="Cashier Staff"/>
    <x v="0"/>
    <n v="130877"/>
    <s v="Staff"/>
    <s v="Unit - GGP"/>
    <s v="Staff"/>
    <n v="130877"/>
    <d v="2013-08-19T00:00:00"/>
    <s v="Cashier Staff"/>
    <x v="7"/>
  </r>
  <r>
    <s v="Non User"/>
    <s v="Guest Experience Grand Galaxy Park"/>
    <s v="guest.experience@grandgalaxypark.com"/>
    <m/>
    <x v="5"/>
    <s v="GE &amp; TR"/>
    <s v="GE &amp; TR Staff"/>
    <x v="1"/>
    <s v="-"/>
    <s v="Staff"/>
    <s v="Unit - GGP"/>
    <s v="Staff"/>
    <s v="-"/>
    <m/>
    <s v="GE &amp; TR Staff"/>
    <x v="2"/>
  </r>
  <r>
    <s v="User"/>
    <s v="Haerul Okta Fahmi"/>
    <s v="haerul.fahmi@grandgalaxypark.com"/>
    <s v="62822-4620-0640"/>
    <x v="5"/>
    <s v="Operational"/>
    <s v="Security Supervisor"/>
    <x v="1"/>
    <n v="0"/>
    <s v="Supervisor"/>
    <s v="Unit - GGP"/>
    <s v="Supervisor"/>
    <n v="0"/>
    <m/>
    <s v="Security Supervisor"/>
    <x v="0"/>
  </r>
  <r>
    <s v="User"/>
    <s v="Harri Prasetian"/>
    <s v="harri.prasetian@grandgalaxypark.com"/>
    <s v="62898-6857-069"/>
    <x v="5"/>
    <s v="Operational"/>
    <s v="HSE Supervisor"/>
    <x v="1"/>
    <n v="241103"/>
    <s v="SPV"/>
    <s v="Unit - GGP"/>
    <s v="SPV"/>
    <n v="241103"/>
    <d v="2024-06-24T00:00:00"/>
    <s v="HSE Supervisor"/>
    <x v="0"/>
  </r>
  <r>
    <s v="User"/>
    <s v="Hendri Apriansyah"/>
    <s v="hendri.apriansyah@grandgalaxypark.com"/>
    <s v="62821-2408-8849"/>
    <x v="5"/>
    <s v="Marketing Communication"/>
    <s v="Visual Merchandise &amp; Onsite Staff"/>
    <x v="0"/>
    <n v="211091"/>
    <s v="Staff"/>
    <s v="Unit - PIK Avenue"/>
    <s v="Staff"/>
    <n v="211091"/>
    <d v="2021-11-17T00:00:00"/>
    <s v="Visual Merchandise &amp; Onsite Staff"/>
    <x v="10"/>
  </r>
  <r>
    <s v="User"/>
    <s v="Ika Retna Wati"/>
    <s v="ika.wati@grandgalaxypark.com"/>
    <s v="62895-3211-52090"/>
    <x v="5"/>
    <s v="Operational"/>
    <s v="Parking &amp; Housekeeping Staff"/>
    <x v="0"/>
    <n v="241983"/>
    <s v="Staff"/>
    <s v="Unit - GGP"/>
    <s v="Staff"/>
    <n v="241983"/>
    <d v="2024-11-04T00:00:00"/>
    <s v="Parking &amp; Housekeeping Staff"/>
    <x v="0"/>
  </r>
  <r>
    <s v="User"/>
    <s v="Jeremy Groversam D"/>
    <s v="jeremy.groversam@grandgalaxypark.com"/>
    <s v="62821-1446-6648"/>
    <x v="5"/>
    <s v="Center Experience"/>
    <s v="Graphic Designer Supervisor"/>
    <x v="0"/>
    <n v="231616"/>
    <s v="Supervisor"/>
    <s v="Unit - GGP"/>
    <s v="Supervisor"/>
    <n v="231616"/>
    <d v="2023-09-18T00:00:00"/>
    <s v="Graphic Designer Supervisor"/>
    <x v="4"/>
  </r>
  <r>
    <s v="User"/>
    <s v="Katarina Christine W"/>
    <s v="katarina.christine@grandgalaxypark.com"/>
    <s v="62856-9282-2663"/>
    <x v="5"/>
    <s v="Leasing"/>
    <s v="Leasing Staff"/>
    <x v="0"/>
    <n v="241185"/>
    <s v="Staff"/>
    <s v="Unit - GGP"/>
    <s v="Staff"/>
    <n v="241185"/>
    <d v="2024-01-07T00:00:00"/>
    <s v="Leasing Staff"/>
    <x v="13"/>
  </r>
  <r>
    <s v="User"/>
    <s v="kiki amelia"/>
    <s v="kiki.amelia@grandgalaxypark.com"/>
    <m/>
    <x v="5"/>
    <s v="GE &amp; TR"/>
    <s v="GEA &amp; TR Staff"/>
    <x v="0"/>
    <n v="110570"/>
    <s v="Senior Staff"/>
    <s v="Unit - GGP"/>
    <s v="Senior Staff"/>
    <n v="110570"/>
    <d v="2011-06-27T00:00:00"/>
    <s v="GEA &amp; TR Staff"/>
    <x v="2"/>
  </r>
  <r>
    <s v="User"/>
    <s v="Kurnadi"/>
    <s v="kurnadi.karim@grandgalaxypark.com"/>
    <s v="62896-5342-9658"/>
    <x v="5"/>
    <s v="Engineering"/>
    <s v="Civil Staff"/>
    <x v="0"/>
    <n v="241004"/>
    <s v="Staff"/>
    <s v="Unit - GGP"/>
    <s v="Staff"/>
    <n v="241004"/>
    <d v="2024-06-11T00:00:00"/>
    <s v="Civil Staff"/>
    <x v="3"/>
  </r>
  <r>
    <s v="User"/>
    <s v="Kristiyanto"/>
    <s v="kristiyanto.marjono@grandgalaxypark.com"/>
    <s v="62812-8908-1985"/>
    <x v="5"/>
    <s v="Engineering"/>
    <s v="Electrical Supervisor"/>
    <x v="0"/>
    <n v="241540"/>
    <s v="Staff"/>
    <s v="Unit - GGP"/>
    <s v="SPV"/>
    <n v="241540"/>
    <d v="2024-08-26T00:00:00"/>
    <s v="Electrical Supervisor"/>
    <x v="3"/>
  </r>
  <r>
    <s v="User"/>
    <s v="M. Zainu Rohman"/>
    <s v="zainu.rohman@grandgalaxypark.com"/>
    <s v="62853-1365-1222"/>
    <x v="5"/>
    <s v="Engineering"/>
    <s v="Control Panel Staff"/>
    <x v="0"/>
    <n v="130938"/>
    <s v="Assistant Manager"/>
    <s v="Unit - GGP"/>
    <s v="Staff"/>
    <n v="130938"/>
    <d v="2013-09-02T00:00:00"/>
    <s v="Control Panel Staff"/>
    <x v="3"/>
  </r>
  <r>
    <s v="User"/>
    <s v="Maria Rosa Angelica Djawa Meka"/>
    <s v="maria.meka@grandgalaxypark.com"/>
    <s v="62822-3760-6791"/>
    <x v="5"/>
    <s v="Center Experience"/>
    <s v="Advertising &amp; Shopping Promotion Staff"/>
    <x v="0"/>
    <n v="241612"/>
    <s v="Staff"/>
    <s v="Unit - GGP"/>
    <s v="Staff"/>
    <n v="241612"/>
    <d v="2024-09-03T00:00:00"/>
    <s v="Advertising &amp; Shopping Promotion Staff"/>
    <x v="4"/>
  </r>
  <r>
    <s v="User"/>
    <s v="Muhammad Reski"/>
    <s v="muhammad.reski@grandgalaxypark.com"/>
    <s v="62896-1065-3827"/>
    <x v="5"/>
    <s v="Engineering"/>
    <s v="MVAC Staff"/>
    <x v="0"/>
    <n v="241174"/>
    <s v="Chief"/>
    <s v="Unit - GGP"/>
    <s v="Staff"/>
    <n v="241174"/>
    <d v="2024-01-07T00:00:00"/>
    <s v="MVAC Staff"/>
    <x v="3"/>
  </r>
  <r>
    <s v="User"/>
    <s v="Muhammad Iqbal Ibrahim"/>
    <s v="muhammad.ibrahim@grandgalaxypark.com"/>
    <s v="62859-3945-3681"/>
    <x v="5"/>
    <s v="Engineering"/>
    <s v="Plumbing Staff"/>
    <x v="0"/>
    <n v="240789"/>
    <s v="Supervisor"/>
    <s v="Unit - GGP"/>
    <s v="Staff"/>
    <n v="240789"/>
    <d v="2024-04-29T00:00:00"/>
    <s v="Plumbing Staff"/>
    <x v="3"/>
  </r>
  <r>
    <s v="User"/>
    <s v="Nurul Amalina"/>
    <s v="nurul.amalina@grandgalaxypark.com"/>
    <m/>
    <x v="5"/>
    <s v="Engineering"/>
    <s v="Engineering Administration Staff"/>
    <x v="0"/>
    <n v="110264"/>
    <s v="Senior Staff"/>
    <s v="Unit - GGP"/>
    <s v="Senior Staff"/>
    <n v="110264"/>
    <d v="2013-04-15T00:00:00"/>
    <s v="Engineering Administration Staff"/>
    <x v="3"/>
  </r>
  <r>
    <s v="User"/>
    <s v="Parulian Simatupang"/>
    <s v="parulian.simatupang@grandgalaxypark.com"/>
    <s v="62857-7288-0823"/>
    <x v="5"/>
    <s v="Operational"/>
    <s v="Security Supervisor"/>
    <x v="0"/>
    <n v="231319"/>
    <s v="Supervisor"/>
    <s v="Unit - GGP"/>
    <s v="Supervisor"/>
    <n v="231319"/>
    <d v="2023-08-07T00:00:00"/>
    <s v="Security Supervisor"/>
    <x v="0"/>
  </r>
  <r>
    <s v="User"/>
    <s v="Peri Suhardani"/>
    <s v="peri.suhardani@grandgalaxypark.com"/>
    <s v="62822-1391-1983"/>
    <x v="5"/>
    <s v="Engineering"/>
    <s v="Civil Staff"/>
    <x v="0"/>
    <n v="240889"/>
    <s v="Staff"/>
    <s v="Unit - GGP"/>
    <s v="Staff"/>
    <n v="240889"/>
    <d v="2024-05-20T00:00:00"/>
    <s v="Civil Staff"/>
    <x v="3"/>
  </r>
  <r>
    <s v="User"/>
    <s v="Ryan Julianus"/>
    <s v="ryan.julianus@grandgalaxypark.com"/>
    <m/>
    <x v="5"/>
    <s v="Casual Leasing"/>
    <s v="Casual Leasing Supervisor"/>
    <x v="0"/>
    <n v="210252"/>
    <s v="Supervisor"/>
    <s v="Unit - MOI"/>
    <s v="Supervisor"/>
    <n v="210252"/>
    <d v="2021-05-07T00:00:00"/>
    <s v="Casual Leasing Supervisor"/>
    <x v="19"/>
  </r>
  <r>
    <s v="User"/>
    <s v="Rudi Jatnika"/>
    <s v="rudi.jatnika@grandgalaxypark.com"/>
    <s v="62821-1429-9595"/>
    <x v="5"/>
    <s v="Engineering"/>
    <s v="Engineering Assistant Manager"/>
    <x v="0"/>
    <n v="241818"/>
    <s v="Assistant Manager"/>
    <s v="Unit - GGP"/>
    <s v="Assistant Manager"/>
    <n v="241818"/>
    <d v="2024-10-07T00:00:00"/>
    <s v="Engineering Assistant Manager"/>
    <x v="3"/>
  </r>
  <r>
    <s v="User"/>
    <s v="Setiadi Purwantoro"/>
    <s v="setiadi.purwantoro@grandgalaxypark.com"/>
    <s v="62813-8420-0181"/>
    <x v="5"/>
    <s v="Operational"/>
    <s v="Security Staff"/>
    <x v="0"/>
    <n v="220142"/>
    <s v="Staff"/>
    <s v="Unit - GGP"/>
    <s v="Staff"/>
    <n v="220142"/>
    <d v="2022-02-02T00:00:00"/>
    <s v="Security Staff"/>
    <x v="0"/>
  </r>
  <r>
    <s v="User"/>
    <s v="Subroto"/>
    <s v="subroto.faa@grandgalaxypark.com"/>
    <m/>
    <x v="5"/>
    <s v="HR &amp; GA"/>
    <s v="Warehouse Supervisor"/>
    <x v="0"/>
    <n v="103469"/>
    <s v="Supervisor"/>
    <s v="Unit - GGP"/>
    <s v="Supervisor"/>
    <n v="103469"/>
    <d v="2010-12-01T00:00:00"/>
    <s v="Warehouse Supervisor"/>
    <x v="1"/>
  </r>
  <r>
    <s v="User"/>
    <s v="Supari"/>
    <s v="supari.eng@grandgalaxypark.com"/>
    <m/>
    <x v="5"/>
    <s v="Engineering"/>
    <s v="Civil Supervisor"/>
    <x v="1"/>
    <n v="131258"/>
    <s v="Supervisor"/>
    <s v="Unit - GGP"/>
    <s v="Supervisor"/>
    <n v="131258"/>
    <d v="2013-11-11T00:00:00"/>
    <s v="Civil Supervisor"/>
    <x v="3"/>
  </r>
  <r>
    <s v="Non User"/>
    <s v="Tenant Relation Grand Galaxy Park"/>
    <s v="tenant.relation@grandgalaxypark.com"/>
    <m/>
    <x v="5"/>
    <s v="GE &amp; TR"/>
    <s v="Tenant Relation Staff"/>
    <x v="1"/>
    <s v="-"/>
    <s v="Staff"/>
    <s v="Unit - GGP"/>
    <s v="Staff"/>
    <s v="-"/>
    <m/>
    <s v="Tenant Relation Staff"/>
    <x v="2"/>
  </r>
  <r>
    <s v="User"/>
    <s v="Warner Rutz"/>
    <s v="warner.rutz@grandgalaxypark.com"/>
    <m/>
    <x v="5"/>
    <s v="Operational"/>
    <s v="Housekeeping &amp; Parking Supervisor"/>
    <x v="1"/>
    <n v="101614"/>
    <s v="Supervisor"/>
    <s v="Unit - GGP"/>
    <s v="Supervisor"/>
    <n v="101614"/>
    <d v="2008-06-02T00:00:00"/>
    <s v="Housekeeping &amp; Parking Supervisor"/>
    <x v="0"/>
  </r>
  <r>
    <s v="User"/>
    <s v="Wiharto Abie"/>
    <s v="wiharto.abie@grandgalaxypark.com"/>
    <m/>
    <x v="5"/>
    <s v="Operational"/>
    <s v="Security &amp; Parking Staff"/>
    <x v="0"/>
    <n v="231595"/>
    <s v="Staff"/>
    <s v="Unit - HUBLIFE"/>
    <s v="Staff"/>
    <n v="231595"/>
    <d v="2018-04-02T00:00:00"/>
    <s v="Security &amp; Parking Staff"/>
    <x v="0"/>
  </r>
  <r>
    <s v="User"/>
    <s v="Yemima Gracita"/>
    <s v="yemima.gracita@grandgalaxypark.com"/>
    <s v="62811-1233-044"/>
    <x v="5"/>
    <s v="Operational"/>
    <s v="GEA &amp; Tenant Relation Staff"/>
    <x v="1"/>
    <n v="240711"/>
    <s v="Staff"/>
    <s v="Unit - GGP"/>
    <s v="Staff"/>
    <n v="240711"/>
    <d v="2024-04-08T00:00:00"/>
    <s v="GEA &amp; Tenant Relation Staff"/>
    <x v="10"/>
  </r>
  <r>
    <s v="User"/>
    <s v="Yuriza Vidya Bramantio"/>
    <s v="yuriza.bramantio@grandgalaxypark.com"/>
    <m/>
    <x v="5"/>
    <s v="Center Experience"/>
    <s v="Advertising &amp; Shopping Promotion Staff"/>
    <x v="0"/>
    <n v="190569"/>
    <s v="Staff"/>
    <s v="Unit - GGP"/>
    <s v="Staff"/>
    <n v="190569"/>
    <d v="2019-06-20T00:00:00"/>
    <s v="Advertising &amp; Shopping Promotion Staff"/>
    <x v="4"/>
  </r>
  <r>
    <s v="User"/>
    <s v="Adam Pirmansyah"/>
    <s v="adam.pirmansyah@mallofindonesia.com"/>
    <s v="62858-8211-9402"/>
    <x v="6"/>
    <s v="Operational"/>
    <s v="GEA Staff"/>
    <x v="0"/>
    <n v="240643"/>
    <s v="Senior Staff"/>
    <s v="Unit - MOI"/>
    <s v="Senior Staff"/>
    <n v="240643"/>
    <d v="2024-03-25T00:00:00"/>
    <s v="GEA Staff"/>
    <x v="0"/>
  </r>
  <r>
    <s v="User"/>
    <s v="Ade Kurniawan"/>
    <s v="ade.kurniawan@mallofindonesia.com"/>
    <s v="62857-8053-4441"/>
    <x v="6"/>
    <s v="Operational"/>
    <s v="Housekeeping &amp; Parking Staff"/>
    <x v="0"/>
    <n v="241356"/>
    <s v="Staff"/>
    <s v="Unit - MOI"/>
    <s v="Staff"/>
    <n v="241356"/>
    <d v="2024-08-01T00:00:00"/>
    <s v="Housekeeping &amp; Parking Staff"/>
    <x v="0"/>
  </r>
  <r>
    <s v="User"/>
    <s v="Adelia Marcha Yunus"/>
    <s v="adelia.marcha@mallofindonesia.com"/>
    <m/>
    <x v="6"/>
    <s v="Center Experience"/>
    <s v="Advertising &amp; Shopping Promotion Staff"/>
    <x v="0"/>
    <n v="150984"/>
    <s v="Staff"/>
    <s v="Unit - MOI"/>
    <s v="Staff"/>
    <n v="150984"/>
    <d v="2015-11-06T00:00:00"/>
    <s v="Advertising &amp; Shopping Promotion Staff"/>
    <x v="4"/>
  </r>
  <r>
    <s v="User"/>
    <s v="Agung Widiyantoko"/>
    <s v="agung.widiyantoko@mallofindonesia.com"/>
    <m/>
    <x v="6"/>
    <s v="HR &amp; GA"/>
    <s v="Warehouse Mall Staff"/>
    <x v="0"/>
    <n v="190829"/>
    <s v="Staff"/>
    <s v="Unit - MOI"/>
    <s v="Staff"/>
    <n v="190829"/>
    <d v="2019-09-09T00:00:00"/>
    <s v="Warehouse Mall Staff"/>
    <x v="1"/>
  </r>
  <r>
    <s v="User"/>
    <s v="Annisa Ratika Syahni"/>
    <s v="annisa.syahni@mallofindonesia.com"/>
    <s v="62856-9505-2237"/>
    <x v="6"/>
    <s v="Operational"/>
    <s v="Parking &amp; Housekeeping Staff"/>
    <x v="0"/>
    <n v="240796"/>
    <s v="Staff"/>
    <s v="Unit - MOI"/>
    <s v="Staff"/>
    <n v="240796"/>
    <d v="2024-05-02T00:00:00"/>
    <s v="Parking &amp; Housekeeping Staff"/>
    <x v="0"/>
  </r>
  <r>
    <s v="User"/>
    <s v="Anzzal Ibrahim"/>
    <s v="anzzal.ibrahim@mallofindonesia.com"/>
    <s v="62813-1355-6838"/>
    <x v="6"/>
    <s v="GE &amp; TR"/>
    <s v="GEA Staff"/>
    <x v="0"/>
    <n v="241506"/>
    <s v="Staff"/>
    <s v="Unit - MOI"/>
    <s v="Staff"/>
    <n v="241506"/>
    <d v="2024-08-19T00:00:00"/>
    <s v="GEA Staff"/>
    <x v="2"/>
  </r>
  <r>
    <s v="User"/>
    <s v="Aprilani Dwi Astuti"/>
    <s v="aprilani.astuti@asri.co.id"/>
    <s v="62857-9522-2977"/>
    <x v="2"/>
    <s v="Fit Out"/>
    <s v="Fit Out Supervisor"/>
    <x v="1"/>
    <n v="240419"/>
    <s v="Supervisor"/>
    <s v="Unit - MOI"/>
    <s v="Supervisor"/>
    <n v="240419"/>
    <d v="2024-03-01T00:00:00"/>
    <s v="Fit Out Supervisor"/>
    <x v="11"/>
  </r>
  <r>
    <s v="User"/>
    <s v="Ariya Jaya Urip Ramsi"/>
    <s v="ariya.ramsi@mallofindonesia.com"/>
    <s v="62813-2868-2033"/>
    <x v="2"/>
    <s v="IT"/>
    <s v="IT Administration Staff"/>
    <x v="1"/>
    <n v="180362"/>
    <s v="Staff"/>
    <s v="Head Office - ASGO"/>
    <s v="Staff"/>
    <n v="180362"/>
    <d v="2018-03-06T00:00:00"/>
    <s v="IT Administration Staff"/>
    <x v="16"/>
  </r>
  <r>
    <s v="User"/>
    <s v="Bayu Heriyanto"/>
    <s v="bayu.heriyanto@mallofindonesia.com"/>
    <s v="62895-4120-28356"/>
    <x v="6"/>
    <s v="Operational"/>
    <s v="Property Area Staff"/>
    <x v="0"/>
    <n v="220903"/>
    <s v="Staff"/>
    <s v="Unit - MOI"/>
    <s v="Staff"/>
    <n v="220903"/>
    <d v="2022-06-27T00:00:00"/>
    <s v="Property Area Staff"/>
    <x v="0"/>
  </r>
  <r>
    <s v="User"/>
    <s v="Chairul Anwar"/>
    <s v="chairul.anwar@mallofindonesia.com"/>
    <s v="62896-6606-3917"/>
    <x v="6"/>
    <s v="Operational"/>
    <s v="Parking Staff"/>
    <x v="0"/>
    <n v="241713"/>
    <s v="Staff"/>
    <s v="Unit - MOI"/>
    <s v="Staff"/>
    <n v="241713"/>
    <d v="2024-09-23T00:00:00"/>
    <s v="Parking Staff"/>
    <x v="0"/>
  </r>
  <r>
    <s v="User"/>
    <s v="Daniel Stefanus"/>
    <s v="daniel.stefanus@mallofindonesia.com"/>
    <s v="62821-2553-2274"/>
    <x v="6"/>
    <s v="Event"/>
    <s v="Events Supervisor"/>
    <x v="0"/>
    <n v="231626"/>
    <s v="Supervisor"/>
    <s v="Unit - MOI"/>
    <s v="Supervisor"/>
    <n v="231626"/>
    <d v="2023-09-18T00:00:00"/>
    <s v="Events Supervisor"/>
    <x v="8"/>
  </r>
  <r>
    <s v="User"/>
    <s v="Deskawati Dewi Utomo"/>
    <s v="deskawati.utomo@mallofindonesia.com"/>
    <s v="62817-6976-779"/>
    <x v="6"/>
    <s v="GE &amp; TR"/>
    <s v="GEA Staff"/>
    <x v="0"/>
    <n v="240768"/>
    <s v="Staff"/>
    <s v="Unit - MOI"/>
    <s v="Staff"/>
    <n v="240768"/>
    <d v="2024-04-29T00:00:00"/>
    <s v="GEA Staff"/>
    <x v="2"/>
  </r>
  <r>
    <s v="User"/>
    <s v="Devina Trianti"/>
    <s v="devina.trianti@mallofindonesia.com"/>
    <s v="62877-8021-6430"/>
    <x v="6"/>
    <s v="HR &amp; GA"/>
    <s v="HR &amp; GA Operation Staff"/>
    <x v="0"/>
    <n v="241462"/>
    <s v="Staff"/>
    <s v="Unit - MOI"/>
    <s v="Staff"/>
    <n v="241462"/>
    <d v="2024-08-12T00:00:00"/>
    <s v="HR &amp; GA Operation Staff"/>
    <x v="1"/>
  </r>
  <r>
    <s v="User"/>
    <s v="Didik Rianto"/>
    <s v="didik.rianto@mallofindonesia.com"/>
    <s v="62857-1093-4133"/>
    <x v="6"/>
    <s v="Operational"/>
    <s v="HSE Supervisor"/>
    <x v="0"/>
    <n v="240062"/>
    <s v="Supervisor"/>
    <s v="Unit - MOI"/>
    <s v="Supervisor"/>
    <n v="240062"/>
    <d v="2024-01-15T00:00:00"/>
    <s v="HSE Supervisor"/>
    <x v="0"/>
  </r>
  <r>
    <s v="User"/>
    <s v="Dinar Puspita Yuwono"/>
    <s v="dinar.yuwono@mallofindonesia.com"/>
    <s v="62856-9357-5799"/>
    <x v="6"/>
    <s v="Center Experience"/>
    <s v="Social Media &amp; Digital Administration Senior Staff"/>
    <x v="0"/>
    <n v="242327"/>
    <s v="Senior Staff"/>
    <s v="Unit - MOI"/>
    <s v="Senior Staff"/>
    <n v="242327"/>
    <d v="2025-01-02T00:00:00"/>
    <s v="Social Media &amp; Digital Administration Senior Staff"/>
    <x v="4"/>
  </r>
  <r>
    <s v="User"/>
    <s v="Djefri Lengkoan"/>
    <s v="djefri.lengkoan@mallofindonesia.com"/>
    <s v="62813-1066-9037"/>
    <x v="6"/>
    <s v="Engineering"/>
    <s v="Engineering Manager"/>
    <x v="0"/>
    <n v="231501"/>
    <s v="Manager"/>
    <s v="Unit - MOI"/>
    <s v="Manager"/>
    <n v="231501"/>
    <d v="2023-09-01T00:00:00"/>
    <s v="Engineering Manager"/>
    <x v="3"/>
  </r>
  <r>
    <s v="User"/>
    <s v="Dyah Tri Wulandari"/>
    <s v="tri.wulandari@mallofindonesia.com"/>
    <m/>
    <x v="6"/>
    <s v="Finance &amp; Accounting"/>
    <s v="Cashier Staff"/>
    <x v="0"/>
    <n v="110482"/>
    <s v="Staff"/>
    <s v="Unit - MOI"/>
    <s v="Staff"/>
    <n v="110482"/>
    <d v="2011-05-31T00:00:00"/>
    <s v="Cashier Staff"/>
    <x v="7"/>
  </r>
  <r>
    <s v="User"/>
    <s v="Ega Dwihandika"/>
    <s v="ega.dwihandika@mallofindonesia.com"/>
    <m/>
    <x v="6"/>
    <s v="Cinema"/>
    <s v="Cinema Operation Supervisor"/>
    <x v="0"/>
    <n v="200063"/>
    <s v="Supervisor"/>
    <s v="Unit - FLIX MOI"/>
    <s v="Supervisor"/>
    <n v="200063"/>
    <d v="2020-01-13T00:00:00"/>
    <s v="Cinema Operation Supervisor"/>
    <x v="31"/>
  </r>
  <r>
    <s v="User"/>
    <s v="Eko Purwanto"/>
    <s v="eko.purwanto@mallofindonesia.com"/>
    <s v="62813-1053-9687"/>
    <x v="6"/>
    <s v="Engineering"/>
    <s v="Operation Power Plant Staff"/>
    <x v="0"/>
    <n v="101808"/>
    <s v="Senior Staff"/>
    <s v="Unit - MOI"/>
    <s v="Senior Staff"/>
    <n v="101808"/>
    <d v="2008-09-01T00:00:00"/>
    <s v="Operation Power Plant Staff"/>
    <x v="3"/>
  </r>
  <r>
    <s v="User"/>
    <s v="Elister"/>
    <s v="elister@mallofindonesia.com"/>
    <s v="62813-8687-8966"/>
    <x v="6"/>
    <s v="IPP Support"/>
    <s v="IPP Support Assistant Manager "/>
    <x v="0"/>
    <n v="130506"/>
    <s v="Assistant Manager"/>
    <s v="Unit - IPP MOI"/>
    <s v="Assistant Manager"/>
    <n v="130506"/>
    <d v="2013-05-01T00:00:00"/>
    <s v="IPP Support Assistant Manager "/>
    <x v="32"/>
  </r>
  <r>
    <s v="Non User"/>
    <s v="Engineering MOI"/>
    <s v="engineering.moi@mallofindonesia.com"/>
    <m/>
    <x v="6"/>
    <s v="Engineering"/>
    <s v="Engineering Staff"/>
    <x v="1"/>
    <s v="-"/>
    <s v="Staff"/>
    <s v="Unit - MOI"/>
    <s v="Staff"/>
    <s v="-"/>
    <m/>
    <s v="Engineering Staff"/>
    <x v="3"/>
  </r>
  <r>
    <s v="User"/>
    <s v="Erwin Sunbasana"/>
    <s v="erwin.sunbasana@mallofindonesia.com"/>
    <m/>
    <x v="6"/>
    <s v="Operational"/>
    <s v=""/>
    <x v="0"/>
    <s v="-"/>
    <s v="Staff"/>
    <s v="Unit - MOI"/>
    <s v="GM"/>
    <s v="-"/>
    <s v=""/>
    <s v=""/>
    <x v="0"/>
  </r>
  <r>
    <s v="User"/>
    <s v="Fauziah Amelia"/>
    <s v="fauziah.amelia@mallofindonesia.com"/>
    <s v="62858-8154-4495"/>
    <x v="6"/>
    <s v="GE &amp; TR"/>
    <s v="Tenant Relation Senior Staff"/>
    <x v="0"/>
    <n v="241108"/>
    <s v="Senior Staff"/>
    <s v="Unit - MOI"/>
    <s v="Senior Staff"/>
    <n v="241108"/>
    <d v="2024-06-24T00:00:00"/>
    <s v="Tenant Relation Senior Staff"/>
    <x v="2"/>
  </r>
  <r>
    <s v="User"/>
    <s v="Febriansyah Rahmat"/>
    <s v="febriansyah.rahmat@mallofindonesia.com"/>
    <s v="62877-8001-6547"/>
    <x v="6"/>
    <s v="GE &amp; TR"/>
    <s v="GEA &amp; Tenant Relation Supervisor"/>
    <x v="0"/>
    <n v="241870"/>
    <s v="Supervisor"/>
    <s v="Unit - MOI"/>
    <s v="Supervisor"/>
    <n v="241870"/>
    <d v="2024-10-17T00:00:00"/>
    <s v="GEA &amp; Tenant Relation Supervisor"/>
    <x v="2"/>
  </r>
  <r>
    <s v="Non User"/>
    <s v="Guest  Experience Ambassador MOI"/>
    <s v="guest.experience@mallofindonesia.com"/>
    <m/>
    <x v="6"/>
    <s v="GE &amp; TR"/>
    <s v="Guest Experience Staff"/>
    <x v="1"/>
    <s v="-"/>
    <s v="Staff"/>
    <s v="Unit - MOI"/>
    <s v="Staff"/>
    <s v="-"/>
    <m/>
    <s v="Guest Experience Staff"/>
    <x v="2"/>
  </r>
  <r>
    <s v="Non User"/>
    <s v="Guest Experience MOI"/>
    <s v="leader.gea@mallofindonesia.com"/>
    <m/>
    <x v="6"/>
    <s v="GE &amp; TR"/>
    <s v="Guest Experience Leader"/>
    <x v="1"/>
    <s v="-"/>
    <s v="Staff"/>
    <s v="Unit - MOI"/>
    <s v="Staff"/>
    <s v="-"/>
    <m/>
    <s v="Guest Experience Leader"/>
    <x v="2"/>
  </r>
  <r>
    <s v="User"/>
    <s v="Harun Rizal"/>
    <s v="harun.rizal@mallofindonesia.com"/>
    <m/>
    <x v="6"/>
    <s v="Engineering"/>
    <s v="MVAC Staff"/>
    <x v="0"/>
    <n v="102151"/>
    <s v="Staff"/>
    <s v="Unit - MOI"/>
    <s v="Staff"/>
    <n v="102151"/>
    <d v="2009-07-01T00:00:00"/>
    <s v="MVAC Staff"/>
    <x v="3"/>
  </r>
  <r>
    <s v="User"/>
    <s v="hery hermawan"/>
    <s v="hery.hermawan@mallofindonesia.com"/>
    <m/>
    <x v="6"/>
    <s v="Center Experience"/>
    <s v="Casual Leasing Staff"/>
    <x v="0"/>
    <n v="190789"/>
    <s v="Staff"/>
    <s v="Unit - GGP"/>
    <s v="Staff"/>
    <n v="190789"/>
    <d v="2019-09-02T00:00:00"/>
    <s v="Casual Leasing Staff"/>
    <x v="4"/>
  </r>
  <r>
    <s v="User"/>
    <s v="Iklima Nurhanifah"/>
    <s v="iklima.nurhanifah@mallofindonesia.com"/>
    <s v="62819-0495-4371"/>
    <x v="6"/>
    <s v="Operational"/>
    <s v="Landscape Supervisor"/>
    <x v="0"/>
    <n v="241354"/>
    <s v="Supervisor"/>
    <s v="Unit - MOI"/>
    <s v="Supervisor"/>
    <n v="241354"/>
    <d v="2024-07-15T00:00:00"/>
    <s v="Landscape Supervisor"/>
    <x v="0"/>
  </r>
  <r>
    <s v="User"/>
    <s v="Inez Sutjiadi"/>
    <s v="inez.sutjiadi@mallofindonesia.com"/>
    <m/>
    <x v="6"/>
    <s v="Center Experience"/>
    <s v="Advertising &amp; Shopping Promotion Supervisor"/>
    <x v="0"/>
    <n v="200402"/>
    <s v="Supervisor"/>
    <s v="Unit - MOI"/>
    <s v="Supervisor"/>
    <n v="200402"/>
    <d v="2020-07-13T00:00:00"/>
    <s v="Advertising &amp; Shopping Promotion Supervisor"/>
    <x v="4"/>
  </r>
  <r>
    <s v="User"/>
    <s v="Iqbal Sahputra"/>
    <s v="iqbal.sahputra@mallofindonesia.com"/>
    <s v="62882-9103-3288"/>
    <x v="6"/>
    <s v="Engineering"/>
    <s v="MVAC Staff"/>
    <x v="0"/>
    <n v="242068"/>
    <s v="Staff"/>
    <s v="Unit - MOI"/>
    <s v="Staff"/>
    <n v="242068"/>
    <d v="2024-11-15T00:00:00"/>
    <s v="MVAC Staff"/>
    <x v="3"/>
  </r>
  <r>
    <s v="User"/>
    <s v="Jourey Marthin Luther Ketaren"/>
    <s v="jourey.ketaren@asri.co.id"/>
    <s v="62811-8502-206"/>
    <x v="2"/>
    <s v="Operational"/>
    <s v="Deputy Operation Manager"/>
    <x v="1"/>
    <n v="240852"/>
    <s v="Staff"/>
    <s v="Head Office - ASGO"/>
    <s v="Assistant Manager"/>
    <n v="240852"/>
    <d v="2024-05-10T00:00:00"/>
    <s v="Deputy Operation Manager"/>
    <x v="0"/>
  </r>
  <r>
    <s v="User"/>
    <s v="Jessica Jordanes"/>
    <s v="jessica.jordanes@mallofindonesia.com"/>
    <s v="62857-1948-7903"/>
    <x v="6"/>
    <s v="Center Experience"/>
    <s v="Graphic Designer Staff"/>
    <x v="0"/>
    <n v="230956"/>
    <s v="Staff"/>
    <s v="Unit - MOI"/>
    <s v="Staff"/>
    <n v="230956"/>
    <d v="2023-06-19T00:00:00"/>
    <s v="Graphic Designer Staff"/>
    <x v="4"/>
  </r>
  <r>
    <s v="User"/>
    <s v="Julius Dominggus Siahaya"/>
    <s v="julius.siahaya@mallofindonesia.com"/>
    <s v="62812-1161-9350"/>
    <x v="6"/>
    <s v="Operational"/>
    <s v="Security &amp; CCTV Staff"/>
    <x v="0"/>
    <n v="211248"/>
    <s v="Staff"/>
    <s v="Unit - MOI"/>
    <s v="Staff"/>
    <n v="211248"/>
    <d v="2021-12-20T00:00:00"/>
    <s v="Security &amp; CCTV Staff"/>
    <x v="0"/>
  </r>
  <r>
    <s v="User"/>
    <s v="Langlang Maulana"/>
    <s v="langlang.maulana@mallofindonesia.com"/>
    <m/>
    <x v="6"/>
    <s v="Legal &amp; Govrel"/>
    <s v="Government Relation Manager"/>
    <x v="0"/>
    <n v="150757"/>
    <s v="Senior Manager"/>
    <s v="Head Office - ASGO"/>
    <s v="Senior Manager"/>
    <n v="150757"/>
    <d v="2015-09-03T00:00:00"/>
    <s v="Government Relation Manager"/>
    <x v="22"/>
  </r>
  <r>
    <s v="User"/>
    <s v="Lesnusa"/>
    <s v="lesnussa@mallofindonesia.com"/>
    <m/>
    <x v="6"/>
    <s v="Operational"/>
    <s v="Security &amp; CCTV Assistant Manager"/>
    <x v="0"/>
    <n v="131235"/>
    <s v="Chief"/>
    <s v="Unit - MOI"/>
    <s v="Chief"/>
    <n v="131235"/>
    <d v="2013-11-06T00:00:00"/>
    <s v="Security &amp; CCTV Assistant Manager"/>
    <x v="0"/>
  </r>
  <r>
    <s v="User"/>
    <s v="Mahfut Zen"/>
    <s v="mahfut.zen@mallofindonesia.com"/>
    <m/>
    <x v="6"/>
    <s v="Site Project Management 3"/>
    <s v="Site Engineer Supervisor 3 "/>
    <x v="0"/>
    <n v="103393"/>
    <s v="Supervisor"/>
    <s v="Unit - IPP MOI"/>
    <s v="Supervisor"/>
    <n v="103393"/>
    <d v="2010-11-15T00:00:00"/>
    <s v="Site Engineer Supervisor 3 "/>
    <x v="33"/>
  </r>
  <r>
    <s v="User"/>
    <s v="Martin Abdulah"/>
    <s v="martin.abdulah@mallofindonesia.com"/>
    <s v="62819-0889-4852"/>
    <x v="6"/>
    <s v="Engineering"/>
    <s v="Electrical Staff"/>
    <x v="0"/>
    <n v="241871"/>
    <s v="Staff"/>
    <s v="Unit - MOI"/>
    <s v="Staff"/>
    <n v="241871"/>
    <d v="2024-10-17T00:00:00"/>
    <s v="Electrical Staff"/>
    <x v="3"/>
  </r>
  <r>
    <s v="User"/>
    <s v="Muh Yusuf Suhartono"/>
    <s v="muh.suhartono@mallofindonesia.com"/>
    <s v="62882-9386-4949"/>
    <x v="6"/>
    <s v="Operational"/>
    <s v="Security &amp; CCTV Staff"/>
    <x v="0"/>
    <n v="241722"/>
    <s v="Staff"/>
    <s v="Unit - MOI"/>
    <s v="Staff"/>
    <n v="241722"/>
    <d v="2024-09-23T00:00:00"/>
    <s v="Security &amp; CCTV Staff"/>
    <x v="0"/>
  </r>
  <r>
    <s v="User"/>
    <s v="Muhammad Ma’ruf Kurniawan"/>
    <s v="muhammad.kurniawan@mallofindonesia.com"/>
    <s v="62812-9971-4552"/>
    <x v="6"/>
    <s v="Operational"/>
    <s v="Parking &amp; Housekeeping Supervisor"/>
    <x v="0"/>
    <n v="241473"/>
    <s v="Supervisor"/>
    <s v="Unit - MOI"/>
    <s v="Supervisor"/>
    <n v="241473"/>
    <s v=""/>
    <s v="Parking &amp; Housekeeping Supervisor"/>
    <x v="0"/>
  </r>
  <r>
    <s v="User"/>
    <s v="Mohamad Rofi'i"/>
    <s v="mohamad.rofii@mallofindonesia.com"/>
    <m/>
    <x v="6"/>
    <s v="Operational"/>
    <s v=""/>
    <x v="0"/>
    <s v="-"/>
    <s v="Staff"/>
    <s v="Unit - MOI"/>
    <s v="Staff"/>
    <s v="-"/>
    <s v=""/>
    <s v=""/>
    <x v="0"/>
  </r>
  <r>
    <s v="User"/>
    <s v="Nur Rohmah Wati"/>
    <s v="nur.rohmah@mallofindonesia.com"/>
    <m/>
    <x v="6"/>
    <s v="Engineering"/>
    <s v="Utility Staff"/>
    <x v="0"/>
    <n v="220527"/>
    <s v="Staff"/>
    <s v="Unit - MOI"/>
    <s v="Staff"/>
    <n v="220527"/>
    <d v="2022-04-07T00:00:00"/>
    <s v="Utility Staff"/>
    <x v="3"/>
  </r>
  <r>
    <s v="Non User"/>
    <s v="Pt Cba"/>
    <s v="pt.cba_ipp@mallofindonesia.com"/>
    <m/>
    <x v="6"/>
    <s v="Operational"/>
    <s v="CBA"/>
    <x v="1"/>
    <s v="-"/>
    <s v="Staff"/>
    <s v="Unit - MOI"/>
    <s v="Staff"/>
    <s v="-"/>
    <m/>
    <s v="CBA"/>
    <x v="0"/>
  </r>
  <r>
    <s v="User"/>
    <s v="Pujiyanto"/>
    <s v="pujiyanto.waladun@mallofindonesia.com"/>
    <s v="62858-1757-4972"/>
    <x v="6"/>
    <s v="Operational"/>
    <s v="Parking Staff"/>
    <x v="0"/>
    <n v="231009"/>
    <s v="Staff"/>
    <s v="Unit - MOI"/>
    <s v="Staff"/>
    <n v="231009"/>
    <d v="2023-06-26T00:00:00"/>
    <s v="Parking Staff"/>
    <x v="0"/>
  </r>
  <r>
    <s v="User"/>
    <s v="Rani Rahmawati"/>
    <s v="rani.rahmawati@mallofindonesia.com"/>
    <m/>
    <x v="6"/>
    <s v="GE &amp; TR"/>
    <s v="Tenant Relation Staff"/>
    <x v="0"/>
    <n v="150477"/>
    <s v="Senior Staff"/>
    <s v="Unit - MOI"/>
    <s v="Senior Staff"/>
    <n v="150477"/>
    <d v="2015-06-03T00:00:00"/>
    <s v="Tenant Relation Staff"/>
    <x v="2"/>
  </r>
  <r>
    <s v="User"/>
    <s v="Rifai"/>
    <s v="rifai.tjasjono@mallofindonesia.com"/>
    <m/>
    <x v="6"/>
    <s v="Engineering"/>
    <s v="Electrical Staff"/>
    <x v="0"/>
    <n v="100830"/>
    <s v="Senior Staff"/>
    <s v="Unit - MOI"/>
    <s v="Senior Staff"/>
    <n v="100830"/>
    <d v="2005-06-03T00:00:00"/>
    <s v="Electrical Staff"/>
    <x v="3"/>
  </r>
  <r>
    <s v="User"/>
    <s v="Rizky Heranawan"/>
    <s v="rizky.heranawan@mallofindonesia.com"/>
    <m/>
    <x v="6"/>
    <s v="Operational"/>
    <s v="HSE Staff"/>
    <x v="0"/>
    <n v="220687"/>
    <s v="Staff"/>
    <s v="Unit - MOI"/>
    <s v="Staff"/>
    <n v="220687"/>
    <d v="2022-05-17T00:00:00"/>
    <s v="HSE Staff"/>
    <x v="0"/>
  </r>
  <r>
    <s v="User"/>
    <s v="Saepul Anwar"/>
    <s v="saepul.anwar@mallofindonesia.com"/>
    <m/>
    <x v="6"/>
    <s v="GE &amp; TR"/>
    <s v="Tenant Relation Staff"/>
    <x v="0"/>
    <n v="150820"/>
    <s v="Senior Staff"/>
    <s v="Unit - MOI"/>
    <s v="Senior Staff"/>
    <n v="150820"/>
    <d v="2015-09-23T00:00:00"/>
    <s v="Tenant Relation Staff"/>
    <x v="2"/>
  </r>
  <r>
    <s v="Non User"/>
    <s v="Sales Pasar MOI"/>
    <s v="sales.pasarmoi@mallofindonesia.com"/>
    <m/>
    <x v="6"/>
    <s v="Operational"/>
    <n v="0"/>
    <x v="1"/>
    <s v="-"/>
    <s v="Staff"/>
    <s v="Unit - MOI"/>
    <s v="Staff"/>
    <s v="-"/>
    <m/>
    <m/>
    <x v="0"/>
  </r>
  <r>
    <s v="User"/>
    <s v="Shinta Devi Ayuningrum"/>
    <s v="shinta.ayuningrum@mallofindonesia.com"/>
    <s v="62822-1393-3052"/>
    <x v="6"/>
    <s v="Operational"/>
    <s v="HSE Staff"/>
    <x v="0"/>
    <n v="241182"/>
    <s v="Staff"/>
    <s v="Unit - MOI"/>
    <s v="Staff"/>
    <n v="241182"/>
    <d v="2024-01-07T00:00:00"/>
    <s v="HSE Staff"/>
    <x v="0"/>
  </r>
  <r>
    <s v="User"/>
    <s v="Siswo Triyadi Kismanto"/>
    <s v="siswo.kismanto@mallofindonesia.com"/>
    <s v="62895-2633-7757"/>
    <x v="6"/>
    <s v="Operational"/>
    <s v="Security &amp; CCTV Supervisor"/>
    <x v="0"/>
    <n v="242286"/>
    <s v="Supervisor"/>
    <s v="Unit - MOI"/>
    <s v="Supervisor"/>
    <n v="242286"/>
    <d v="2025-01-13T00:00:00"/>
    <s v="Security &amp; CCTV Supervisor"/>
    <x v="0"/>
  </r>
  <r>
    <s v="User"/>
    <s v="Surono"/>
    <s v="surono.darjo@mallofindonesia.com"/>
    <s v="62878-7882-2898"/>
    <x v="6"/>
    <s v="Engineering"/>
    <s v="Engineering Asst. Manager"/>
    <x v="0"/>
    <n v="240814"/>
    <s v="Staff"/>
    <s v="Unit - MOI"/>
    <s v="Assistant Manager"/>
    <n v="240814"/>
    <d v="2024-05-02T00:00:00"/>
    <s v="Engineering Asst. Manager"/>
    <x v="3"/>
  </r>
  <r>
    <s v="User"/>
    <s v="Sukmawati"/>
    <s v="sukmawati@mallofindonesia.com"/>
    <m/>
    <x v="6"/>
    <s v="Operational"/>
    <s v="Operation Mall Administration Staff"/>
    <x v="0"/>
    <n v="101834"/>
    <s v="Staff"/>
    <s v="Unit - MOI"/>
    <s v="Staff"/>
    <n v="101834"/>
    <d v="2008-09-15T00:00:00"/>
    <s v="Operation Mall Administration Staff"/>
    <x v="0"/>
  </r>
  <r>
    <s v="User"/>
    <s v="Susantias Pambayun"/>
    <s v="susantias.pambayun@mallofindonesia.com"/>
    <m/>
    <x v="6"/>
    <s v="Engineering"/>
    <s v="Engineering Administration Staff"/>
    <x v="0"/>
    <n v="220528"/>
    <s v="Staff"/>
    <s v="Unit - MOI"/>
    <s v="Staff"/>
    <n v="220528"/>
    <d v="2022-04-07T00:00:00"/>
    <s v="Engineering Administration Staff"/>
    <x v="3"/>
  </r>
  <r>
    <s v="User"/>
    <s v="Syarif Hidayah"/>
    <s v="syarif.hidayah@mallofindonesia.com"/>
    <s v="62895-3464-2064"/>
    <x v="6"/>
    <s v="Operational"/>
    <s v="F &amp; B Staff"/>
    <x v="0"/>
    <n v="231822"/>
    <s v="Staff"/>
    <s v="Unit - MOI"/>
    <s v="Staff"/>
    <n v="231822"/>
    <d v="2023-10-16T00:00:00"/>
    <s v="F &amp; B Staff"/>
    <x v="0"/>
  </r>
  <r>
    <s v="User"/>
    <s v="Tanti Suryani"/>
    <s v="tanti.suryani@mallofindonesia.com"/>
    <m/>
    <x v="6"/>
    <s v="GE &amp; TR"/>
    <s v="Tenant Relation Staff"/>
    <x v="0"/>
    <n v="101935"/>
    <s v="Senior Staff"/>
    <s v="Unit - MOI"/>
    <s v="Senior Staff"/>
    <n v="101935"/>
    <d v="2008-11-24T00:00:00"/>
    <s v="Tenant Relation Staff"/>
    <x v="2"/>
  </r>
  <r>
    <s v="User"/>
    <s v="Tari Permata Lestari"/>
    <s v="tari.lestari@mallofindonesia.com"/>
    <s v="62858-6563-0493"/>
    <x v="6"/>
    <s v="GE &amp; TR"/>
    <s v="GEA Staff"/>
    <x v="0"/>
    <n v="242056"/>
    <s v="Staff"/>
    <s v="Unit - MOI"/>
    <s v="Staff"/>
    <n v="242056"/>
    <d v="2024-11-11T00:00:00"/>
    <s v="GEA Staff"/>
    <x v="2"/>
  </r>
  <r>
    <s v="User"/>
    <s v="Taufik Jufri Yasin"/>
    <s v="taufik.yasin@mallofindonesia.com"/>
    <s v="62858-5774-5022"/>
    <x v="6"/>
    <s v="Engineering"/>
    <s v="Property Area Supervisor"/>
    <x v="0"/>
    <n v="241979"/>
    <s v="Supervisor"/>
    <s v="Unit - MOI"/>
    <s v="Supervisor"/>
    <n v="241979"/>
    <d v="2024-11-04T00:00:00"/>
    <s v="Property Area Supervisor"/>
    <x v="3"/>
  </r>
  <r>
    <s v="Non User"/>
    <s v="Tenant Relation"/>
    <s v="tr@mallofindonesia.com"/>
    <m/>
    <x v="6"/>
    <s v="GE &amp; TR"/>
    <s v="Tenant Relation Staff"/>
    <x v="1"/>
    <s v="-"/>
    <s v="Staff"/>
    <s v="Unit - MOI"/>
    <s v="Staff"/>
    <s v="-"/>
    <m/>
    <s v="Tenant Relation Staff"/>
    <x v="2"/>
  </r>
  <r>
    <s v="User"/>
    <s v="Tolani Raharjo"/>
    <s v="tolani.raharjo@mallofindonesia.com"/>
    <s v="62878-8699-9552"/>
    <x v="6"/>
    <s v="Engineering"/>
    <s v="Civil Staff"/>
    <x v="0"/>
    <n v="101629"/>
    <s v="Senior Staff"/>
    <s v="Unit - MOI"/>
    <s v="Senior Staff"/>
    <n v="101629"/>
    <d v="2008-06-12T00:00:00"/>
    <s v="Civil Staff"/>
    <x v="3"/>
  </r>
  <r>
    <s v="User"/>
    <s v="Tristan Tamir Watanata"/>
    <s v="tristan.watanata@mallofindonesia.com"/>
    <s v="62851-6101-0411"/>
    <x v="6"/>
    <s v="Operational"/>
    <s v="F&amp;B Supervisor"/>
    <x v="0"/>
    <n v="241894"/>
    <s v="Supervisor"/>
    <s v="Unit - MOI"/>
    <s v="Supervisor"/>
    <n v="241894"/>
    <d v="2024-10-23T00:00:00"/>
    <s v="F&amp;B Supervisor"/>
    <x v="0"/>
  </r>
  <r>
    <s v="User"/>
    <s v="Vino Rianto"/>
    <s v="vino.rianto@mallofindonesia.com"/>
    <s v="62813-8856-4402"/>
    <x v="6"/>
    <s v="Engineering"/>
    <s v="Electrical Staff"/>
    <x v="0"/>
    <n v="241508"/>
    <s v="Staff"/>
    <s v="Unit - MOI"/>
    <s v="Staff"/>
    <n v="241508"/>
    <d v="2024-08-19T00:00:00"/>
    <s v="Electrical Staff"/>
    <x v="3"/>
  </r>
  <r>
    <s v="User"/>
    <s v="Wahyudin"/>
    <s v="wahyudin.tarmo@asri.co.id"/>
    <s v="62812-9393-8559"/>
    <x v="2"/>
    <s v="Operational"/>
    <s v="Deputy Operation Manager"/>
    <x v="1"/>
    <n v="240829"/>
    <s v="Staff"/>
    <s v="Head Office - ASGO"/>
    <s v="Assistant Manager"/>
    <n v="240829"/>
    <d v="2024-05-03T00:00:00"/>
    <s v="Deputy Operation Manager"/>
    <x v="0"/>
  </r>
  <r>
    <s v="User"/>
    <s v="Wahyu Firdaus"/>
    <s v="wahyu.firdaus@mallofindonesia.com"/>
    <s v="62813-1104-4205"/>
    <x v="6"/>
    <s v="GE &amp; TR"/>
    <s v="GEA Senior Staff"/>
    <x v="0"/>
    <s v="-"/>
    <s v="Staff"/>
    <s v="Unit - MOI"/>
    <s v="Staff"/>
    <s v="-"/>
    <d v="2024-11-06T00:00:00"/>
    <s v="GEA Senior Staff"/>
    <x v="2"/>
  </r>
  <r>
    <s v="User"/>
    <s v="Waryani"/>
    <s v="waryani@mallofindonesia.com"/>
    <m/>
    <x v="6"/>
    <s v="Engineering"/>
    <s v="Control Panel Supervisor"/>
    <x v="0"/>
    <n v="101773"/>
    <s v="Supervisor"/>
    <s v="Unit - MOI"/>
    <s v="Supervisor"/>
    <n v="101773"/>
    <d v="2008-08-04T00:00:00"/>
    <s v="Control Panel Supervisor"/>
    <x v="3"/>
  </r>
  <r>
    <s v="User"/>
    <s v="Wiwih Winata"/>
    <s v="wiwih.winata@mallofindonesia.com"/>
    <s v="62815-8681-3772"/>
    <x v="6"/>
    <s v="Engineering"/>
    <s v="Control Panel Staff"/>
    <x v="0"/>
    <n v="241995"/>
    <s v="Staff"/>
    <s v="Unit - MOI"/>
    <s v="Staff"/>
    <n v="241995"/>
    <d v="2024-11-04T00:00:00"/>
    <s v="Control Panel Staff"/>
    <x v="3"/>
  </r>
  <r>
    <s v="User"/>
    <s v="Yera Ameilia"/>
    <s v="yera.ameilia@mallofindonesia.com"/>
    <s v="62822-3136-9147"/>
    <x v="6"/>
    <s v="Center Experience"/>
    <s v="Events Supervisor"/>
    <x v="0"/>
    <n v="200467"/>
    <s v="Supervisor"/>
    <s v="Unit - MOI"/>
    <s v="Supervisor"/>
    <n v="200467"/>
    <d v="2020-08-12T00:00:00"/>
    <s v="Events Supervisor"/>
    <x v="4"/>
  </r>
  <r>
    <s v="User"/>
    <s v="Admin FNB"/>
    <s v="admin.fnb@flixcinema.com"/>
    <m/>
    <x v="7"/>
    <s v="Cinema"/>
    <s v=""/>
    <x v="0"/>
    <s v="-"/>
    <s v="Senior Staff"/>
    <s v="Unit - FLIX MOI"/>
    <s v="Staff"/>
    <s v="-"/>
    <s v=""/>
    <s v=""/>
    <x v="31"/>
  </r>
  <r>
    <s v="User"/>
    <s v="Admin Marcomm"/>
    <s v="admin.marcomm@flixcinema.com"/>
    <m/>
    <x v="7"/>
    <s v="Cinema"/>
    <s v=""/>
    <x v="0"/>
    <s v="-"/>
    <s v="Staff"/>
    <s v="Unit - FLIX MOI"/>
    <s v="Staff"/>
    <s v="-"/>
    <s v=""/>
    <s v=""/>
    <x v="31"/>
  </r>
  <r>
    <s v="User"/>
    <s v="Admin SHQ"/>
    <s v="admin.shq@flixcinema.com"/>
    <m/>
    <x v="7"/>
    <s v="Cinema"/>
    <s v=""/>
    <x v="0"/>
    <s v="-"/>
    <s v="Staff"/>
    <s v="Unit - FLIX MOI"/>
    <s v="Staff"/>
    <s v="-"/>
    <s v=""/>
    <s v=""/>
    <x v="31"/>
  </r>
  <r>
    <s v="User"/>
    <s v="David Hilman"/>
    <s v="david@flixcinema.com"/>
    <m/>
    <x v="7"/>
    <s v="Cinema"/>
    <s v="COO Mall"/>
    <x v="0"/>
    <n v="140713"/>
    <s v="COO"/>
    <s v="Head Office - ASGO"/>
    <s v="COO"/>
    <n v="140713"/>
    <d v="2014-07-01T00:00:00"/>
    <s v="COO Mall"/>
    <x v="9"/>
  </r>
  <r>
    <s v="User"/>
    <s v="Faisal Permana"/>
    <s v="faisal.permana@flixcinema.com"/>
    <m/>
    <x v="7"/>
    <s v="Cinema"/>
    <s v="Cinema Operation Assistant Manager"/>
    <x v="0"/>
    <n v="220296"/>
    <s v="Assistant Manager"/>
    <s v="Unit - FLIX MOI"/>
    <s v="Assistant Manager"/>
    <n v="220296"/>
    <d v="2022-03-01T00:00:00"/>
    <s v="Cinema Operation Assistant Manager"/>
    <x v="31"/>
  </r>
  <r>
    <s v="User"/>
    <s v="Film Programming"/>
    <s v="film.programming@flixcinema.com"/>
    <m/>
    <x v="7"/>
    <s v="Cinema"/>
    <s v=""/>
    <x v="0"/>
    <s v="-"/>
    <s v="Staff"/>
    <s v="Unit - FLIX MOI"/>
    <s v="Staff"/>
    <s v="-"/>
    <s v=""/>
    <s v=""/>
    <x v="31"/>
  </r>
  <r>
    <s v="User"/>
    <s v="Graphic Design"/>
    <s v="graphic.design@flixcinema.com"/>
    <m/>
    <x v="7"/>
    <s v="Cinema"/>
    <s v=""/>
    <x v="0"/>
    <s v="-"/>
    <s v="Assistant Manager"/>
    <s v="Unit - FLIX MOI"/>
    <s v="Staff"/>
    <s v="-"/>
    <s v=""/>
    <s v=""/>
    <x v="31"/>
  </r>
  <r>
    <s v="User"/>
    <s v="Iman Hartawan"/>
    <s v="iman.hartawan@flixcinema.com"/>
    <m/>
    <x v="7"/>
    <s v="Cinema"/>
    <s v="Cinema Operation Manager"/>
    <x v="0"/>
    <n v="160890"/>
    <s v="Senior Manager"/>
    <s v="Head Office - ASGO"/>
    <s v="Senior Manager"/>
    <n v="160890"/>
    <d v="2016-11-14T00:00:00"/>
    <s v="Cinema Operation Manager"/>
    <x v="31"/>
  </r>
  <r>
    <s v="User"/>
    <s v="IT PA PIK"/>
    <s v="itpa.pik@flixcinema.com"/>
    <m/>
    <x v="7"/>
    <s v="Cinema"/>
    <s v=""/>
    <x v="0"/>
    <s v="-"/>
    <s v="Chief"/>
    <s v="Unit - FLIX MOI"/>
    <s v="Staff"/>
    <s v="-"/>
    <s v=""/>
    <s v=""/>
    <x v="31"/>
  </r>
  <r>
    <s v="User"/>
    <s v="ITPA Flix Cinema ASHTA"/>
    <s v="itpa.ashta@flixcinema.com"/>
    <m/>
    <x v="7"/>
    <s v="Cinema"/>
    <s v=""/>
    <x v="0"/>
    <s v="-"/>
    <s v="Supervisor"/>
    <s v="Unit - FLIX MOI"/>
    <s v="Staff"/>
    <s v="-"/>
    <s v=""/>
    <s v=""/>
    <x v="31"/>
  </r>
  <r>
    <s v="User"/>
    <s v="ITPA Flix Cinema GGP"/>
    <s v="itpa.ggp@flixcinema.com"/>
    <m/>
    <x v="7"/>
    <s v="Cinema"/>
    <s v=""/>
    <x v="0"/>
    <s v="-"/>
    <s v="Senior Staff"/>
    <s v="Unit - FLIX MOI"/>
    <s v="Staff"/>
    <s v="-"/>
    <s v=""/>
    <s v=""/>
    <x v="31"/>
  </r>
  <r>
    <s v="User"/>
    <s v="ITPA MOI"/>
    <s v="itpa.moi@flixcinema.com"/>
    <m/>
    <x v="7"/>
    <s v="Cinema"/>
    <s v=""/>
    <x v="0"/>
    <s v="-"/>
    <s v="Staff"/>
    <s v="Unit - FLIX MOI"/>
    <s v="Staff"/>
    <s v="-"/>
    <s v=""/>
    <s v=""/>
    <x v="31"/>
  </r>
  <r>
    <s v="User"/>
    <s v="Marketing Flix Cinema"/>
    <s v="marketing.flix@flixcinema.com"/>
    <m/>
    <x v="7"/>
    <s v="Cinema"/>
    <s v=""/>
    <x v="0"/>
    <s v="-"/>
    <s v="Staff"/>
    <s v="Unit - FLIX MOI"/>
    <s v="Staff"/>
    <s v="-"/>
    <s v=""/>
    <s v=""/>
    <x v="31"/>
  </r>
  <r>
    <s v="User"/>
    <s v="MOD Flix Cinema ASHTA"/>
    <s v="mod.ashta@flixcinema.com"/>
    <m/>
    <x v="7"/>
    <s v="Cinema"/>
    <s v="Cinema Technology Supervisor"/>
    <x v="0"/>
    <s v="-"/>
    <s v="Staff"/>
    <s v="Unit - FLIX MOI"/>
    <s v="Staff"/>
    <s v="-"/>
    <s v=""/>
    <s v="Cinema Technology Supervisor"/>
    <x v="31"/>
  </r>
  <r>
    <s v="User"/>
    <s v="MOD Flix Cinema GGP"/>
    <s v="mod.ggp@flixcinema.com"/>
    <m/>
    <x v="7"/>
    <s v="Cinema"/>
    <s v="Cinema Technology Supervisor"/>
    <x v="0"/>
    <s v="-"/>
    <s v="Staff"/>
    <s v="Unit - FLIX MOI"/>
    <s v="Staff"/>
    <s v="-"/>
    <s v=""/>
    <s v="Cinema Technology Supervisor"/>
    <x v="31"/>
  </r>
  <r>
    <s v="User"/>
    <s v="MOD Flix Cinema MOI"/>
    <s v="mod.moi@flixcinema.com"/>
    <m/>
    <x v="7"/>
    <s v="Cinema"/>
    <s v="Cinema Technology Supervisor"/>
    <x v="0"/>
    <s v="-"/>
    <s v="Staff"/>
    <s v="Unit - FLIX MOI"/>
    <s v="Staff"/>
    <s v="-"/>
    <d v="2024-09-02T00:00:00"/>
    <s v="Cinema Technology Supervisor"/>
    <x v="31"/>
  </r>
  <r>
    <s v="User"/>
    <s v="MOD Flix Cinema PIK"/>
    <s v="mod.pik@flixcinema.com"/>
    <m/>
    <x v="7"/>
    <s v="Cinema"/>
    <s v="Cinema Technology Supervisor"/>
    <x v="0"/>
    <s v="-"/>
    <s v="Assistant Manager"/>
    <s v="Unit - FLIX MOI"/>
    <s v="Staff"/>
    <s v="-"/>
    <s v=""/>
    <s v="Cinema Technology Supervisor"/>
    <x v="31"/>
  </r>
  <r>
    <s v="User"/>
    <s v="Online Payment"/>
    <s v="online.payment@flixcinema.com"/>
    <m/>
    <x v="7"/>
    <s v="Cinema"/>
    <s v=""/>
    <x v="1"/>
    <s v="-"/>
    <s v="Staff"/>
    <s v="Unit - FLIX MOI"/>
    <s v="Staff"/>
    <s v="-"/>
    <s v=""/>
    <s v=""/>
    <x v="31"/>
  </r>
  <r>
    <s v="User"/>
    <s v="Online Sales"/>
    <s v="online.sales@flixcinema.com"/>
    <m/>
    <x v="7"/>
    <s v="Cinema"/>
    <s v=""/>
    <x v="1"/>
    <s v="-"/>
    <s v="Chief"/>
    <s v="Unit - FLIX MOI"/>
    <s v="Staff"/>
    <s v="-"/>
    <s v=""/>
    <s v=""/>
    <x v="31"/>
  </r>
  <r>
    <s v="User"/>
    <s v="Post Master"/>
    <s v="postmaster@flixcinema.com"/>
    <m/>
    <x v="7"/>
    <s v="Cinema"/>
    <s v=""/>
    <x v="1"/>
    <s v="-"/>
    <s v="Supervisor"/>
    <s v="Unit - FLIX MOI"/>
    <s v="Staff"/>
    <s v="-"/>
    <s v=""/>
    <s v=""/>
    <x v="31"/>
  </r>
  <r>
    <s v="User"/>
    <s v="Riyan Rizki"/>
    <s v="riyan.rizki@flixcinema.com"/>
    <m/>
    <x v="7"/>
    <s v="Cinema"/>
    <s v="Assistant Manager Flix Cinema GGP"/>
    <x v="0"/>
    <s v="-"/>
    <s v="Assistant Manager"/>
    <s v="Unit - FLIX GGP"/>
    <s v="Assistant Manager"/>
    <s v="-"/>
    <s v=""/>
    <s v="Assistant Manager Flix Cinema GGP"/>
    <x v="31"/>
  </r>
  <r>
    <s v="User"/>
    <s v="SAM REPORT GOVREL"/>
    <s v="sam@flixcinema.com"/>
    <m/>
    <x v="7"/>
    <s v="Cinema"/>
    <s v=""/>
    <x v="1"/>
    <s v="-"/>
    <s v="Staff"/>
    <s v="Unit - FLIX MOI"/>
    <s v="Staff"/>
    <s v="-"/>
    <s v=""/>
    <s v=""/>
    <x v="31"/>
  </r>
  <r>
    <s v="User"/>
    <s v="Social Media"/>
    <s v="socialmedia@flixcinema.com"/>
    <m/>
    <x v="7"/>
    <s v="Cinema"/>
    <s v=""/>
    <x v="0"/>
    <s v="-"/>
    <s v="Staff"/>
    <s v="Unit - FLIX MOI"/>
    <s v="Staff"/>
    <s v="-"/>
    <s v=""/>
    <s v=""/>
    <x v="31"/>
  </r>
  <r>
    <s v="User"/>
    <s v="STORE GGP"/>
    <s v="store.ggp@flixcinema.com"/>
    <m/>
    <x v="7"/>
    <s v="Cinema"/>
    <s v="Store"/>
    <x v="0"/>
    <s v="-"/>
    <s v="Staff"/>
    <s v="Unit - FLIX MOI"/>
    <s v="Staff"/>
    <s v="-"/>
    <s v=""/>
    <s v="Store"/>
    <x v="31"/>
  </r>
  <r>
    <s v="User"/>
    <s v="Store MOI"/>
    <s v="store.moi@flixcinema.com"/>
    <m/>
    <x v="7"/>
    <s v="Cinema"/>
    <s v="Store"/>
    <x v="0"/>
    <s v="-"/>
    <s v="Staff"/>
    <s v="Unit - FLIX MOI"/>
    <s v="Staff"/>
    <s v="-"/>
    <s v=""/>
    <s v="Store"/>
    <x v="31"/>
  </r>
  <r>
    <s v="User"/>
    <s v="Store Operational"/>
    <s v="store.ops@flixcinema.com"/>
    <m/>
    <x v="7"/>
    <s v="Cinema"/>
    <s v="Store"/>
    <x v="0"/>
    <s v="-"/>
    <s v="Staff"/>
    <s v="Unit - FLIX MOI"/>
    <s v="Staff"/>
    <s v="-"/>
    <s v=""/>
    <s v="Store"/>
    <x v="31"/>
  </r>
  <r>
    <s v="User"/>
    <s v="STORE PIK"/>
    <s v="store.pik@flixcinema.com"/>
    <m/>
    <x v="7"/>
    <s v="Cinema"/>
    <s v="Store"/>
    <x v="0"/>
    <s v="-"/>
    <s v="Assistant Manager"/>
    <s v="Unit - FLIX MOI"/>
    <s v="Staff"/>
    <s v="-"/>
    <s v=""/>
    <s v="Store"/>
    <x v="31"/>
  </r>
  <r>
    <s v="User"/>
    <s v="Yomi Andrizal"/>
    <s v="yomi.andrizal@flixcinema.com"/>
    <m/>
    <x v="7"/>
    <s v="Cinema"/>
    <s v="Cinema Technology Supervisor"/>
    <x v="0"/>
    <n v="161015"/>
    <s v="Supervisor"/>
    <s v="Head Office - ASGO"/>
    <s v="Supervisor"/>
    <n v="161015"/>
    <d v="2016-12-19T00:00:00"/>
    <s v="Cinema Technology Supervisor"/>
    <x v="31"/>
  </r>
  <r>
    <s v="User"/>
    <s v="Yudho"/>
    <s v="yudho@flixcinema.com"/>
    <m/>
    <x v="7"/>
    <s v="Cinema"/>
    <s v="Cinema Technology Manager"/>
    <x v="0"/>
    <n v="160032"/>
    <s v="Manager"/>
    <s v="Head Office - ASGO"/>
    <s v="Manager"/>
    <n v="160032"/>
    <d v="2016-01-04T00:00:00"/>
    <s v="Cinema Technology Manager"/>
    <x v="31"/>
  </r>
  <r>
    <s v="User"/>
    <s v="accounting"/>
    <s v="accounting@tamananggrekresidence.co.id"/>
    <m/>
    <x v="8"/>
    <s v="Finance &amp; Accounting"/>
    <s v="Finance &amp; Accounting Assistant Manager"/>
    <x v="0"/>
    <n v="180063"/>
    <s v="Assistant Manager"/>
    <s v="Unit - Taman Anggrek Residences"/>
    <s v="Assistant Manager"/>
    <n v="180063"/>
    <d v="2018-01-08T00:00:00"/>
    <s v="Finance &amp; Accounting Assistant Manager"/>
    <x v="7"/>
  </r>
  <r>
    <s v="User"/>
    <s v="admin ch1"/>
    <s v="admin.ch1@tamananggrekresidence.co.id"/>
    <m/>
    <x v="8"/>
    <s v="Facilities"/>
    <s v="Facility Administration Staff"/>
    <x v="0"/>
    <n v="221693"/>
    <s v="Staff"/>
    <s v="Unit - Taman Anggrek Residences"/>
    <s v="Staff"/>
    <n v="221693"/>
    <d v="2022-11-21T00:00:00"/>
    <s v="Facility Administration Staff"/>
    <x v="34"/>
  </r>
  <r>
    <s v="User"/>
    <s v="admin engineering"/>
    <s v="adm.eng@tamananggrekresidence.co.id"/>
    <m/>
    <x v="8"/>
    <s v="Engineering"/>
    <s v="Engineering Staff"/>
    <x v="0"/>
    <n v="240083"/>
    <s v="Staff"/>
    <s v="Unit - Taman Anggrek Residences"/>
    <s v="Staff"/>
    <n v="240083"/>
    <d v="2019-02-18T00:00:00"/>
    <s v="Engineering Staff"/>
    <x v="3"/>
  </r>
  <r>
    <s v="User"/>
    <s v="admin engineering 1"/>
    <s v="adm.eng1@tamananggrekresidence.co.id"/>
    <m/>
    <x v="8"/>
    <s v="Engineering"/>
    <s v="Engineering Administration Staff "/>
    <x v="0"/>
    <n v="210474"/>
    <s v="Staff"/>
    <s v="Unit - Taman Anggrek Residences"/>
    <s v="Staff"/>
    <n v="210474"/>
    <d v="2021-07-01T00:00:00"/>
    <s v="Engineering Administration Staff "/>
    <x v="3"/>
  </r>
  <r>
    <s v="User"/>
    <s v="admin GS"/>
    <s v="adm.gs@tamananggrekresidence.co.id"/>
    <m/>
    <x v="8"/>
    <s v="General Services"/>
    <s v="General Service Administration Staff"/>
    <x v="0"/>
    <n v="232060"/>
    <s v="Staff"/>
    <s v="Unit - Taman Anggrek Residences"/>
    <s v="Staff"/>
    <n v="232060"/>
    <d v="2018-08-13T00:00:00"/>
    <s v="General Service Administration Staff"/>
    <x v="35"/>
  </r>
  <r>
    <s v="User"/>
    <s v="admin PM"/>
    <s v="adm.pm@tamananggrekresidence.co.id"/>
    <m/>
    <x v="8"/>
    <s v="Center Management"/>
    <s v="Property Management Administration Staff"/>
    <x v="0"/>
    <n v="130830"/>
    <s v="Senior Staff"/>
    <s v="Unit - Taman Anggrek Residences"/>
    <s v="Senior Staff"/>
    <n v="130830"/>
    <d v="2013-08-01T00:00:00"/>
    <s v="Property Management Administration Staff"/>
    <x v="36"/>
  </r>
  <r>
    <s v="User"/>
    <s v="admin tenant relation"/>
    <s v="adm.tr@tamananggrekresidence.co.id"/>
    <m/>
    <x v="8"/>
    <s v="GE &amp; TR"/>
    <s v=""/>
    <x v="0"/>
    <s v="-"/>
    <s v="Staff"/>
    <s v="Unit - Taman Anggrek Residences"/>
    <s v="Staff"/>
    <s v="-"/>
    <s v=""/>
    <s v=""/>
    <x v="2"/>
  </r>
  <r>
    <s v="User"/>
    <s v="AP"/>
    <s v="ap@tamananggrekresidence.co.id"/>
    <m/>
    <x v="8"/>
    <s v="Finance &amp; Accounting"/>
    <s v=""/>
    <x v="0"/>
    <s v="-"/>
    <s v="Assistant Manager"/>
    <s v="Unit - Taman Anggrek Residences"/>
    <s v="Staff"/>
    <s v="-"/>
    <s v=""/>
    <s v=""/>
    <x v="7"/>
  </r>
  <r>
    <s v="User"/>
    <s v="ap fa"/>
    <s v="ap.fa@tamananggrekresidence.co.id"/>
    <m/>
    <x v="8"/>
    <s v="Finance &amp; Accounting"/>
    <s v="Account Payable Staff"/>
    <x v="0"/>
    <n v="230745"/>
    <s v="Staff"/>
    <s v="Unit - Taman Anggrek Residences"/>
    <s v="Staff"/>
    <n v="230745"/>
    <d v="2023-05-29T00:00:00"/>
    <s v="Account Payable Staff"/>
    <x v="7"/>
  </r>
  <r>
    <s v="User"/>
    <s v="ar fa 1"/>
    <s v="ar.fa1@tamananggrekresidence.co.id"/>
    <m/>
    <x v="8"/>
    <s v="Finance &amp; Accounting"/>
    <s v="Account Receivable Staff"/>
    <x v="0"/>
    <n v="240098"/>
    <s v="Senior Staff"/>
    <s v="Unit - Taman Anggrek Residences"/>
    <s v="Senior Staff"/>
    <n v="240098"/>
    <d v="2018-08-13T00:00:00"/>
    <s v="Account Receivable Staff"/>
    <x v="7"/>
  </r>
  <r>
    <s v="User"/>
    <s v="AR FA 2"/>
    <s v="ar.fa2@tamananggrekresidence.co.id"/>
    <m/>
    <x v="8"/>
    <s v="Finance &amp; Accounting"/>
    <s v="Account Receivable Staff"/>
    <x v="0"/>
    <n v="240161"/>
    <s v="Staff"/>
    <s v="Unit - Taman Anggrek Residences"/>
    <s v="Staff"/>
    <n v="240161"/>
    <d v="2024-01-26T00:00:00"/>
    <s v="Account Receivable Staff"/>
    <x v="7"/>
  </r>
  <r>
    <s v="User"/>
    <s v="chief engineering"/>
    <s v="chief.eng@tamananggrekresidence.co.id"/>
    <m/>
    <x v="8"/>
    <s v="Engineering"/>
    <s v="Engineering Assistant Manager"/>
    <x v="0"/>
    <n v="240084"/>
    <s v="Chief"/>
    <s v="Unit - Taman Anggrek Residences"/>
    <s v="Chief"/>
    <n v="240084"/>
    <d v="2019-02-01T00:00:00"/>
    <s v="Engineering Assistant Manager"/>
    <x v="3"/>
  </r>
  <r>
    <s v="User"/>
    <s v="Chief GS"/>
    <s v="chief.gs@tamananggrekresidence.co.id"/>
    <m/>
    <x v="8"/>
    <s v="Operational"/>
    <s v=""/>
    <x v="0"/>
    <s v="-"/>
    <s v="Staff"/>
    <s v="Unit - Taman Anggrek Residences"/>
    <s v="Chief"/>
    <s v="-"/>
    <s v=""/>
    <s v=""/>
    <x v="0"/>
  </r>
  <r>
    <s v="User"/>
    <s v="chief tenant relation"/>
    <s v="chief.tr@tamananggrekresidence.co.id"/>
    <m/>
    <x v="8"/>
    <s v="Tenant Relation"/>
    <s v=""/>
    <x v="0"/>
    <s v="-"/>
    <s v="Staff"/>
    <s v="Unit - Taman Anggrek Residences"/>
    <s v="Chief"/>
    <s v="-"/>
    <s v=""/>
    <s v=""/>
    <x v="12"/>
  </r>
  <r>
    <s v="User"/>
    <s v="coll fa 1"/>
    <s v="coll.fa1@tamananggrekresidence.co.id"/>
    <m/>
    <x v="8"/>
    <s v="Finance &amp; Accounting"/>
    <s v="Collection Staff"/>
    <x v="0"/>
    <n v="231498"/>
    <s v="Senior Staff"/>
    <s v="Unit - Taman Anggrek Residences"/>
    <s v="Senior Staff"/>
    <n v="231498"/>
    <d v="2018-09-05T00:00:00"/>
    <s v="Collection Staff"/>
    <x v="7"/>
  </r>
  <r>
    <s v="User"/>
    <s v="Collection Staff 1"/>
    <s v="collection.1@tamananggrekresidence.co.id"/>
    <m/>
    <x v="8"/>
    <s v="Finance &amp; Accounting"/>
    <s v="Collection Staff"/>
    <x v="0"/>
    <n v="211003"/>
    <s v="Staff"/>
    <s v="Unit - Taman Anggrek Residences"/>
    <s v="Staff"/>
    <n v="211003"/>
    <d v="2021-11-01T00:00:00"/>
    <s v="Collection Staff"/>
    <x v="7"/>
  </r>
  <r>
    <s v="User"/>
    <s v="deputy manager"/>
    <s v="deputy.manager@tamananggrekresidence.co.id"/>
    <m/>
    <x v="8"/>
    <s v="Management"/>
    <s v="Deputy Manager"/>
    <x v="0"/>
    <s v="-"/>
    <s v="Staff"/>
    <s v="Unit - Taman Anggrek Residences"/>
    <s v="Staff"/>
    <s v="-"/>
    <s v=""/>
    <s v="Deputy Manager"/>
    <x v="9"/>
  </r>
  <r>
    <s v="User"/>
    <s v="Drafter"/>
    <s v="drafter@tamananggrekresidence.co.id"/>
    <m/>
    <x v="8"/>
    <s v="Engineering"/>
    <s v="Drafter"/>
    <x v="0"/>
    <s v="-"/>
    <s v="Staff"/>
    <s v="Unit - Taman Anggrek Residences"/>
    <s v="Staff"/>
    <s v="-"/>
    <d v="2024-08-05T00:00:00"/>
    <s v="Drafter"/>
    <x v="3"/>
  </r>
  <r>
    <s v="User"/>
    <s v="finance &amp; accounting assistance manager"/>
    <s v="fa.asmen@tamananggrekresidence.co.id"/>
    <m/>
    <x v="8"/>
    <s v="Finance &amp; Accounting"/>
    <s v="Finance &amp; Accounting Assistant Manager"/>
    <x v="0"/>
    <n v="211208"/>
    <s v="Assistant Manager"/>
    <s v="Unit - Taman Anggrek Residences"/>
    <s v="Assistant Manager"/>
    <n v="211208"/>
    <d v="2021-12-13T00:00:00"/>
    <s v="Finance &amp; Accounting Assistant Manager"/>
    <x v="7"/>
  </r>
  <r>
    <s v="User"/>
    <s v="fitout"/>
    <s v="fitout@tamananggrekresidence.co.id"/>
    <m/>
    <x v="8"/>
    <s v="Fit Out"/>
    <s v="Fit Out Staff"/>
    <x v="0"/>
    <s v="-"/>
    <s v="Chief"/>
    <s v="Unit - Taman Anggrek Residences"/>
    <s v="Staff"/>
    <s v="-"/>
    <s v=""/>
    <s v="Fit Out Staff"/>
    <x v="11"/>
  </r>
  <r>
    <s v="User"/>
    <s v="hse"/>
    <s v="hse@tamananggrekresidence.co.id"/>
    <m/>
    <x v="8"/>
    <s v="General Services"/>
    <s v="HSE Staff"/>
    <x v="0"/>
    <n v="231053"/>
    <s v="Senior Staff"/>
    <s v="Unit - Taman Anggrek Residences"/>
    <s v="Senior Staff"/>
    <n v="231053"/>
    <d v="2023-07-03T00:00:00"/>
    <s v="HSE Staff"/>
    <x v="35"/>
  </r>
  <r>
    <s v="User"/>
    <s v="kasir fa"/>
    <s v="kasir.fa@tamananggrekresidence.co.id"/>
    <m/>
    <x v="8"/>
    <s v="Finance &amp; Accounting"/>
    <s v="Account Receivable Staff"/>
    <x v="0"/>
    <n v="231637"/>
    <s v="Senior Staff"/>
    <s v="Unit - Fatmawati City Center"/>
    <s v="Senior Staff"/>
    <n v="231637"/>
    <d v="2018-09-12T00:00:00"/>
    <s v="Account Receivable Staff"/>
    <x v="7"/>
  </r>
  <r>
    <s v="User"/>
    <s v="property manager"/>
    <s v="property.manager@tamananggrekresidence.co.id"/>
    <m/>
    <x v="8"/>
    <s v="Management"/>
    <s v="Property Manager"/>
    <x v="0"/>
    <s v="-"/>
    <s v="Staff"/>
    <s v="Unit - Taman Anggrek Residences"/>
    <s v="Manager"/>
    <s v="-"/>
    <s v=""/>
    <s v="Property Manager"/>
    <x v="9"/>
  </r>
  <r>
    <s v="User"/>
    <s v="purchasing"/>
    <s v="purchasing@tamananggrekresidence.co.id"/>
    <m/>
    <x v="8"/>
    <s v="Procurement"/>
    <s v="Purchasing Staff"/>
    <x v="0"/>
    <s v="-"/>
    <s v="Staff"/>
    <s v="Unit - Taman Anggrek Residences"/>
    <s v="Staff"/>
    <s v="-"/>
    <s v=""/>
    <s v="Purchasing Staff"/>
    <x v="14"/>
  </r>
  <r>
    <s v="User"/>
    <s v="purchasing 2"/>
    <s v="purchasing2@tamananggrekresidence.co.id"/>
    <m/>
    <x v="8"/>
    <s v="Procurement"/>
    <s v="Purchasing Staff"/>
    <x v="0"/>
    <n v="221326"/>
    <s v="Staff"/>
    <s v="Unit - Taman Anggrek Residences"/>
    <s v="Staff"/>
    <n v="221326"/>
    <d v="2022-09-05T00:00:00"/>
    <s v="Purchasing Staff"/>
    <x v="14"/>
  </r>
  <r>
    <s v="User"/>
    <s v="spv ch1"/>
    <s v="spv.ch1@tamananggrekresidence.co.id"/>
    <m/>
    <x v="8"/>
    <s v="Facilities"/>
    <s v="Facility Supervisor"/>
    <x v="0"/>
    <n v="120163"/>
    <s v="Supervisor"/>
    <s v="Unit - Taman Anggrek Residences"/>
    <s v="Supervisor"/>
    <n v="120163"/>
    <d v="2012-02-06T00:00:00"/>
    <s v="Facility Supervisor"/>
    <x v="34"/>
  </r>
  <r>
    <s v="User"/>
    <s v="spv engineering"/>
    <s v="spv.eng@tamananggrekresidence.co.id"/>
    <m/>
    <x v="8"/>
    <s v="Engineering"/>
    <s v="Engineering Supervisor"/>
    <x v="0"/>
    <n v="230777"/>
    <s v="Supervisor"/>
    <s v="Unit - Taman Anggrek Residences"/>
    <s v="Supervisor"/>
    <n v="230777"/>
    <d v="2018-08-02T00:00:00"/>
    <s v="Engineering Supervisor"/>
    <x v="3"/>
  </r>
  <r>
    <s v="User"/>
    <s v="spv engineering 1"/>
    <s v="spv.eng1@tamananggrekresidence.co.id"/>
    <m/>
    <x v="8"/>
    <s v="Engineering"/>
    <s v="Engineering Supervisor"/>
    <x v="0"/>
    <n v="101242"/>
    <s v="Supervisor"/>
    <s v="Unit - Taman Anggrek Residences"/>
    <s v="Supervisor"/>
    <n v="101242"/>
    <d v="2007-04-02T00:00:00"/>
    <s v="Engineering Supervisor"/>
    <x v="3"/>
  </r>
  <r>
    <s v="User"/>
    <s v="spv engineering 2"/>
    <s v="spv.eng2@tamananggrekresidence.co.id"/>
    <m/>
    <x v="8"/>
    <s v="Engineering"/>
    <s v="Engineering Supervisor"/>
    <x v="0"/>
    <n v="200513"/>
    <s v="Supervisor"/>
    <s v="Unit - Taman Anggrek Residences"/>
    <s v="Supervisor"/>
    <n v="200513"/>
    <d v="2021-04-26T00:00:00"/>
    <s v="Engineering Supervisor"/>
    <x v="3"/>
  </r>
  <r>
    <s v="User"/>
    <s v="spv fitout"/>
    <s v="spv.fitout@tamananggrekresidence.co.id"/>
    <m/>
    <x v="8"/>
    <s v="Fit Out"/>
    <s v="Fit Out Supervisor"/>
    <x v="0"/>
    <n v="240082"/>
    <s v="Supervisor"/>
    <s v="Unit - Taman Anggrek Residences"/>
    <s v="Supervisor"/>
    <n v="240082"/>
    <d v="2019-02-08T00:00:00"/>
    <s v="Fit Out Supervisor"/>
    <x v="11"/>
  </r>
  <r>
    <s v="User"/>
    <s v="spv gs"/>
    <s v="spv.gs@tamananggrekresidence.co.id"/>
    <m/>
    <x v="8"/>
    <s v="Operational"/>
    <s v=""/>
    <x v="0"/>
    <s v="-"/>
    <s v="Supervisor"/>
    <s v="Unit - Taman Anggrek Residences"/>
    <s v="SPV"/>
    <s v="-"/>
    <s v=""/>
    <s v=""/>
    <x v="0"/>
  </r>
  <r>
    <s v="User"/>
    <s v="spv gs 1"/>
    <s v="spv.gs1@tamananggrekresidence.co.id"/>
    <m/>
    <x v="8"/>
    <s v="General Services"/>
    <s v="Cleaning &amp; Landscape Supervisor"/>
    <x v="0"/>
    <n v="232018"/>
    <s v="Supervisor"/>
    <s v="Unit - Taman Anggrek Residences"/>
    <s v="Supervisor"/>
    <n v="232018"/>
    <d v="2023-11-13T00:00:00"/>
    <s v="Cleaning &amp; Landscape Supervisor"/>
    <x v="35"/>
  </r>
  <r>
    <s v="User"/>
    <s v="spv gs 2"/>
    <s v="spv.gs2@tamananggrekresidence.co.id"/>
    <m/>
    <x v="8"/>
    <s v="Operational"/>
    <s v="Cleaning &amp; Landscape Supervisor"/>
    <x v="0"/>
    <s v="-"/>
    <s v="Staff"/>
    <s v="Unit - Taman Anggrek Residences"/>
    <s v="SPV"/>
    <s v="-"/>
    <s v=""/>
    <s v="Cleaning &amp; Landscape Supervisor"/>
    <x v="0"/>
  </r>
  <r>
    <s v="User"/>
    <s v="SPV GS 3"/>
    <s v="spv.gs3@tamananggrekresidence.co.id"/>
    <m/>
    <x v="8"/>
    <s v="Operational"/>
    <s v="Cleaning &amp; Landscape Supervisor"/>
    <x v="0"/>
    <s v="-"/>
    <s v="Staff"/>
    <s v="Unit - Taman Anggrek Residences"/>
    <s v="SPV"/>
    <s v="-"/>
    <d v="2024-09-11T00:00:00"/>
    <s v="Cleaning &amp; Landscape Supervisor"/>
    <x v="0"/>
  </r>
  <r>
    <s v="User"/>
    <s v="spv hse"/>
    <s v="spv.hse@tamananggrekresidence.co.id"/>
    <m/>
    <x v="8"/>
    <s v="Operational"/>
    <n v="0"/>
    <x v="0"/>
    <s v="-"/>
    <s v="Staff"/>
    <s v="Unit - Taman Anggrek Residences"/>
    <s v="SPV"/>
    <s v="-"/>
    <m/>
    <m/>
    <x v="0"/>
  </r>
  <r>
    <s v="User"/>
    <s v="spv tax"/>
    <s v="spv.tax@tamananggrekresidence.co.id"/>
    <m/>
    <x v="8"/>
    <s v="Finance &amp; Accounting"/>
    <s v="Tax Supervisor"/>
    <x v="0"/>
    <n v="230073"/>
    <s v="Supervisor"/>
    <s v="Head Office - ASGO"/>
    <s v="Supervisor"/>
    <n v="230073"/>
    <d v="2023-01-24T00:00:00"/>
    <s v="Tax Supervisor"/>
    <x v="7"/>
  </r>
  <r>
    <s v="User"/>
    <s v="spv tenant relation 1"/>
    <s v="spv.tr1@tamananggrekresidence.co.id"/>
    <m/>
    <x v="8"/>
    <s v="Tenant Relation"/>
    <s v="Tenant Relation Supervisor"/>
    <x v="0"/>
    <n v="230523"/>
    <s v="Supervisor"/>
    <s v="Unit - Taman Anggrek Residences"/>
    <s v="Supervisor"/>
    <n v="230523"/>
    <d v="2023-04-17T00:00:00"/>
    <s v="Tenant Relation Supervisor"/>
    <x v="12"/>
  </r>
  <r>
    <s v="User"/>
    <s v="spv tenant relation 2"/>
    <s v="spv.tr2@tamananggrekresidence.co.id"/>
    <m/>
    <x v="8"/>
    <s v="Tenant Relation"/>
    <s v="Tenant Relation Supervisor"/>
    <x v="0"/>
    <n v="231092"/>
    <s v="Supervisor"/>
    <s v="Unit - Taman Anggrek Residences"/>
    <s v="Supervisor"/>
    <n v="231092"/>
    <d v="2023-07-07T00:00:00"/>
    <s v="Tenant Relation Supervisor"/>
    <x v="12"/>
  </r>
  <r>
    <s v="User"/>
    <s v="spv tenant relation 3"/>
    <s v="spv.tr3@tamananggrekresidence.co.id"/>
    <m/>
    <x v="8"/>
    <s v="Tenant Relation"/>
    <s v="Tenant Relation Supervisor"/>
    <x v="0"/>
    <n v="231092"/>
    <s v="Supervisor"/>
    <s v="Unit - Taman Anggrek Residences"/>
    <s v="Supervisor"/>
    <n v="231092"/>
    <d v="2024-09-17T00:00:00"/>
    <s v="Tenant Relation Supervisor"/>
    <x v="12"/>
  </r>
  <r>
    <s v="User"/>
    <s v="storekeeper"/>
    <s v="storekeeper@tamananggrekresidence.co.id"/>
    <m/>
    <x v="8"/>
    <s v="HR &amp; GA"/>
    <s v="Store Keeper"/>
    <x v="0"/>
    <n v="200469"/>
    <s v="Staff"/>
    <s v="Unit - Taman Anggrek Residences"/>
    <s v="Staff"/>
    <n v="200469"/>
    <d v="2020-08-18T00:00:00"/>
    <s v="Store Keeper"/>
    <x v="1"/>
  </r>
  <r>
    <s v="User"/>
    <s v="tenant relation 1"/>
    <s v="tenant.relation1@tamananggrekresidence.co.id"/>
    <m/>
    <x v="8"/>
    <s v="Tenant Relation"/>
    <s v="Tenant Relation Staff"/>
    <x v="0"/>
    <n v="210963"/>
    <s v="Staff"/>
    <s v="Unit - Taman Anggrek Residences"/>
    <s v="Staff"/>
    <n v="210963"/>
    <d v="2021-10-13T00:00:00"/>
    <s v="Tenant Relation Staff"/>
    <x v="12"/>
  </r>
  <r>
    <s v="User"/>
    <s v="tenant relation 2"/>
    <s v="tenant.relation2@tamananggrekresidence.co.id"/>
    <m/>
    <x v="8"/>
    <s v="Tenant Relation"/>
    <s v="Tenant Relation Staff"/>
    <x v="0"/>
    <n v="231586"/>
    <s v="Staff"/>
    <s v="Unit - Taman Anggrek Residences"/>
    <s v="Staff"/>
    <n v="231586"/>
    <d v="2018-10-08T00:00:00"/>
    <s v="Tenant Relation Staff"/>
    <x v="12"/>
  </r>
  <r>
    <s v="User"/>
    <s v="tenant relation 3"/>
    <s v="tenant.relation3@tamananggrekresidence.co.id"/>
    <m/>
    <x v="8"/>
    <s v="Tenant Relation"/>
    <s v="Tenant Relation Staff"/>
    <x v="0"/>
    <n v="230311"/>
    <s v="Staff"/>
    <s v="Unit - Taman Anggrek Residences"/>
    <s v="Staff"/>
    <n v="230311"/>
    <d v="2023-03-13T00:00:00"/>
    <s v="Tenant Relation Staff"/>
    <x v="12"/>
  </r>
  <r>
    <s v="User"/>
    <s v="tenant relation 4"/>
    <s v="tenant.relation4@tamananggrekresidence.co.id"/>
    <m/>
    <x v="8"/>
    <s v="Tenant Relation"/>
    <s v="Tenant Relation Staff"/>
    <x v="0"/>
    <s v="-"/>
    <s v="Staff"/>
    <s v="Unit - Taman Anggrek Residences"/>
    <s v="Staff"/>
    <s v="-"/>
    <s v=""/>
    <s v="Tenant Relation Staff"/>
    <x v="12"/>
  </r>
  <r>
    <s v="User"/>
    <s v="tenant relation 5"/>
    <s v="tenant.relation5@tamananggrekresidence.co.id"/>
    <m/>
    <x v="8"/>
    <s v="Tenant Relation"/>
    <s v="Tenant Relation Staff"/>
    <x v="0"/>
    <n v="231482"/>
    <s v="Staff"/>
    <s v="Unit - Taman Anggrek Residences"/>
    <s v="Staff"/>
    <n v="231482"/>
    <d v="2023-09-01T00:00:00"/>
    <s v="Tenant Relation Staff"/>
    <x v="12"/>
  </r>
  <r>
    <s v="User"/>
    <s v="tenant relation 6"/>
    <s v="tenant.relation6@tamananggrekresidence.co.id"/>
    <m/>
    <x v="8"/>
    <s v="Tenant Relation"/>
    <s v="Tenant Relation Staff"/>
    <x v="0"/>
    <n v="230072"/>
    <s v="Staff"/>
    <s v="Unit - Taman Anggrek Residences"/>
    <s v="Staff"/>
    <n v="230072"/>
    <d v="2023-01-24T00:00:00"/>
    <s v="Tenant Relation Staff"/>
    <x v="12"/>
  </r>
  <r>
    <s v="User"/>
    <s v="Tenant Relation 7"/>
    <s v="tenant.relation7@tamananggrekresidence.co.id"/>
    <m/>
    <x v="8"/>
    <s v="Tenant Relation"/>
    <s v="Tenant Relation Staff"/>
    <x v="0"/>
    <s v="-"/>
    <s v="Staff"/>
    <s v="Unit - Taman Anggrek Residences"/>
    <s v="Staff"/>
    <s v="-"/>
    <s v=""/>
    <s v="Tenant Relation Staff"/>
    <x v="12"/>
  </r>
  <r>
    <s v="User"/>
    <s v="Admin Engineering"/>
    <s v="admin.engineering@menarajakarta.co.id"/>
    <s v="62812-8717-9718"/>
    <x v="4"/>
    <s v="Engineering"/>
    <s v="Engineering Administration Staff"/>
    <x v="0"/>
    <n v="230449"/>
    <s v="Staff"/>
    <s v="Unit - Menara Jakarta"/>
    <s v="Staff"/>
    <n v="230449"/>
    <d v="2023-04-10T00:00:00"/>
    <s v="Engineering Administration Staff"/>
    <x v="3"/>
  </r>
  <r>
    <s v="User"/>
    <s v="AP FA"/>
    <s v="ap.fa@menarajakarta.co.id"/>
    <m/>
    <x v="4"/>
    <s v="Finance &amp; Accounting"/>
    <s v="Account Payable Staff"/>
    <x v="0"/>
    <s v="-"/>
    <s v="Staff"/>
    <s v="Unit - Menara Jakarta"/>
    <s v="Staff"/>
    <s v="-"/>
    <s v=""/>
    <s v="Account Payable Staff"/>
    <x v="7"/>
  </r>
  <r>
    <s v="User"/>
    <s v="AR FA"/>
    <s v="ar.fa@menarajakarta.co.id"/>
    <m/>
    <x v="4"/>
    <s v="Finance &amp; Accounting"/>
    <s v="Account Receivable Staff"/>
    <x v="0"/>
    <n v="231820"/>
    <s v="Staff"/>
    <s v="Unit - Menara Jakarta"/>
    <s v="Staff"/>
    <n v="231820"/>
    <d v="2023-10-16T00:00:00"/>
    <s v="Account Receivable Staff"/>
    <x v="7"/>
  </r>
  <r>
    <s v="User"/>
    <s v="Building Operation"/>
    <s v="building.operation@menarajakarta.co.id"/>
    <s v="62812-1855-8087"/>
    <x v="4"/>
    <s v="Operational"/>
    <s v="Operation Supervisor"/>
    <x v="0"/>
    <n v="231075"/>
    <s v="Supervisor"/>
    <s v="Unit - Menara Jakarta"/>
    <s v="Supervisor"/>
    <n v="231075"/>
    <d v="2023-07-05T00:00:00"/>
    <s v="Operation Supervisor"/>
    <x v="0"/>
  </r>
  <r>
    <s v="User"/>
    <s v="Chief Engineering"/>
    <s v="chief.engineering@menarajakarta.co.id"/>
    <s v="62857-1008-4203"/>
    <x v="4"/>
    <s v="Engineering"/>
    <s v="Engineering Assistant Manager"/>
    <x v="0"/>
    <n v="221807"/>
    <s v="Assistant Manager"/>
    <s v="Unit - Menara Jakarta"/>
    <s v="Assistant Manager"/>
    <n v="221807"/>
    <d v="2022-12-14T00:00:00"/>
    <s v="Engineering Assistant Manager"/>
    <x v="3"/>
  </r>
  <r>
    <s v="User"/>
    <s v="Chief Tenant Relation"/>
    <s v="chieftenant.relation@menarajakarta.co.id"/>
    <s v="62817-756-484"/>
    <x v="4"/>
    <s v="Tenant Relation"/>
    <s v="Tenant Relation Assistant Manager"/>
    <x v="0"/>
    <n v="230105"/>
    <s v="Assistant Manager"/>
    <s v="Unit - Menara Jakarta"/>
    <s v="Assistant Manager"/>
    <n v="230105"/>
    <d v="2023-02-01T00:00:00"/>
    <s v="Tenant Relation Assistant Manager"/>
    <x v="12"/>
  </r>
  <r>
    <s v="User"/>
    <s v="Collection"/>
    <s v="coll@menarajakarta.co.id"/>
    <m/>
    <x v="4"/>
    <s v="Finance &amp; Accounting"/>
    <s v="Collection Staff"/>
    <x v="0"/>
    <n v="231439"/>
    <s v="Staff"/>
    <s v="Unit - Menara Jakarta"/>
    <s v="Staff"/>
    <n v="231439"/>
    <d v="2023-08-23T00:00:00"/>
    <s v="Collection Staff"/>
    <x v="7"/>
  </r>
  <r>
    <s v="User"/>
    <s v="Deputy Property Manager"/>
    <s v="deputyproperty.manager@menarajakarta.co.id"/>
    <s v="62812-9433-9033"/>
    <x v="4"/>
    <s v="Management"/>
    <s v="Property Manager"/>
    <x v="0"/>
    <s v="-"/>
    <s v="Staff"/>
    <s v="Unit - Menara Jakarta"/>
    <s v="Chief"/>
    <s v="-"/>
    <s v=""/>
    <s v="Property Manager"/>
    <x v="9"/>
  </r>
  <r>
    <s v="User"/>
    <s v="General Admin"/>
    <s v="general.admin@menarajakarta.co.id"/>
    <s v="62857-4332-0611"/>
    <x v="4"/>
    <s v="Operational"/>
    <s v="General Administration Staff"/>
    <x v="0"/>
    <n v="230971"/>
    <s v="Staff"/>
    <s v="Unit - Menara Jakarta"/>
    <s v="Staff"/>
    <n v="230971"/>
    <d v="2023-06-21T00:00:00"/>
    <s v="General Administration Staff"/>
    <x v="0"/>
  </r>
  <r>
    <s v="User"/>
    <s v="Housekeeping"/>
    <s v="housekeeping@menarajakarta.co.id"/>
    <m/>
    <x v="4"/>
    <s v="Operational"/>
    <s v="Housekeeping Staff"/>
    <x v="0"/>
    <s v="-"/>
    <s v="Staff"/>
    <s v="Unit - Menara Jakarta"/>
    <s v="Staff"/>
    <s v="-"/>
    <s v=""/>
    <s v="Housekeeping Staff"/>
    <x v="0"/>
  </r>
  <r>
    <s v="User"/>
    <s v="Wuwanjie Septian"/>
    <s v="wuwanjie.septian@asri.co.id"/>
    <s v="62857-5998-8933"/>
    <x v="2"/>
    <s v="IT"/>
    <s v="IT Application Senior Manager"/>
    <x v="0"/>
    <n v="240763"/>
    <s v="Assistant Manager"/>
    <s v="Head Office - ASGO"/>
    <s v="Manager"/>
    <n v="240763"/>
    <d v="2024-04-29T00:00:00"/>
    <s v="IT Application Senior Manager"/>
    <x v="16"/>
  </r>
  <r>
    <s v="User"/>
    <s v="Linda Herlinawati"/>
    <s v="linda.herlinawati@menarajakarta.co.id"/>
    <m/>
    <x v="4"/>
    <s v="HR &amp; GA"/>
    <s v="HR &amp; GA Supervisor"/>
    <x v="0"/>
    <n v="0"/>
    <s v="Supervisor"/>
    <s v="Unit - Menara Jakarta"/>
    <s v="Supervisor"/>
    <n v="0"/>
    <d v="2024-07-22T00:00:00"/>
    <s v="HR &amp; GA Supervisor"/>
    <x v="1"/>
  </r>
  <r>
    <s v="Non User"/>
    <s v="Menara Jakarta"/>
    <s v="menarajakarta@menarajakarta.co.id"/>
    <m/>
    <x v="4"/>
    <s v="Operational"/>
    <s v="Tenant Relation Staff"/>
    <x v="1"/>
    <s v="-"/>
    <s v="Staff"/>
    <s v="Unit - Menara Jakarta"/>
    <s v="Staff"/>
    <s v="-"/>
    <s v=""/>
    <s v="Tenant Relation Staff"/>
    <x v="12"/>
  </r>
  <r>
    <s v="User"/>
    <s v="Property Manager"/>
    <s v="property.manager@menarajakarta.co.id"/>
    <m/>
    <x v="4"/>
    <s v="Management"/>
    <s v="Property Manager"/>
    <x v="0"/>
    <s v="-"/>
    <s v="Supervisor"/>
    <s v="Unit - Menara Jakarta"/>
    <s v="Staff"/>
    <s v="-"/>
    <s v=""/>
    <s v="Property Manager"/>
    <x v="9"/>
  </r>
  <r>
    <s v="User"/>
    <s v="SPV Fit Out"/>
    <s v="spv.fitout@menarajakarta.co.id"/>
    <m/>
    <x v="4"/>
    <s v="Fit Out"/>
    <s v="Fit Out Supervisor"/>
    <x v="0"/>
    <s v="-"/>
    <s v="Senior Staff"/>
    <s v="Unit - Menara Jakarta"/>
    <s v="Staff"/>
    <s v="-"/>
    <s v=""/>
    <s v="Fit Out Supervisor"/>
    <x v="11"/>
  </r>
  <r>
    <s v="User"/>
    <s v="Security"/>
    <s v="security@menarajakarta.co.id"/>
    <m/>
    <x v="4"/>
    <s v="Operational"/>
    <s v="Security Staff"/>
    <x v="0"/>
    <s v="-"/>
    <s v="Staff"/>
    <s v="Unit - Menara Jakarta"/>
    <s v="Staff"/>
    <s v="-"/>
    <s v=""/>
    <s v="Security Staff"/>
    <x v="0"/>
  </r>
  <r>
    <s v="User"/>
    <s v="Chief HSE"/>
    <s v="chief.hse@menarajakarta.co.id"/>
    <m/>
    <x v="4"/>
    <s v="Operational"/>
    <s v="Chief HSE"/>
    <x v="0"/>
    <n v="240041"/>
    <s v="Assistant Manager"/>
    <s v="Unit - Menara Jakarta"/>
    <s v="Assistant Manager"/>
    <n v="240041"/>
    <d v="2024-01-10T00:00:00"/>
    <s v="Chief HSE"/>
    <x v="0"/>
  </r>
  <r>
    <s v="User"/>
    <s v="SPV Tenant Relation"/>
    <s v="spvtenant.relation@menarajakarta.co.id"/>
    <s v="62811-1002-820"/>
    <x v="4"/>
    <s v="Tenant Relation"/>
    <s v="Tenant Relation Supervisor"/>
    <x v="0"/>
    <n v="221826"/>
    <s v="Senior Supervisor"/>
    <s v="Unit - Menara Jakarta"/>
    <s v="Senior Supervisor"/>
    <n v="221826"/>
    <d v="2022-12-19T00:00:00"/>
    <s v="Tenant Relation Supervisor"/>
    <x v="12"/>
  </r>
  <r>
    <s v="User"/>
    <s v="Storekeeper"/>
    <s v="storekeeper@menarajakarta.co.id"/>
    <m/>
    <x v="4"/>
    <s v="HR &amp; GA"/>
    <s v="Storekeeper"/>
    <x v="0"/>
    <n v="231287"/>
    <s v="Staff"/>
    <s v="Unit - Menara Jakarta"/>
    <s v="Staff"/>
    <n v="231287"/>
    <d v="2023-08-02T00:00:00"/>
    <s v="Storekeeper"/>
    <x v="1"/>
  </r>
  <r>
    <s v="User"/>
    <s v="Supervisor Engineering 1"/>
    <s v="supervisor.engineering1@menarajakarta.co.id"/>
    <s v="62857-9584-2156"/>
    <x v="4"/>
    <s v="Engineering"/>
    <s v="Engineering Supervisor"/>
    <x v="0"/>
    <n v="230217"/>
    <s v="Supervisor"/>
    <s v="Unit - Menara Jakarta"/>
    <s v="Supervisor"/>
    <n v="230217"/>
    <d v="2023-02-22T00:00:00"/>
    <s v="Engineering Supervisor"/>
    <x v="3"/>
  </r>
  <r>
    <s v="User"/>
    <s v="Supervisor Engineering 2"/>
    <s v="supervisor.engineering2@menarajakarta.co.id"/>
    <s v="62819-0279-9462"/>
    <x v="4"/>
    <s v="Engineering"/>
    <s v="Engineering Supervisor"/>
    <x v="0"/>
    <n v="230280"/>
    <s v="Supervisor"/>
    <s v="Unit - Menara Jakarta"/>
    <s v="Supervisor"/>
    <n v="230280"/>
    <d v="2023-03-09T00:00:00"/>
    <s v="Engineering Supervisor"/>
    <x v="3"/>
  </r>
  <r>
    <s v="User"/>
    <s v="Tenant Relation"/>
    <s v="tenant.relation@menarajakarta.co.id"/>
    <m/>
    <x v="4"/>
    <s v="Tenant Relation"/>
    <s v="Tenant Relation Staff"/>
    <x v="0"/>
    <n v="230641"/>
    <s v="Staff"/>
    <s v="Unit - Menara Jakarta"/>
    <s v="Staff"/>
    <n v="230641"/>
    <d v="2023-05-15T00:00:00"/>
    <s v="Tenant Relation Staff"/>
    <x v="12"/>
  </r>
  <r>
    <s v="User"/>
    <s v="Yudiantoro Hermawan"/>
    <s v="yudiantoro.hermawan@asri.co.id"/>
    <s v="62896-3372-2156"/>
    <x v="2"/>
    <s v="Center Experience"/>
    <s v="Events Assistant Manager"/>
    <x v="1"/>
    <n v="240630"/>
    <s v="Assistant Manager"/>
    <s v="Unit - HUBLIFE"/>
    <s v="Assistant Manager"/>
    <n v="240630"/>
    <d v="2024-03-25T00:00:00"/>
    <s v="Events Assistant Manager"/>
    <x v="4"/>
  </r>
  <r>
    <s v="User"/>
    <s v="Admin Engineering"/>
    <s v="admin.engineering@fatmawaticitycenter.co.id"/>
    <m/>
    <x v="9"/>
    <s v="Engineering"/>
    <s v="Engineering Administration Staff"/>
    <x v="0"/>
    <n v="231688"/>
    <s v="Staff"/>
    <s v="Unit - Fatmawati City Center"/>
    <s v="Staff"/>
    <n v="231688"/>
    <d v="2023-09-25T00:00:00"/>
    <s v="Engineering Administration Staff"/>
    <x v="3"/>
  </r>
  <r>
    <s v="User"/>
    <s v="AR"/>
    <s v="ar@fatmawaticitycenter.co.id"/>
    <m/>
    <x v="9"/>
    <s v="Finance &amp; Accounting"/>
    <s v="Finance &amp; Accounting Staff"/>
    <x v="0"/>
    <s v="-"/>
    <s v="Senior Staff"/>
    <s v="Unit - Fatmawati City Center"/>
    <s v="Staff"/>
    <s v="-"/>
    <s v=""/>
    <s v="Finance &amp; Accounting Staff"/>
    <x v="7"/>
  </r>
  <r>
    <s v="User"/>
    <s v="BM"/>
    <s v="bm@fatmawaticitycenter.co.id"/>
    <m/>
    <x v="9"/>
    <s v="Management"/>
    <s v="Property Manager"/>
    <x v="0"/>
    <s v="-"/>
    <s v="Staff"/>
    <s v="Unit - Fatmawati City Center"/>
    <s v="Manager"/>
    <s v="-"/>
    <s v=""/>
    <s v="Property Manager"/>
    <x v="9"/>
  </r>
  <r>
    <s v="User"/>
    <s v="Chief Engineering"/>
    <s v="chief.eng@fatmawaticitycenter.co.id"/>
    <m/>
    <x v="9"/>
    <s v="Engineering"/>
    <s v="Chief Engineering"/>
    <x v="0"/>
    <s v="-"/>
    <s v="Staff"/>
    <s v="Unit - Fatmawati City Center"/>
    <s v="Chief"/>
    <s v="-"/>
    <s v=""/>
    <s v="Chief Engineering"/>
    <x v="3"/>
  </r>
  <r>
    <s v="User"/>
    <s v="Chief Finance Accounting"/>
    <s v="chief.fincon@fatmawaticitycenter.co.id"/>
    <m/>
    <x v="9"/>
    <s v="Finance &amp; Accounting"/>
    <s v="Chief Finance Accounting"/>
    <x v="0"/>
    <s v="-"/>
    <s v="Staff"/>
    <s v="Unit - Fatmawati City Center"/>
    <s v="Chief"/>
    <s v="-"/>
    <s v=""/>
    <s v="Chief Finance Accounting"/>
    <x v="7"/>
  </r>
  <r>
    <s v="User"/>
    <s v="Chief Tenant Relation"/>
    <s v="chief.tr@fatmawaticitycenter.co.id"/>
    <s v="62877-7119-4436"/>
    <x v="9"/>
    <s v="Tenant Relation"/>
    <s v="Tenant Relation Assistant Manager"/>
    <x v="0"/>
    <n v="230061"/>
    <s v="Assistant Manager"/>
    <s v="Unit - Fatmawati City Center"/>
    <s v="Assistant Manager"/>
    <n v="230061"/>
    <d v="2023-01-25T00:00:00"/>
    <s v="Tenant Relation Assistant Manager"/>
    <x v="12"/>
  </r>
  <r>
    <s v="User"/>
    <s v="Collection"/>
    <s v="collection@fatmawaticitycenter.co.id"/>
    <m/>
    <x v="9"/>
    <s v="Finance &amp; Accounting"/>
    <s v="Collection Staff"/>
    <x v="0"/>
    <n v="231516"/>
    <s v="Staff"/>
    <s v="Unit - Fatmawati City Center"/>
    <s v="Staff"/>
    <n v="231516"/>
    <d v="2023-09-04T00:00:00"/>
    <s v="Collection Staff"/>
    <x v="7"/>
  </r>
  <r>
    <s v="User"/>
    <s v="DC HSE"/>
    <s v="dc.hse@fatmawaticitycenter.co.id"/>
    <m/>
    <x v="9"/>
    <s v="General Services"/>
    <s v="HSE Staff"/>
    <x v="0"/>
    <s v="-"/>
    <s v="Assistant Manager"/>
    <s v="Unit - Fatmawati City Center"/>
    <s v="Staff"/>
    <s v="-"/>
    <d v="2024-01-07T00:00:00"/>
    <s v="HSE Staff"/>
    <x v="35"/>
  </r>
  <r>
    <s v="User"/>
    <s v="Engineering"/>
    <s v="engineering@fatmawaticitycenter.co.id"/>
    <m/>
    <x v="9"/>
    <s v="Engineering"/>
    <s v="Engineering Staff"/>
    <x v="0"/>
    <n v="230552"/>
    <s v="Senior Staff"/>
    <s v="Unit - Fatmawati City Center"/>
    <s v="Senior Staff"/>
    <n v="230552"/>
    <d v="2023-04-27T00:00:00"/>
    <s v="Engineering Staff"/>
    <x v="3"/>
  </r>
  <r>
    <s v="Non User"/>
    <s v="Fatmawati City Center"/>
    <s v="fatmawaticitycenter@fatmawaticitycenter.co.id"/>
    <m/>
    <x v="9"/>
    <s v="Tenant Relation"/>
    <s v="Tenant Relation Staff"/>
    <x v="0"/>
    <s v="-"/>
    <s v="Staff"/>
    <s v="Unit - Fatmawati City Center"/>
    <s v="Staff"/>
    <s v="-"/>
    <s v=""/>
    <s v="Tenant Relation Staff"/>
    <x v="12"/>
  </r>
  <r>
    <s v="User"/>
    <s v="General Admin"/>
    <s v="general.admin@fatmawaticitycenter.co.id"/>
    <s v="62899-9211-093"/>
    <x v="9"/>
    <s v="Property Management"/>
    <s v="General Administration Staff"/>
    <x v="0"/>
    <n v="230373"/>
    <s v="Staff"/>
    <s v="Unit - Fatmawati City Center"/>
    <s v="Staff"/>
    <n v="230373"/>
    <d v="2023-03-27T00:00:00"/>
    <s v="General Administration Staff"/>
    <x v="37"/>
  </r>
  <r>
    <s v="User"/>
    <s v="gracia loemongga"/>
    <s v="gracia.loemongga@fatmawaticitycenter.co.id"/>
    <s v="62812-9541-6679"/>
    <x v="9"/>
    <s v="HR &amp; GA"/>
    <s v="HR &amp; GA Operation Staff"/>
    <x v="0"/>
    <n v="220304"/>
    <s v="Staff"/>
    <s v="Unit - Fatmawati City Center"/>
    <s v="Staff"/>
    <n v="220304"/>
    <d v="2022-03-14T00:00:00"/>
    <s v="HR &amp; GA Operation Staff"/>
    <x v="1"/>
  </r>
  <r>
    <s v="User"/>
    <s v="HRD"/>
    <s v="hrd@fatmawaticitycenter.co.id"/>
    <s v="62851-5624-0752"/>
    <x v="9"/>
    <s v="HR &amp; GA"/>
    <s v="HR &amp; GA Staff"/>
    <x v="0"/>
    <s v="-"/>
    <s v="Staff"/>
    <s v="Unit - Fatmawati City Center"/>
    <s v="Staff"/>
    <s v="-"/>
    <s v=""/>
    <s v="HR &amp; GA Staff"/>
    <x v="1"/>
  </r>
  <r>
    <s v="User"/>
    <s v="HSE"/>
    <s v="hse@fatmawaticitycenter.co.id"/>
    <s v="62877-8887-8547"/>
    <x v="9"/>
    <s v="General Services"/>
    <s v="HSE Supervisor"/>
    <x v="0"/>
    <n v="230351"/>
    <s v="Supervisor"/>
    <s v="Unit - Fatmawati City Center"/>
    <s v="Supervisor"/>
    <n v="230351"/>
    <d v="2024-12-02T00:00:00"/>
    <s v="HSE Supervisor"/>
    <x v="35"/>
  </r>
  <r>
    <s v="User"/>
    <s v="Operation"/>
    <s v="ops@fatmawaticitycenter.co.id"/>
    <s v="62877-2807-0611"/>
    <x v="9"/>
    <s v="Operational"/>
    <s v="Operation Supervisor"/>
    <x v="0"/>
    <n v="231066"/>
    <s v="Supervisor"/>
    <s v="Unit - Fatmawati City Center"/>
    <s v="Supervisor"/>
    <n v="231066"/>
    <d v="2023-07-03T00:00:00"/>
    <s v="Operation Supervisor"/>
    <x v="0"/>
  </r>
  <r>
    <s v="User"/>
    <s v="Procurement"/>
    <s v="procurement@fatmawaticitycenter.co.id"/>
    <m/>
    <x v="9"/>
    <s v="Procurement"/>
    <s v="Procurement Staff"/>
    <x v="0"/>
    <s v="-"/>
    <s v="Staff"/>
    <s v="Unit - Fatmawati City Center"/>
    <s v="Staff"/>
    <s v="-"/>
    <s v=""/>
    <s v="Procurement Staff"/>
    <x v="14"/>
  </r>
  <r>
    <s v="User"/>
    <s v="SPV Engineering"/>
    <s v="spv.eng@fatmawaticitycenter.co.id"/>
    <m/>
    <x v="9"/>
    <s v="Engineering"/>
    <s v="Engineering SPV"/>
    <x v="0"/>
    <s v="-"/>
    <s v="Staff"/>
    <s v="Unit - Fatmawati City Center"/>
    <s v="SPV"/>
    <s v="-"/>
    <s v=""/>
    <s v="Engineering SPV"/>
    <x v="3"/>
  </r>
  <r>
    <s v="User"/>
    <s v="SPV Lead Engineering"/>
    <s v="spv.engineering@fatmawaticitycenter.co.id"/>
    <s v="62817-7823-866"/>
    <x v="9"/>
    <s v="Engineering"/>
    <s v="Engineering Assistant Manager"/>
    <x v="0"/>
    <n v="232345"/>
    <s v="Assistant Manager"/>
    <s v="Unit - Fatmawati City Center"/>
    <s v="Assistant Manager"/>
    <n v="232345"/>
    <d v="2015-11-09T00:00:00"/>
    <s v="Engineering Assistant Manager"/>
    <x v="3"/>
  </r>
  <r>
    <s v="User"/>
    <s v="SPV Tenant Relation"/>
    <s v="spv.tr@fatmawaticitycenter.co.id"/>
    <s v="62877-8762-2976"/>
    <x v="9"/>
    <s v="Tenant Relation"/>
    <s v="Tenant Relation Supervisor"/>
    <x v="0"/>
    <n v="231097"/>
    <s v="Supervisor"/>
    <s v="Unit - Fatmawati City Center"/>
    <s v="Supervisor"/>
    <n v="231097"/>
    <d v="2023-07-10T00:00:00"/>
    <s v="Tenant Relation Supervisor"/>
    <x v="12"/>
  </r>
  <r>
    <s v="User"/>
    <s v="SPV Tenant Relation 2"/>
    <s v="spv.tr2@fatmawaticitycenter.co.id"/>
    <m/>
    <x v="9"/>
    <s v="Tenant Relation"/>
    <s v="Tenant Relation Supervisor"/>
    <x v="1"/>
    <s v="-"/>
    <s v="Supervisor"/>
    <s v="Unit - Fatmawati City Center"/>
    <s v="Supervisor"/>
    <s v="-"/>
    <d v="2024-10-11T00:00:00"/>
    <s v="Tenant Relation Supervisor"/>
    <x v="12"/>
  </r>
  <r>
    <s v="User"/>
    <s v="Storekeeper"/>
    <s v="storekeeper@fatmawaticitycenter.co.id"/>
    <s v="62813-9825-4499"/>
    <x v="9"/>
    <s v="HR &amp; GA"/>
    <s v="Storekeeper"/>
    <x v="0"/>
    <s v="-"/>
    <s v="Supervisor"/>
    <s v="Unit - Fatmawati City Center"/>
    <s v="Staff"/>
    <s v="-"/>
    <d v="2024-06-19T00:00:00"/>
    <s v="Storekeeper Staff"/>
    <x v="1"/>
  </r>
  <r>
    <s v="User"/>
    <s v="Tenant Relation"/>
    <s v="tr@fatmawaticitycenter.co.id"/>
    <m/>
    <x v="9"/>
    <s v="Tenant Relation"/>
    <s v="Tenant Relation Staff"/>
    <x v="0"/>
    <n v="231739"/>
    <s v="Staff"/>
    <s v="Unit - Fatmawati City Center"/>
    <s v="Staff"/>
    <n v="231739"/>
    <d v="2023-10-02T00:00:00"/>
    <s v="Tenant Relation Staff"/>
    <x v="12"/>
  </r>
  <r>
    <s v="User"/>
    <s v="Adi Bimo Satrio"/>
    <s v="adi.satrio@district8.co"/>
    <s v="62821-3683-9011"/>
    <x v="10"/>
    <s v="HSE"/>
    <s v="SAFETY MAN"/>
    <x v="1"/>
    <s v="241404"/>
    <s v="Staff"/>
    <s v="POM District 8"/>
    <s v="Staff"/>
    <s v="241404"/>
    <m/>
    <s v="SAFETY MAN"/>
    <x v="38"/>
  </r>
  <r>
    <s v="Non User"/>
    <s v="Admin District8"/>
    <s v="admin@district8.co"/>
    <m/>
    <x v="10"/>
    <s v="-"/>
    <s v="-"/>
    <x v="1"/>
    <s v="-"/>
    <s v="-"/>
    <s v="POM District 8"/>
    <s v="-"/>
    <s v="-"/>
    <m/>
    <s v="-"/>
    <x v="38"/>
  </r>
  <r>
    <s v="Non User"/>
    <s v="Admin Purchasing"/>
    <s v="adminpurchasing@district8.co"/>
    <m/>
    <x v="10"/>
    <s v="Procurement"/>
    <s v="Procurement Staff"/>
    <x v="1"/>
    <s v="-"/>
    <s v="Staff"/>
    <s v="POM District 8"/>
    <s v="Staff"/>
    <s v="-"/>
    <m/>
    <s v="Procurement Staff"/>
    <x v="38"/>
  </r>
  <r>
    <s v="User"/>
    <s v="Adriana Nabila"/>
    <s v="adriana.nabila@district8.co"/>
    <s v="62813-8824-3713"/>
    <x v="10"/>
    <s v="CLIENT SERVICES APARTMENT"/>
    <s v="Client Services Administration Staff"/>
    <x v="1"/>
    <s v="231542"/>
    <s v="Staff"/>
    <s v="POM District 8"/>
    <s v="Staff"/>
    <s v="231542"/>
    <m/>
    <s v="Client Services Administration Staff"/>
    <x v="38"/>
  </r>
  <r>
    <s v="User"/>
    <s v="Agit Sholeh Manansal"/>
    <s v="agit.manansal@district8.co"/>
    <s v="62813-1091-0544; 62813-1055-2736"/>
    <x v="10"/>
    <s v="RESIDENCE MANAGEMENT"/>
    <s v="Duty Supervisor"/>
    <x v="1"/>
    <s v="240734"/>
    <s v="Supervisor"/>
    <s v="POM District 8"/>
    <s v="Supervisor"/>
    <s v="240734"/>
    <m/>
    <s v="Duty Supervisor"/>
    <x v="38"/>
  </r>
  <r>
    <s v="User"/>
    <s v="Agus Priyanto"/>
    <s v="agus.priyanto@district8.co"/>
    <m/>
    <x v="10"/>
    <s v="CLIENT SERVICES APARTMENT"/>
    <s v="Tenant Relation Assistant Manager"/>
    <x v="1"/>
    <s v="-"/>
    <s v="Assistant Manager"/>
    <s v="POM District 8"/>
    <s v="Assistant Manager"/>
    <s v="-"/>
    <m/>
    <s v="Tenant Relation Assistant Manager"/>
    <x v="38"/>
  </r>
  <r>
    <s v="User"/>
    <s v="Agus Ruswandi"/>
    <s v="agus.ruswandi@district8.co"/>
    <s v="62856-8533-700"/>
    <x v="10"/>
    <s v="HRGA &amp; LEGAL"/>
    <s v="Hrga &amp; Legal Manager"/>
    <x v="1"/>
    <s v="-"/>
    <s v="Manager"/>
    <s v="POM District 8"/>
    <s v="Manager"/>
    <s v="-"/>
    <m/>
    <s v="HRGA &amp; Legal Manager"/>
    <x v="38"/>
  </r>
  <r>
    <s v="User"/>
    <s v="Ahmad Firdaus"/>
    <s v="ahmad.firdaus@district8.co"/>
    <m/>
    <x v="10"/>
    <s v="General Services"/>
    <s v="Tenant Facilities Supervisor"/>
    <x v="1"/>
    <s v="-"/>
    <s v="Supervisor"/>
    <s v="POM District 8"/>
    <s v="Supervisor"/>
    <s v="-"/>
    <m/>
    <s v="Tenant Facilities Supervisor"/>
    <x v="38"/>
  </r>
  <r>
    <s v="User"/>
    <s v="Ahmad Riyan Sofyan"/>
    <s v="ahmad.sofyan@district8.co"/>
    <m/>
    <x v="10"/>
    <s v="FINANCE &amp; ACCOUNTING"/>
    <s v="It Supervisor"/>
    <x v="1"/>
    <s v="-"/>
    <s v="Supervisor"/>
    <s v="POM District 8"/>
    <s v="Supervisor"/>
    <s v="-"/>
    <m/>
    <s v="It Supervisor"/>
    <x v="38"/>
  </r>
  <r>
    <s v="User"/>
    <s v="Ahmad Susilo"/>
    <s v="ahmad.susilo@district8.co"/>
    <s v="62822-2027-7099"/>
    <x v="10"/>
    <s v="HSE"/>
    <s v="HSE SUPERVISOR"/>
    <x v="1"/>
    <s v="240920"/>
    <s v="-"/>
    <s v="POM District 8"/>
    <s v="-"/>
    <s v="240920"/>
    <m/>
    <s v="HSE SUPERVISOR"/>
    <x v="38"/>
  </r>
  <r>
    <s v="User"/>
    <s v="Alfridus Tnesi"/>
    <s v="alfridus.tnesi@district8.co"/>
    <s v="62812-9321-2357"/>
    <x v="10"/>
    <s v="RESIDENCE MANAGEMENT"/>
    <s v="Concierge Staff"/>
    <x v="1"/>
    <s v="220424"/>
    <s v="Staff"/>
    <s v="POM District 8"/>
    <s v="Staff"/>
    <s v="220424"/>
    <m/>
    <s v="Concierge Staff"/>
    <x v="38"/>
  </r>
  <r>
    <s v="User"/>
    <s v="Ali Awabi"/>
    <s v="ali.awabi@district8.co"/>
    <m/>
    <x v="10"/>
    <s v="HRGA &amp; LEGAL"/>
    <s v="Human Resources Staff"/>
    <x v="1"/>
    <s v="-"/>
    <s v="Staff"/>
    <s v="POM District 8"/>
    <s v="Staff"/>
    <s v="-"/>
    <m/>
    <s v="Human Resources Staff"/>
    <x v="38"/>
  </r>
  <r>
    <s v="User"/>
    <s v="Alieffianie Putri"/>
    <s v="alieffianie.putri@district8.co"/>
    <s v="62812-9073-0091"/>
    <x v="10"/>
    <s v="SECURITY &amp; PARKING"/>
    <s v="Security Administration Staff"/>
    <x v="1"/>
    <s v="230651"/>
    <s v="Staff"/>
    <s v="POM District 8"/>
    <s v="Staff"/>
    <s v="230651"/>
    <m/>
    <s v="Security Administration Staff"/>
    <x v="38"/>
  </r>
  <r>
    <s v="User"/>
    <s v="Andhika Rusmantara"/>
    <s v="andhika.rusmantara@district8.co"/>
    <m/>
    <x v="10"/>
    <s v="CLIENT SERVICES OFFICE"/>
    <s v="Fit Out Supervisor"/>
    <x v="1"/>
    <s v="-"/>
    <s v="Supervisor"/>
    <s v="POM District 8"/>
    <s v="Supervisor"/>
    <s v="-"/>
    <m/>
    <s v="Fit Out Supervisor"/>
    <x v="38"/>
  </r>
  <r>
    <s v="User"/>
    <s v="Andi Rustandi"/>
    <s v="andi.rustandi@district8.co"/>
    <m/>
    <x v="10"/>
    <s v="-"/>
    <s v="-"/>
    <x v="1"/>
    <s v="-"/>
    <s v="-"/>
    <s v="POM District 8"/>
    <s v="-"/>
    <s v="-"/>
    <m/>
    <s v="-"/>
    <x v="38"/>
  </r>
  <r>
    <s v="User"/>
    <s v="Anggun Hartono"/>
    <s v="anggun.hartono@district8.co"/>
    <s v="62813-1559-2120"/>
    <x v="10"/>
    <s v="ENGINEERING"/>
    <s v="Engineering Shift Leader Staff"/>
    <x v="1"/>
    <s v="170074"/>
    <s v="Staff"/>
    <s v="POM District 8"/>
    <s v="Staff"/>
    <s v="170074"/>
    <m/>
    <s v="Engineering Shift Leader Staff"/>
    <x v="38"/>
  </r>
  <r>
    <s v="User"/>
    <s v="Ayub Fadillah"/>
    <s v="ayub.fadillah@district8.co"/>
    <s v="62856-9592-7670"/>
    <x v="10"/>
    <s v="Housekeeping Estate"/>
    <s v="Housekeeping Supervisor"/>
    <x v="1"/>
    <s v="241390"/>
    <s v="-"/>
    <s v="POM District 8"/>
    <s v="-"/>
    <s v="241390"/>
    <m/>
    <s v="Housekeeping Supervisor"/>
    <x v="38"/>
  </r>
  <r>
    <s v="Non User"/>
    <s v="Business Developement"/>
    <s v="busdev@district8.co"/>
    <m/>
    <x v="10"/>
    <s v="BUSINESS DEVELOPMENT"/>
    <s v="Business Development Staff"/>
    <x v="1"/>
    <s v="-"/>
    <s v="Staff"/>
    <s v="POM District 8"/>
    <s v="Staff"/>
    <s v="-"/>
    <m/>
    <s v="Business Development Staff"/>
    <x v="38"/>
  </r>
  <r>
    <s v="User"/>
    <s v="Casey Puspa A"/>
    <s v="casey.puspa@district8.co"/>
    <s v="62811-1650-677"/>
    <x v="10"/>
    <s v="HSE"/>
    <s v="Hse Supervisor"/>
    <x v="1"/>
    <s v="231743"/>
    <s v="Supervisor"/>
    <s v="POM District 8"/>
    <s v="Supervisor"/>
    <s v="231743"/>
    <m/>
    <s v="Hse Supervisor"/>
    <x v="38"/>
  </r>
  <r>
    <s v="Non User"/>
    <s v="Cashier Finance D8"/>
    <s v="financed8@district8.co"/>
    <m/>
    <x v="10"/>
    <s v="Finance &amp; Accounting"/>
    <s v="Finance &amp; Accounting"/>
    <x v="1"/>
    <s v="-"/>
    <s v="-"/>
    <s v="POM District 8"/>
    <s v="-"/>
    <s v="-"/>
    <m/>
    <s v="Finance &amp; Accounting"/>
    <x v="38"/>
  </r>
  <r>
    <s v="Non User"/>
    <s v="Concierge The langham residences"/>
    <s v="concierge.thelanghamresidences@district8.co"/>
    <m/>
    <x v="10"/>
    <s v="-"/>
    <s v="-"/>
    <x v="1"/>
    <s v="-"/>
    <s v="-"/>
    <s v="POM District 8"/>
    <s v="-"/>
    <s v="-"/>
    <m/>
    <s v="-"/>
    <x v="38"/>
  </r>
  <r>
    <s v="User"/>
    <s v="Crista Sari"/>
    <s v="crista.sari@district8.co"/>
    <s v="62898-8189-830"/>
    <x v="10"/>
    <s v="CLIENT SERVICES APARTMENT"/>
    <s v="Client Services Administration Staff"/>
    <x v="1"/>
    <s v="231553"/>
    <s v="Staff"/>
    <s v="POM District 8"/>
    <s v="Staff"/>
    <s v="231553"/>
    <m/>
    <s v="Client Services Administration Staff"/>
    <x v="38"/>
  </r>
  <r>
    <s v="Non User"/>
    <s v="D8 Apartment Tenant Relations"/>
    <s v="tr.apartment@district8.co"/>
    <m/>
    <x v="10"/>
    <s v="GE &amp; TR"/>
    <s v="Ge &amp; Tr Staff"/>
    <x v="1"/>
    <s v="-"/>
    <s v="Staff"/>
    <s v="POM District 8"/>
    <s v="Staff"/>
    <s v="-"/>
    <m/>
    <s v="Ge &amp; Tr Staff"/>
    <x v="38"/>
  </r>
  <r>
    <s v="Non User"/>
    <s v="D8 Finance"/>
    <s v="finance@district8.co"/>
    <m/>
    <x v="10"/>
    <s v="Finance &amp; Accounting"/>
    <s v="Finance &amp; Accounting Staff"/>
    <x v="1"/>
    <s v="-"/>
    <s v="Staff"/>
    <s v="POM District 8"/>
    <s v="Staff"/>
    <s v="-"/>
    <m/>
    <s v="Finance &amp; Accounting Staff"/>
    <x v="38"/>
  </r>
  <r>
    <s v="Non User"/>
    <s v="D8 I.T"/>
    <s v="i.t@district8.co"/>
    <m/>
    <x v="10"/>
    <s v="IT"/>
    <s v="It Staff"/>
    <x v="1"/>
    <s v="-"/>
    <s v="Staff"/>
    <s v="POM District 8"/>
    <s v="Staff"/>
    <s v="-"/>
    <m/>
    <s v="It Staff"/>
    <x v="38"/>
  </r>
  <r>
    <s v="Non User"/>
    <s v="D8 Office Tenant Relations"/>
    <s v="tr.office@district8.co"/>
    <m/>
    <x v="10"/>
    <s v="GE &amp; TR"/>
    <s v="Ge &amp; Tr Staff"/>
    <x v="1"/>
    <s v="-"/>
    <s v="Staff"/>
    <s v="POM District 8"/>
    <s v="Staff"/>
    <s v="-"/>
    <m/>
    <s v="Ge &amp; Tr Staff"/>
    <x v="38"/>
  </r>
  <r>
    <s v="User"/>
    <s v="Dani Prigandani"/>
    <s v="dani.prigandani@district8.co"/>
    <s v="62878-8729-7367"/>
    <x v="10"/>
    <s v="RESIDENCE MANAGEMENT"/>
    <s v="CONCIERGE SUPERVISOR"/>
    <x v="1"/>
    <s v="241257"/>
    <s v="-"/>
    <s v="POM District 8"/>
    <s v="-"/>
    <s v="241257"/>
    <m/>
    <s v="CONCIERGE SUPERVISOR"/>
    <x v="38"/>
  </r>
  <r>
    <s v="Non User"/>
    <s v="Data Barang Temuan"/>
    <s v="data.barang.temuan@district8.co"/>
    <m/>
    <x v="10"/>
    <s v="HR &amp; GA"/>
    <s v="Hr &amp; Ga Staff"/>
    <x v="1"/>
    <s v="-"/>
    <s v="Staff"/>
    <s v="POM District 8"/>
    <s v="Staff"/>
    <s v="-"/>
    <m/>
    <s v="Hr &amp; Ga Staff"/>
    <x v="38"/>
  </r>
  <r>
    <s v="User"/>
    <s v="David Wasono"/>
    <s v="david.wasono@district8.co"/>
    <m/>
    <x v="10"/>
    <s v="HRGA &amp; LEGAL"/>
    <s v="General Affair Supervisor"/>
    <x v="1"/>
    <s v="-"/>
    <s v="Supervisor"/>
    <s v="POM District 8"/>
    <s v="Supervisor"/>
    <s v="-"/>
    <m/>
    <s v="General Affair Supervisor"/>
    <x v="38"/>
  </r>
  <r>
    <s v="User"/>
    <s v="Deasyana"/>
    <s v="deasyana.deasyana@district8.co"/>
    <s v="62812-8780-8175"/>
    <x v="10"/>
    <s v="CLIENT SERVICES OFFICE"/>
    <s v="Client Services Administration Staff"/>
    <x v="1"/>
    <s v="221173"/>
    <s v="Staff"/>
    <s v="POM District 8"/>
    <s v="Staff"/>
    <s v="221173"/>
    <m/>
    <s v="Client Services Administration Staff"/>
    <x v="38"/>
  </r>
  <r>
    <s v="User"/>
    <s v="Dede Rohim"/>
    <s v="dede.rohim@district8.co"/>
    <s v="62853-2031-8993"/>
    <x v="10"/>
    <s v="Tenant Relation"/>
    <s v="Tenant Relation Staff"/>
    <x v="1"/>
    <s v="241391"/>
    <s v="Staff"/>
    <s v="POM District 8"/>
    <s v="Staff"/>
    <s v="241391"/>
    <m/>
    <s v="Tenant Relation Staff"/>
    <x v="38"/>
  </r>
  <r>
    <s v="User"/>
    <s v="Deden Mulyana"/>
    <s v="deden.mulyana@district8.co"/>
    <s v="62878-5100-0323"/>
    <x v="10"/>
    <s v="HRGA &amp; LEGAL"/>
    <s v="Legal Assistant Manager"/>
    <x v="1"/>
    <s v="220506"/>
    <s v="Assistant Manager"/>
    <s v="POM District 8"/>
    <s v="Assistant Manager"/>
    <s v="220506"/>
    <m/>
    <s v="Legal Assistant Manager"/>
    <x v="38"/>
  </r>
  <r>
    <s v="User"/>
    <s v="Denna Octavianus"/>
    <s v="denna.octavianus@district8.co"/>
    <m/>
    <x v="10"/>
    <s v="CLIENT SERVICES OFFICE"/>
    <s v="Tenant Relation Supervisor"/>
    <x v="1"/>
    <s v="-"/>
    <s v="Supervisor"/>
    <s v="POM District 8"/>
    <s v="Supervisor"/>
    <s v="-"/>
    <m/>
    <s v="Tenant Relation Supervisor"/>
    <x v="38"/>
  </r>
  <r>
    <s v="User"/>
    <s v="Desi Lamria Indriani"/>
    <s v="desi.indriani@district8.co"/>
    <s v="62812-8458-0330"/>
    <x v="10"/>
    <s v="ENGINEERING"/>
    <s v="Engineering Supervisor"/>
    <x v="1"/>
    <s v="180371"/>
    <s v="Supervisor"/>
    <s v="POM District 8"/>
    <s v="Supervisor"/>
    <s v="180371"/>
    <m/>
    <s v="Engineering Supervisor"/>
    <x v="38"/>
  </r>
  <r>
    <s v="User"/>
    <s v="Dian Ekawati"/>
    <s v="dian.ekawati@district8.co"/>
    <s v="62817-9828-595; 62813-1211-1904"/>
    <x v="10"/>
    <s v="FINANCE &amp; ACCOUNTING"/>
    <s v="Collection Staff"/>
    <x v="1"/>
    <s v="240440"/>
    <s v="Staff"/>
    <s v="POM District 8"/>
    <s v="Staff"/>
    <s v="240440"/>
    <m/>
    <s v="Collection Staff"/>
    <x v="38"/>
  </r>
  <r>
    <s v="User"/>
    <s v="dias eka  kusuma"/>
    <s v="eka.kusuma@district8.co"/>
    <s v="62821-2381-3792"/>
    <x v="10"/>
    <s v="CLIENT SERVICES APARTMENT"/>
    <s v="Housekeeping Supervisor"/>
    <x v="1"/>
    <s v="240466"/>
    <s v="Supervisor"/>
    <s v="POM District 8"/>
    <s v="Supervisor"/>
    <s v="240466"/>
    <m/>
    <s v="Housekeeping Supervisor"/>
    <x v="38"/>
  </r>
  <r>
    <s v="User"/>
    <s v="Dillie Febrian"/>
    <s v="dillie.febrian@district8.co"/>
    <s v="62818-6009-49"/>
    <x v="10"/>
    <s v="General Services"/>
    <s v="General Service Manager"/>
    <x v="1"/>
    <s v="241198"/>
    <s v="-"/>
    <s v="POM District 8"/>
    <s v="-"/>
    <s v="241198"/>
    <m/>
    <s v="General Service Manager"/>
    <x v="38"/>
  </r>
  <r>
    <s v="User"/>
    <s v="Dina Fitriana"/>
    <s v="dina.fitriana@district8.co"/>
    <s v="62856-9157-6787"/>
    <x v="10"/>
    <s v="FINANCE &amp; ACCOUNTING"/>
    <s v="Collection Staff"/>
    <x v="1"/>
    <s v="230647"/>
    <s v="Staff"/>
    <s v="POM District 8"/>
    <s v="Staff"/>
    <s v="230647"/>
    <m/>
    <s v="Collection Staff"/>
    <x v="38"/>
  </r>
  <r>
    <s v="User"/>
    <s v="Dirk Fischbach"/>
    <s v="dirk.fischbach@district8.co"/>
    <s v="62858-8871-3053"/>
    <x v="10"/>
    <s v="BUILDING MANAGEMENT"/>
    <s v="Building Management General Manager"/>
    <x v="1"/>
    <s v="240367"/>
    <s v="General Manager"/>
    <s v="POM District 8"/>
    <s v="General Manager"/>
    <s v="240367"/>
    <m/>
    <s v="Building Management General Manager"/>
    <x v="38"/>
  </r>
  <r>
    <s v="Non User"/>
    <s v="Eform District 8"/>
    <s v="eform@district8.co"/>
    <m/>
    <x v="10"/>
    <s v="HR &amp; GA"/>
    <s v="Hr &amp; Ga Staff"/>
    <x v="1"/>
    <s v="-"/>
    <s v="Staff"/>
    <s v="POM District 8"/>
    <s v="Staff"/>
    <s v="-"/>
    <m/>
    <s v="Hr &amp; Ga Staff"/>
    <x v="38"/>
  </r>
  <r>
    <s v="User"/>
    <s v="Elizabeth Putri"/>
    <s v="elizabeth.putri@district8.co"/>
    <s v="62821-1348-3927"/>
    <x v="10"/>
    <s v="Procurement"/>
    <s v="Assistant Manager Procurement"/>
    <x v="1"/>
    <s v="-"/>
    <s v="Assistant Manager"/>
    <s v="POM District 8"/>
    <s v="Assistant Manager"/>
    <s v="-"/>
    <m/>
    <s v="Assistant Manager Procurement"/>
    <x v="38"/>
  </r>
  <r>
    <s v="User"/>
    <s v="Elsa Gustian Restiani"/>
    <s v="gustian.restiani@district8.co"/>
    <m/>
    <x v="10"/>
    <s v="-"/>
    <s v="-"/>
    <x v="1"/>
    <s v="-"/>
    <s v="-"/>
    <s v="POM District 8"/>
    <s v="-"/>
    <s v="-"/>
    <m/>
    <s v="-"/>
    <x v="38"/>
  </r>
  <r>
    <s v="User"/>
    <s v="Elsita Damayanti"/>
    <s v="admin.purchasing2@district8.co"/>
    <m/>
    <x v="10"/>
    <s v="Procurement"/>
    <s v="Procurement Staff"/>
    <x v="1"/>
    <s v="-"/>
    <s v="Staff"/>
    <s v="POM District 8"/>
    <s v="Staff"/>
    <s v="-"/>
    <m/>
    <s v="Procurement Staff"/>
    <x v="38"/>
  </r>
  <r>
    <s v="User"/>
    <s v="Enrico Tanubrata"/>
    <s v="enrico.tanubrata@district8.co"/>
    <m/>
    <x v="10"/>
    <s v="-"/>
    <s v="-"/>
    <x v="1"/>
    <s v="-"/>
    <s v="-"/>
    <s v="POM District 8"/>
    <s v="-"/>
    <s v="-"/>
    <m/>
    <s v="-"/>
    <x v="38"/>
  </r>
  <r>
    <s v="User"/>
    <s v="Ericha Salsabila Rudiantono"/>
    <s v="ericha.salsabila@district8.co"/>
    <s v="62811-8725-050"/>
    <x v="10"/>
    <s v="HSE"/>
    <s v="Admin HSE Officer"/>
    <x v="1"/>
    <s v="241382"/>
    <s v="-"/>
    <s v="POM District 8"/>
    <s v="-"/>
    <s v="241382"/>
    <m/>
    <s v="Admin HSE Officer"/>
    <x v="38"/>
  </r>
  <r>
    <s v="User"/>
    <s v="Erwin Raharja"/>
    <s v="erwin.raharja@district8.co"/>
    <s v="62815-3937-5531; 62815-9410-212"/>
    <x v="10"/>
    <s v="ENGINEERING"/>
    <s v="Operational Genset &amp; Control Room Staff"/>
    <x v="1"/>
    <s v="240446"/>
    <s v="Staff"/>
    <s v="POM District 8"/>
    <s v="Staff"/>
    <s v="240446"/>
    <m/>
    <s v="Operational Genset &amp; Control Room Staff"/>
    <x v="38"/>
  </r>
  <r>
    <s v="User"/>
    <s v="Euaggelion David"/>
    <s v="euaggelion.david@district8.co"/>
    <s v="62896-8811-1403"/>
    <x v="10"/>
    <s v="Engineering"/>
    <s v="Project Coordinator"/>
    <x v="1"/>
    <s v="241294"/>
    <s v="-"/>
    <s v="POM District 8"/>
    <s v="-"/>
    <s v="241294"/>
    <m/>
    <s v="Project Coordinator"/>
    <x v="38"/>
  </r>
  <r>
    <s v="Non User"/>
    <s v="Facility Apartment"/>
    <s v="facilityapartment@district8.co"/>
    <m/>
    <x v="10"/>
    <s v="GE &amp; TR"/>
    <s v="Ge &amp; Tr Staff"/>
    <x v="1"/>
    <s v="-"/>
    <s v="Staff"/>
    <s v="POM District 8"/>
    <s v="Staff"/>
    <s v="-"/>
    <m/>
    <s v="Ge &amp; Tr Staff"/>
    <x v="38"/>
  </r>
  <r>
    <s v="User"/>
    <s v="Fanny Fajrianti Kartini"/>
    <s v="fanny.kartini@district8.co"/>
    <s v="62877-7619-6245"/>
    <x v="10"/>
    <s v="CLIENT SERVICES OFFICE"/>
    <s v="Fit Out Supervisor"/>
    <x v="1"/>
    <s v="240256"/>
    <s v="Supervisor"/>
    <s v="POM District 8"/>
    <s v="Supervisor"/>
    <s v="240256"/>
    <m/>
    <s v="Fit Out Supervisor"/>
    <x v="38"/>
  </r>
  <r>
    <s v="User"/>
    <s v="Farida Ismail"/>
    <s v="farida.ismail@district8.co"/>
    <s v="62812-2316-2898"/>
    <x v="10"/>
    <s v="CLIENT SERVICES OFFICE"/>
    <s v="Fit Out Staff"/>
    <x v="1"/>
    <s v="210847"/>
    <s v="Staff"/>
    <s v="POM District 8"/>
    <s v="Staff"/>
    <s v="210847"/>
    <m/>
    <s v="Fit Out Staff"/>
    <x v="38"/>
  </r>
  <r>
    <s v="User"/>
    <s v="Gary Kenneth Lovett"/>
    <s v="gary.lovett@district8.co"/>
    <m/>
    <x v="10"/>
    <s v="-"/>
    <s v="-"/>
    <x v="1"/>
    <s v="-"/>
    <s v="-"/>
    <s v="POM District 8"/>
    <s v="-"/>
    <s v="-"/>
    <m/>
    <s v="-"/>
    <x v="38"/>
  </r>
  <r>
    <s v="User"/>
    <s v="Grace Ruth Agustina"/>
    <s v="grace.ruth@district8.co"/>
    <s v="62823-6011-7812"/>
    <x v="10"/>
    <s v="CLIENT SERVICES APARTMENT"/>
    <s v="Tenant Relation Staff"/>
    <x v="1"/>
    <s v="231831"/>
    <s v="Staff"/>
    <s v="POM District 8"/>
    <s v="Staff"/>
    <s v="231831"/>
    <m/>
    <s v="Tenant Relation Staff"/>
    <x v="38"/>
  </r>
  <r>
    <s v="Non User"/>
    <s v="GSO ETERNITY"/>
    <s v="gso.eternity@district8.co"/>
    <m/>
    <x v="10"/>
    <s v="Operational"/>
    <s v="General Service"/>
    <x v="1"/>
    <s v="-"/>
    <s v="-"/>
    <s v="POM District 8"/>
    <s v="-"/>
    <s v="-"/>
    <m/>
    <s v="General Service"/>
    <x v="38"/>
  </r>
  <r>
    <s v="Non User"/>
    <s v="GSO INFINITY"/>
    <s v="gso.infinity@district8.co"/>
    <m/>
    <x v="10"/>
    <s v="Operational"/>
    <s v="General Service"/>
    <x v="1"/>
    <s v="-"/>
    <s v="-"/>
    <s v="POM District 8"/>
    <s v="-"/>
    <s v="-"/>
    <m/>
    <s v="General Service"/>
    <x v="38"/>
  </r>
  <r>
    <s v="Non User"/>
    <s v="GSO Office"/>
    <s v="gso.office@district8.co"/>
    <m/>
    <x v="10"/>
    <s v="Operational"/>
    <s v="General Service"/>
    <x v="1"/>
    <s v="-"/>
    <s v="-"/>
    <s v="POM District 8"/>
    <s v="-"/>
    <s v="-"/>
    <m/>
    <s v="General Service"/>
    <x v="38"/>
  </r>
  <r>
    <s v="User"/>
    <s v="Haerul Okta Fahmi"/>
    <s v="herul.okta@district8.co"/>
    <s v="62822-4620-0640"/>
    <x v="10"/>
    <s v="SECURITY"/>
    <s v="Security Supervisor"/>
    <x v="1"/>
    <s v="240492"/>
    <s v="Supervisor"/>
    <s v="POM District 8"/>
    <s v="Supervisor"/>
    <s v="240492"/>
    <m/>
    <s v="Security Supervisor"/>
    <x v="38"/>
  </r>
  <r>
    <s v="User"/>
    <s v="Hanwi sofjan"/>
    <s v="Hanwi.sofjan@district8.co"/>
    <s v="62877-7243-3330"/>
    <x v="10"/>
    <s v="FINANCE &amp; ACCOUNTING"/>
    <s v="Account Payable Supervisor"/>
    <x v="1"/>
    <s v="240399"/>
    <s v="Supervisor"/>
    <s v="POM District 8"/>
    <s v="Supervisor"/>
    <s v="240399"/>
    <m/>
    <s v="Account Payable Supervisor"/>
    <x v="38"/>
  </r>
  <r>
    <s v="Non User"/>
    <s v="HRD"/>
    <s v="HRD@district8.co"/>
    <m/>
    <x v="10"/>
    <s v="HR &amp; GA"/>
    <s v="Hr &amp; Ga Staff"/>
    <x v="1"/>
    <s v="-"/>
    <s v="Staff"/>
    <s v="POM District 8"/>
    <s v="Staff"/>
    <s v="-"/>
    <m/>
    <s v="Hr &amp; Ga Staff"/>
    <x v="38"/>
  </r>
  <r>
    <s v="Non User"/>
    <s v="HSE District 8"/>
    <s v="qhse@district8.co"/>
    <m/>
    <x v="10"/>
    <s v="Operational"/>
    <s v="Hse"/>
    <x v="1"/>
    <s v="-"/>
    <s v="-"/>
    <s v="POM District 8"/>
    <s v="-"/>
    <s v="-"/>
    <m/>
    <s v="Hse"/>
    <x v="38"/>
  </r>
  <r>
    <s v="User"/>
    <s v="I Gusti Bagus Fany Wira P"/>
    <s v="bagus.wira@ district8.co"/>
    <m/>
    <x v="10"/>
    <s v="-"/>
    <s v="-"/>
    <x v="1"/>
    <s v="-"/>
    <s v="-"/>
    <s v="POM District 8"/>
    <s v="-"/>
    <s v="-"/>
    <m/>
    <s v="-"/>
    <x v="38"/>
  </r>
  <r>
    <s v="User"/>
    <s v="Ikhfa Nurtamimi"/>
    <s v="ikhfa.nurtamimi@district8.co"/>
    <m/>
    <x v="10"/>
    <s v="General Services"/>
    <s v="Housekeeping Supervisor"/>
    <x v="1"/>
    <s v="-"/>
    <s v="Supervisor"/>
    <s v="POM District 8"/>
    <s v="Supervisor"/>
    <s v="-"/>
    <m/>
    <s v="Housekeeping Supervisor"/>
    <x v="38"/>
  </r>
  <r>
    <s v="Non User"/>
    <s v="info District 8"/>
    <s v="info@district8.co"/>
    <m/>
    <x v="10"/>
    <s v="HR &amp; GA"/>
    <s v="Hr &amp; Ga Staff"/>
    <x v="1"/>
    <s v="-"/>
    <s v="Staff"/>
    <s v="POM District 8"/>
    <s v="Staff"/>
    <s v="-"/>
    <m/>
    <s v="Hr &amp; Ga Staff"/>
    <x v="38"/>
  </r>
  <r>
    <s v="User"/>
    <s v="Irma Yulyanti"/>
    <s v="irma.yulyanti@district8.co"/>
    <m/>
    <x v="10"/>
    <s v="FINANCE &amp; ACCOUNTING"/>
    <s v="Account Receiveble Staff"/>
    <x v="1"/>
    <s v="-"/>
    <s v="Staff"/>
    <s v="POM District 8"/>
    <s v="Staff"/>
    <s v="-"/>
    <m/>
    <s v="Account Receiveble Staff"/>
    <x v="38"/>
  </r>
  <r>
    <s v="User"/>
    <s v="Istika Ananto"/>
    <s v="istika.ananto@district8.co"/>
    <m/>
    <x v="10"/>
    <s v="-"/>
    <s v="-"/>
    <x v="1"/>
    <s v="-"/>
    <s v="-"/>
    <s v="POM District 8"/>
    <s v="-"/>
    <s v="-"/>
    <m/>
    <s v="-"/>
    <x v="38"/>
  </r>
  <r>
    <s v="User"/>
    <s v="Kartika Hilda"/>
    <s v="kartika.hilda@district8.co"/>
    <m/>
    <x v="10"/>
    <s v="Procurement"/>
    <s v="Procurement Staff"/>
    <x v="1"/>
    <s v="-"/>
    <s v="Staff"/>
    <s v="POM District 8"/>
    <s v="Staff"/>
    <s v="-"/>
    <m/>
    <s v="Procurement Staff"/>
    <x v="38"/>
  </r>
  <r>
    <s v="User"/>
    <s v="Lenny Juniartha Christine"/>
    <s v="lenny.juniartha@district8.co"/>
    <m/>
    <x v="10"/>
    <s v="BUSINESS DEVELOPMENT"/>
    <s v="Business Development Manager"/>
    <x v="1"/>
    <s v="-"/>
    <s v="Manager"/>
    <s v="POM District 8"/>
    <s v="Manager"/>
    <s v="-"/>
    <m/>
    <s v="Business Development Manager"/>
    <x v="38"/>
  </r>
  <r>
    <s v="User"/>
    <s v="Leny Adriany"/>
    <s v="leny.adriany@district8.co"/>
    <m/>
    <x v="10"/>
    <s v="SECURITY &amp; PARKING"/>
    <s v="Parking Administration Staff"/>
    <x v="1"/>
    <s v="-"/>
    <s v="Staff"/>
    <s v="POM District 8"/>
    <s v="Staff"/>
    <s v="-"/>
    <m/>
    <s v="Parking Administration Staff"/>
    <x v="38"/>
  </r>
  <r>
    <s v="User"/>
    <s v="Lidia Amelia"/>
    <s v="lidia.amelia@district8.co"/>
    <m/>
    <x v="10"/>
    <s v="-"/>
    <s v="-"/>
    <x v="1"/>
    <s v="-"/>
    <s v="-"/>
    <s v="POM District 8"/>
    <s v="-"/>
    <s v="-"/>
    <m/>
    <s v="-"/>
    <x v="38"/>
  </r>
  <r>
    <s v="User"/>
    <s v="Mardiansyah"/>
    <s v="mardiansyah.mardiansyah@district8.co"/>
    <m/>
    <x v="10"/>
    <s v="CLIENT SERVICES APARTMENT"/>
    <s v="Tenant Facilities Staff"/>
    <x v="1"/>
    <s v="-"/>
    <s v="Staff"/>
    <s v="POM District 8"/>
    <s v="Staff"/>
    <s v="-"/>
    <m/>
    <s v="Tenant Facilities Staff"/>
    <x v="38"/>
  </r>
  <r>
    <s v="User"/>
    <s v="Mohamad Fauzi"/>
    <s v="mohamad.fauzi@district8.co"/>
    <m/>
    <x v="10"/>
    <s v="CLIENT SERVICES APARTMENT"/>
    <s v="Housekeeping Supervisor"/>
    <x v="1"/>
    <s v="-"/>
    <s v="Supervisor"/>
    <s v="POM District 8"/>
    <s v="Supervisor"/>
    <s v="-"/>
    <m/>
    <s v="Housekeeping Supervisor"/>
    <x v="38"/>
  </r>
  <r>
    <s v="User"/>
    <s v="Mohamad Soleh"/>
    <s v="mohamad.soleh@district8.co"/>
    <m/>
    <x v="10"/>
    <s v="CLIENT SERVICES OFFICE"/>
    <s v="Housekeeping Supervisor"/>
    <x v="1"/>
    <s v="-"/>
    <s v="Supervisor"/>
    <s v="POM District 8"/>
    <s v="Supervisor"/>
    <s v="-"/>
    <m/>
    <s v="Housekeeping Supervisor"/>
    <x v="38"/>
  </r>
  <r>
    <s v="User"/>
    <s v="Molyvia"/>
    <s v="molyvia.molyvia@district8.co"/>
    <m/>
    <x v="10"/>
    <s v="CLIENT SERVICES APARTMENT"/>
    <s v="Client Services Manager"/>
    <x v="1"/>
    <s v="-"/>
    <s v="Manager"/>
    <s v="POM District 8"/>
    <s v="Manager"/>
    <s v="-"/>
    <m/>
    <s v="Client Services Manager"/>
    <x v="38"/>
  </r>
  <r>
    <s v="User"/>
    <s v="Muhammad Arif Al Furqon"/>
    <s v="muhammad.furqon@ district8.co"/>
    <m/>
    <x v="10"/>
    <s v="SECURITY &amp; PARKING"/>
    <s v="Security Supervisor"/>
    <x v="1"/>
    <s v="-"/>
    <s v="Supervisor"/>
    <s v="POM District 8"/>
    <s v="Supervisor"/>
    <s v="-"/>
    <m/>
    <s v="Security Supervisor"/>
    <x v="38"/>
  </r>
  <r>
    <s v="User"/>
    <s v="Muhammad Ruchiyat"/>
    <s v="muhammad.ruchiyat@district8.co"/>
    <m/>
    <x v="10"/>
    <s v="CLIENT SERVICES APARTMENT"/>
    <s v="Tenant Facilities Staff"/>
    <x v="1"/>
    <s v="-"/>
    <s v="Staff"/>
    <s v="POM District 8"/>
    <s v="Staff"/>
    <s v="-"/>
    <m/>
    <s v="Tenant Facilities Staff"/>
    <x v="38"/>
  </r>
  <r>
    <s v="User"/>
    <s v="Nabila Sued Azzukhruf"/>
    <s v="nabila.azzukhruf@district8.co"/>
    <m/>
    <x v="10"/>
    <s v="-"/>
    <s v="-"/>
    <x v="1"/>
    <s v="-"/>
    <s v="-"/>
    <s v="POM District 8"/>
    <s v="-"/>
    <s v="-"/>
    <m/>
    <s v="-"/>
    <x v="38"/>
  </r>
  <r>
    <s v="User"/>
    <s v="Nikodemus Budi Prayitno"/>
    <s v="nikodemus.budi@district8.co"/>
    <m/>
    <x v="10"/>
    <s v="Procurement"/>
    <s v="Procurement Staff"/>
    <x v="1"/>
    <s v="-"/>
    <s v="Staff"/>
    <s v="POM District 8"/>
    <s v="Staff"/>
    <s v="-"/>
    <m/>
    <s v="Procurement Staff"/>
    <x v="38"/>
  </r>
  <r>
    <s v="User"/>
    <s v="Nita Rama yunita"/>
    <s v="nita.rama@district8.co"/>
    <m/>
    <x v="10"/>
    <s v="FINANCE &amp; ACCOUNTING"/>
    <s v="Finance &amp; Accouting Manager"/>
    <x v="1"/>
    <s v="-"/>
    <s v="Manager"/>
    <s v="POM District 8"/>
    <s v="Manager"/>
    <s v="-"/>
    <m/>
    <s v="Finance &amp; Accouting Manager"/>
    <x v="38"/>
  </r>
  <r>
    <s v="User"/>
    <s v="Nona Novelia"/>
    <s v="nona.novelia@district8.co"/>
    <m/>
    <x v="10"/>
    <s v="CLIENT SERVICES OFFICE"/>
    <s v="Tenant Relation Staff"/>
    <x v="1"/>
    <s v="-"/>
    <s v="Staff"/>
    <s v="POM District 8"/>
    <s v="Staff"/>
    <s v="-"/>
    <m/>
    <s v="Tenant Relation Staff"/>
    <x v="38"/>
  </r>
  <r>
    <s v="User"/>
    <s v="Novrizal Salahuddin"/>
    <s v="novrizal.salahuddin@district8.co"/>
    <m/>
    <x v="10"/>
    <s v="ENGINEERING"/>
    <s v="Engineering Assistant Manager"/>
    <x v="1"/>
    <s v="-"/>
    <s v="Assistant Manager"/>
    <s v="POM District 8"/>
    <s v="Assistant Manager"/>
    <s v="-"/>
    <m/>
    <s v="Engineering Assistant Manager"/>
    <x v="38"/>
  </r>
  <r>
    <s v="User"/>
    <s v="Nur Rahman Colorado"/>
    <s v="nr.colorado@district8.co"/>
    <m/>
    <x v="10"/>
    <s v="-"/>
    <s v="-"/>
    <x v="1"/>
    <s v="-"/>
    <s v="-"/>
    <s v="POM District 8"/>
    <s v="-"/>
    <s v="-"/>
    <m/>
    <s v="-"/>
    <x v="38"/>
  </r>
  <r>
    <s v="User"/>
    <s v="Nurhadi"/>
    <s v="nurhadi.nurhadi@district8.co"/>
    <m/>
    <x v="10"/>
    <s v="-"/>
    <s v="-"/>
    <x v="1"/>
    <s v="-"/>
    <s v="-"/>
    <s v="POM District 8"/>
    <s v="-"/>
    <s v="-"/>
    <m/>
    <s v="-"/>
    <x v="38"/>
  </r>
  <r>
    <s v="User"/>
    <s v="Oscar Delon"/>
    <s v="oscar.delon@district8.co"/>
    <m/>
    <x v="10"/>
    <s v="FINANCE &amp; ACCOUNTING"/>
    <s v="Finance &amp; Accounting Supervisor"/>
    <x v="1"/>
    <s v="-"/>
    <s v="Supervisor"/>
    <s v="POM District 8"/>
    <s v="Supervisor"/>
    <s v="-"/>
    <m/>
    <s v="Finance &amp; Accounting Supervisor"/>
    <x v="38"/>
  </r>
  <r>
    <s v="User"/>
    <s v="Panggih Hidayat"/>
    <s v="panggih.hidayat@district8.co"/>
    <m/>
    <x v="10"/>
    <s v="ENGINEERING"/>
    <s v="Engineering Supervisor"/>
    <x v="1"/>
    <s v="-"/>
    <s v="Supervisor"/>
    <s v="POM District 8"/>
    <s v="Supervisor"/>
    <s v="-"/>
    <m/>
    <s v="Engineering Supervisor"/>
    <x v="38"/>
  </r>
  <r>
    <s v="Non User"/>
    <s v="Parking Collection"/>
    <s v="parking.collection@district8.co"/>
    <m/>
    <x v="10"/>
    <s v="Operational"/>
    <s v="Operational"/>
    <x v="1"/>
    <s v="-"/>
    <s v="-"/>
    <s v="POM District 8"/>
    <s v="-"/>
    <s v="-"/>
    <m/>
    <s v="Operational"/>
    <x v="38"/>
  </r>
  <r>
    <s v="User"/>
    <s v="Prasandi  Bagus Santoso"/>
    <s v="prasandi.bagus@district8.co"/>
    <m/>
    <x v="10"/>
    <s v="CLIENT SERVICES APARTMENT"/>
    <s v="Fit Out Supervisor"/>
    <x v="1"/>
    <s v="-"/>
    <s v="Supervisor"/>
    <s v="POM District 8"/>
    <s v="Supervisor"/>
    <s v="-"/>
    <m/>
    <s v="Fit Out Supervisor"/>
    <x v="38"/>
  </r>
  <r>
    <s v="User"/>
    <s v="Prima Kartika Ayu"/>
    <s v="prima.kartika@district8.co"/>
    <m/>
    <x v="10"/>
    <s v="-"/>
    <s v="-"/>
    <x v="1"/>
    <s v="-"/>
    <s v="-"/>
    <s v="POM District 8"/>
    <s v="-"/>
    <s v="-"/>
    <m/>
    <s v="-"/>
    <x v="38"/>
  </r>
  <r>
    <s v="User"/>
    <s v="Raden Andhika Abdul Razaaqq"/>
    <s v="raden.andhika@district8.co"/>
    <m/>
    <x v="10"/>
    <s v="-"/>
    <s v="-"/>
    <x v="1"/>
    <s v="-"/>
    <s v="-"/>
    <s v="POM District 8"/>
    <s v="-"/>
    <s v="-"/>
    <m/>
    <s v="-"/>
    <x v="38"/>
  </r>
  <r>
    <s v="User"/>
    <s v="Rafli Dwi"/>
    <s v="rafli.dwi@district8.co"/>
    <m/>
    <x v="10"/>
    <s v="HRGA &amp; LEGAL"/>
    <s v="Storekeeper Staff"/>
    <x v="1"/>
    <s v="-"/>
    <s v="Staff"/>
    <s v="POM District 8"/>
    <s v="Staff"/>
    <s v="-"/>
    <m/>
    <s v="Storekeeper Staff"/>
    <x v="38"/>
  </r>
  <r>
    <s v="User"/>
    <s v="Raissa Aoulia Agustian"/>
    <s v="raissa.aoulia@district8.co"/>
    <m/>
    <x v="10"/>
    <s v="CLIENT SERVICES OFFICE"/>
    <s v="Tenant Relation Supervisor"/>
    <x v="1"/>
    <s v="-"/>
    <s v="Supervisor"/>
    <s v="POM District 8"/>
    <s v="Supervisor"/>
    <s v="-"/>
    <m/>
    <s v="Tenant Relation Supervisor"/>
    <x v="38"/>
  </r>
  <r>
    <s v="Non User"/>
    <s v="Receptionist D8"/>
    <s v="receptionist.d8@district8.co"/>
    <m/>
    <x v="10"/>
    <s v="-"/>
    <s v="-"/>
    <x v="1"/>
    <s v="-"/>
    <s v="-"/>
    <s v="POM District 8"/>
    <s v="-"/>
    <s v="-"/>
    <m/>
    <s v="-"/>
    <x v="38"/>
  </r>
  <r>
    <s v="User"/>
    <s v="Reynaldi"/>
    <s v="reynaldi@district8.co"/>
    <m/>
    <x v="10"/>
    <s v="-"/>
    <s v="-"/>
    <x v="1"/>
    <s v="-"/>
    <s v="-"/>
    <s v="POM District 8"/>
    <s v="-"/>
    <s v="-"/>
    <m/>
    <s v="-"/>
    <x v="38"/>
  </r>
  <r>
    <s v="User"/>
    <s v="Rizka Ayu"/>
    <s v="rizka.ayu@district8.co"/>
    <m/>
    <x v="10"/>
    <s v="FINANCE &amp; ACCOUNTING"/>
    <s v="Secretary Staff"/>
    <x v="1"/>
    <s v="-"/>
    <s v="Staff"/>
    <s v="POM District 8"/>
    <s v="Staff"/>
    <s v="-"/>
    <m/>
    <s v="Secretary Staff"/>
    <x v="38"/>
  </r>
  <r>
    <s v="User"/>
    <s v="RR. Devie Andini"/>
    <s v="devie.andini@district8.co"/>
    <m/>
    <x v="10"/>
    <s v="CLIENT SERVICES OFFICE"/>
    <s v="Guest Services Officer Staff"/>
    <x v="1"/>
    <s v="-"/>
    <s v="Staff"/>
    <s v="POM District 8"/>
    <s v="Staff"/>
    <s v="-"/>
    <m/>
    <s v="Guest Services Officer Staff"/>
    <x v="38"/>
  </r>
  <r>
    <s v="User"/>
    <s v="Sam T. Nahawi"/>
    <s v="tariq.alnahawi@district8.co"/>
    <m/>
    <x v="10"/>
    <s v="SECURITY &amp; PARKING"/>
    <s v="Security Manager"/>
    <x v="1"/>
    <s v="-"/>
    <s v="Manager"/>
    <s v="POM District 8"/>
    <s v="Manager"/>
    <s v="-"/>
    <m/>
    <s v="Security Manager"/>
    <x v="38"/>
  </r>
  <r>
    <s v="User"/>
    <s v="Sazi  Ajeng"/>
    <s v="sazi.ajeng@district8.co"/>
    <m/>
    <x v="10"/>
    <s v="CLIENT SERVICES APARTMENT"/>
    <s v="Guest Services Officer Supervisor"/>
    <x v="1"/>
    <s v="-"/>
    <s v="Supervisor"/>
    <s v="POM District 8"/>
    <s v="Supervisor"/>
    <s v="-"/>
    <m/>
    <s v="Guest Services Officer Supervisor"/>
    <x v="38"/>
  </r>
  <r>
    <s v="Non User"/>
    <s v="Secretary TR Apt"/>
    <s v="Secretary.tr.apt@district8.co"/>
    <m/>
    <x v="10"/>
    <s v="BUILDING MANAGEMENT"/>
    <s v="Secretary Supervisor"/>
    <x v="1"/>
    <s v="-"/>
    <s v="Supervisor"/>
    <s v="POM District 8"/>
    <s v="Supervisor"/>
    <s v="-"/>
    <m/>
    <s v="Secretary Supervisor"/>
    <x v="38"/>
  </r>
  <r>
    <s v="Non User"/>
    <s v="Secretary.GM D8"/>
    <s v="secretary.gmd8@district8.co"/>
    <m/>
    <x v="10"/>
    <s v="BUILDING MANAGEMENT"/>
    <s v="Secretary Supervisor"/>
    <x v="1"/>
    <s v="-"/>
    <s v="Supervisor"/>
    <s v="POM District 8"/>
    <s v="Supervisor"/>
    <s v="-"/>
    <m/>
    <s v="Secretary Supervisor"/>
    <x v="38"/>
  </r>
  <r>
    <s v="User"/>
    <s v="Sendy Noer"/>
    <s v="sendy.noer@district8.co"/>
    <m/>
    <x v="10"/>
    <s v="BUSINESS DEVELOPMENT"/>
    <s v="Public Relation Assistant Manager"/>
    <x v="1"/>
    <s v="-"/>
    <s v="Assistant Manager"/>
    <s v="POM District 8"/>
    <s v="Assistant Manager"/>
    <s v="-"/>
    <m/>
    <s v="Public Relation Assistant Manager"/>
    <x v="38"/>
  </r>
  <r>
    <s v="User"/>
    <s v="Setyoningsih"/>
    <s v="setyoningsih.nien@district8.co"/>
    <m/>
    <x v="10"/>
    <s v="-"/>
    <s v="-"/>
    <x v="1"/>
    <s v="-"/>
    <s v="-"/>
    <s v="POM District 8"/>
    <s v="-"/>
    <s v="-"/>
    <m/>
    <s v="-"/>
    <x v="38"/>
  </r>
  <r>
    <s v="User"/>
    <s v="Sheila Andriana"/>
    <s v="sheila.andriana@district8.co"/>
    <m/>
    <x v="10"/>
    <s v="CLIENT SERVICES OFFICE"/>
    <s v="Client Services Manager"/>
    <x v="1"/>
    <s v="-"/>
    <s v="Manager"/>
    <s v="POM District 8"/>
    <s v="Manager"/>
    <s v="-"/>
    <m/>
    <s v="Client Services Manager"/>
    <x v="38"/>
  </r>
  <r>
    <s v="User"/>
    <s v="Sigit Pratomo"/>
    <s v="sigit.pratomo@district8.co"/>
    <m/>
    <x v="10"/>
    <s v="General Services"/>
    <s v="Housekeeping Supervisor"/>
    <x v="1"/>
    <s v="-"/>
    <s v="Supervisor"/>
    <s v="POM District 8"/>
    <s v="Supervisor"/>
    <s v="-"/>
    <m/>
    <s v="Housekeeping Supervisor"/>
    <x v="38"/>
  </r>
  <r>
    <s v="User"/>
    <s v="Siti Nurfadilah"/>
    <s v="siti.nurfadilah@district8.co"/>
    <m/>
    <x v="10"/>
    <s v="-"/>
    <s v="-"/>
    <x v="1"/>
    <s v="-"/>
    <s v="-"/>
    <s v="POM District 8"/>
    <s v="-"/>
    <s v="-"/>
    <m/>
    <s v="-"/>
    <x v="38"/>
  </r>
  <r>
    <s v="User"/>
    <s v="Sri Mulyani"/>
    <s v="sri.mulyani@district8.co"/>
    <m/>
    <x v="10"/>
    <s v="ENGINEERING"/>
    <s v="Engineering Administration Staff"/>
    <x v="1"/>
    <s v="-"/>
    <s v="Staff"/>
    <s v="POM District 8"/>
    <s v="Staff"/>
    <s v="-"/>
    <m/>
    <s v="Engineering Administration Staff"/>
    <x v="38"/>
  </r>
  <r>
    <s v="User"/>
    <s v="stevvie lessil"/>
    <s v="stevvie.lessil@district8.co"/>
    <m/>
    <x v="10"/>
    <s v="-"/>
    <s v="-"/>
    <x v="1"/>
    <s v="-"/>
    <s v="-"/>
    <s v="POM District 8"/>
    <s v="-"/>
    <s v="-"/>
    <m/>
    <s v="-"/>
    <x v="38"/>
  </r>
  <r>
    <s v="User"/>
    <s v="Sugito"/>
    <s v="sugito@district8.co"/>
    <m/>
    <x v="10"/>
    <s v="CLIENT SERVICES OFFICE"/>
    <s v="Housekeeping Supervisor"/>
    <x v="1"/>
    <s v="-"/>
    <s v="Supervisor"/>
    <s v="POM District 8"/>
    <s v="Supervisor"/>
    <s v="-"/>
    <m/>
    <s v="Housekeeping Supervisor"/>
    <x v="38"/>
  </r>
  <r>
    <s v="User"/>
    <s v="Sulaiman"/>
    <s v="sulaiman.sulaiman@district8.co"/>
    <m/>
    <x v="10"/>
    <s v="ENGINEERING"/>
    <s v="Technician Staff"/>
    <x v="1"/>
    <s v="-"/>
    <s v="Staff"/>
    <s v="POM District 8"/>
    <s v="Staff"/>
    <s v="-"/>
    <m/>
    <s v="Technician Staff"/>
    <x v="38"/>
  </r>
  <r>
    <s v="Non User"/>
    <s v="Supervisor ENG"/>
    <s v="supervisor.eng@district8.co"/>
    <m/>
    <x v="10"/>
    <s v="Engineering"/>
    <s v="Engineering Spv"/>
    <x v="1"/>
    <s v="-"/>
    <s v="-"/>
    <s v="POM District 8"/>
    <s v="-"/>
    <s v="-"/>
    <m/>
    <s v="Engineering Spv"/>
    <x v="38"/>
  </r>
  <r>
    <s v="User"/>
    <s v="Thesya Nadya"/>
    <s v="thesya.nadya@district8.co"/>
    <m/>
    <x v="10"/>
    <s v="SECURITY &amp; PARKING"/>
    <s v="Security Supervisor"/>
    <x v="1"/>
    <s v="-"/>
    <s v="Supervisor"/>
    <s v="POM District 8"/>
    <s v="Supervisor"/>
    <s v="-"/>
    <m/>
    <s v="Security Supervisor"/>
    <x v="38"/>
  </r>
  <r>
    <s v="User"/>
    <s v="Tiur Lamria"/>
    <s v="tiur.lamria@district8.co"/>
    <m/>
    <x v="10"/>
    <s v="Procurement"/>
    <s v="Purchasing Staff"/>
    <x v="1"/>
    <s v="-"/>
    <s v="Staff"/>
    <s v="POM District 8"/>
    <s v="Staff"/>
    <s v="-"/>
    <m/>
    <s v="Purchasing Staff"/>
    <x v="38"/>
  </r>
  <r>
    <s v="User"/>
    <s v="Tri Lestari"/>
    <s v="tri.lestari@district8.co"/>
    <m/>
    <x v="10"/>
    <s v="CLIENT SERVICES OFFICE"/>
    <s v="Housekeeping Supervisor"/>
    <x v="1"/>
    <s v="-"/>
    <s v="Supervisor"/>
    <s v="POM District 8"/>
    <s v="Supervisor"/>
    <s v="-"/>
    <m/>
    <s v="Housekeeping Supervisor"/>
    <x v="38"/>
  </r>
  <r>
    <s v="User"/>
    <s v="Tuti Fitrianasari"/>
    <s v="admengoprs@district8.co"/>
    <m/>
    <x v="10"/>
    <s v="ENGINEERING"/>
    <s v="Engineering Administration Staff"/>
    <x v="1"/>
    <s v="-"/>
    <s v="Staff"/>
    <s v="POM District 8"/>
    <s v="Staff"/>
    <s v="-"/>
    <m/>
    <s v="Engineering Administration Staff"/>
    <x v="38"/>
  </r>
  <r>
    <s v="User"/>
    <s v="Vidya Nur"/>
    <s v="vidya.nur@district8.co"/>
    <m/>
    <x v="10"/>
    <s v="HRGA &amp; LEGAL"/>
    <s v="Storekeeper Staff"/>
    <x v="1"/>
    <s v="-"/>
    <s v="Staff"/>
    <s v="POM District 8"/>
    <s v="Staff"/>
    <s v="-"/>
    <m/>
    <s v="Storekeeper Staff"/>
    <x v="38"/>
  </r>
  <r>
    <s v="User"/>
    <s v="Vincentius Yanse Andressa"/>
    <s v="yanse.andressa@district8.co"/>
    <m/>
    <x v="10"/>
    <s v="HSE"/>
    <s v="Hse Supervisor"/>
    <x v="1"/>
    <s v="-"/>
    <s v="Supervisor"/>
    <s v="POM District 8"/>
    <s v="Supervisor"/>
    <s v="-"/>
    <m/>
    <s v="Hse Supervisor"/>
    <x v="38"/>
  </r>
  <r>
    <s v="User"/>
    <s v="Vinka Novelia"/>
    <s v="vinka.novelia@district8.co"/>
    <m/>
    <x v="10"/>
    <s v="Procurement"/>
    <s v="Purchasing Manager"/>
    <x v="1"/>
    <s v="-"/>
    <s v="Manager"/>
    <s v="POM District 8"/>
    <s v="Manager"/>
    <s v="-"/>
    <m/>
    <s v="Purchasing Manager"/>
    <x v="38"/>
  </r>
  <r>
    <s v="User"/>
    <s v="Vivi Nurhaliza"/>
    <s v="vivi.nurhaliza@district8.co"/>
    <m/>
    <x v="10"/>
    <s v="-"/>
    <s v="-"/>
    <x v="1"/>
    <s v="-"/>
    <s v="-"/>
    <s v="POM District 8"/>
    <s v="-"/>
    <s v="-"/>
    <m/>
    <s v="-"/>
    <x v="38"/>
  </r>
  <r>
    <s v="User"/>
    <s v="Waluyo"/>
    <s v="waluyo.waluyo@district8.co"/>
    <m/>
    <x v="10"/>
    <s v="ENGINEERING"/>
    <s v="Operational Handling Complaint Supervisor"/>
    <x v="1"/>
    <s v="-"/>
    <s v="Supervisor"/>
    <s v="POM District 8"/>
    <s v="Supervisor"/>
    <s v="-"/>
    <m/>
    <s v="Operational Handling Complaint Supervisor"/>
    <x v="38"/>
  </r>
  <r>
    <s v="User"/>
    <s v="Win Ardyani"/>
    <s v="win.ardyani@district8.co"/>
    <m/>
    <x v="10"/>
    <s v="-"/>
    <s v="-"/>
    <x v="1"/>
    <s v="-"/>
    <s v="-"/>
    <s v="POM District 8"/>
    <s v="-"/>
    <s v="-"/>
    <m/>
    <s v="-"/>
    <x v="38"/>
  </r>
  <r>
    <s v="User"/>
    <s v="Winny Eliza Rose"/>
    <s v="winny.rose@district8.co"/>
    <m/>
    <x v="10"/>
    <s v="CLIENT SERVICES APARTMENT"/>
    <s v="Fit Out Staff"/>
    <x v="1"/>
    <s v="-"/>
    <s v="Staff"/>
    <s v="POM District 8"/>
    <s v="Staff"/>
    <s v="-"/>
    <m/>
    <s v="Fit Out Staff"/>
    <x v="38"/>
  </r>
  <r>
    <s v="User"/>
    <s v="Yolanda Fadilla"/>
    <s v="yolanda.fadilla@district8.co"/>
    <m/>
    <x v="10"/>
    <s v="CLIENT SERVICES APARTMENT"/>
    <s v="Tenant Relation Supervisor"/>
    <x v="1"/>
    <s v="-"/>
    <s v="Supervisor"/>
    <s v="POM District 8"/>
    <s v="Supervisor"/>
    <s v="-"/>
    <m/>
    <s v="Tenant Relation Supervisor"/>
    <x v="38"/>
  </r>
  <r>
    <s v="User"/>
    <s v="Yosi Handriyawake"/>
    <s v="yosi.handriyawake@district8.co"/>
    <m/>
    <x v="10"/>
    <s v="-"/>
    <s v="-"/>
    <x v="1"/>
    <s v="-"/>
    <s v="-"/>
    <s v="POM District 8"/>
    <s v="-"/>
    <s v="-"/>
    <m/>
    <s v="-"/>
    <x v="38"/>
  </r>
  <r>
    <s v="User"/>
    <s v="Yuli Astuti"/>
    <s v="yuli.astuti@district8.co"/>
    <m/>
    <x v="10"/>
    <s v="-"/>
    <s v="-"/>
    <x v="1"/>
    <s v="-"/>
    <s v="-"/>
    <s v="POM District 8"/>
    <s v="-"/>
    <s v="-"/>
    <m/>
    <s v="-"/>
    <x v="38"/>
  </r>
  <r>
    <s v="User"/>
    <s v="Yusrizal"/>
    <s v="yusrizal@district8.co"/>
    <m/>
    <x v="10"/>
    <s v="-"/>
    <s v="-"/>
    <x v="1"/>
    <s v="-"/>
    <s v="-"/>
    <s v="POM District 8"/>
    <s v="-"/>
    <s v="-"/>
    <m/>
    <s v="-"/>
    <x v="3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1"/>
    <s v="JANUARI"/>
    <s v="LIDYA."/>
    <s v="FIT OUT"/>
    <s v="FIT OUT ASSISTANT MANAGER"/>
    <s v="FIT OUT ASSISTANT MANAGER"/>
    <s v="ASHTA"/>
    <x v="0"/>
    <x v="0"/>
    <n v="1308000"/>
    <m/>
    <n v="1308000"/>
  </r>
  <r>
    <n v="2"/>
    <s v="JANUARI"/>
    <s v="MARGARETHA RANI ASTUTI"/>
    <s v="FIT OUT"/>
    <s v="FIT OUT MANAGER"/>
    <s v="FIT OUT MANAGER"/>
    <s v="MALL OF INDONESIA"/>
    <x v="1"/>
    <x v="0"/>
    <n v="1308000"/>
    <m/>
    <n v="1308000"/>
  </r>
  <r>
    <n v="3"/>
    <s v="JULI"/>
    <s v="CERIA THALIA SUMANTI"/>
    <s v="FIT OUT"/>
    <s v="FIT OUT SUPERVISOR"/>
    <s v="FIT OUT SUPERVISOR"/>
    <s v="ASHTA"/>
    <x v="2"/>
    <x v="1"/>
    <m/>
    <n v="588000"/>
    <n v="588000"/>
  </r>
  <r>
    <n v="4"/>
    <s v="JULI"/>
    <s v="HARRIS SETIAWAN"/>
    <s v="FIT OUT"/>
    <s v="FIT OUT SUPERVISOR"/>
    <s v="FIT OUT SUPERVISOR"/>
    <s v="ASHTA"/>
    <x v="2"/>
    <x v="1"/>
    <m/>
    <n v="588000"/>
    <n v="588000"/>
  </r>
  <r>
    <n v="5"/>
    <s v="JANUARI"/>
    <s v="VANESSA MARIA L"/>
    <s v="LEASING"/>
    <s v="LEASING SUPERVISOR"/>
    <s v="LEASING SUPERVISOR"/>
    <s v="ASHTA"/>
    <x v="3"/>
    <x v="0"/>
    <n v="1308000"/>
    <m/>
    <n v="1308000"/>
  </r>
  <r>
    <n v="6"/>
    <s v="JANUARI"/>
    <s v="NISRIINA NURHALIZA"/>
    <s v="CENTER EXPERIENCE"/>
    <s v="SOCIAL MEDIA &amp; DIGITAL ADMINISTRATION SENIOR STAFF"/>
    <s v="SOCIAL MEDIA &amp; DIGITAL ADMINISTRATION SENIOR STAFF"/>
    <s v="PIK AVENUE"/>
    <x v="3"/>
    <x v="1"/>
    <m/>
    <n v="588000"/>
    <n v="588000"/>
  </r>
  <r>
    <n v="7"/>
    <s v="JANUARI"/>
    <s v="ARIEF KURNIAWAN"/>
    <s v="CENTER EXPERIENCE"/>
    <s v="SOCIAL MEDIA &amp; DIGITAL ADMINISTRATION SUPERVISOR"/>
    <s v="SOCIAL MEDIA &amp; DIGITAL ADMINISTRATION SUPERVISOR"/>
    <s v="ASHTA"/>
    <x v="2"/>
    <x v="1"/>
    <m/>
    <n v="588000"/>
    <n v="588000"/>
  </r>
  <r>
    <n v="8"/>
    <s v="JANUARI"/>
    <s v="ALEXANDRA J STEFANIE MODOK"/>
    <s v="CORPORATE COMMUNICATION &amp; AFFAIR"/>
    <s v="SOCIAL MEDIA STRATEGIST ASSISTANT MANAGER"/>
    <s v="SOCIAL MEDIA DIGITAL ADMINISTRATION ASSISTANT MANAGER"/>
    <s v="PIK OFFICE / HQ"/>
    <x v="4"/>
    <x v="0"/>
    <n v="1308000"/>
    <m/>
    <n v="13080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1">
  <r>
    <n v="1"/>
    <d v="2025-01-01T00:00:00"/>
    <s v="MPP 2025"/>
    <s v="BUSINESS DEVELOPMENT"/>
    <s v="MPP003"/>
    <s v="POM D8_MPP 2025_MPP003"/>
    <s v="OTHER-PT. KAWASAN MANDIRI BERSAMA - POM - DISTRICT 8"/>
    <s v="OTHER-PT. KAWASAN MANDIRI BERSAMA - POM - DISTRICT 8"/>
    <m/>
    <m/>
    <s v="SUPERVISOR"/>
    <s v="MARKETING COMMUNICATION SUPERVISOR"/>
    <s v="POM"/>
    <s v="ESTATE D8"/>
    <x v="0"/>
    <s v="KMB"/>
    <s v="POM D8"/>
    <x v="0"/>
    <n v="12"/>
    <n v="49000"/>
    <n v="588000"/>
  </r>
  <r>
    <n v="2"/>
    <d v="2025-01-01T00:00:00"/>
    <s v="MPP 2025"/>
    <s v="PROCUREMENT"/>
    <s v="MPP004"/>
    <s v="POM D8_MPP 2025_MPP004"/>
    <s v="OTHER-PT. KAWASAN MANDIRI BERSAMA - POM - DISTRICT 8"/>
    <s v="OTHER-PT. KAWASAN MANDIRI BERSAMA - POM - DISTRICT 8"/>
    <m/>
    <m/>
    <s v="STAFF"/>
    <s v="PROCUREMENT STAFF"/>
    <s v="POM"/>
    <s v="ESTATE D8"/>
    <x v="0"/>
    <s v="KMB"/>
    <s v="POM D8"/>
    <x v="1"/>
    <n v="12"/>
    <n v="109000"/>
    <n v="1308000"/>
  </r>
  <r>
    <n v="3"/>
    <d v="2025-01-01T00:00:00"/>
    <s v="MPP 2025"/>
    <s v="CLIENT SERVICES OFFICE"/>
    <s v="MPP005"/>
    <s v="POM D8_MPP 2025_MPP005"/>
    <s v="OTHER-PT. KARUNIA ARTHA PRATAMA - POM - DISTRIC 8"/>
    <s v="OTHER-PT. KARUNIA ARTHA PRATAMA - POM - DISTRIC 8"/>
    <m/>
    <m/>
    <s v="SR STAFF"/>
    <s v="TENANT RELATION COORDINATOR"/>
    <s v="POM"/>
    <s v="OFFICE"/>
    <x v="0"/>
    <s v="KAP"/>
    <s v="POM D8"/>
    <x v="0"/>
    <n v="12"/>
    <n v="49000"/>
    <n v="588000"/>
  </r>
  <r>
    <n v="4"/>
    <d v="2025-01-01T00:00:00"/>
    <s v="MPP 2025"/>
    <s v="CLIENT SERVICES APARTMENT"/>
    <s v="MPP006"/>
    <s v="POM D8_MPP 2025_MPP006"/>
    <s v="OTHER-PT. KARUNIA ARTHA PRATAMA - POM - DISTRIC 8"/>
    <s v="OTHER-PT. KARUNIA ARTHA PRATAMA - POM - DISTRIC 8"/>
    <m/>
    <m/>
    <s v="SUPERVISOR"/>
    <s v="TENANT RELATION SUPERVISOR"/>
    <s v="POM"/>
    <s v="OFFICE"/>
    <x v="0"/>
    <s v="KAP"/>
    <s v="POM D8"/>
    <x v="0"/>
    <n v="12"/>
    <n v="49000"/>
    <n v="588000"/>
  </r>
  <r>
    <n v="5"/>
    <d v="2025-01-01T00:00:00"/>
    <s v="MPP 2025"/>
    <s v="SECURITY"/>
    <s v="MPP007"/>
    <s v="POM D8_MPP 2025_MPP007"/>
    <s v="OTHER-PT. KAWASAN MANDIRI BERSAMA - POM - DISTRICT 8"/>
    <s v="OTHER-PT. KAWASAN MANDIRI BERSAMA - POM - DISTRICT 8"/>
    <m/>
    <m/>
    <s v="MANAGER"/>
    <s v="SECURITY MANAGER"/>
    <s v="POM"/>
    <s v="ESTATE D8"/>
    <x v="0"/>
    <s v="KMB"/>
    <s v="POM D8"/>
    <x v="1"/>
    <n v="12"/>
    <n v="109000"/>
    <n v="1308000"/>
  </r>
  <r>
    <n v="6"/>
    <d v="2025-01-01T00:00:00"/>
    <s v="MPP 2025"/>
    <s v="SECURITY"/>
    <s v="MPP008"/>
    <s v="POM D8_MPP 2025_MPP008"/>
    <s v="OTHER-PT. KARUNIA ARTHA PRATAMA - POM - DISTRIC 8"/>
    <s v="OTHER-PT. KARUNIA ARTHA PRATAMA - POM - DISTRIC 8"/>
    <m/>
    <m/>
    <s v="ASSISTANT MANAGER"/>
    <s v="SECURITY ASSISTANT MANAGER"/>
    <s v="POM"/>
    <s v="APARTMENT"/>
    <x v="0"/>
    <s v="KAP"/>
    <s v="POM D8"/>
    <x v="1"/>
    <n v="12"/>
    <n v="109000"/>
    <n v="1308000"/>
  </r>
  <r>
    <n v="7"/>
    <d v="2025-01-01T00:00:00"/>
    <s v="MPP 2025"/>
    <s v="SECURITY"/>
    <s v="MPP009"/>
    <s v="POM D8_MPP 2025_MPP009"/>
    <s v="OTHER-PT. KARUNIA ARTHA PRATAMA - POM - DISTRIC 8"/>
    <s v="OTHER-PT. KARUNIA ARTHA PRATAMA - POM - DISTRIC 8"/>
    <m/>
    <m/>
    <s v="STAFF"/>
    <s v="CCTV STAFF"/>
    <s v="POM"/>
    <s v="APARTMENT"/>
    <x v="0"/>
    <s v="KAP"/>
    <s v="POM D8"/>
    <x v="0"/>
    <n v="12"/>
    <n v="49000"/>
    <n v="588000"/>
  </r>
  <r>
    <n v="8"/>
    <d v="2025-01-01T00:00:00"/>
    <s v="MPP 2025"/>
    <s v="SECURITY"/>
    <s v="MPP010"/>
    <s v="POM D8_MPP 2025_MPP010"/>
    <s v="OTHER-PT. KARUNIA ARTHA PRATAMA - POM - DISTRIC 8"/>
    <s v="OTHER-PT. KARUNIA ARTHA PRATAMA - POM - DISTRIC 8"/>
    <m/>
    <m/>
    <s v="STAFF"/>
    <s v="CCTV STAFF"/>
    <s v="POM"/>
    <s v="APARTMENT"/>
    <x v="0"/>
    <s v="KAP"/>
    <s v="POM D8"/>
    <x v="0"/>
    <n v="12"/>
    <n v="49000"/>
    <n v="588000"/>
  </r>
  <r>
    <n v="9"/>
    <d v="2025-01-01T00:00:00"/>
    <s v="MPP 2025"/>
    <s v="SECURITY"/>
    <s v="MPP011"/>
    <s v="POM D8_MPP 2025_MPP011"/>
    <s v="OTHER-PT. KARUNIA ARTHA PRATAMA - POM - DISTRIC 8"/>
    <s v="OTHER-PT. KARUNIA ARTHA PRATAMA - POM - DISTRIC 8"/>
    <m/>
    <m/>
    <s v="STAFF"/>
    <s v="CCTV STAFF"/>
    <s v="POM"/>
    <s v="APARTMENT"/>
    <x v="0"/>
    <s v="KAP"/>
    <s v="POM D8"/>
    <x v="0"/>
    <n v="12"/>
    <n v="49000"/>
    <n v="588000"/>
  </r>
  <r>
    <n v="10"/>
    <d v="2025-01-01T00:00:00"/>
    <s v="MPP 2025"/>
    <s v="SECURITY"/>
    <s v="MPP012"/>
    <s v="POM D8_MPP 2025_MPP012"/>
    <s v="OTHER-PT. KARUNIA ARTHA PRATAMA - POM - DISTRIC 8"/>
    <s v="OTHER-PT. KARUNIA ARTHA PRATAMA - POM - DISTRIC 8"/>
    <m/>
    <m/>
    <s v="STAFF"/>
    <s v="CCTV STAFF"/>
    <s v="POM"/>
    <s v="APARTMENT"/>
    <x v="0"/>
    <s v="KAP"/>
    <s v="POM D8"/>
    <x v="0"/>
    <n v="12"/>
    <n v="49000"/>
    <n v="588000"/>
  </r>
  <r>
    <n v="11"/>
    <d v="2025-01-01T00:00:00"/>
    <s v="MPP 2025"/>
    <s v="SECURITY"/>
    <s v="MPP013"/>
    <s v="POM D8_MPP 2025_MPP013"/>
    <s v="OTHER-PT. KARUNIA ARTHA PRATAMA - POM - DISTRIC 8"/>
    <s v="OTHER-PT. KARUNIA ARTHA PRATAMA - POM - DISTRIC 8"/>
    <m/>
    <m/>
    <s v="STAFF"/>
    <s v="CCTV STAFF"/>
    <s v="POM"/>
    <s v="APARTMENT"/>
    <x v="0"/>
    <s v="KAP"/>
    <s v="POM D8"/>
    <x v="0"/>
    <n v="12"/>
    <n v="49000"/>
    <n v="588000"/>
  </r>
  <r>
    <n v="12"/>
    <d v="2025-01-01T00:00:00"/>
    <s v="MPP 2025"/>
    <s v="SECURITY"/>
    <s v="MPP014"/>
    <s v="POM D8_MPP 2025_MPP014"/>
    <s v="OTHER-PT. KARUNIA ARTHA PRATAMA - POM - DISTRIC 8"/>
    <s v="OTHER-PT. KARUNIA ARTHA PRATAMA - POM - DISTRIC 8"/>
    <m/>
    <m/>
    <s v="STAFF"/>
    <s v="CCTV STAFF"/>
    <s v="POM"/>
    <s v="APARTMENT"/>
    <x v="0"/>
    <s v="KAP"/>
    <s v="POM D8"/>
    <x v="0"/>
    <n v="12"/>
    <n v="49000"/>
    <n v="588000"/>
  </r>
  <r>
    <n v="13"/>
    <d v="2025-01-01T00:00:00"/>
    <s v="MPP 2025"/>
    <s v="SECURITY"/>
    <s v="MPP015"/>
    <s v="POM D8_MPP 2025_MPP015"/>
    <s v="OTHER-PT. KARUNIA ARTHA PRATAMA - POM - DISTRIC 8"/>
    <s v="OTHER-PT. KARUNIA ARTHA PRATAMA - POM - DISTRIC 8"/>
    <m/>
    <m/>
    <s v="STAFF"/>
    <s v="CCTV STAFF"/>
    <s v="POM"/>
    <s v="APARTMENT"/>
    <x v="0"/>
    <s v="KAP"/>
    <s v="POM D8"/>
    <x v="0"/>
    <n v="12"/>
    <n v="49000"/>
    <n v="588000"/>
  </r>
  <r>
    <n v="14"/>
    <d v="2025-01-01T00:00:00"/>
    <s v="MPP 2025"/>
    <s v="HSE"/>
    <s v="MPP016"/>
    <s v="POM D8_MPP 2025_MPP016"/>
    <s v="OTHER-PT. KARUNIA ARTHA PRATAMA - POM - DISTRIC 8"/>
    <s v="OTHER-PT. KARUNIA ARTHA PRATAMA - POM - DISTRIC 8"/>
    <m/>
    <m/>
    <s v="MANAGER"/>
    <s v="HSE MANAGER"/>
    <s v="POM"/>
    <s v="OFFICE"/>
    <x v="0"/>
    <s v="KAP"/>
    <s v="POM D8"/>
    <x v="1"/>
    <n v="12"/>
    <n v="109000"/>
    <n v="1308000"/>
  </r>
  <r>
    <n v="15"/>
    <d v="2025-01-01T00:00:00"/>
    <s v="MPP 2025"/>
    <s v="HSE"/>
    <s v="MPP017"/>
    <s v="POM D8_MPP 2025_MPP017"/>
    <s v="OTHER-PT. KARUNIA ARTHA PRATAMA - POM - DISTRIC 8"/>
    <s v="OTHER-PT. KARUNIA ARTHA PRATAMA - POM - DISTRIC 8"/>
    <m/>
    <m/>
    <s v="ASSISTANT MANAGER"/>
    <s v="HSE ASSISTANT MANAGER"/>
    <s v="POM"/>
    <s v="OFFICE"/>
    <x v="0"/>
    <s v="KAP"/>
    <s v="POM D8"/>
    <x v="1"/>
    <n v="12"/>
    <n v="109000"/>
    <n v="1308000"/>
  </r>
  <r>
    <n v="16"/>
    <d v="2025-01-01T00:00:00"/>
    <s v="MPP 2025"/>
    <s v="HSE"/>
    <s v="MPP018"/>
    <s v="POM D8_MPP 2025_MPP018"/>
    <s v="OTHER-PT. KARUNIA ARTHA PRATAMA - POM - DISTRIC 8"/>
    <s v="OTHER-PT. KARUNIA ARTHA PRATAMA - POM - DISTRIC 8"/>
    <m/>
    <m/>
    <s v="SUPERVISOR"/>
    <s v="HSE SUPERVISOR"/>
    <s v="POM"/>
    <s v="APARTMENT"/>
    <x v="0"/>
    <s v="KAP"/>
    <s v="POM D8"/>
    <x v="0"/>
    <n v="12"/>
    <n v="49000"/>
    <n v="588000"/>
  </r>
  <r>
    <n v="17"/>
    <d v="2025-01-01T00:00:00"/>
    <s v="MPP 2025"/>
    <s v="HSE"/>
    <s v="MPP019"/>
    <s v="POM D8_MPP 2025_MPP019"/>
    <s v="OTHER-PT. KARUNIA ARTHA PRATAMA - POM - DISTRIC 8"/>
    <s v="OTHER-PT. KARUNIA ARTHA PRATAMA - POM - DISTRIC 8"/>
    <m/>
    <m/>
    <s v="STAFF"/>
    <s v="SAFETY MAN"/>
    <s v="POM"/>
    <s v="APARTMENT"/>
    <x v="0"/>
    <s v="KAP"/>
    <s v="POM D8"/>
    <x v="0"/>
    <n v="12"/>
    <n v="49000"/>
    <n v="588000"/>
  </r>
  <r>
    <n v="18"/>
    <d v="2025-01-01T00:00:00"/>
    <s v="MPP 2025"/>
    <s v="HSE"/>
    <s v="MPP020"/>
    <s v="POM D8_MPP 2025_MPP020"/>
    <s v="OTHER-PT. KARUNIA ARTHA PRATAMA - POM - DISTRIC 8"/>
    <s v="OTHER-PT. KARUNIA ARTHA PRATAMA - POM - DISTRIC 8"/>
    <m/>
    <m/>
    <s v="STAFF"/>
    <s v="SAFETY MAN"/>
    <s v="POM"/>
    <s v="APARTMENT"/>
    <x v="0"/>
    <s v="KAP"/>
    <s v="POM D8"/>
    <x v="0"/>
    <n v="12"/>
    <n v="49000"/>
    <n v="588000"/>
  </r>
  <r>
    <n v="19"/>
    <d v="2025-01-01T00:00:00"/>
    <s v="MPP 2025"/>
    <s v="HSE"/>
    <s v="MPP021"/>
    <s v="POM D8_MPP 2025_MPP021"/>
    <s v="OTHER-PT. KARUNIA ARTHA PRATAMA - POM - DISTRIC 8"/>
    <s v="OTHER-PT. KARUNIA ARTHA PRATAMA - POM - DISTRIC 8"/>
    <m/>
    <m/>
    <s v="STAFF"/>
    <s v="SAFETY MAN"/>
    <s v="POM"/>
    <s v="OFFICE"/>
    <x v="0"/>
    <s v="KAP"/>
    <s v="POM D8"/>
    <x v="0"/>
    <n v="12"/>
    <n v="49000"/>
    <n v="588000"/>
  </r>
  <r>
    <n v="20"/>
    <d v="2025-01-01T00:00:00"/>
    <s v="MPP 2025"/>
    <s v="HSE"/>
    <s v="MPP022"/>
    <s v="POM D8_MPP 2025_MPP022"/>
    <s v="OTHER-PT. KARUNIA ARTHA PRATAMA - POM - DISTRIC 8"/>
    <s v="OTHER-PT. KARUNIA ARTHA PRATAMA - POM - DISTRIC 8"/>
    <m/>
    <m/>
    <s v="STAFF"/>
    <s v="SAFETY MAN"/>
    <s v="POM"/>
    <s v="OFFICE"/>
    <x v="0"/>
    <s v="KAP"/>
    <s v="POM D8"/>
    <x v="0"/>
    <n v="12"/>
    <n v="49000"/>
    <n v="588000"/>
  </r>
  <r>
    <n v="21"/>
    <d v="2025-01-01T00:00:00"/>
    <s v="MPP 2025"/>
    <s v="HSE"/>
    <s v="MPP023"/>
    <s v="POM D8_MPP 2025_MPP023"/>
    <s v="OTHER-PT. KARUNIA ARTHA PRATAMA - POM - DISTRIC 8"/>
    <s v="OTHER-PT. KARUNIA ARTHA PRATAMA - POM - DISTRIC 8"/>
    <m/>
    <m/>
    <s v="STAFF"/>
    <s v="SAFETY MAN"/>
    <s v="POM"/>
    <s v="OFFICE"/>
    <x v="0"/>
    <s v="KAP"/>
    <s v="POM D8"/>
    <x v="0"/>
    <n v="12"/>
    <n v="49000"/>
    <n v="588000"/>
  </r>
  <r>
    <n v="22"/>
    <d v="2025-01-01T00:00:00"/>
    <s v="MPP 2025"/>
    <s v="GENERAL SERVICES"/>
    <s v="MPP024"/>
    <s v="POM D8_MPP 2025_MPP024"/>
    <s v="OTHER-PT. KARUNIA ARTHA PRATAMA - POM - DISTRIC 8"/>
    <s v="OTHER-PT. KARUNIA ARTHA PRATAMA - POM - DISTRIC 8"/>
    <m/>
    <m/>
    <s v="SUPERVISOR"/>
    <s v="LANDSCAPE SUPERVISOR"/>
    <s v="POM"/>
    <s v="OFFICE"/>
    <x v="0"/>
    <s v="KAP"/>
    <s v="POM D8"/>
    <x v="0"/>
    <n v="12"/>
    <n v="49000"/>
    <n v="588000"/>
  </r>
  <r>
    <n v="23"/>
    <d v="2025-01-01T00:00:00"/>
    <s v="MPP 2025"/>
    <s v="HRGA &amp; LEGAL"/>
    <s v="MPP049"/>
    <s v="POM D8_MPP 2025_MPP049"/>
    <s v="OTHER-PT. KAWASAN MANDIRI BERSAMA - POM - DISTRICT 8"/>
    <s v="OTHER-PT. KAWASAN MANDIRI BERSAMA - POM - DISTRICT 8"/>
    <m/>
    <m/>
    <s v="SUPERVISOR"/>
    <s v="TRAINING SUPERVISOR"/>
    <s v="POM"/>
    <s v="ESTATE D8"/>
    <x v="0"/>
    <s v="KMB"/>
    <s v="POM D8"/>
    <x v="1"/>
    <n v="12"/>
    <n v="109000"/>
    <n v="1308000"/>
  </r>
  <r>
    <n v="24"/>
    <d v="2025-01-01T00:00:00"/>
    <s v="MPP 2025"/>
    <s v="HRGA &amp; LEGAL"/>
    <s v="MPP050"/>
    <s v="POM D8_MPP 2025_MPP050"/>
    <s v="OTHER-PT. KAWASAN MANDIRI BERSAMA - POM - DISTRICT 8"/>
    <s v="OTHER-PT. KAWASAN MANDIRI BERSAMA - POM - DISTRICT 8"/>
    <m/>
    <m/>
    <s v="STAFF"/>
    <s v="STOREKEEPER STAFF"/>
    <s v="POM"/>
    <s v="ESTATE D8"/>
    <x v="0"/>
    <s v="KMB"/>
    <s v="POM D8"/>
    <x v="1"/>
    <n v="12"/>
    <n v="109000"/>
    <n v="1308000"/>
  </r>
  <r>
    <n v="25"/>
    <d v="2025-01-01T00:00:00"/>
    <s v="MPP 2025"/>
    <s v="HRGA &amp; LEGAL"/>
    <s v="MPP051"/>
    <s v="POM D8_MPP 2025_MPP051"/>
    <s v="OTHER-PT. KAWASAN MANDIRI BERSAMA - POM - DISTRICT 8"/>
    <s v="OTHER-PT. KAWASAN MANDIRI BERSAMA - POM - DISTRICT 8"/>
    <m/>
    <m/>
    <s v="STAFF"/>
    <s v="STOREKEEPER STAFF"/>
    <s v="POM"/>
    <s v="ESTATE D8"/>
    <x v="0"/>
    <s v="KMB"/>
    <s v="POM D8"/>
    <x v="1"/>
    <n v="12"/>
    <n v="109000"/>
    <n v="1308000"/>
  </r>
  <r>
    <n v="26"/>
    <d v="2025-01-01T00:00:00"/>
    <s v="MPP 2025"/>
    <s v="RESIDENCE MANAGEMENT"/>
    <s v="MPP052"/>
    <s v="POM D8_MPP 2025_MPP052"/>
    <s v="OTHER-PT. KARUNIA ARTHA PRATAMA - POM - DISTRIC 8"/>
    <s v="OTHER-PT. KARUNIA ARTHA PRATAMA - POM - DISTRIC 8"/>
    <m/>
    <m/>
    <s v="SUPERVISOR"/>
    <s v="CONCIERGE SUPERVISOR"/>
    <s v="POM"/>
    <s v="LANGHAM"/>
    <x v="0"/>
    <s v="KAP"/>
    <s v="POM D8"/>
    <x v="0"/>
    <n v="12"/>
    <n v="49000"/>
    <n v="588000"/>
  </r>
  <r>
    <n v="27"/>
    <d v="2025-06-01T00:00:00"/>
    <s v="MPP 2025"/>
    <s v="HR &amp; GA"/>
    <s v="MPP054"/>
    <s v="CORP_MPP 2025_MPP054"/>
    <s v="GP-PT. MANDIRI ANDAL SEJAHTERA - CORP"/>
    <s v="GP-PT. MANDIRI ANDAL SEJAHTERA - MOI"/>
    <m/>
    <m/>
    <s v="SUPERVISOR"/>
    <s v="TALENT ACQUISITION SENIOR STAFF"/>
    <s v="ALL"/>
    <m/>
    <x v="1"/>
    <s v="MAS"/>
    <s v="CORP"/>
    <x v="1"/>
    <n v="7"/>
    <n v="109000"/>
    <n v="763000"/>
  </r>
  <r>
    <n v="28"/>
    <d v="2025-01-01T00:00:00"/>
    <s v="MPP 2024"/>
    <s v="OPERATIONAL"/>
    <s v="MPP058"/>
    <s v="HL OPS_MPP 2024_MPP058"/>
    <s v="GP-PT. MANDIRI ANDAL SEJAHTERA - HUB"/>
    <s v="GP-PT. MANDIRI ANDAL SEJAHTERA - HUB"/>
    <n v="45627"/>
    <s v="INESIA MELATI"/>
    <s v="SUPERVISOR"/>
    <s v="LANDSCAPE SUPERVISOR"/>
    <s v="MALL"/>
    <m/>
    <x v="2"/>
    <s v="MAS"/>
    <s v="HL OPS"/>
    <x v="0"/>
    <n v="12"/>
    <n v="49000"/>
    <n v="588000"/>
  </r>
  <r>
    <n v="29"/>
    <d v="2025-05-01T00:00:00"/>
    <s v="MPP 2025"/>
    <s v="OPERATIONAL"/>
    <s v="MPP064"/>
    <s v="MJ OPS_MPP 2025_MPP064"/>
    <s v="GP-PT. MANDIRI ANDAL SEJAHTERA - MJ"/>
    <s v="GP-PT. MANDIRI ANDAL SEJAHTERA - MJ"/>
    <m/>
    <m/>
    <s v="STAFF"/>
    <s v="SECURITY STAFF"/>
    <s v="MALL"/>
    <m/>
    <x v="3"/>
    <s v="MAS"/>
    <s v="MJ OPS"/>
    <x v="0"/>
    <n v="8"/>
    <n v="49000"/>
    <n v="392000"/>
  </r>
  <r>
    <n v="30"/>
    <d v="2025-03-01T00:00:00"/>
    <s v="MPP 2025"/>
    <s v="OPERATIONAL"/>
    <s v="MPP065"/>
    <s v="MJ OPS_MPP 2025_MPP065"/>
    <s v="GP-PT. MANDIRI ANDAL SEJAHTERA - MJ"/>
    <s v="GP-PT. MANDIRI ANDAL SEJAHTERA - MJ"/>
    <m/>
    <m/>
    <s v="STAFF"/>
    <s v="HOUSEKEEPING STAFF"/>
    <s v="MALL"/>
    <m/>
    <x v="3"/>
    <s v="MAS"/>
    <s v="MJ OPS"/>
    <x v="0"/>
    <n v="10"/>
    <n v="49000"/>
    <n v="490000"/>
  </r>
  <r>
    <n v="31"/>
    <d v="2025-03-01T00:00:00"/>
    <s v="MPP 2025"/>
    <s v="OPERATIONAL"/>
    <s v="MPP066"/>
    <s v="MJ OPS_MPP 2025_MPP066"/>
    <s v="GP-PT. MANDIRI ANDAL SEJAHTERA - MJ"/>
    <s v="GP-PT. MANDIRI ANDAL SEJAHTERA - MJ"/>
    <m/>
    <m/>
    <s v="SUPERVISOR"/>
    <s v="LANDSCAPE SUPERVISOR"/>
    <s v="MALL"/>
    <m/>
    <x v="3"/>
    <s v="MAS"/>
    <s v="MJ OPS"/>
    <x v="0"/>
    <n v="10"/>
    <n v="49000"/>
    <n v="490000"/>
  </r>
  <r>
    <n v="32"/>
    <d v="2025-05-01T00:00:00"/>
    <s v="MPP 2025"/>
    <s v="OPERATIONAL"/>
    <s v="MPP067"/>
    <s v="MJ OPS_MPP 2025_MPP067"/>
    <s v="GP-PT. MANDIRI ANDAL SEJAHTERA - MJ"/>
    <s v="GP-PT. MANDIRI ANDAL SEJAHTERA - MJ"/>
    <m/>
    <m/>
    <s v="STAFF"/>
    <s v="LANDSCAPE STAFF"/>
    <s v="MALL"/>
    <m/>
    <x v="3"/>
    <s v="MAS"/>
    <s v="MJ OPS"/>
    <x v="0"/>
    <n v="8"/>
    <n v="49000"/>
    <n v="392000"/>
  </r>
  <r>
    <n v="33"/>
    <d v="2025-03-01T00:00:00"/>
    <s v="MPP 2025"/>
    <s v="OPERATIONAL"/>
    <s v="MPP068"/>
    <s v="MJ OPS_MPP 2025_MPP068"/>
    <s v="GP-PT. MANDIRI ANDAL SEJAHTERA - MJ"/>
    <s v="GP-PT. MANDIRI ANDAL SEJAHTERA - MJ"/>
    <m/>
    <m/>
    <s v="STAFF"/>
    <s v="HSE STAFF"/>
    <s v="MALL"/>
    <m/>
    <x v="3"/>
    <s v="MAS"/>
    <s v="MJ OPS"/>
    <x v="0"/>
    <n v="10"/>
    <n v="49000"/>
    <n v="490000"/>
  </r>
  <r>
    <n v="34"/>
    <d v="2025-05-01T00:00:00"/>
    <s v="MPP 2025"/>
    <s v="OPERATIONAL"/>
    <s v="MPP069"/>
    <s v="MJ OPS_MPP 2025_MPP069"/>
    <s v="GP-PT. MANDIRI ANDAL SEJAHTERA - MJ"/>
    <s v="GP-PT. MANDIRI ANDAL SEJAHTERA - MJ"/>
    <m/>
    <m/>
    <s v="SUPERVISOR"/>
    <s v="F&amp;B SUPERVISOR"/>
    <s v="MALL"/>
    <m/>
    <x v="3"/>
    <s v="MAS"/>
    <s v="MJ OPS"/>
    <x v="0"/>
    <n v="8"/>
    <n v="49000"/>
    <n v="392000"/>
  </r>
  <r>
    <n v="35"/>
    <d v="2025-05-01T00:00:00"/>
    <s v="MPP 2025"/>
    <s v="OPERATIONAL"/>
    <s v="MPP070"/>
    <s v="MJ OPS_MPP 2025_MPP070"/>
    <s v="GP-PT. MANDIRI ANDAL SEJAHTERA - MJ"/>
    <s v="GP-PT. MANDIRI ANDAL SEJAHTERA - MJ"/>
    <m/>
    <m/>
    <s v="STAFF"/>
    <s v="F&amp;B STAFF"/>
    <s v="MALL"/>
    <m/>
    <x v="3"/>
    <s v="MAS"/>
    <s v="MJ OPS"/>
    <x v="0"/>
    <n v="8"/>
    <n v="49000"/>
    <n v="392000"/>
  </r>
  <r>
    <n v="36"/>
    <d v="2025-02-01T00:00:00"/>
    <s v="MPP 2025"/>
    <s v="GE &amp; TR"/>
    <s v="MPP071"/>
    <s v="MJ OPS_MPP 2025_MPP071"/>
    <s v="GP-PT. MANDIRI ANDAL SEJAHTERA - MJ"/>
    <s v="GP-PT. MANDIRI ANDAL SEJAHTERA - MJ"/>
    <m/>
    <m/>
    <s v="SUPERVISOR"/>
    <s v="GEA &amp; TENANT RELATION SUPERVISOR"/>
    <s v="MALL"/>
    <m/>
    <x v="3"/>
    <s v="MAS"/>
    <s v="MJ OPS"/>
    <x v="0"/>
    <n v="11"/>
    <n v="49000"/>
    <n v="539000"/>
  </r>
  <r>
    <n v="37"/>
    <d v="2025-05-01T00:00:00"/>
    <s v="MPP 2025"/>
    <s v="GE &amp; TR"/>
    <s v="MPP072"/>
    <s v="MJ OPS_MPP 2025_MPP072"/>
    <s v="GP-PT. MANDIRI ANDAL SEJAHTERA - MJ"/>
    <s v="GP-PT. MANDIRI ANDAL SEJAHTERA - MJ"/>
    <m/>
    <m/>
    <s v="STAFF"/>
    <s v="GEA &amp; TENANT RELATION STAFF"/>
    <s v="MALL"/>
    <m/>
    <x v="3"/>
    <s v="MAS"/>
    <s v="MJ OPS"/>
    <x v="0"/>
    <n v="8"/>
    <n v="49000"/>
    <n v="392000"/>
  </r>
  <r>
    <n v="38"/>
    <d v="2025-05-01T00:00:00"/>
    <s v="MPP 2025"/>
    <s v="GE &amp; TR"/>
    <s v="MPP073"/>
    <s v="MJ OPS_MPP 2025_MPP073"/>
    <s v="GP-PT. MANDIRI ANDAL SEJAHTERA - MJ"/>
    <s v="GP-PT. MANDIRI ANDAL SEJAHTERA - MJ"/>
    <m/>
    <m/>
    <s v="STAFF"/>
    <s v="GEA &amp; TENANT RELATION STAFF"/>
    <s v="MALL"/>
    <m/>
    <x v="3"/>
    <s v="MAS"/>
    <s v="MJ OPS"/>
    <x v="0"/>
    <n v="8"/>
    <n v="49000"/>
    <n v="392000"/>
  </r>
  <r>
    <n v="39"/>
    <d v="2025-01-01T00:00:00"/>
    <s v="MPP 2024"/>
    <s v="OPERATIONAL"/>
    <s v="MPP074"/>
    <s v="MJ OPS_MPP 2024_MPP074"/>
    <s v="GP-PT. MANDIRI ANDAL SEJAHTERA - MJ"/>
    <s v="GP-PT. MANDIRI ANDAL SEJAHTERA - MJ"/>
    <m/>
    <m/>
    <s v="MANAGER"/>
    <s v="OPERATION MANAGER"/>
    <s v="MALL"/>
    <m/>
    <x v="3"/>
    <s v="MAS"/>
    <s v="MJ OPS"/>
    <x v="1"/>
    <n v="12"/>
    <n v="109000"/>
    <n v="1308000"/>
  </r>
  <r>
    <n v="40"/>
    <d v="2025-04-01T00:00:00"/>
    <s v="MPP 2024"/>
    <s v="OPERATIONAL"/>
    <s v="MPP076"/>
    <s v="MJ OPS_MPP 2024_MPP076"/>
    <s v="GP-PT. MANDIRI ANDAL SEJAHTERA - MJ"/>
    <s v="GP-PT. MANDIRI ANDAL SEJAHTERA - MJ"/>
    <m/>
    <m/>
    <s v="STAFF"/>
    <s v="ADMINISTRATION STAFF"/>
    <s v="MALL"/>
    <m/>
    <x v="3"/>
    <s v="MAS"/>
    <s v="MJ OPS"/>
    <x v="0"/>
    <n v="9"/>
    <n v="49000"/>
    <n v="441000"/>
  </r>
  <r>
    <n v="41"/>
    <d v="2025-04-01T00:00:00"/>
    <s v="MPP 2024"/>
    <s v="OPERATIONAL"/>
    <s v="MPP077"/>
    <s v="MJ OPS_MPP 2024_MPP077"/>
    <s v="GP-PT. MANDIRI ANDAL SEJAHTERA - MJ"/>
    <s v="GP-PT. MANDIRI ANDAL SEJAHTERA - MJ"/>
    <m/>
    <m/>
    <s v="SUPERVISOR"/>
    <s v="SECURITY SUPERVISOR"/>
    <s v="MALL"/>
    <m/>
    <x v="3"/>
    <s v="MAS"/>
    <s v="MJ OPS"/>
    <x v="0"/>
    <n v="9"/>
    <n v="49000"/>
    <n v="441000"/>
  </r>
  <r>
    <n v="42"/>
    <d v="2025-04-01T00:00:00"/>
    <s v="MPP 2024"/>
    <s v="OPERATIONAL"/>
    <s v="MPP078"/>
    <s v="MJ OPS_MPP 2024_MPP078"/>
    <s v="GP-PT. MANDIRI ANDAL SEJAHTERA - MJ"/>
    <s v="GP-PT. MANDIRI ANDAL SEJAHTERA - MJ"/>
    <m/>
    <m/>
    <s v="SUPERVISOR"/>
    <s v="HOUSEKEEPING SUPERVISOR"/>
    <s v="MALL"/>
    <m/>
    <x v="3"/>
    <s v="MAS"/>
    <s v="MJ OPS"/>
    <x v="0"/>
    <n v="9"/>
    <n v="49000"/>
    <n v="441000"/>
  </r>
  <r>
    <n v="43"/>
    <d v="2025-04-01T00:00:00"/>
    <s v="MPP 2024"/>
    <s v="OPERATIONAL"/>
    <s v="MPP079"/>
    <s v="MJ OPS_MPP 2024_MPP079"/>
    <s v="GP-PT. MANDIRI ANDAL SEJAHTERA - MJ"/>
    <s v="GP-PT. MANDIRI ANDAL SEJAHTERA - MJ"/>
    <m/>
    <m/>
    <s v="SUPERVISOR"/>
    <s v="HSE SUPERVISOR"/>
    <s v="MALL"/>
    <m/>
    <x v="3"/>
    <s v="MAS"/>
    <s v="MJ OPS"/>
    <x v="0"/>
    <n v="9"/>
    <n v="49000"/>
    <n v="441000"/>
  </r>
  <r>
    <n v="44"/>
    <d v="2025-01-01T00:00:00"/>
    <s v="MPP 2024"/>
    <s v="ENGINEERING"/>
    <s v="MPP082"/>
    <s v="MAP OPS_MPP 2024_MPP082"/>
    <s v="GP-PT. MULTI ARTHA PRATAMA - PIK MALL"/>
    <s v="GP-PT. MULTI ARTHA PRATAMA - PIK MALL"/>
    <m/>
    <m/>
    <s v="SUPERVISOR"/>
    <s v="PLUMBING SUPERVISOR"/>
    <s v="MALL"/>
    <m/>
    <x v="4"/>
    <s v="MAP"/>
    <s v="MAP OPS"/>
    <x v="0"/>
    <n v="12"/>
    <n v="49000"/>
    <n v="588000"/>
  </r>
  <r>
    <n v="45"/>
    <d v="2025-02-01T00:00:00"/>
    <s v="MPP 2025"/>
    <s v="ENGINEERING"/>
    <s v="MPP085"/>
    <s v="MAP OPS_MPP 2025_MPP085"/>
    <s v="GP-PT. MULTI ARTHA PRATAMA - PIK MALL"/>
    <s v="GP-PT. MULTI ARTHA PRATAMA - PIK MALL"/>
    <m/>
    <m/>
    <s v="STAFF"/>
    <s v="CONTROL PANEL STAFF"/>
    <s v="MALL"/>
    <m/>
    <x v="4"/>
    <s v="MAP"/>
    <s v="MAP OPS"/>
    <x v="0"/>
    <n v="11"/>
    <n v="49000"/>
    <n v="539000"/>
  </r>
  <r>
    <n v="46"/>
    <d v="2025-03-01T00:00:00"/>
    <s v="MPP 2025"/>
    <s v="MARKETING BUSINESS DEVELOPMENT"/>
    <s v="MPP086"/>
    <s v="MJ OPS_MPP 2025_MPP086"/>
    <s v="GP-PT. MANDIRI ANDAL SEJAHTERA - MJ"/>
    <s v="GP-PT. MANDIRI ANDAL SEJAHTERA - MJ"/>
    <m/>
    <m/>
    <s v="SUPERVISOR"/>
    <s v="MARKETING BUSINESS DEVELOPMENT SUPERVISOR"/>
    <s v="MALL"/>
    <m/>
    <x v="3"/>
    <s v="MAS"/>
    <s v="MJ OPS"/>
    <x v="0"/>
    <n v="10"/>
    <n v="49000"/>
    <n v="490000"/>
  </r>
  <r>
    <n v="47"/>
    <d v="2025-01-01T00:00:00"/>
    <s v="MPP 2024"/>
    <s v="CASUAL LEASING"/>
    <s v="MPP095"/>
    <s v="HL OPS_MPP 2024_MPP095"/>
    <s v="GP-PT. MANDIRI ANDAL SEJAHTERA - HUB"/>
    <s v="GP-PT. MANDIRI ANDAL SEJAHTERA - HUB"/>
    <m/>
    <s v="VACANT RESIGN JHONATHAN "/>
    <s v="SUPERVISOR"/>
    <s v="CASUAL LEASING SUPERVISOR"/>
    <s v="MALL"/>
    <m/>
    <x v="2"/>
    <s v="MAS"/>
    <s v="HL OPS"/>
    <x v="0"/>
    <n v="12"/>
    <n v="49000"/>
    <n v="588000"/>
  </r>
  <r>
    <n v="48"/>
    <d v="2025-02-01T00:00:00"/>
    <s v="MPP 2025"/>
    <s v="FIT OUT"/>
    <s v="MPP096"/>
    <s v="HQ MALL_MPP 2025_MPP096"/>
    <s v="GP-PT. MANDIRI ANDAL SEJAHTERA - HQ MALL"/>
    <s v="GP-PT. MANDIRI ANDAL SEJAHTERA - MJ"/>
    <m/>
    <m/>
    <s v="SUPERVISOR"/>
    <s v="FIT OUT SUPERVISOR"/>
    <s v="MALL"/>
    <m/>
    <x v="1"/>
    <s v="MAS"/>
    <s v="HQ MALL"/>
    <x v="0"/>
    <n v="11"/>
    <n v="49000"/>
    <n v="539000"/>
  </r>
  <r>
    <n v="49"/>
    <d v="2025-02-01T00:00:00"/>
    <s v="MPP 2025"/>
    <s v="FIT OUT"/>
    <s v="MPP097"/>
    <s v="HQ MALL_MPP 2025_MPP097"/>
    <s v="GP-PT. MANDIRI ANDAL SEJAHTERA - HQ MALL"/>
    <s v="GP-PT. MULTI ARTHA PRATAMA - PIK MALL"/>
    <m/>
    <m/>
    <s v="SUPERVISOR"/>
    <s v="FIT OUT SUPERVISOR"/>
    <s v="MALL"/>
    <m/>
    <x v="1"/>
    <s v="MAP"/>
    <s v="HQ MALL"/>
    <x v="0"/>
    <n v="11"/>
    <n v="49000"/>
    <n v="539000"/>
  </r>
  <r>
    <n v="50"/>
    <d v="2025-02-01T00:00:00"/>
    <s v="MPP 2025"/>
    <s v="FIT OUT"/>
    <s v="MPP098"/>
    <s v="HQ MALL_MPP 2025_MPP098"/>
    <s v="GP-PT. MANDIRI ANDAL SEJAHTERA - HQ MALL"/>
    <s v="GP-PT. MULTI ARTHA PRATAMA - PIK MALL"/>
    <m/>
    <m/>
    <s v="STAFF"/>
    <s v="FIT OUT ADMINISTRATION STAFF"/>
    <s v="MALL"/>
    <m/>
    <x v="1"/>
    <s v="MAP"/>
    <s v="HQ MALL"/>
    <x v="0"/>
    <n v="11"/>
    <n v="49000"/>
    <n v="539000"/>
  </r>
  <r>
    <n v="51"/>
    <d v="2025-04-01T00:00:00"/>
    <s v="MPP 2025"/>
    <s v="GENERAL SERVICES"/>
    <s v="MPP099"/>
    <s v="POM MJ_MPP 2025_MPP099"/>
    <s v="GP-PT. PESONA PURI PROPERTI"/>
    <s v="GP-PT. KAWASAN PERMATA AGUNG"/>
    <m/>
    <m/>
    <s v="STAFF"/>
    <s v="OPERATIONAL STAFF"/>
    <s v="POM"/>
    <s v="ESTATE MJ"/>
    <x v="5"/>
    <s v="KPA"/>
    <s v="POM MJ"/>
    <x v="0"/>
    <n v="9"/>
    <n v="49000"/>
    <n v="441000"/>
  </r>
  <r>
    <n v="52"/>
    <d v="2025-04-01T00:00:00"/>
    <s v="MPP 2025"/>
    <s v="ENGINEERING"/>
    <s v="MPP104"/>
    <s v="POM MJ_MPP 2025_MPP104"/>
    <s v="GP-PT. PESONA PURI PROPERTI"/>
    <s v="GP-PT. KAWASAN PERMATA AGUNG"/>
    <m/>
    <m/>
    <s v="STAFF"/>
    <s v="FIT OUT STAFF"/>
    <s v="POM"/>
    <s v="ESTATE MJ"/>
    <x v="5"/>
    <s v="KPA"/>
    <s v="POM MJ"/>
    <x v="0"/>
    <n v="9"/>
    <n v="49000"/>
    <n v="441000"/>
  </r>
  <r>
    <n v="53"/>
    <d v="2025-04-01T00:00:00"/>
    <s v="MPP 2024"/>
    <s v="GENERAL SERVICES"/>
    <s v="MPP113"/>
    <s v="POM MJ_MPP 2024_MPP113"/>
    <s v="GP-PT. PESONA PURI PROPERTI"/>
    <s v="GP-PT. KAWASAN PERMATA AGUNG"/>
    <m/>
    <m/>
    <s v="STAFF"/>
    <s v="HSE STAFF"/>
    <s v="POM"/>
    <s v="ESTATE MJ"/>
    <x v="5"/>
    <s v="KPA"/>
    <s v="POM MJ"/>
    <x v="0"/>
    <n v="9"/>
    <n v="49000"/>
    <n v="441000"/>
  </r>
  <r>
    <n v="54"/>
    <d v="2025-04-01T00:00:00"/>
    <s v="MPP 2024"/>
    <s v="ENGINEERING"/>
    <s v="MPP115"/>
    <s v="POM MJ_MPP 2024_MPP115"/>
    <s v="GP-PT. PESONA PURI PROPERTI"/>
    <s v="GP-PT. KAWASAN PERMATA AGUNG"/>
    <m/>
    <m/>
    <s v="SUPERVISOR"/>
    <s v="ENGINEERING SUPERVISOR"/>
    <s v="POM"/>
    <s v="ESTATE MJ"/>
    <x v="5"/>
    <s v="KPA"/>
    <s v="POM MJ"/>
    <x v="0"/>
    <n v="9"/>
    <n v="49000"/>
    <n v="441000"/>
  </r>
  <r>
    <n v="55"/>
    <d v="2025-04-01T00:00:00"/>
    <s v="MPP 2024"/>
    <s v="ENGINEERING"/>
    <s v="MPP116"/>
    <s v="POM MJ_MPP 2024_MPP116"/>
    <s v="GP-PT. PESONA PURI PROPERTI"/>
    <s v="GP-PT. PESONA PURI PROPERTI"/>
    <m/>
    <m/>
    <s v="STAFF"/>
    <s v="ENGINEERING STAFF "/>
    <s v="POM"/>
    <s v="APT MJ"/>
    <x v="5"/>
    <s v="PPP"/>
    <s v="POM MJ"/>
    <x v="0"/>
    <n v="9"/>
    <n v="49000"/>
    <n v="441000"/>
  </r>
  <r>
    <n v="56"/>
    <d v="2025-04-01T00:00:00"/>
    <s v="MPP 2024"/>
    <s v="ENGINEERING"/>
    <s v="MPP117"/>
    <s v="POM MJ_MPP 2024_MPP117"/>
    <s v="GP-PT. PESONA PURI PROPERTI"/>
    <s v="GP-PT. KAWASAN PERMATA AGUNG"/>
    <m/>
    <m/>
    <s v="STAFF"/>
    <s v="ENGINEERING STAFF "/>
    <s v="POM"/>
    <s v="ESTATE MJ"/>
    <x v="5"/>
    <s v="KPA"/>
    <s v="POM MJ"/>
    <x v="0"/>
    <n v="9"/>
    <n v="49000"/>
    <n v="441000"/>
  </r>
  <r>
    <n v="57"/>
    <d v="2025-04-01T00:00:00"/>
    <s v="MPP 2024"/>
    <s v="ENGINEERING"/>
    <s v="MPP118"/>
    <s v="POM MJ_MPP 2024_MPP118"/>
    <s v="GP-PT. PESONA PURI PROPERTI"/>
    <s v="GP-PT. KAWASAN PERMATA AGUNG"/>
    <m/>
    <m/>
    <s v="STAFF"/>
    <s v="ENGINEERING STAFF "/>
    <s v="POM"/>
    <s v="ESTATE MJ"/>
    <x v="5"/>
    <s v="KPA"/>
    <s v="POM MJ"/>
    <x v="0"/>
    <n v="9"/>
    <n v="49000"/>
    <n v="441000"/>
  </r>
  <r>
    <n v="58"/>
    <d v="2025-04-01T00:00:00"/>
    <s v="MPP 2024"/>
    <s v="TENANT RELATION"/>
    <s v="MPP119"/>
    <s v="POM MJ_MPP 2024_MPP119"/>
    <s v="GP-PT. PESONA PURI PROPERTI"/>
    <s v="GP-PT. PESONA PURI PROPERTI"/>
    <m/>
    <m/>
    <s v="SUPERVISOR"/>
    <s v="TENANT RELATION SUPERVISOR"/>
    <s v="POM"/>
    <s v="APT MJ"/>
    <x v="5"/>
    <s v="PPP"/>
    <s v="POM MJ"/>
    <x v="0"/>
    <n v="9"/>
    <n v="49000"/>
    <n v="441000"/>
  </r>
  <r>
    <n v="59"/>
    <d v="2025-07-01T00:00:00"/>
    <s v="MPP 2025"/>
    <s v="ENGINEERING"/>
    <s v="MPP120"/>
    <s v="POM FCC_MPP 2025_MPP120"/>
    <s v="GP-PT. KENCANA AGUNG MAKMUR"/>
    <s v="GP-PT. KENCANA AGUNG MAKMUR"/>
    <m/>
    <m/>
    <s v="STAFF"/>
    <s v="ENGINEERING STAFF"/>
    <s v="POM"/>
    <s v="APT FCC"/>
    <x v="6"/>
    <s v="KAM"/>
    <s v="POM FCC"/>
    <x v="0"/>
    <n v="6"/>
    <n v="49000"/>
    <n v="294000"/>
  </r>
  <r>
    <n v="60"/>
    <d v="2025-10-01T00:00:00"/>
    <s v="MPP 2025"/>
    <s v="ENGINEERING"/>
    <s v="MPP121"/>
    <s v="POM FCC_MPP 2025_MPP121"/>
    <s v="GP-PT. KENCANA AGUNG MAKMUR"/>
    <s v="GP-PT. KENCANA AGUNG MAKMUR"/>
    <m/>
    <m/>
    <s v="STAFF"/>
    <s v="ENGINEERING STAFF"/>
    <s v="POM"/>
    <s v="APT FCC"/>
    <x v="6"/>
    <s v="KAM"/>
    <s v="POM FCC"/>
    <x v="0"/>
    <n v="3"/>
    <n v="49000"/>
    <n v="147000"/>
  </r>
  <r>
    <n v="61"/>
    <d v="2025-07-01T00:00:00"/>
    <s v="MPP 2025"/>
    <s v="GENERAL SERVICES"/>
    <s v="MPP122"/>
    <s v="POM FCC_MPP 2025_MPP122"/>
    <s v="GP-PT. KENCANA AGUNG MAKMUR"/>
    <s v="GP-PT. KENCANA AGUNG MAKMUR"/>
    <m/>
    <m/>
    <s v="STAFF"/>
    <s v="OPERATIONAL ADMINISTRATION STAFF"/>
    <s v="POM"/>
    <s v="APT FCC"/>
    <x v="6"/>
    <s v="KAM"/>
    <s v="POM FCC"/>
    <x v="0"/>
    <n v="6"/>
    <n v="49000"/>
    <n v="294000"/>
  </r>
  <r>
    <n v="62"/>
    <d v="2025-07-01T00:00:00"/>
    <s v="MPP 2025"/>
    <s v="TENANT RELATION"/>
    <s v="MPP123"/>
    <s v="POM FCC_MPP 2025_MPP123"/>
    <s v="GP-PT. KENCANA AGUNG MAKMUR"/>
    <s v="GP-PT. KENCANA AGUNG MAKMUR"/>
    <m/>
    <m/>
    <s v="STAFF"/>
    <s v="TENANT RELATION STAFF"/>
    <s v="POM"/>
    <s v="APT FCC"/>
    <x v="6"/>
    <s v="KAM"/>
    <s v="POM FCC"/>
    <x v="0"/>
    <n v="6"/>
    <n v="49000"/>
    <n v="294000"/>
  </r>
  <r>
    <n v="63"/>
    <d v="2025-01-01T00:00:00"/>
    <s v="MPP 2024"/>
    <s v="GENERAL SERVICES"/>
    <s v="MPP124"/>
    <s v="POM FCC_MPP 2024_MPP124"/>
    <s v="GP-PT. KENCANA AGUNG MAKMUR"/>
    <s v="GP-PT. KENCANA AGUNG MAKMUR"/>
    <n v="45627"/>
    <s v="RAMA PANJI SAPUTRA"/>
    <s v="SUPERVISOR"/>
    <s v="HSE SUPERVISOR"/>
    <s v="POM"/>
    <s v="APT FCC"/>
    <x v="6"/>
    <s v="KAM"/>
    <s v="POM FCC"/>
    <x v="0"/>
    <n v="12"/>
    <n v="49000"/>
    <n v="588000"/>
  </r>
  <r>
    <n v="64"/>
    <d v="2025-08-01T00:00:00"/>
    <s v="MPP 2024"/>
    <s v="FINANCE &amp; ACCOUNTING - REPORTING"/>
    <s v="MPP125"/>
    <s v="CORP_MPP 2024_MPP125"/>
    <s v="GP-PT. MANDIRI ANDAL SEJAHTERA - CORP"/>
    <s v="GP-PT. MANDIRI ANDAL SEJAHTERA - MOI"/>
    <m/>
    <m/>
    <s v="ASSISTANT MANAGER"/>
    <s v="FINANCIAL REPORTING AND CONSOLIDATION ASSISTANT MANAGER"/>
    <s v="ALL"/>
    <m/>
    <x v="1"/>
    <s v="MAS"/>
    <s v="CORP"/>
    <x v="1"/>
    <n v="5"/>
    <n v="109000"/>
    <n v="545000"/>
  </r>
  <r>
    <n v="65"/>
    <d v="2025-06-01T00:00:00"/>
    <s v="MPP 2025"/>
    <s v="FINANCE &amp; ACCOUNTING - REPORTING"/>
    <s v="MPP126"/>
    <s v="CORP_MPP 2025_MPP126"/>
    <s v="GP-PT. MANDIRI ANDAL SEJAHTERA - CORP"/>
    <s v="GP-PT. MULTI ARTHA PRATAMA - PIK MALL"/>
    <m/>
    <m/>
    <s v="SUPERVISOR"/>
    <s v="FINANCIAL SYSTEM REPORTING, IMPROVEMENT, AND CONSOLIDATION (FSRIC) SUPERVISOR"/>
    <s v="ALL"/>
    <m/>
    <x v="1"/>
    <s v="MAP"/>
    <s v="CORP"/>
    <x v="1"/>
    <n v="7"/>
    <n v="109000"/>
    <n v="763000"/>
  </r>
  <r>
    <n v="66"/>
    <d v="2025-01-01T00:00:00"/>
    <s v="MPP 2024"/>
    <s v="FINANCE &amp; ACCOUNTING"/>
    <s v="MPP127"/>
    <s v="HQ MALL_MPP 2024_MPP127"/>
    <s v="GP-PT. MANDIRI ANDAL SEJAHTERA - HQ MALL"/>
    <s v="GP-PT. MULTI ARTHA PRATAMA - PIK MALL"/>
    <m/>
    <m/>
    <s v="STAFF"/>
    <s v="TAX STAFF"/>
    <s v="MALL"/>
    <m/>
    <x v="1"/>
    <s v="MAP"/>
    <s v="HQ MALL"/>
    <x v="1"/>
    <n v="12"/>
    <n v="109000"/>
    <n v="1308000"/>
  </r>
  <r>
    <n v="67"/>
    <d v="2025-03-01T00:00:00"/>
    <s v="MPP 2025"/>
    <s v="FINANCE &amp; ACCOUNTING"/>
    <s v="MPP129"/>
    <s v="HQ MALL_MPP 2025_MPP129"/>
    <s v="GP-PT. MULTI ARTHA PRATAMA - PIK MALL"/>
    <s v="GP-PT. MULTI ARTHA PRATAMA - PIK MALL"/>
    <m/>
    <m/>
    <s v="SUPERVISOR"/>
    <s v="ACCOUNTING SUPERVISOR"/>
    <s v="MALL"/>
    <m/>
    <x v="1"/>
    <s v="MAP"/>
    <s v="HQ MALL"/>
    <x v="1"/>
    <n v="10"/>
    <n v="109000"/>
    <n v="1090000"/>
  </r>
  <r>
    <n v="68"/>
    <d v="2025-10-01T00:00:00"/>
    <s v="MPP 2025"/>
    <s v="FINANCE &amp; ACCOUNTING"/>
    <s v="MPP130"/>
    <s v="HQ POM_MPP 2025_MPP130"/>
    <s v="GP-PT. KAWASAN PERMATA AGUNG"/>
    <s v="GP-PT. KAWASAN PERMATA AGUNG"/>
    <m/>
    <m/>
    <s v="STAFF"/>
    <s v="ACCOUNTING STAFF"/>
    <s v="POM"/>
    <s v="ESTATE FIN"/>
    <x v="3"/>
    <s v="KPA"/>
    <s v="HQ POM"/>
    <x v="1"/>
    <n v="3"/>
    <n v="109000"/>
    <n v="327000"/>
  </r>
  <r>
    <n v="69"/>
    <d v="2025-01-01T00:00:00"/>
    <s v="MPP 2024"/>
    <s v="FINANCE &amp; ACCOUNTING"/>
    <s v="MPP132"/>
    <s v="HQ POM_MPP 2024_MPP132"/>
    <s v="GP-PT. KAWASAN PERMATA AGUNG"/>
    <s v="GP-PT. KAWASAN PERMATA AGUNG"/>
    <m/>
    <m/>
    <s v="STAFF"/>
    <s v="TAX STAFF"/>
    <s v="POM"/>
    <s v="ESTATE FIN"/>
    <x v="3"/>
    <s v="KPA"/>
    <s v="HQ POM"/>
    <x v="1"/>
    <n v="12"/>
    <n v="109000"/>
    <n v="1308000"/>
  </r>
  <r>
    <n v="70"/>
    <d v="2025-04-01T00:00:00"/>
    <s v="MPP 2024"/>
    <s v="FINANCE &amp; ACCOUNTING"/>
    <s v="MPP133"/>
    <s v="HQ POM_MPP 2024_MPP133"/>
    <s v="GP-PT. KAWASAN PERMATA AGUNG"/>
    <s v="GP-PT. KAWASAN PERMATA AGUNG"/>
    <m/>
    <m/>
    <s v="STAFF"/>
    <s v="ACCOUNTING STAFF"/>
    <s v="POM"/>
    <s v="ESTATE FIN"/>
    <x v="3"/>
    <s v="KPA"/>
    <s v="HQ POM"/>
    <x v="1"/>
    <n v="9"/>
    <n v="109000"/>
    <n v="981000"/>
  </r>
  <r>
    <n v="71"/>
    <d v="2025-01-01T00:00:00"/>
    <s v="MPP 2024"/>
    <s v="FINANCE &amp; ACCOUNTING"/>
    <s v="MPP134"/>
    <s v="HQ POM_MPP 2024_MPP134"/>
    <s v="GP-PT. KAWASAN PERMATA AGUNG"/>
    <s v="GP-PT. KAWASAN PERMATA AGUNG"/>
    <m/>
    <m/>
    <s v="STAFF"/>
    <s v="ACCOUNT PAYABLE STAFF"/>
    <s v="POM"/>
    <s v="ESTATE FIN"/>
    <x v="3"/>
    <s v="KPA"/>
    <s v="HQ POM"/>
    <x v="1"/>
    <n v="12"/>
    <n v="109000"/>
    <n v="1308000"/>
  </r>
  <r>
    <n v="72"/>
    <d v="2025-01-01T00:00:00"/>
    <s v="MPP 2024"/>
    <s v="FINANCE &amp; ACCOUNTING"/>
    <s v="MPP135"/>
    <s v="HQ POM_MPP 2024_MPP135"/>
    <s v="GP-PT. KAWASAN PERMATA AGUNG"/>
    <s v="GP-PT. KAWASAN PERMATA AGUNG"/>
    <m/>
    <m/>
    <s v="SUPERVISOR"/>
    <s v="ACCOUNTING SUPERVISOR"/>
    <s v="POM"/>
    <s v="ESTATE FIN"/>
    <x v="3"/>
    <s v="KPA"/>
    <s v="HQ POM"/>
    <x v="1"/>
    <n v="12"/>
    <n v="109000"/>
    <n v="1308000"/>
  </r>
  <r>
    <n v="73"/>
    <d v="2025-04-01T00:00:00"/>
    <s v="MPP 2024"/>
    <s v="FINANCE &amp; ACCOUNTING"/>
    <s v="MPP136"/>
    <s v="POM MJ_MPP 2024_MPP136"/>
    <s v="GP-PT. PESONA PURI PROPERTI"/>
    <s v="GP-PT. PESONA PURI PROPERTI"/>
    <m/>
    <m/>
    <s v="STAFF"/>
    <s v="ACCOUNT RECEIVABLE STAFF"/>
    <s v="POM"/>
    <s v="OFFICE MJ"/>
    <x v="5"/>
    <s v="PPP"/>
    <s v="POM MJ"/>
    <x v="1"/>
    <n v="9"/>
    <n v="109000"/>
    <n v="981000"/>
  </r>
  <r>
    <n v="74"/>
    <d v="2025-04-01T00:00:00"/>
    <s v="MPP 2024"/>
    <s v="FINANCE &amp; ACCOUNTING"/>
    <s v="MPP137"/>
    <s v="POM MJ_MPP 2024_MPP137"/>
    <s v="GP-PT. PESONA PURI PROPERTI"/>
    <s v="GP-PT. PESONA PURI PROPERTI"/>
    <m/>
    <m/>
    <s v="STAFF"/>
    <s v="COLLECTION STAFF"/>
    <s v="POM"/>
    <s v="OFFICE MJ"/>
    <x v="5"/>
    <s v="PPP"/>
    <s v="POM MJ"/>
    <x v="1"/>
    <n v="9"/>
    <n v="109000"/>
    <n v="981000"/>
  </r>
  <r>
    <n v="75"/>
    <d v="2025-07-01T00:00:00"/>
    <s v="MPP 2024"/>
    <s v="FINANCE &amp; ACCOUNTING"/>
    <s v="MPP138"/>
    <s v="POM FCC_MPP 2024_MPP138"/>
    <s v="GP-PT. KENCANA AGUNG MAKMUR"/>
    <s v="GP-PT. KENCANA AGUNG MAKMUR"/>
    <m/>
    <m/>
    <s v="STAFF"/>
    <s v="ACCOUNT RECEIVABLE STAFF"/>
    <s v="POM"/>
    <s v="APT FCC"/>
    <x v="6"/>
    <s v="KAM"/>
    <s v="POM FCC"/>
    <x v="1"/>
    <n v="6"/>
    <n v="109000"/>
    <n v="654000"/>
  </r>
  <r>
    <n v="76"/>
    <d v="2025-07-01T00:00:00"/>
    <s v="MPP 2024"/>
    <s v="FINANCE &amp; ACCOUNTING"/>
    <s v="MPP139"/>
    <s v="POM FCC_MPP 2024_MPP139"/>
    <s v="GP-PT. KENCANA AGUNG MAKMUR"/>
    <s v="GP-PT. KENCANA AGUNG MAKMUR"/>
    <m/>
    <m/>
    <s v="STAFF"/>
    <s v="COLLECTION STAFF"/>
    <s v="POM"/>
    <s v="APT FCC"/>
    <x v="6"/>
    <s v="KAM"/>
    <s v="POM FCC"/>
    <x v="1"/>
    <n v="6"/>
    <n v="109000"/>
    <n v="654000"/>
  </r>
  <r>
    <n v="77"/>
    <d v="2025-03-01T00:00:00"/>
    <s v="MPP 2025"/>
    <s v="CORP - INTERNAL AUDIT &amp; BUSINESS PROCESS"/>
    <s v="MPP141"/>
    <s v="POM D8_MPP 2025_MPP141"/>
    <s v="OTHER-PT. KARUNIA ARTHA PRATAMA - POM - DISTRIC 8"/>
    <s v="OTHER-PT. KARUNIA ARTHA PRATAMA - POM - DISTRIC 8"/>
    <m/>
    <m/>
    <s v="SUPERVISOR"/>
    <s v="AUDITOR SUPERVISOR"/>
    <s v="POM"/>
    <s v="APARTMENT"/>
    <x v="0"/>
    <s v="KAP"/>
    <s v="POM D8"/>
    <x v="1"/>
    <n v="10"/>
    <n v="109000"/>
    <n v="1090000"/>
  </r>
  <r>
    <n v="78"/>
    <d v="2025-01-01T00:00:00"/>
    <s v="MPP 2025"/>
    <s v="OPERATIONAL"/>
    <s v="MPP142"/>
    <s v="MAP OPS_MPP 2025_MPP142"/>
    <s v="GP-PT. MULTI ARTHA PRATAMA - PIK MALL"/>
    <s v="GP-PT. MULTI ARTHA PRATAMA - PIK MALL"/>
    <m/>
    <m/>
    <s v="STAFF"/>
    <s v="HSE STAFF"/>
    <s v="MALL"/>
    <m/>
    <x v="4"/>
    <s v="MAP"/>
    <s v="MAP OPS"/>
    <x v="0"/>
    <n v="12"/>
    <n v="49000"/>
    <n v="588000"/>
  </r>
  <r>
    <n v="79"/>
    <d v="2025-05-01T00:00:00"/>
    <s v="MPP 2025"/>
    <s v="FINANCE &amp; ACCOUNTING"/>
    <s v="MPP144"/>
    <s v="MJ OPS_MPP 2025_MPP144"/>
    <s v="GP-PT. MANDIRI ANDAL SEJAHTERA - MJ"/>
    <s v="GP-PT. MANDIRI ANDAL SEJAHTERA - MJ"/>
    <m/>
    <m/>
    <s v="STAFF"/>
    <s v="COLLECTION STAFF"/>
    <s v="MALL"/>
    <m/>
    <x v="3"/>
    <s v="MAS"/>
    <s v="MJ OPS"/>
    <x v="1"/>
    <n v="8"/>
    <n v="109000"/>
    <n v="872000"/>
  </r>
  <r>
    <n v="80"/>
    <d v="2025-02-01T00:00:00"/>
    <s v="MPP 2025"/>
    <s v="CORP - FINANCE &amp; ACCOUNTING"/>
    <s v="MPP145"/>
    <s v="POM D8_MPP 2025_MPP145"/>
    <s v="OTHER-PT. KARUNIA ARTHA PRATAMA - POM - DISTRIC 8"/>
    <s v="OTHER-PT. KARUNIA ARTHA PRATAMA - POM - DISTRIC 8"/>
    <m/>
    <m/>
    <s v="STAFF"/>
    <s v="ASSET MANAGEMENT &amp; CONTROLLER ADMINISTRATION STAFF"/>
    <s v="POM"/>
    <s v="APARTMENT"/>
    <x v="0"/>
    <s v="KAP"/>
    <s v="POM D8"/>
    <x v="1"/>
    <n v="11"/>
    <n v="109000"/>
    <n v="1199000"/>
  </r>
  <r>
    <n v="81"/>
    <d v="2025-04-01T00:00:00"/>
    <s v="MPP 2025"/>
    <s v="HR &amp; GA"/>
    <s v="MPP149"/>
    <s v="MJ OPS_MPP 2025_MPP149"/>
    <s v="GP-PT. MANDIRI ANDAL SEJAHTERA - MJ"/>
    <s v="GP-PT. MANDIRI ANDAL SEJAHTERA - MJ"/>
    <m/>
    <m/>
    <s v="SUPERVISOR"/>
    <s v="HR &amp; GA OPERATION SUPERVISOR"/>
    <s v="MALL"/>
    <m/>
    <x v="3"/>
    <s v="MAS"/>
    <s v="MJ OPS"/>
    <x v="1"/>
    <n v="9"/>
    <n v="109000"/>
    <n v="981000"/>
  </r>
  <r>
    <n v="82"/>
    <d v="2025-04-01T00:00:00"/>
    <s v="MPP 2025"/>
    <s v="HR &amp; GA"/>
    <s v="MPP150"/>
    <s v="MJ OPS_MPP 2025_MPP150"/>
    <s v="GP-PT. MANDIRI ANDAL SEJAHTERA - MJ"/>
    <s v="GP-PT. MANDIRI ANDAL SEJAHTERA - MJ"/>
    <m/>
    <m/>
    <s v="STAFF"/>
    <s v="STOREKEEPER STAFF"/>
    <s v="MALL"/>
    <m/>
    <x v="3"/>
    <s v="MAS"/>
    <s v="MJ OPS"/>
    <x v="1"/>
    <n v="9"/>
    <n v="109000"/>
    <n v="981000"/>
  </r>
  <r>
    <n v="83"/>
    <d v="2025-04-01T00:00:00"/>
    <s v="MPP 2025"/>
    <s v="HR &amp; GA"/>
    <s v="MPP151"/>
    <s v="MJ OPS_MPP 2025_MPP151"/>
    <s v="GP-PT. MANDIRI ANDAL SEJAHTERA - MJ"/>
    <s v="GP-PT. MANDIRI ANDAL SEJAHTERA - MJ"/>
    <m/>
    <m/>
    <s v="NON STAFF"/>
    <s v="MESSENGER NON STAFF"/>
    <s v="MALL"/>
    <m/>
    <x v="3"/>
    <s v="MAS"/>
    <s v="MJ OPS"/>
    <x v="1"/>
    <n v="9"/>
    <n v="109000"/>
    <n v="981000"/>
  </r>
  <r>
    <n v="84"/>
    <d v="2025-01-01T00:00:00"/>
    <s v="MPP 2025"/>
    <s v="IT"/>
    <s v="MPP157"/>
    <s v="CORP_MPP 2025_MPP157"/>
    <s v="GP-PT. MANDIRI ANDAL SEJAHTERA - CORP"/>
    <s v="GP-PT. MANDIRI ANDAL SEJAHTERA - MOI"/>
    <m/>
    <m/>
    <s v="STAFF"/>
    <s v="IT OPERATION STAFF"/>
    <s v="ALL"/>
    <m/>
    <x v="1"/>
    <s v="MAS"/>
    <s v="CORP"/>
    <x v="1"/>
    <n v="12"/>
    <n v="109000"/>
    <n v="1308000"/>
  </r>
  <r>
    <n v="85"/>
    <d v="2025-03-01T00:00:00"/>
    <s v="MPP 2025"/>
    <s v="IT"/>
    <s v="MPP158"/>
    <s v="CORP_MPP 2025_MPP158"/>
    <s v="GP-PT. MANDIRI ANDAL SEJAHTERA - CORP"/>
    <s v="GP-PT. MULTI ARTHA PRATAMA - PIK MALL"/>
    <m/>
    <m/>
    <s v="STAFF"/>
    <s v="IT PROJECT STAFF"/>
    <s v="ALL"/>
    <m/>
    <x v="1"/>
    <s v="MAP"/>
    <s v="CORP"/>
    <x v="1"/>
    <n v="10"/>
    <n v="109000"/>
    <n v="1090000"/>
  </r>
  <r>
    <n v="86"/>
    <d v="2025-07-01T00:00:00"/>
    <s v="MPP 2025"/>
    <s v="INNOVATION"/>
    <s v="MPP159"/>
    <s v="CORP_MPP 2025_MPP159"/>
    <s v="GP-PT. MANDIRI ANDAL SEJAHTERA - CORP"/>
    <s v="GP-PT. MANDIRI ANDAL SEJAHTERA - MOI"/>
    <m/>
    <m/>
    <s v="ASSISTANT MANAGER"/>
    <s v="DATABASE ENGINEER ASSISTANT MANAGER"/>
    <s v="ALL"/>
    <m/>
    <x v="1"/>
    <s v="MAS"/>
    <s v="CORP"/>
    <x v="1"/>
    <n v="6"/>
    <n v="109000"/>
    <n v="654000"/>
  </r>
  <r>
    <n v="87"/>
    <d v="2025-05-01T00:00:00"/>
    <s v="MPP 2025"/>
    <s v="INNOVATION"/>
    <s v="MPP160"/>
    <s v="CORP_MPP 2025_MPP160"/>
    <s v="GP-PT. MANDIRI ANDAL SEJAHTERA - CORP"/>
    <s v="GP-PT. MULTI ARTHA PRATAMA - PIK MALL"/>
    <m/>
    <m/>
    <s v="ASSISTANT MANAGER"/>
    <s v="MOBILE DEVELOPER ASSISTANT MANAGER"/>
    <s v="ALL"/>
    <m/>
    <x v="1"/>
    <s v="MAP"/>
    <s v="CORP"/>
    <x v="1"/>
    <n v="8"/>
    <n v="109000"/>
    <n v="872000"/>
  </r>
  <r>
    <n v="88"/>
    <d v="2025-05-01T00:00:00"/>
    <s v="MPP 2025"/>
    <s v="HR &amp; GA"/>
    <s v="MPP174"/>
    <s v="CORP_MPP 2025_MPP174"/>
    <s v="GP-PT. MANDIRI ANDAL SEJAHTERA - CORP"/>
    <s v="GP-PT. MULTI ARTHA PRATAMA - PIK MALL"/>
    <m/>
    <m/>
    <s v="SUPERVISOR"/>
    <s v="COMPENSATION &amp; BENEFIT SUPERVISOR"/>
    <s v="ALL"/>
    <m/>
    <x v="1"/>
    <s v="MAP"/>
    <s v="CORP"/>
    <x v="1"/>
    <n v="8"/>
    <n v="109000"/>
    <n v="872000"/>
  </r>
  <r>
    <n v="89"/>
    <d v="2025-01-01T00:00:00"/>
    <s v="MPP 2025"/>
    <s v="CORPORATE COMMUNICATION"/>
    <s v="MPP175"/>
    <s v="CORP_MPP 2025_MPP175"/>
    <s v="GP-PT. MANDIRI ANDAL SEJAHTERA - CORP"/>
    <s v="GP-PT. MANDIRI ANDAL SEJAHTERA - MOI"/>
    <m/>
    <m/>
    <s v="STAFF"/>
    <s v="VISUAL MERCHANDISE STAFF"/>
    <s v="ALL"/>
    <m/>
    <x v="1"/>
    <s v="MAS"/>
    <s v="CORP"/>
    <x v="0"/>
    <n v="12"/>
    <n v="49000"/>
    <n v="588000"/>
  </r>
  <r>
    <n v="90"/>
    <d v="2025-01-01T00:00:00"/>
    <s v="MPP 2024"/>
    <s v="ENGINEERING"/>
    <s v="MPP180"/>
    <s v="MOI OPS_MPP 2024_MPP180"/>
    <s v="GP-PT. MANDIRI ANDAL SEJAHTERA - MOI"/>
    <s v="GP-PT. MANDIRI ANDAL SEJAHTERA - MOI"/>
    <n v="45627"/>
    <s v="IQBAL SAHPUTRA"/>
    <s v="STAFF"/>
    <s v="MVAC STAFF"/>
    <s v="MALL"/>
    <m/>
    <x v="7"/>
    <s v="MAS"/>
    <s v="MOI OPS"/>
    <x v="0"/>
    <n v="12"/>
    <n v="49000"/>
    <n v="588000"/>
  </r>
  <r>
    <n v="91"/>
    <d v="2025-04-01T00:00:00"/>
    <s v="MPP 2024"/>
    <s v="CINEMA"/>
    <s v="MPP190"/>
    <s v="HQ CINEMA_MPP 2024_MPP190"/>
    <s v="GP-PT. SINEMA AGUNG MANDIRI - HQ"/>
    <s v="GP-PT. SINEMA AGUNG MANDIRI - HQ"/>
    <m/>
    <m/>
    <s v="MANAGER"/>
    <s v="MARKETING COMMUNICATION - MANAGER"/>
    <s v="CINEMA"/>
    <m/>
    <x v="1"/>
    <s v="SAM"/>
    <s v="HQ CINEMA"/>
    <x v="1"/>
    <n v="9"/>
    <n v="109000"/>
    <n v="981000"/>
  </r>
  <r>
    <n v="92"/>
    <d v="2025-01-01T00:00:00"/>
    <s v="MPP 2024"/>
    <s v="FINANCE &amp; ACCOUNTING"/>
    <s v="MPP192"/>
    <s v="HQ MALL_MPP 2024_MPP192"/>
    <s v="GP-PT. MANDIRI ANDAL SEJAHTERA - HQ MALL"/>
    <s v="GP-PT. MANDIRI ANDAL SEJAHTERA - MJ"/>
    <m/>
    <m/>
    <s v="MANAGER"/>
    <s v="TAX MANAGER"/>
    <s v="MALL"/>
    <m/>
    <x v="1"/>
    <s v="MAS"/>
    <s v="HQ MALL"/>
    <x v="1"/>
    <n v="12"/>
    <n v="109000"/>
    <n v="1308000"/>
  </r>
  <r>
    <n v="93"/>
    <d v="2025-01-01T00:00:00"/>
    <s v="MPP 2024"/>
    <s v="CORP - FINANCE &amp; ACCOUNTING"/>
    <s v="MPP194"/>
    <s v="POM D8_MPP 2024_MPP194"/>
    <s v="OTHER-PT. KARUNIA ARTHA PRATAMA - POM - DISTRIC 8"/>
    <s v="OTHER-PT. KARUNIA ARTHA PRATAMA - POM - DISTRIC 8"/>
    <m/>
    <m/>
    <s v="SUPERVISOR"/>
    <s v="ASSET MANAGEMENT SUPERVISOR"/>
    <s v="POM"/>
    <s v="APARTMENT"/>
    <x v="0"/>
    <s v="KAP"/>
    <s v="POM D8"/>
    <x v="1"/>
    <n v="12"/>
    <n v="109000"/>
    <n v="1308000"/>
  </r>
  <r>
    <n v="94"/>
    <d v="2025-01-01T00:00:00"/>
    <s v="MPP 2024"/>
    <s v="GENERAL SERVICES"/>
    <s v="MPP198"/>
    <s v="POM TA_MPP 2024_MPP198"/>
    <s v="GP-PT. ANDAL MAKMUR AGUNG - POM - TARES"/>
    <s v="GP-PT. ANDAL MAKMUR AGUNG - POM - TARES"/>
    <m/>
    <m/>
    <s v="SUPERVISOR"/>
    <s v="GENERAL SERVICES SUPERVISOR"/>
    <s v="POM"/>
    <m/>
    <x v="8"/>
    <s v="AMA"/>
    <s v="POM TA"/>
    <x v="0"/>
    <n v="12"/>
    <n v="49000"/>
    <n v="588000"/>
  </r>
  <r>
    <n v="95"/>
    <d v="2025-01-01T00:00:00"/>
    <s v="MPP 2024"/>
    <s v="PROCUREMENT"/>
    <s v="MPP200"/>
    <s v="HQ MALL_MPP 2024_MPP200"/>
    <s v="GP-PT. MANDIRI ANDAL SEJAHTERA - HQ MALL"/>
    <s v="GP-PT. MANDIRI ANDAL SEJAHTERA - MJ"/>
    <m/>
    <m/>
    <s v="SUPERVISOR"/>
    <s v="PROCUREMENT SUPERVISOR"/>
    <s v="MALL"/>
    <m/>
    <x v="1"/>
    <s v="MAS"/>
    <s v="HQ MALL"/>
    <x v="1"/>
    <n v="12"/>
    <n v="109000"/>
    <n v="1308000"/>
  </r>
  <r>
    <n v="96"/>
    <d v="2025-01-01T00:00:00"/>
    <s v="MPP 2024"/>
    <s v="OPERATIONAL"/>
    <s v="MPP201"/>
    <s v="ASHTA OPS_MPP 2024_MPP201"/>
    <s v="GP-PT. MANDIRI ANDAL SEJAHTERA -POM-DISTRIC8"/>
    <s v="GP-PT. MANDIRI ANDAL SEJAHTERA -POM-DISTRIC8"/>
    <m/>
    <m/>
    <s v="STAFF"/>
    <s v="SECURITY STAFF"/>
    <s v="MALL"/>
    <m/>
    <x v="9"/>
    <s v="MAS"/>
    <s v="ASHTA OPS"/>
    <x v="0"/>
    <n v="12"/>
    <n v="49000"/>
    <n v="588000"/>
  </r>
  <r>
    <n v="97"/>
    <d v="2025-01-01T00:00:00"/>
    <s v="MPP 2024"/>
    <s v="HR &amp; GA"/>
    <s v="MPP203"/>
    <s v="CORP_MPP 2024_MPP203"/>
    <s v="GP-PT. MANDIRI ANDAL SEJAHTERA - CORP"/>
    <s v="GP-PT. MANDIRI ANDAL SEJAHTERA - MOI"/>
    <m/>
    <m/>
    <s v="ASSISTANT MANAGER"/>
    <s v="PEOPLE DEVELOPMENT ASSISTANT MANAGER"/>
    <s v="ALL"/>
    <m/>
    <x v="1"/>
    <s v="MAS"/>
    <s v="CORP"/>
    <x v="1"/>
    <n v="12"/>
    <n v="109000"/>
    <n v="1308000"/>
  </r>
  <r>
    <n v="98"/>
    <d v="2025-02-01T00:00:00"/>
    <s v="MPP 2024"/>
    <s v="IT"/>
    <s v="MPP204"/>
    <s v="CORP_MPP 2024_MPP204"/>
    <s v="GP-PT. MANDIRI ANDAL SEJAHTERA - CORP"/>
    <s v="GP-PT. MANDIRI ANDAL SEJAHTERA - MOI"/>
    <m/>
    <m/>
    <s v="MANAGER"/>
    <s v="IT SECURITY &amp; COMPLIANCE MANAGER"/>
    <s v="ALL"/>
    <m/>
    <x v="1"/>
    <s v="MAS"/>
    <s v="CORP"/>
    <x v="1"/>
    <n v="11"/>
    <n v="109000"/>
    <n v="1199000"/>
  </r>
  <r>
    <n v="99"/>
    <d v="2025-01-01T00:00:00"/>
    <s v="MPP 2024"/>
    <s v="FIT OUT"/>
    <s v="MPP208"/>
    <s v="HL OPS_MPP 2024_MPP208"/>
    <s v="GP-PT. MANDIRI ANDAL SEJAHTERA - HQ MALL"/>
    <s v="GP-PT. MULTI ARTHA PRATAMA - PIK MALL"/>
    <m/>
    <m/>
    <s v="SUPERVISOR"/>
    <s v="FIT OUT SUPERVISOR"/>
    <s v="MALL"/>
    <m/>
    <x v="2"/>
    <s v="MAP"/>
    <s v="HL OPS"/>
    <x v="0"/>
    <n v="12"/>
    <n v="49000"/>
    <n v="588000"/>
  </r>
  <r>
    <n v="100"/>
    <d v="2025-01-01T00:00:00"/>
    <s v="MPP 2024"/>
    <s v="ENGINEERING"/>
    <s v="MPP214"/>
    <s v="MJ OPS_MPP 2024_MPP214"/>
    <s v="GP-PT. MANDIRI ANDAL SEJAHTERA - MJ"/>
    <s v="GP-PT. MANDIRI ANDAL SEJAHTERA - MJ"/>
    <m/>
    <m/>
    <s v="MANAGER"/>
    <s v="ENGINEERING MANAGER"/>
    <s v="MALL"/>
    <m/>
    <x v="3"/>
    <s v="MAS"/>
    <s v="MJ OPS"/>
    <x v="1"/>
    <n v="12"/>
    <n v="109000"/>
    <n v="1308000"/>
  </r>
  <r>
    <n v="101"/>
    <d v="2025-07-01T00:00:00"/>
    <s v="MPP 2024"/>
    <s v="CINEMA"/>
    <s v="MPP216"/>
    <s v="HQ CINEMA_MPP 2024_MPP216"/>
    <s v="GP-PT. SINEMA AGUNG MANDIRI - HQ"/>
    <s v="GP-PT. SINEMA AGUNG MANDIRI - HQ"/>
    <m/>
    <m/>
    <s v="ASSISTANT MANAGER"/>
    <s v="F&amp;B CINEMA ASSISTANT MANAGER"/>
    <s v="CINEMA"/>
    <m/>
    <x v="1"/>
    <s v="SAM"/>
    <s v="HQ CINEMA"/>
    <x v="1"/>
    <n v="6"/>
    <n v="109000"/>
    <n v="654000"/>
  </r>
  <r>
    <n v="102"/>
    <d v="2025-01-01T00:00:00"/>
    <s v="MPP 2025"/>
    <s v="MARKETING COMMUNICATION"/>
    <s v="MPP250"/>
    <s v="MJ OPS_MPP 2025_MPP250"/>
    <s v="GP-PT. MANDIRI ANDAL SEJAHTERA - MJ"/>
    <s v="GP-PT. MANDIRI ANDAL SEJAHTERA - MJ"/>
    <m/>
    <m/>
    <s v="ASSISTANT MANAGER"/>
    <s v="EVENTS ASSISTANT MANAGER"/>
    <s v="MALL"/>
    <m/>
    <x v="3"/>
    <s v="MAS"/>
    <s v="MJ OPS"/>
    <x v="1"/>
    <n v="12"/>
    <n v="109000"/>
    <n v="1308000"/>
  </r>
  <r>
    <n v="103"/>
    <d v="2025-01-01T00:00:00"/>
    <s v="MPP 2025"/>
    <s v="MARKETING COMMUNICATION"/>
    <s v="MPP252"/>
    <s v="MJ OPS_MPP 2025_MPP252"/>
    <s v="GP-PT. MANDIRI ANDAL SEJAHTERA - MJ"/>
    <s v="GP-PT. MANDIRI ANDAL SEJAHTERA - MJ"/>
    <m/>
    <m/>
    <s v="SUPERVISOR"/>
    <s v="GRAPHIC DESIGNER SUPERVISOR"/>
    <s v="MALL"/>
    <m/>
    <x v="3"/>
    <s v="MAS"/>
    <s v="MJ OPS"/>
    <x v="0"/>
    <n v="12"/>
    <n v="49000"/>
    <n v="588000"/>
  </r>
  <r>
    <n v="104"/>
    <d v="2025-01-01T00:00:00"/>
    <s v="MPP 2025"/>
    <s v="MARKETING COMMUNICATION"/>
    <s v="MPP253"/>
    <s v="MJ OPS_MPP 2025_MPP253"/>
    <s v="GP-PT. MANDIRI ANDAL SEJAHTERA - MJ"/>
    <s v="GP-PT. MANDIRI ANDAL SEJAHTERA - MJ"/>
    <m/>
    <m/>
    <s v="SUPERVISOR"/>
    <s v="SOCIAL MEDIA &amp; DIGITAL ADMINISTRATION SUPERVISOR"/>
    <s v="MALL"/>
    <m/>
    <x v="3"/>
    <s v="MAS"/>
    <s v="MJ OPS"/>
    <x v="0"/>
    <n v="12"/>
    <n v="49000"/>
    <n v="588000"/>
  </r>
  <r>
    <n v="105"/>
    <d v="2025-01-01T00:00:00"/>
    <s v="MPP 2025"/>
    <s v="MARKETING COMMUNICATION"/>
    <s v="MPP254"/>
    <s v="MJ OPS_MPP 2025_MPP254"/>
    <s v="GP-PT. MANDIRI ANDAL SEJAHTERA - MJ"/>
    <s v="GP-PT. MANDIRI ANDAL SEJAHTERA - MJ"/>
    <m/>
    <m/>
    <s v="SUPERVISOR"/>
    <s v="CASUAL LEASING SENIOR STAFF"/>
    <s v="MALL"/>
    <m/>
    <x v="3"/>
    <s v="MAS"/>
    <s v="MJ OPS"/>
    <x v="0"/>
    <n v="12"/>
    <n v="49000"/>
    <n v="588000"/>
  </r>
  <r>
    <n v="106"/>
    <d v="2025-05-01T00:00:00"/>
    <s v="MPP 2025"/>
    <s v="MARKETING COMMUNICATION"/>
    <s v="MPP255"/>
    <s v="MJ OPS_MPP 2025_MPP255"/>
    <s v="GP-PT. MANDIRI ANDAL SEJAHTERA - MJ"/>
    <s v="GP-PT. MANDIRI ANDAL SEJAHTERA - MJ"/>
    <m/>
    <m/>
    <s v="SUPERVISOR"/>
    <s v="EVENTS SUPERVISOR"/>
    <s v="MALL"/>
    <m/>
    <x v="3"/>
    <s v="MAS"/>
    <s v="MJ OPS"/>
    <x v="0"/>
    <n v="8"/>
    <n v="49000"/>
    <n v="392000"/>
  </r>
  <r>
    <n v="107"/>
    <d v="2025-05-01T00:00:00"/>
    <s v="MPP 2025"/>
    <s v="ENGINEERING"/>
    <s v="MPP257"/>
    <s v="MJ OPS_MPP 2025_MPP257"/>
    <s v="GP-PT. MANDIRI ANDAL SEJAHTERA - MJ"/>
    <s v="GP-PT. MANDIRI ANDAL SEJAHTERA - MJ"/>
    <m/>
    <m/>
    <s v="STAFF"/>
    <s v="ENGINEERING ADMINISTRATION STAFF"/>
    <s v="MALL"/>
    <m/>
    <x v="3"/>
    <s v="MAS"/>
    <s v="MJ OPS"/>
    <x v="0"/>
    <n v="8"/>
    <n v="49000"/>
    <n v="392000"/>
  </r>
  <r>
    <n v="108"/>
    <d v="2025-05-01T00:00:00"/>
    <s v="MPP 2025"/>
    <s v="ENGINEERING"/>
    <s v="MPP258"/>
    <s v="MJ OPS_MPP 2025_MPP258"/>
    <s v="GP-PT. MANDIRI ANDAL SEJAHTERA - MJ"/>
    <s v="GP-PT. MANDIRI ANDAL SEJAHTERA - MJ"/>
    <m/>
    <m/>
    <s v="SUPERVISOR"/>
    <s v="MVAC SUPERVISOR"/>
    <s v="MALL"/>
    <m/>
    <x v="3"/>
    <s v="MAS"/>
    <s v="MJ OPS"/>
    <x v="0"/>
    <n v="8"/>
    <n v="49000"/>
    <n v="392000"/>
  </r>
  <r>
    <n v="109"/>
    <d v="2025-05-01T00:00:00"/>
    <s v="MPP 2025"/>
    <s v="ENGINEERING"/>
    <s v="MPP259"/>
    <s v="MJ OPS_MPP 2025_MPP259"/>
    <s v="GP-PT. MANDIRI ANDAL SEJAHTERA - MJ"/>
    <s v="GP-PT. MANDIRI ANDAL SEJAHTERA - MJ"/>
    <m/>
    <m/>
    <s v="SUPERVISOR"/>
    <s v="ELECTRICAL SUPERVISOR"/>
    <s v="MALL"/>
    <m/>
    <x v="3"/>
    <s v="MAS"/>
    <s v="MJ OPS"/>
    <x v="0"/>
    <n v="8"/>
    <n v="49000"/>
    <n v="392000"/>
  </r>
  <r>
    <n v="110"/>
    <d v="2025-05-01T00:00:00"/>
    <s v="MPP 2025"/>
    <s v="ENGINEERING"/>
    <s v="MPP260"/>
    <s v="MJ OPS_MPP 2025_MPP260"/>
    <s v="GP-PT. MANDIRI ANDAL SEJAHTERA - MJ"/>
    <s v="GP-PT. MANDIRI ANDAL SEJAHTERA - MJ"/>
    <m/>
    <m/>
    <s v="SUPERVISOR"/>
    <s v="PLUMBING &amp; CIVIL SUPERVISOR"/>
    <s v="MALL"/>
    <m/>
    <x v="3"/>
    <s v="MAS"/>
    <s v="MJ OPS"/>
    <x v="0"/>
    <n v="8"/>
    <n v="49000"/>
    <n v="392000"/>
  </r>
  <r>
    <n v="111"/>
    <d v="2025-05-01T00:00:00"/>
    <s v="MPP 2025"/>
    <s v="ENGINEERING"/>
    <s v="MPP261"/>
    <s v="MJ OPS_MPP 2025_MPP261"/>
    <s v="GP-PT. MANDIRI ANDAL SEJAHTERA - MJ"/>
    <s v="GP-PT. MANDIRI ANDAL SEJAHTERA - MJ"/>
    <m/>
    <m/>
    <s v="SUPERVISOR"/>
    <s v="CONTROL ROOM SUPERVISOR"/>
    <s v="MALL"/>
    <m/>
    <x v="3"/>
    <s v="MAS"/>
    <s v="MJ OPS"/>
    <x v="0"/>
    <n v="8"/>
    <n v="49000"/>
    <n v="392000"/>
  </r>
  <r>
    <n v="112"/>
    <d v="2025-05-01T00:00:00"/>
    <s v="MPP 2025"/>
    <s v="ENGINEERING"/>
    <s v="MPP262"/>
    <s v="MJ OPS_MPP 2025_MPP262"/>
    <s v="GP-PT. MANDIRI ANDAL SEJAHTERA - MJ"/>
    <s v="GP-PT. MANDIRI ANDAL SEJAHTERA - MJ"/>
    <m/>
    <m/>
    <s v="STAFF"/>
    <s v="MVAC STAFF"/>
    <s v="MALL"/>
    <m/>
    <x v="3"/>
    <s v="MAS"/>
    <s v="MJ OPS"/>
    <x v="0"/>
    <n v="8"/>
    <n v="49000"/>
    <n v="392000"/>
  </r>
  <r>
    <n v="113"/>
    <d v="2025-05-01T00:00:00"/>
    <s v="MPP 2025"/>
    <s v="ENGINEERING"/>
    <s v="MPP263"/>
    <s v="MJ OPS_MPP 2025_MPP263"/>
    <s v="GP-PT. MANDIRI ANDAL SEJAHTERA - MJ"/>
    <s v="GP-PT. MANDIRI ANDAL SEJAHTERA - MJ"/>
    <m/>
    <m/>
    <s v="STAFF"/>
    <s v="MVAC STAFF"/>
    <s v="MALL"/>
    <m/>
    <x v="3"/>
    <s v="MAS"/>
    <s v="MJ OPS"/>
    <x v="0"/>
    <n v="8"/>
    <n v="49000"/>
    <n v="392000"/>
  </r>
  <r>
    <n v="114"/>
    <d v="2025-05-01T00:00:00"/>
    <s v="MPP 2025"/>
    <s v="ENGINEERING"/>
    <s v="MPP264"/>
    <s v="MJ OPS_MPP 2025_MPP264"/>
    <s v="GP-PT. MANDIRI ANDAL SEJAHTERA - MJ"/>
    <s v="GP-PT. MANDIRI ANDAL SEJAHTERA - MJ"/>
    <m/>
    <m/>
    <s v="STAFF"/>
    <s v="MVAC STAFF"/>
    <s v="MALL"/>
    <m/>
    <x v="3"/>
    <s v="MAS"/>
    <s v="MJ OPS"/>
    <x v="0"/>
    <n v="8"/>
    <n v="49000"/>
    <n v="392000"/>
  </r>
  <r>
    <n v="115"/>
    <d v="2025-05-01T00:00:00"/>
    <s v="MPP 2025"/>
    <s v="ENGINEERING"/>
    <s v="MPP265"/>
    <s v="MJ OPS_MPP 2025_MPP265"/>
    <s v="GP-PT. MANDIRI ANDAL SEJAHTERA - MJ"/>
    <s v="GP-PT. MANDIRI ANDAL SEJAHTERA - MJ"/>
    <m/>
    <m/>
    <s v="STAFF"/>
    <s v="ELECTRICAL STAFF"/>
    <s v="MALL"/>
    <m/>
    <x v="3"/>
    <s v="MAS"/>
    <s v="MJ OPS"/>
    <x v="0"/>
    <n v="8"/>
    <n v="49000"/>
    <n v="392000"/>
  </r>
  <r>
    <n v="116"/>
    <d v="2025-05-01T00:00:00"/>
    <s v="MPP 2025"/>
    <s v="ENGINEERING"/>
    <s v="MPP266"/>
    <s v="MJ OPS_MPP 2025_MPP266"/>
    <s v="GP-PT. MANDIRI ANDAL SEJAHTERA - MJ"/>
    <s v="GP-PT. MANDIRI ANDAL SEJAHTERA - MJ"/>
    <m/>
    <m/>
    <s v="STAFF"/>
    <s v="ELECTRICAL STAFF"/>
    <s v="MALL"/>
    <m/>
    <x v="3"/>
    <s v="MAS"/>
    <s v="MJ OPS"/>
    <x v="0"/>
    <n v="8"/>
    <n v="49000"/>
    <n v="392000"/>
  </r>
  <r>
    <n v="117"/>
    <d v="2025-05-01T00:00:00"/>
    <s v="MPP 2025"/>
    <s v="ENGINEERING"/>
    <s v="MPP267"/>
    <s v="MJ OPS_MPP 2025_MPP267"/>
    <s v="GP-PT. MANDIRI ANDAL SEJAHTERA - MJ"/>
    <s v="GP-PT. MANDIRI ANDAL SEJAHTERA - MJ"/>
    <m/>
    <m/>
    <s v="STAFF"/>
    <s v="ELECTRICAL STAFF"/>
    <s v="MALL"/>
    <m/>
    <x v="3"/>
    <s v="MAS"/>
    <s v="MJ OPS"/>
    <x v="0"/>
    <n v="8"/>
    <n v="49000"/>
    <n v="392000"/>
  </r>
  <r>
    <n v="118"/>
    <d v="2025-05-01T00:00:00"/>
    <s v="MPP 2025"/>
    <s v="ENGINEERING"/>
    <s v="MPP268"/>
    <s v="MJ OPS_MPP 2025_MPP268"/>
    <s v="GP-PT. MANDIRI ANDAL SEJAHTERA - MJ"/>
    <s v="GP-PT. MANDIRI ANDAL SEJAHTERA - MJ"/>
    <m/>
    <m/>
    <s v="STAFF"/>
    <s v="PLUMBING &amp; CIVIL STAFF"/>
    <s v="MALL"/>
    <m/>
    <x v="3"/>
    <s v="MAS"/>
    <s v="MJ OPS"/>
    <x v="0"/>
    <n v="8"/>
    <n v="49000"/>
    <n v="392000"/>
  </r>
  <r>
    <n v="119"/>
    <d v="2025-05-01T00:00:00"/>
    <s v="MPP 2025"/>
    <s v="ENGINEERING"/>
    <s v="MPP269"/>
    <s v="MJ OPS_MPP 2025_MPP269"/>
    <s v="GP-PT. MANDIRI ANDAL SEJAHTERA - MJ"/>
    <s v="GP-PT. MANDIRI ANDAL SEJAHTERA - MJ"/>
    <m/>
    <m/>
    <s v="STAFF"/>
    <s v="PLUMBING &amp; CIVIL STAFF"/>
    <s v="MALL"/>
    <m/>
    <x v="3"/>
    <s v="MAS"/>
    <s v="MJ OPS"/>
    <x v="0"/>
    <n v="8"/>
    <n v="49000"/>
    <n v="392000"/>
  </r>
  <r>
    <n v="120"/>
    <d v="2025-05-01T00:00:00"/>
    <s v="MPP 2025"/>
    <s v="ENGINEERING"/>
    <s v="MPP270"/>
    <s v="MJ OPS_MPP 2025_MPP270"/>
    <s v="GP-PT. MANDIRI ANDAL SEJAHTERA - MJ"/>
    <s v="GP-PT. MANDIRI ANDAL SEJAHTERA - MJ"/>
    <m/>
    <m/>
    <s v="STAFF"/>
    <s v="PLUMBING &amp; CIVIL sTAFF "/>
    <s v="MALL"/>
    <m/>
    <x v="3"/>
    <s v="MAS"/>
    <s v="MJ OPS"/>
    <x v="0"/>
    <n v="8"/>
    <n v="49000"/>
    <n v="392000"/>
  </r>
  <r>
    <n v="121"/>
    <d v="2025-05-01T00:00:00"/>
    <s v="MPP 2025"/>
    <s v="ENGINEERING"/>
    <s v="MPP271"/>
    <s v="MJ OPS_MPP 2025_MPP271"/>
    <s v="GP-PT. MANDIRI ANDAL SEJAHTERA - MJ"/>
    <s v="GP-PT. MANDIRI ANDAL SEJAHTERA - MJ"/>
    <m/>
    <m/>
    <s v="STAFF"/>
    <s v="CONTROL ROOM STAFF"/>
    <s v="MALL"/>
    <m/>
    <x v="3"/>
    <s v="MAS"/>
    <s v="MJ OPS"/>
    <x v="0"/>
    <n v="8"/>
    <n v="49000"/>
    <n v="392000"/>
  </r>
  <r>
    <n v="122"/>
    <d v="2025-05-01T00:00:00"/>
    <s v="MPP 2025"/>
    <s v="ENGINEERING"/>
    <s v="MPP272"/>
    <s v="MJ OPS_MPP 2025_MPP272"/>
    <s v="GP-PT. MANDIRI ANDAL SEJAHTERA - MJ"/>
    <s v="GP-PT. MANDIRI ANDAL SEJAHTERA - MJ"/>
    <m/>
    <m/>
    <s v="STAFF"/>
    <s v="CONTROL ROOM STAFF"/>
    <s v="MALL"/>
    <m/>
    <x v="3"/>
    <s v="MAS"/>
    <s v="MJ OPS"/>
    <x v="0"/>
    <n v="8"/>
    <n v="49000"/>
    <n v="392000"/>
  </r>
  <r>
    <n v="123"/>
    <d v="2025-05-01T00:00:00"/>
    <s v="MPP 2025"/>
    <s v="ENGINEERING"/>
    <s v="MPP273"/>
    <s v="MJ OPS_MPP 2025_MPP273"/>
    <s v="GP-PT. MANDIRI ANDAL SEJAHTERA - MJ"/>
    <s v="GP-PT. MANDIRI ANDAL SEJAHTERA - MJ"/>
    <m/>
    <m/>
    <s v="STAFF"/>
    <s v="CONTROL ROOM STAFF"/>
    <s v="MALL"/>
    <m/>
    <x v="3"/>
    <s v="MAS"/>
    <s v="MJ OPS"/>
    <x v="0"/>
    <n v="8"/>
    <n v="49000"/>
    <n v="392000"/>
  </r>
  <r>
    <n v="124"/>
    <d v="2025-05-01T00:00:00"/>
    <s v="MPP 2025"/>
    <s v="ENGINEERING"/>
    <s v="MPP274"/>
    <s v="MJ OPS_MPP 2025_MPP274"/>
    <s v="GP-PT. MANDIRI ANDAL SEJAHTERA - MJ"/>
    <s v="GP-PT. MANDIRI ANDAL SEJAHTERA - MJ"/>
    <m/>
    <m/>
    <s v="STAFF"/>
    <s v="CONTROL ROOM STAFF"/>
    <s v="MALL"/>
    <m/>
    <x v="3"/>
    <s v="MAS"/>
    <s v="MJ OPS"/>
    <x v="0"/>
    <n v="8"/>
    <n v="49000"/>
    <n v="392000"/>
  </r>
  <r>
    <n v="125"/>
    <d v="2025-05-01T00:00:00"/>
    <s v="MPP 2025"/>
    <s v="ENGINEERING"/>
    <s v="MPP275"/>
    <s v="MJ OPS_MPP 2025_MPP275"/>
    <s v="GP-PT. MANDIRI ANDAL SEJAHTERA - MJ"/>
    <s v="GP-PT. MANDIRI ANDAL SEJAHTERA - MJ"/>
    <m/>
    <m/>
    <s v="STAFF"/>
    <s v="CONTROL ROOM STAFF"/>
    <s v="MALL"/>
    <m/>
    <x v="3"/>
    <s v="MAS"/>
    <s v="MJ OPS"/>
    <x v="0"/>
    <n v="8"/>
    <n v="49000"/>
    <n v="392000"/>
  </r>
  <r>
    <n v="126"/>
    <d v="2025-05-01T00:00:00"/>
    <s v="MPP 2025"/>
    <s v="ENGINEERING"/>
    <s v="MPP276"/>
    <s v="MJ OPS_MPP 2025_MPP276"/>
    <s v="GP-PT. MANDIRI ANDAL SEJAHTERA - MJ"/>
    <s v="GP-PT. MANDIRI ANDAL SEJAHTERA - MJ"/>
    <m/>
    <m/>
    <s v="STAFF"/>
    <s v="CONTROL ROOM STAFF"/>
    <s v="MALL"/>
    <m/>
    <x v="3"/>
    <s v="MAS"/>
    <s v="MJ OPS"/>
    <x v="0"/>
    <n v="8"/>
    <n v="49000"/>
    <n v="392000"/>
  </r>
  <r>
    <n v="127"/>
    <d v="2025-05-01T00:00:00"/>
    <s v="MPP 2025"/>
    <s v="ENGINEERING"/>
    <s v="MPP277"/>
    <s v="MJ OPS_MPP 2025_MPP277"/>
    <s v="GP-PT. MANDIRI ANDAL SEJAHTERA - MJ"/>
    <s v="GP-PT. MANDIRI ANDAL SEJAHTERA - MJ"/>
    <m/>
    <m/>
    <s v="STAFF"/>
    <s v="CONTROL ROOM STAFF"/>
    <s v="MALL"/>
    <m/>
    <x v="3"/>
    <s v="MAS"/>
    <s v="MJ OPS"/>
    <x v="0"/>
    <n v="8"/>
    <n v="49000"/>
    <n v="392000"/>
  </r>
  <r>
    <n v="128"/>
    <d v="2025-01-01T00:00:00"/>
    <s v="MPP 2024"/>
    <s v="OPERATIONAL"/>
    <s v="MPP298"/>
    <s v="MAP OPS_MPP 2024_MPP298"/>
    <s v="GP-PT. MULTI ARTHA PRATAMA - PIK MALL"/>
    <s v="GP-PT. MANDIRI ANDAL SEJAHTERA - HQ MALL"/>
    <m/>
    <m/>
    <s v="SR MANAGER"/>
    <s v="GE &amp; TR SENIOR MANAGER"/>
    <s v="MALL"/>
    <m/>
    <x v="4"/>
    <s v="MAP"/>
    <s v="MAP OPS"/>
    <x v="1"/>
    <n v="12"/>
    <n v="109000"/>
    <n v="1308000"/>
  </r>
  <r>
    <n v="129"/>
    <d v="2025-07-01T00:00:00"/>
    <s v="MPP 2025"/>
    <s v="GENERAL SERVICES"/>
    <s v="MPP300"/>
    <s v="POM TA_MPP 2025_MPP300"/>
    <s v="GP-PT. ANDAL MAKMUR AGUNG - POM - TARES"/>
    <s v="GP-PT. ANDAL MAKMUR AGUNG - POM - TARES"/>
    <m/>
    <m/>
    <s v="STAFF"/>
    <s v="FACILITY STAFF"/>
    <s v="POM"/>
    <m/>
    <x v="8"/>
    <s v="AMA"/>
    <s v="POM TA"/>
    <x v="0"/>
    <n v="6"/>
    <n v="49000"/>
    <n v="294000"/>
  </r>
  <r>
    <n v="130"/>
    <d v="2025-07-01T00:00:00"/>
    <s v="MPP 2025"/>
    <s v="GENERAL SERVICES"/>
    <s v="MPP301"/>
    <s v="POM TA_MPP 2025_MPP301"/>
    <s v="GP-PT. ANDAL MAKMUR AGUNG - POM - TARES"/>
    <s v="GP-PT. ANDAL MAKMUR AGUNG - POM - TARES"/>
    <m/>
    <m/>
    <s v="STAFF"/>
    <s v="FACILITY STAFF"/>
    <s v="POM"/>
    <m/>
    <x v="8"/>
    <s v="AMA"/>
    <s v="POM TA"/>
    <x v="0"/>
    <n v="6"/>
    <n v="49000"/>
    <n v="294000"/>
  </r>
  <r>
    <n v="131"/>
    <d v="2025-07-01T00:00:00"/>
    <s v="MPP 2024"/>
    <s v="GENERAL SERVICES"/>
    <s v="MPP302"/>
    <s v="POM TA_MPP 2024_MPP302"/>
    <s v="GP-PT. ANDAL MAKMUR AGUNG - POM - TARES"/>
    <s v="GP-PT. ANDAL MAKMUR AGUNG - POM - TARES"/>
    <m/>
    <m/>
    <s v="ASSISTANT MANAGER"/>
    <s v="FIRE SAFETY ASSISTANT MANAGER"/>
    <s v="POM"/>
    <m/>
    <x v="8"/>
    <s v="AMA"/>
    <s v="POM TA"/>
    <x v="1"/>
    <n v="6"/>
    <n v="109000"/>
    <n v="654000"/>
  </r>
  <r>
    <n v="132"/>
    <d v="2025-07-01T00:00:00"/>
    <s v="MPP 2024"/>
    <s v="POM"/>
    <s v="MPP303"/>
    <s v="POM TA_MPP 2024_MPP303"/>
    <s v="GP-PT. ANDAL MAKMUR AGUNG - POM - TARES"/>
    <s v="GP-PT. ANDAL MAKMUR AGUNG - POM - TARES"/>
    <m/>
    <m/>
    <s v="MANAGER"/>
    <s v="DEPUTY PROPERTY MANAGER"/>
    <s v="POM"/>
    <m/>
    <x v="8"/>
    <s v="AMA"/>
    <s v="POM TA"/>
    <x v="1"/>
    <n v="6"/>
    <n v="109000"/>
    <n v="654000"/>
  </r>
  <r>
    <n v="133"/>
    <d v="2025-07-01T00:00:00"/>
    <s v="MPP 2025"/>
    <s v="ENGINEERING"/>
    <s v="MPP304"/>
    <s v="POM TA_MPP 2025_MPP304"/>
    <s v="GP-PT. ANDAL MAKMUR AGUNG - POM - TARES"/>
    <s v="GP-PT. ANDAL MAKMUR AGUNG - POM - TARES"/>
    <m/>
    <m/>
    <s v="STAFF"/>
    <s v="ENGINEERING STAFF"/>
    <s v="POM"/>
    <m/>
    <x v="8"/>
    <s v="AMA"/>
    <s v="POM TA"/>
    <x v="0"/>
    <n v="6"/>
    <n v="49000"/>
    <n v="294000"/>
  </r>
  <r>
    <n v="134"/>
    <d v="2025-07-01T00:00:00"/>
    <s v="MPP 2025"/>
    <s v="ENGINEERING"/>
    <s v="MPP305"/>
    <s v="POM TA_MPP 2025_MPP305"/>
    <s v="GP-PT. ANDAL MAKMUR AGUNG - POM - TARES"/>
    <s v="GP-PT. ANDAL MAKMUR AGUNG - POM - TARES"/>
    <m/>
    <m/>
    <s v="STAFF"/>
    <s v="ENGINEERING STAFF"/>
    <s v="POM"/>
    <m/>
    <x v="8"/>
    <s v="AMA"/>
    <s v="POM TA"/>
    <x v="0"/>
    <n v="6"/>
    <n v="49000"/>
    <n v="294000"/>
  </r>
  <r>
    <n v="135"/>
    <d v="2025-01-01T00:00:00"/>
    <s v="MPP 2025"/>
    <s v="CLIENT SERVICES APARTMENT"/>
    <s v="MPP306"/>
    <s v="POM D8_MPP 2025_MPP306"/>
    <s v="OTHER-PT. KARUNIA ARTHA PRATAMA - POM - DISTRIC 8"/>
    <s v="OTHER-PT. KARUNIA ARTHA PRATAMA - POM - DISTRIC 8"/>
    <m/>
    <m/>
    <s v="SUPERVISOR"/>
    <s v="FACILITIES SUPERVISOR - CLIENT SERVICES APARTMENT - SBU DISTRICT 8"/>
    <s v="POM"/>
    <s v="APARTMENT"/>
    <x v="0"/>
    <s v="KAP"/>
    <s v="POM D8"/>
    <x v="0"/>
    <n v="12"/>
    <n v="49000"/>
    <n v="588000"/>
  </r>
  <r>
    <n v="136"/>
    <d v="2025-01-01T00:00:00"/>
    <s v="MPP 2025"/>
    <s v="CLIENT SERVICES APARTMENT"/>
    <s v="MPP307"/>
    <s v="POM D8_MPP 2025_MPP307"/>
    <s v="OTHER-PT. KARUNIA ARTHA PRATAMA - POM - DISTRIC 8"/>
    <s v="OTHER-PT. KARUNIA ARTHA PRATAMA - POM - DISTRIC 8"/>
    <m/>
    <m/>
    <s v="SUPERVISOR"/>
    <s v="FIT OUT SUPERVISOR - CLIENT SERVICES APARTMENT - SBU DISTRICT 8"/>
    <s v="POM"/>
    <s v="APARTMENT"/>
    <x v="0"/>
    <s v="KAP"/>
    <s v="POM D8"/>
    <x v="0"/>
    <n v="12"/>
    <n v="49000"/>
    <n v="588000"/>
  </r>
  <r>
    <n v="137"/>
    <d v="2025-01-01T00:00:00"/>
    <s v="MPP 2025"/>
    <s v="GENERAL SERVICES"/>
    <s v="MPP308"/>
    <s v="POM D8_MPP 2025_MPP308"/>
    <s v="OTHER-PT. KAWASAN MANDIRI BERSAMA - POM - DISTRICT 8"/>
    <s v="OTHER-PT. KAWASAN MANDIRI BERSAMA - POM - DISTRICT 8"/>
    <m/>
    <m/>
    <s v="STAFF"/>
    <s v="ADMIN GENERAL SERVICES - SBU DISTRICT 8"/>
    <s v="POM"/>
    <s v="ESTATE D8"/>
    <x v="0"/>
    <s v="KMB"/>
    <s v="POM D8"/>
    <x v="0"/>
    <n v="12"/>
    <n v="49000"/>
    <n v="588000"/>
  </r>
  <r>
    <n v="138"/>
    <d v="2025-01-01T00:00:00"/>
    <s v="MPP 2025"/>
    <s v="GENERAL SERVICES"/>
    <s v="MPP309"/>
    <s v="POM D8_MPP 2025_MPP309"/>
    <s v="OTHER-PT. KAWASAN MANDIRI BERSAMA - POM - DISTRICT 8"/>
    <s v="OTHER-PT. KAWASAN MANDIRI BERSAMA - POM - DISTRICT 8"/>
    <m/>
    <m/>
    <s v="SUPERVISOR"/>
    <s v="HOUSEKEEPING ESTATE SUPERVISOR - SBU DISTRICT 8"/>
    <s v="POM"/>
    <s v="ESTATE D8"/>
    <x v="0"/>
    <s v="KMB"/>
    <s v="POM D8"/>
    <x v="0"/>
    <n v="12"/>
    <n v="49000"/>
    <n v="588000"/>
  </r>
  <r>
    <n v="139"/>
    <d v="2025-01-01T00:00:00"/>
    <s v="MPP 2024"/>
    <s v="OPERATION"/>
    <s v="MPP312"/>
    <s v="CORP_MPP 2024_MPP312"/>
    <s v="GP-PT. MANDIRI ANDAL SEJAHTERA - CORP"/>
    <s v="GP-PT. MANDIRI ANDAL SEJAHTERA - MOI"/>
    <m/>
    <m/>
    <s v="ASSISTANT MANAGER"/>
    <s v="SECRETARY ASSISTANT MANAGER"/>
    <s v="ALL"/>
    <m/>
    <x v="1"/>
    <s v="MAS"/>
    <s v="CORP"/>
    <x v="1"/>
    <n v="12"/>
    <n v="109000"/>
    <n v="1308000"/>
  </r>
  <r>
    <n v="140"/>
    <d v="2025-01-01T00:00:00"/>
    <s v="MPP 2024"/>
    <s v="MARKETING COMMUNICATION"/>
    <s v="MPP313"/>
    <s v="MOI OPS_MPP 2024_MPP313"/>
    <s v="GP-PT. MANDIRI ANDAL SEJAHTERA - MOI"/>
    <s v="GP-PT. MANDIRI ANDAL SEJAHTERA - HQ MALL"/>
    <m/>
    <m/>
    <s v="SR MANAGER"/>
    <s v="MARKETING COMMUNICATION SR MGR"/>
    <s v="MALL"/>
    <m/>
    <x v="7"/>
    <s v="MAS"/>
    <s v="MOI OPS"/>
    <x v="1"/>
    <n v="12"/>
    <n v="109000"/>
    <n v="1308000"/>
  </r>
  <r>
    <n v="141"/>
    <d v="2025-01-01T00:00:00"/>
    <s v="MPP 2024"/>
    <s v="FIT OUT"/>
    <s v="MPP314"/>
    <s v="MOI OPS_MPP 2024_MPP314"/>
    <s v="GP-PT. MANDIRI ANDAL SEJAHTERA - MOI"/>
    <s v="GP-PT. MANDIRI ANDAL SEJAHTERA - MOI"/>
    <m/>
    <m/>
    <s v="MANAGER"/>
    <s v="ARCHITECT MANAGER"/>
    <s v="MALL"/>
    <m/>
    <x v="7"/>
    <s v="MAS"/>
    <s v="MOI OPS"/>
    <x v="1"/>
    <n v="12"/>
    <n v="109000"/>
    <n v="1308000"/>
  </r>
  <r>
    <n v="142"/>
    <d v="2025-01-01T00:00:00"/>
    <s v="MPP 2025"/>
    <s v="ENGINEERING"/>
    <s v="MPP025"/>
    <s v="POM D8_MPP 2025_MPP025"/>
    <s v="OTHER-PT. KARUNIA ARTHA PRATAMA - POM - DISTRIC 8"/>
    <s v="OTHER-PT. KARUNIA ARTHA PRATAMA - POM - DISTRIC 8"/>
    <m/>
    <m/>
    <s v="MANAGER"/>
    <s v="ENGINEERING MANAGER"/>
    <s v="POM"/>
    <s v="OFFICE"/>
    <x v="0"/>
    <s v="KAP"/>
    <s v="POM D8"/>
    <x v="1"/>
    <n v="12"/>
    <n v="109000"/>
    <n v="1308000"/>
  </r>
  <r>
    <n v="143"/>
    <d v="2025-01-01T00:00:00"/>
    <s v="MPP 2025"/>
    <s v="ENGINEERING"/>
    <s v="MPP026"/>
    <s v="POM D8_MPP 2025_MPP026"/>
    <s v="OTHER-PT. KARUNIA ARTHA PRATAMA - POM - DISTRIC 8"/>
    <s v="OTHER-PT. KARUNIA ARTHA PRATAMA - POM - DISTRIC 8"/>
    <m/>
    <m/>
    <s v="STAFF"/>
    <s v="TECHNICIAN STAFF"/>
    <s v="POM"/>
    <s v="LANGHAM"/>
    <x v="0"/>
    <s v="KAP"/>
    <s v="POM D8"/>
    <x v="0"/>
    <n v="12"/>
    <n v="49000"/>
    <n v="588000"/>
  </r>
  <r>
    <n v="144"/>
    <d v="2025-01-01T00:00:00"/>
    <s v="MPP 2025"/>
    <s v="ENGINEERING"/>
    <s v="MPP027"/>
    <s v="POM D8_MPP 2025_MPP027"/>
    <s v="OTHER-PT. KARUNIA ARTHA PRATAMA - POM - DISTRIC 8"/>
    <s v="OTHER-PT. KARUNIA ARTHA PRATAMA - POM - DISTRIC 8"/>
    <m/>
    <m/>
    <s v="STAFF"/>
    <s v="TECHNICIAN STAFF"/>
    <s v="POM"/>
    <s v="LANGHAM"/>
    <x v="0"/>
    <s v="KAP"/>
    <s v="POM D8"/>
    <x v="0"/>
    <n v="12"/>
    <n v="49000"/>
    <n v="588000"/>
  </r>
  <r>
    <n v="145"/>
    <d v="2025-01-01T00:00:00"/>
    <s v="MPP 2025"/>
    <s v="ENGINEERING"/>
    <s v="MPP028"/>
    <s v="POM D8_MPP 2025_MPP028"/>
    <s v="OTHER-PT. KARUNIA ARTHA PRATAMA - POM - DISTRIC 8"/>
    <s v="OTHER-PT. KARUNIA ARTHA PRATAMA - POM - DISTRIC 8"/>
    <m/>
    <m/>
    <s v="STAFF"/>
    <s v="TECHNICIAN STAFF"/>
    <s v="POM"/>
    <s v="LANGHAM"/>
    <x v="0"/>
    <s v="KAP"/>
    <s v="POM D8"/>
    <x v="0"/>
    <n v="12"/>
    <n v="49000"/>
    <n v="588000"/>
  </r>
  <r>
    <n v="146"/>
    <d v="2025-01-01T00:00:00"/>
    <s v="MPP 2025"/>
    <s v="ENGINEERING"/>
    <s v="MPP029"/>
    <s v="POM D8_MPP 2025_MPP029"/>
    <s v="OTHER-PT. KARUNIA ARTHA PRATAMA - POM - DISTRIC 8"/>
    <s v="OTHER-PT. KARUNIA ARTHA PRATAMA - POM - DISTRIC 8"/>
    <m/>
    <m/>
    <s v="STAFF"/>
    <s v="TECHNICIAN STAFF"/>
    <s v="POM"/>
    <s v="LANGHAM"/>
    <x v="0"/>
    <s v="KAP"/>
    <s v="POM D8"/>
    <x v="0"/>
    <n v="12"/>
    <n v="49000"/>
    <n v="588000"/>
  </r>
  <r>
    <n v="147"/>
    <d v="2025-01-01T00:00:00"/>
    <s v="MPP 2025"/>
    <s v="ENGINEERING"/>
    <s v="MPP030"/>
    <s v="POM D8_MPP 2025_MPP030"/>
    <s v="OTHER-PT. KARUNIA ARTHA PRATAMA - POM - DISTRIC 8"/>
    <s v="OTHER-PT. KARUNIA ARTHA PRATAMA - POM - DISTRIC 8"/>
    <m/>
    <m/>
    <s v="STAFF"/>
    <s v="TECHNICIAN STAFF"/>
    <s v="POM"/>
    <s v="LANGHAM"/>
    <x v="0"/>
    <s v="KAP"/>
    <s v="POM D8"/>
    <x v="0"/>
    <n v="12"/>
    <n v="49000"/>
    <n v="588000"/>
  </r>
  <r>
    <n v="148"/>
    <d v="2025-01-01T00:00:00"/>
    <s v="MPP 2025"/>
    <s v="ENGINEERING"/>
    <s v="MPP031"/>
    <s v="POM D8_MPP 2025_MPP031"/>
    <s v="OTHER-PT. KARUNIA ARTHA PRATAMA - POM - DISTRIC 8"/>
    <s v="OTHER-PT. KARUNIA ARTHA PRATAMA - POM - DISTRIC 8"/>
    <m/>
    <m/>
    <s v="STAFF"/>
    <s v="TECHNICIAN STAFF"/>
    <s v="POM"/>
    <s v="LANGHAM"/>
    <x v="0"/>
    <s v="KAP"/>
    <s v="POM D8"/>
    <x v="0"/>
    <n v="12"/>
    <n v="49000"/>
    <n v="588000"/>
  </r>
  <r>
    <n v="149"/>
    <d v="2025-01-01T00:00:00"/>
    <s v="MPP 2025"/>
    <s v="ENGINEERING"/>
    <s v="MPP032"/>
    <s v="POM D8_MPP 2025_MPP032"/>
    <s v="OTHER-PT. KARUNIA ARTHA PRATAMA - POM - DISTRIC 8"/>
    <s v="OTHER-PT. KARUNIA ARTHA PRATAMA - POM - DISTRIC 8"/>
    <m/>
    <m/>
    <s v="STAFF"/>
    <s v="TECHNICIAN STAFF"/>
    <s v="POM"/>
    <s v="LANGHAM"/>
    <x v="0"/>
    <s v="KAP"/>
    <s v="POM D8"/>
    <x v="0"/>
    <n v="12"/>
    <n v="49000"/>
    <n v="588000"/>
  </r>
  <r>
    <n v="150"/>
    <d v="2025-01-01T00:00:00"/>
    <s v="MPP 2025"/>
    <s v="ENGINEERING"/>
    <s v="MPP033"/>
    <s v="POM D8_MPP 2025_MPP033"/>
    <s v="OTHER-PT. KARUNIA ARTHA PRATAMA - POM - DISTRIC 8"/>
    <s v="OTHER-PT. KARUNIA ARTHA PRATAMA - POM - DISTRIC 8"/>
    <m/>
    <m/>
    <s v="STAFF"/>
    <s v="TECHNICIAN STAFF"/>
    <s v="POM"/>
    <s v="APARTMENT"/>
    <x v="0"/>
    <s v="KAP"/>
    <s v="POM D8"/>
    <x v="0"/>
    <n v="12"/>
    <n v="49000"/>
    <n v="588000"/>
  </r>
  <r>
    <n v="151"/>
    <d v="2025-01-01T00:00:00"/>
    <s v="MPP 2025"/>
    <s v="ENGINEERING"/>
    <s v="MPP034"/>
    <s v="POM D8_MPP 2025_MPP034"/>
    <s v="OTHER-PT. KARUNIA ARTHA PRATAMA - POM - DISTRIC 8"/>
    <s v="OTHER-PT. KARUNIA ARTHA PRATAMA - POM - DISTRIC 8"/>
    <m/>
    <m/>
    <s v="STAFF"/>
    <s v="TECHNICIAN STAFF"/>
    <s v="POM"/>
    <s v="APARTMENT"/>
    <x v="0"/>
    <s v="KAP"/>
    <s v="POM D8"/>
    <x v="0"/>
    <n v="12"/>
    <n v="49000"/>
    <n v="588000"/>
  </r>
  <r>
    <n v="152"/>
    <d v="2025-01-01T00:00:00"/>
    <s v="MPP 2025"/>
    <s v="ENGINEERING"/>
    <s v="MPP035"/>
    <s v="POM D8_MPP 2025_MPP035"/>
    <s v="OTHER-PT. KARUNIA ARTHA PRATAMA - POM - DISTRIC 8"/>
    <s v="OTHER-PT. KARUNIA ARTHA PRATAMA - POM - DISTRIC 8"/>
    <m/>
    <m/>
    <s v="STAFF"/>
    <s v="TECHNICIAN STAFF"/>
    <s v="POM"/>
    <s v="APARTMENT"/>
    <x v="0"/>
    <s v="KAP"/>
    <s v="POM D8"/>
    <x v="0"/>
    <n v="12"/>
    <n v="49000"/>
    <n v="588000"/>
  </r>
  <r>
    <n v="153"/>
    <d v="2025-01-01T00:00:00"/>
    <s v="MPP 2025"/>
    <s v="ENGINEERING"/>
    <s v="MPP036"/>
    <s v="POM D8_MPP 2025_MPP036"/>
    <s v="OTHER-PT. KARUNIA ARTHA PRATAMA - POM - DISTRIC 8"/>
    <s v="OTHER-PT. KARUNIA ARTHA PRATAMA - POM - DISTRIC 8"/>
    <m/>
    <m/>
    <s v="STAFF"/>
    <s v="TECHNICIAN STAFF"/>
    <s v="POM"/>
    <s v="APARTMENT"/>
    <x v="0"/>
    <s v="KAP"/>
    <s v="POM D8"/>
    <x v="0"/>
    <n v="12"/>
    <n v="49000"/>
    <n v="588000"/>
  </r>
  <r>
    <n v="154"/>
    <d v="2025-01-01T00:00:00"/>
    <s v="MPP 2025"/>
    <s v="ENGINEERING"/>
    <s v="MPP037"/>
    <s v="POM D8_MPP 2025_MPP037"/>
    <s v="OTHER-PT. KARUNIA ARTHA PRATAMA - POM - DISTRIC 8"/>
    <s v="OTHER-PT. KARUNIA ARTHA PRATAMA - POM - DISTRIC 8"/>
    <m/>
    <m/>
    <s v="STAFF"/>
    <s v="TECHNICIAN STAFF"/>
    <s v="POM"/>
    <s v="APARTMENT"/>
    <x v="0"/>
    <s v="KAP"/>
    <s v="POM D8"/>
    <x v="0"/>
    <n v="12"/>
    <n v="49000"/>
    <n v="588000"/>
  </r>
  <r>
    <n v="155"/>
    <d v="2025-01-01T00:00:00"/>
    <s v="MPP 2025"/>
    <s v="ENGINEERING"/>
    <s v="MPP038"/>
    <s v="POM D8_MPP 2025_MPP038"/>
    <s v="OTHER-PT. KARUNIA ARTHA PRATAMA - POM - DISTRIC 8"/>
    <s v="OTHER-PT. KARUNIA ARTHA PRATAMA - POM - DISTRIC 8"/>
    <m/>
    <m/>
    <s v="STAFF"/>
    <s v="TECHNICIAN STAFF"/>
    <s v="POM"/>
    <s v="APARTMENT"/>
    <x v="0"/>
    <s v="KAP"/>
    <s v="POM D8"/>
    <x v="0"/>
    <n v="12"/>
    <n v="49000"/>
    <n v="588000"/>
  </r>
  <r>
    <n v="156"/>
    <d v="2025-01-01T00:00:00"/>
    <s v="MPP 2025"/>
    <s v="ENGINEERING"/>
    <s v="MPP039"/>
    <s v="POM D8_MPP 2025_MPP039"/>
    <s v="OTHER-PT. KARUNIA ARTHA PRATAMA - POM - DISTRIC 8"/>
    <s v="OTHER-PT. KARUNIA ARTHA PRATAMA - POM - DISTRIC 8"/>
    <m/>
    <m/>
    <s v="STAFF"/>
    <s v="TECHNICIAN STAFF"/>
    <s v="POM"/>
    <s v="APARTMENT"/>
    <x v="0"/>
    <s v="KAP"/>
    <s v="POM D8"/>
    <x v="0"/>
    <n v="12"/>
    <n v="49000"/>
    <n v="588000"/>
  </r>
  <r>
    <n v="157"/>
    <d v="2025-01-01T00:00:00"/>
    <s v="MPP 2025"/>
    <s v="ENGINEERING"/>
    <s v="MPP040"/>
    <s v="POM D8_MPP 2025_MPP040"/>
    <s v="OTHER-PT. KARUNIA ARTHA PRATAMA - POM - DISTRIC 8"/>
    <s v="OTHER-PT. KARUNIA ARTHA PRATAMA - POM - DISTRIC 8"/>
    <m/>
    <m/>
    <s v="STAFF"/>
    <s v="TECHNICIAN STAFF"/>
    <s v="POM"/>
    <s v="APARTMENT"/>
    <x v="0"/>
    <s v="KAP"/>
    <s v="POM D8"/>
    <x v="0"/>
    <n v="12"/>
    <n v="49000"/>
    <n v="588000"/>
  </r>
  <r>
    <n v="158"/>
    <d v="2025-01-01T00:00:00"/>
    <s v="MPP 2025"/>
    <s v="ENGINEERING"/>
    <s v="MPP041"/>
    <s v="POM D8_MPP 2025_MPP041"/>
    <s v="OTHER-PT. KARUNIA ARTHA PRATAMA - POM - DISTRIC 8"/>
    <s v="OTHER-PT. KARUNIA ARTHA PRATAMA - POM - DISTRIC 8"/>
    <m/>
    <m/>
    <s v="STAFF"/>
    <s v="TECHNICIAN STAFF"/>
    <s v="POM"/>
    <s v="APARTMENT"/>
    <x v="0"/>
    <s v="KAP"/>
    <s v="POM D8"/>
    <x v="0"/>
    <n v="12"/>
    <n v="49000"/>
    <n v="588000"/>
  </r>
  <r>
    <n v="159"/>
    <d v="2025-01-01T00:00:00"/>
    <s v="MPP 2025"/>
    <s v="ENGINEERING"/>
    <s v="MPP042"/>
    <s v="POM D8_MPP 2025_MPP042"/>
    <s v="OTHER-PT. KARUNIA ARTHA PRATAMA - POM - DISTRIC 8"/>
    <s v="OTHER-PT. KARUNIA ARTHA PRATAMA - POM - DISTRIC 8"/>
    <m/>
    <m/>
    <s v="STAFF"/>
    <s v="TECHNICIAN STAFF"/>
    <s v="POM"/>
    <s v="APARTMENT"/>
    <x v="0"/>
    <s v="KAP"/>
    <s v="POM D8"/>
    <x v="0"/>
    <n v="12"/>
    <n v="49000"/>
    <n v="588000"/>
  </r>
  <r>
    <n v="160"/>
    <d v="2025-01-01T00:00:00"/>
    <s v="MPP 2025"/>
    <s v="ENGINEERING"/>
    <s v="MPP043"/>
    <s v="POM D8_MPP 2025_MPP043"/>
    <s v="OTHER-PT. KARUNIA ARTHA PRATAMA - POM - DISTRIC 8"/>
    <s v="OTHER-PT. KARUNIA ARTHA PRATAMA - POM - DISTRIC 8"/>
    <m/>
    <m/>
    <s v="STAFF"/>
    <s v="TECHNICIAN STAFF"/>
    <s v="POM"/>
    <s v="APARTMENT"/>
    <x v="0"/>
    <s v="KAP"/>
    <s v="POM D8"/>
    <x v="0"/>
    <n v="12"/>
    <n v="49000"/>
    <n v="588000"/>
  </r>
  <r>
    <n v="161"/>
    <d v="2025-01-01T00:00:00"/>
    <s v="MPP 2025"/>
    <s v="ENGINEERING"/>
    <s v="MPP044"/>
    <s v="POM D8_MPP 2025_MPP044"/>
    <s v="OTHER-PT. KARUNIA ARTHA PRATAMA - POM - DISTRIC 8"/>
    <s v="OTHER-PT. KARUNIA ARTHA PRATAMA - POM - DISTRIC 8"/>
    <m/>
    <m/>
    <s v="STAFF"/>
    <s v="TECHNICIAN STAFF"/>
    <s v="POM"/>
    <s v="APARTMENT"/>
    <x v="0"/>
    <s v="KAP"/>
    <s v="POM D8"/>
    <x v="0"/>
    <n v="12"/>
    <n v="49000"/>
    <n v="588000"/>
  </r>
  <r>
    <n v="162"/>
    <d v="2025-01-01T00:00:00"/>
    <s v="MPP 2025"/>
    <s v="ENGINEERING"/>
    <s v="MPP045"/>
    <s v="POM D8_MPP 2025_MPP045"/>
    <s v="OTHER-PT. KARUNIA ARTHA PRATAMA - POM - DISTRIC 8"/>
    <s v="OTHER-PT. KARUNIA ARTHA PRATAMA - POM - DISTRIC 8"/>
    <m/>
    <m/>
    <s v="STAFF"/>
    <s v="TECHNICIAN STAFF"/>
    <s v="POM"/>
    <s v="APARTMENT"/>
    <x v="0"/>
    <s v="KAP"/>
    <s v="POM D8"/>
    <x v="0"/>
    <n v="12"/>
    <n v="49000"/>
    <n v="588000"/>
  </r>
  <r>
    <n v="163"/>
    <d v="2025-01-01T00:00:00"/>
    <s v="MPP 2025"/>
    <s v="ENGINEERING"/>
    <s v="MPP046"/>
    <s v="POM D8_MPP 2025_MPP046"/>
    <s v="OTHER-PT. KARUNIA ARTHA PRATAMA - POM - DISTRIC 8"/>
    <s v="OTHER-PT. KARUNIA ARTHA PRATAMA - POM - DISTRIC 8"/>
    <m/>
    <m/>
    <s v="STAFF"/>
    <s v="TECHNICIAN STAFF"/>
    <s v="POM"/>
    <s v="APARTMENT"/>
    <x v="0"/>
    <s v="KAP"/>
    <s v="POM D8"/>
    <x v="0"/>
    <n v="12"/>
    <n v="49000"/>
    <n v="588000"/>
  </r>
  <r>
    <n v="164"/>
    <d v="2025-01-01T00:00:00"/>
    <s v="MPP 2025"/>
    <s v="ENGINEERING"/>
    <s v="MPP047"/>
    <s v="POM D8_MPP 2025_MPP047"/>
    <s v="OTHER-PT. KARUNIA ARTHA PRATAMA - POM - DISTRIC 8"/>
    <s v="OTHER-PT. KARUNIA ARTHA PRATAMA - POM - DISTRIC 8"/>
    <m/>
    <m/>
    <s v="STAFF"/>
    <s v="TECHNICIAN STAFF"/>
    <s v="POM"/>
    <s v="APARTMENT"/>
    <x v="0"/>
    <s v="KAP"/>
    <s v="POM D8"/>
    <x v="0"/>
    <n v="12"/>
    <n v="49000"/>
    <n v="588000"/>
  </r>
  <r>
    <n v="165"/>
    <d v="2025-01-01T00:00:00"/>
    <s v="MPP 2025"/>
    <s v="ENGINEERING"/>
    <s v="MPP048"/>
    <s v="POM D8_MPP 2025_MPP048"/>
    <s v="OTHER-PT. KARUNIA ARTHA PRATAMA - POM - DISTRIC 8"/>
    <s v="OTHER-PT. KARUNIA ARTHA PRATAMA - POM - DISTRIC 8"/>
    <m/>
    <m/>
    <s v="STAFF"/>
    <s v="TECHNICIAN STAFF"/>
    <s v="POM"/>
    <s v="APARTMENT"/>
    <x v="0"/>
    <s v="KAP"/>
    <s v="POM D8"/>
    <x v="0"/>
    <n v="12"/>
    <n v="49000"/>
    <n v="588000"/>
  </r>
  <r>
    <n v="166"/>
    <d v="2025-01-01T00:00:00"/>
    <s v="MPP 2025"/>
    <s v="TENANT FACILITIES CLIENT SERVICES APARTMENT"/>
    <s v="MPP339"/>
    <s v="POM D8_MPP 2025_MPP339"/>
    <s v="OTHER-PT. KARUNIA ARTHA PRATAMA - POM - DISTRIC 8"/>
    <s v="OTHER-PT. KARUNIA ARTHA PRATAMA - POM - DISTRIC 8"/>
    <m/>
    <m/>
    <s v="STAFF"/>
    <s v="FACILITIES ATTENDANT STAFF - CLIENT SERVICES APARTMENT - SBU DISTRICT 8"/>
    <s v="POM"/>
    <s v="APARTMENT"/>
    <x v="0"/>
    <s v="KAP"/>
    <s v="POM D8"/>
    <x v="0"/>
    <n v="12"/>
    <n v="49000"/>
    <n v="588000"/>
  </r>
  <r>
    <n v="167"/>
    <d v="2025-01-01T00:00:00"/>
    <s v="MPP 2025"/>
    <s v="TENANT RELATION"/>
    <s v="MPP340"/>
    <s v="POM D8_MPP 2025_MPP340"/>
    <s v="OTHER-PT. KARUNIA ARTHA PRATAMA - POM - DISTRIC 8"/>
    <s v="OTHER-PT. KARUNIA ARTHA PRATAMA - POM - DISTRIC 8"/>
    <m/>
    <m/>
    <s v="SUPERVISOR"/>
    <s v="TR SUPERVISOR"/>
    <s v="POM"/>
    <s v="OFFICE"/>
    <x v="0"/>
    <s v="KAP"/>
    <s v="POM D8"/>
    <x v="0"/>
    <n v="12"/>
    <n v="49000"/>
    <n v="588000"/>
  </r>
  <r>
    <n v="168"/>
    <d v="2025-01-01T00:00:00"/>
    <s v="MPP 2025"/>
    <s v="PROCUREMENT"/>
    <s v="MPP341"/>
    <s v="POM D8_MPP 2025_MPP341"/>
    <s v="OTHER-PT. KAWASAN MANDIRI BERSAMA - POM - DISTRICT 8"/>
    <s v="OTHER-PT. KAWASAN MANDIRI BERSAMA - POM - DISTRICT 8"/>
    <m/>
    <m/>
    <s v="ASSISTANT MANAGER"/>
    <s v="CHIEF PROCUREMENT"/>
    <s v="POM"/>
    <s v="ESTATE D8"/>
    <x v="0"/>
    <s v="KMB"/>
    <s v="POM D8"/>
    <x v="1"/>
    <n v="12"/>
    <n v="109000"/>
    <n v="1308000"/>
  </r>
  <r>
    <n v="169"/>
    <d v="2025-01-01T00:00:00"/>
    <s v="MPP 2024"/>
    <s v="PROCUREMENT"/>
    <s v="MPP342"/>
    <s v="POM TA_MPP 2024_MPP342"/>
    <s v="GP-PT. ANDAL MAKMUR AGUNG - POM - TARES"/>
    <s v="GP-PT. ANDAL MAKMUR AGUNG - POM - TARES"/>
    <m/>
    <m/>
    <s v="ASSISTANT MANAGER"/>
    <s v="PROCUREMENT ASST MGR"/>
    <s v="POM"/>
    <m/>
    <x v="8"/>
    <s v="AMA"/>
    <s v="POM TA"/>
    <x v="1"/>
    <n v="12"/>
    <n v="109000"/>
    <n v="1308000"/>
  </r>
  <r>
    <n v="170"/>
    <d v="2025-04-01T00:00:00"/>
    <s v="MPP 2024"/>
    <s v="LEASING"/>
    <s v="MPP343"/>
    <s v="HL DEV_MPP 2024_MPP343"/>
    <s v="GP-PT. MANDIRI ANDAL SEJAHTERA - HUB"/>
    <s v="GP-PT. MANDIRI ANDAL SEJAHTERA - HUB"/>
    <m/>
    <m/>
    <s v="ASSISTANT MANAGER"/>
    <s v="LEASING ASST MANAGER"/>
    <s v="DEV"/>
    <m/>
    <x v="2"/>
    <s v="MAS"/>
    <s v="HL DEV"/>
    <x v="1"/>
    <n v="9"/>
    <n v="109000"/>
    <n v="981000"/>
  </r>
  <r>
    <n v="172"/>
    <d v="2025-04-01T00:00:00"/>
    <s v="MPP 2025"/>
    <s v="IT"/>
    <s v="MPP054"/>
    <s v="CORP_MPP 2025_MPP054"/>
    <s v="GP-PT. MANDIRI ANDAL SEJAHTERA - CORP"/>
    <s v="GP-PT. MANDIRI ANDAL SEJAHTERA - MOI"/>
    <m/>
    <m/>
    <s v="STAFF"/>
    <s v="IT APPLICATION STAFF"/>
    <s v="ALL"/>
    <m/>
    <x v="1"/>
    <s v="MAS"/>
    <s v="CORP"/>
    <x v="0"/>
    <n v="9"/>
    <n v="49000"/>
    <n v="441000"/>
  </r>
  <r>
    <n v="173"/>
    <d v="2025-04-01T00:00:00"/>
    <s v="MPP 2024"/>
    <s v="IT"/>
    <s v="MPP058"/>
    <s v="HL OPS_MPP 2024_MPP058"/>
    <s v="GP-PT. MANDIRI ANDAL SEJAHTERA - HUB"/>
    <s v="GP-PT. MANDIRI ANDAL SEJAHTERA - HUB"/>
    <m/>
    <m/>
    <s v="STAFF"/>
    <s v="IT APPLICATION STAFF"/>
    <s v="MALL"/>
    <m/>
    <x v="2"/>
    <s v="MAS"/>
    <s v="HL OPS"/>
    <x v="0"/>
    <n v="9"/>
    <n v="49000"/>
    <n v="441000"/>
  </r>
  <r>
    <n v="174"/>
    <d v="2025-04-01T00:00:00"/>
    <s v="MPP 2025"/>
    <s v="IT"/>
    <s v="MPP064"/>
    <s v="MJ OPS_MPP 2025_MPP064"/>
    <s v="GP-PT. MANDIRI ANDAL SEJAHTERA - MJ"/>
    <s v="GP-PT. MANDIRI ANDAL SEJAHTERA - MJ"/>
    <m/>
    <m/>
    <s v="STAFF"/>
    <s v="IT APPLICATION STAFF"/>
    <s v="MALL"/>
    <m/>
    <x v="3"/>
    <s v="MAS"/>
    <s v="MJ OPS"/>
    <x v="0"/>
    <n v="9"/>
    <n v="49000"/>
    <n v="441000"/>
  </r>
  <r>
    <n v="175"/>
    <d v="2025-04-01T00:00:00"/>
    <s v="MPP 2024"/>
    <s v="IT"/>
    <s v="MPP082"/>
    <s v="MAP OPS_MPP 2024_MPP082"/>
    <s v="GP-PT. MULTI ARTHA PRATAMA - PIK MALL"/>
    <s v="GP-PT. MULTI ARTHA PRATAMA - PIK MALL"/>
    <m/>
    <m/>
    <s v="STAFF"/>
    <s v="IT APPLICATION STAFF"/>
    <s v="MALL"/>
    <m/>
    <x v="4"/>
    <s v="MAP"/>
    <s v="MAP OPS"/>
    <x v="0"/>
    <n v="9"/>
    <n v="49000"/>
    <n v="441000"/>
  </r>
  <r>
    <n v="176"/>
    <d v="2025-04-01T00:00:00"/>
    <s v="MPP 2025"/>
    <s v="IT"/>
    <s v="MPP099"/>
    <s v="POM MJ_MPP 2025_MPP099"/>
    <s v="GP-PT. PESONA PURI PROPERTI"/>
    <s v="GP-PT. KAWASAN PERMATA AGUNG"/>
    <m/>
    <m/>
    <s v="STAFF"/>
    <s v="IT APPLICATION STAFF"/>
    <s v="POM"/>
    <s v="ESTATE MJ"/>
    <x v="5"/>
    <s v="KPA"/>
    <s v="POM MJ"/>
    <x v="0"/>
    <n v="9"/>
    <n v="49000"/>
    <n v="441000"/>
  </r>
  <r>
    <n v="177"/>
    <d v="2025-04-01T00:00:00"/>
    <s v="MPP 2025"/>
    <s v="IT"/>
    <s v="MPP120"/>
    <s v="POM FCC_MPP 2025_MPP120"/>
    <s v="GP-PT. KENCANA AGUNG MAKMUR"/>
    <s v="GP-PT. KENCANA AGUNG MAKMUR"/>
    <m/>
    <m/>
    <s v="STAFF"/>
    <s v="IT APPLICATION STAFF"/>
    <s v="POM"/>
    <s v="APT FCC"/>
    <x v="6"/>
    <s v="KAM"/>
    <s v="POM FCC"/>
    <x v="0"/>
    <n v="9"/>
    <n v="49000"/>
    <n v="441000"/>
  </r>
  <r>
    <n v="178"/>
    <d v="2025-04-01T00:00:00"/>
    <s v="MPP 2024"/>
    <s v="IT"/>
    <s v="MPP180"/>
    <s v="MOI OPS_MPP 2024_MPP180"/>
    <s v="GP-PT. MANDIRI ANDAL SEJAHTERA - MOI"/>
    <s v="GP-PT. MANDIRI ANDAL SEJAHTERA - MOI"/>
    <m/>
    <m/>
    <s v="STAFF"/>
    <s v="IT APPLICATION STAFF"/>
    <s v="MALL"/>
    <m/>
    <x v="7"/>
    <s v="MAS"/>
    <s v="MOI OPS"/>
    <x v="0"/>
    <n v="9"/>
    <n v="49000"/>
    <n v="441000"/>
  </r>
  <r>
    <n v="179"/>
    <d v="2025-04-01T00:00:00"/>
    <s v="MPP 2024"/>
    <s v="IT"/>
    <s v="MPP198"/>
    <s v="POM TA_MPP 2024_MPP198"/>
    <s v="GP-PT. ANDAL MAKMUR AGUNG - POM - TARES"/>
    <s v="GP-PT. ANDAL MAKMUR AGUNG - POM - TARES"/>
    <m/>
    <m/>
    <s v="STAFF"/>
    <s v="IT APPLICATION STAFF"/>
    <s v="POM"/>
    <m/>
    <x v="8"/>
    <s v="AMA"/>
    <s v="POM TA"/>
    <x v="0"/>
    <n v="9"/>
    <n v="49000"/>
    <n v="441000"/>
  </r>
  <r>
    <n v="180"/>
    <d v="2025-04-01T00:00:00"/>
    <s v="MPP 2024"/>
    <s v="IT"/>
    <s v="MPP201"/>
    <s v="ASHTA OPS_MPP 2024_MPP201"/>
    <s v="GP-PT. MANDIRI ANDAL SEJAHTERA -POM-DISTRIC8"/>
    <s v="GP-PT. MANDIRI ANDAL SEJAHTERA -POM-DISTRIC8"/>
    <m/>
    <m/>
    <s v="STAFF"/>
    <s v="IT APPLICATION STAFF"/>
    <s v="MALL"/>
    <m/>
    <x v="9"/>
    <s v="MAS"/>
    <s v="ASHTA OPS"/>
    <x v="0"/>
    <n v="9"/>
    <n v="49000"/>
    <n v="441000"/>
  </r>
  <r>
    <n v="181"/>
    <d v="2025-04-01T00:00:00"/>
    <s v="MPP 2024"/>
    <s v="IT"/>
    <s v="MPP198"/>
    <s v="GGP"/>
    <s v="GP-PT. ANDAL MAKMUR AGUNG - POM - TARES"/>
    <s v="GP-PT. ANDAL MAKMUR AGUNG - POM - TARES"/>
    <m/>
    <m/>
    <s v="STAFF"/>
    <s v="IT APPLICATION STAFF"/>
    <s v="MALL"/>
    <m/>
    <x v="10"/>
    <s v="GGP"/>
    <s v="GGP"/>
    <x v="0"/>
    <n v="9"/>
    <n v="49000"/>
    <n v="441000"/>
  </r>
  <r>
    <n v="182"/>
    <d v="2025-04-01T00:00:00"/>
    <s v="MPP 2024"/>
    <s v="IT"/>
    <s v="MPP201"/>
    <s v="FLIX"/>
    <s v="GP-PT. MANDIRI ANDAL SEJAHTERA -POM-DISTRIC8"/>
    <s v="GP-PT. MANDIRI ANDAL SEJAHTERA -POM-DISTRIC8"/>
    <m/>
    <m/>
    <s v="STAFF"/>
    <s v="IT APPLICATION STAFF"/>
    <s v="MALL"/>
    <m/>
    <x v="11"/>
    <s v="FLIX"/>
    <s v="FLIX"/>
    <x v="0"/>
    <n v="9"/>
    <n v="49000"/>
    <n v="44100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7">
  <r>
    <s v="User"/>
    <x v="0"/>
    <x v="0"/>
    <m/>
    <x v="0"/>
    <s v="HR &amp; GA"/>
    <s v="Warehouse Mall Assistant Manager"/>
    <x v="0"/>
  </r>
  <r>
    <s v="User"/>
    <x v="1"/>
    <x v="1"/>
    <m/>
    <x v="0"/>
    <s v="Operational"/>
    <s v="Safety Supervisor"/>
    <x v="1"/>
  </r>
  <r>
    <s v="User"/>
    <x v="2"/>
    <x v="2"/>
    <s v="62895-3808-00996"/>
    <x v="0"/>
    <s v="GE &amp; TR"/>
    <s v="GEA Senior Staff"/>
    <x v="1"/>
  </r>
  <r>
    <s v="User"/>
    <x v="3"/>
    <x v="3"/>
    <s v="62819-3393-9165"/>
    <x v="0"/>
    <s v="Engineering"/>
    <s v="Civil Staff"/>
    <x v="1"/>
  </r>
  <r>
    <s v="User"/>
    <x v="4"/>
    <x v="4"/>
    <m/>
    <x v="0"/>
    <s v="Engineering"/>
    <s v="MVAC Staff"/>
    <x v="1"/>
  </r>
  <r>
    <s v="User"/>
    <x v="5"/>
    <x v="5"/>
    <s v="62859-4096-3169"/>
    <x v="0"/>
    <s v="GE &amp; TR"/>
    <s v="Tenant Relation Staff"/>
    <x v="1"/>
  </r>
  <r>
    <s v="User"/>
    <x v="6"/>
    <x v="6"/>
    <s v="62877-6277-7511"/>
    <x v="0"/>
    <s v="Engineering"/>
    <s v="Plumbing Staff"/>
    <x v="1"/>
  </r>
  <r>
    <s v="User"/>
    <x v="7"/>
    <x v="7"/>
    <s v="62896-5152-6628"/>
    <x v="0"/>
    <s v="Engineering"/>
    <s v="MVAC Staff"/>
    <x v="1"/>
  </r>
  <r>
    <s v="User"/>
    <x v="8"/>
    <x v="8"/>
    <s v="62812-8963-3379"/>
    <x v="0"/>
    <s v="Center Experience"/>
    <s v="Social Media &amp; Digital Administration Senior Staff"/>
    <x v="1"/>
  </r>
  <r>
    <s v="User"/>
    <x v="9"/>
    <x v="9"/>
    <m/>
    <x v="0"/>
    <s v="Center Experience"/>
    <s v="Events Asst. Manager"/>
    <x v="0"/>
  </r>
  <r>
    <s v="User"/>
    <x v="10"/>
    <x v="10"/>
    <s v="62856-7723-216"/>
    <x v="0"/>
    <s v="Engineering"/>
    <s v="Plumbing Staff"/>
    <x v="1"/>
  </r>
  <r>
    <s v="User"/>
    <x v="11"/>
    <x v="11"/>
    <s v="62813-8505-0420"/>
    <x v="0"/>
    <s v="Engineering"/>
    <s v="Engineering Administration Staff"/>
    <x v="1"/>
  </r>
  <r>
    <s v="User"/>
    <x v="12"/>
    <x v="12"/>
    <m/>
    <x v="0"/>
    <s v="Engineering"/>
    <s v="Control Panel Staff"/>
    <x v="1"/>
  </r>
  <r>
    <s v="User"/>
    <x v="13"/>
    <x v="13"/>
    <m/>
    <x v="0"/>
    <s v="Operational"/>
    <s v=""/>
    <x v="1"/>
  </r>
  <r>
    <s v="Non User"/>
    <x v="14"/>
    <x v="14"/>
    <m/>
    <x v="0"/>
    <s v="Engineering"/>
    <s v="Engineering Staff"/>
    <x v="1"/>
  </r>
  <r>
    <s v="User"/>
    <x v="15"/>
    <x v="15"/>
    <s v="62812-9529-4406"/>
    <x v="0"/>
    <s v="Operational"/>
    <s v="Operational Mall Administration Staff"/>
    <x v="1"/>
  </r>
  <r>
    <s v="User"/>
    <x v="16"/>
    <x v="16"/>
    <s v="62877-7521-8694"/>
    <x v="0"/>
    <s v="HR &amp; GA"/>
    <s v="HR &amp; GA Operation Staff"/>
    <x v="0"/>
  </r>
  <r>
    <s v="User"/>
    <x v="17"/>
    <x v="17"/>
    <m/>
    <x v="0"/>
    <s v="Operational"/>
    <s v="Housekeeping &amp; Parking Staff"/>
    <x v="1"/>
  </r>
  <r>
    <s v="Non User"/>
    <x v="18"/>
    <x v="18"/>
    <m/>
    <x v="0"/>
    <s v="GE &amp; TR"/>
    <s v="Guest Experience Staff"/>
    <x v="1"/>
  </r>
  <r>
    <s v="Non User"/>
    <x v="19"/>
    <x v="19"/>
    <m/>
    <x v="0"/>
    <s v="IT"/>
    <s v="IT Application Staff"/>
    <x v="1"/>
  </r>
  <r>
    <s v="User"/>
    <x v="20"/>
    <x v="20"/>
    <s v="62821-1829-1984"/>
    <x v="0"/>
    <s v="Operational"/>
    <s v="Safety Staff"/>
    <x v="1"/>
  </r>
  <r>
    <s v="User"/>
    <x v="21"/>
    <x v="21"/>
    <s v="62812-1161-9350"/>
    <x v="0"/>
    <s v="Operational"/>
    <s v="Security Staff"/>
    <x v="1"/>
  </r>
  <r>
    <s v="User"/>
    <x v="22"/>
    <x v="22"/>
    <s v="62857-7559-6007"/>
    <x v="0"/>
    <s v="HR &amp; GA"/>
    <s v="Warehouse Staff"/>
    <x v="0"/>
  </r>
  <r>
    <s v="User"/>
    <x v="23"/>
    <x v="23"/>
    <s v="62812-9355-8377"/>
    <x v="0"/>
    <s v="HR &amp; GA"/>
    <s v="HR &amp; GA Operation Staff"/>
    <x v="0"/>
  </r>
  <r>
    <s v="User"/>
    <x v="24"/>
    <x v="24"/>
    <s v="62812-2729-6948"/>
    <x v="0"/>
    <s v="GE &amp; TR"/>
    <s v="Tenant Relation Staff"/>
    <x v="1"/>
  </r>
  <r>
    <s v="User"/>
    <x v="25"/>
    <x v="25"/>
    <s v="62877-8924-8155"/>
    <x v="0"/>
    <s v="Engineering"/>
    <s v="Plumbing Supervisor"/>
    <x v="1"/>
  </r>
  <r>
    <s v="User"/>
    <x v="26"/>
    <x v="26"/>
    <s v="62821-3636-7021"/>
    <x v="0"/>
    <s v="Operational"/>
    <s v="Landscape Supervisor"/>
    <x v="1"/>
  </r>
  <r>
    <s v="User"/>
    <x v="27"/>
    <x v="27"/>
    <s v="62856-9195-4304"/>
    <x v="0"/>
    <s v="Engineering"/>
    <s v="Plumbing Staff"/>
    <x v="1"/>
  </r>
  <r>
    <s v="User"/>
    <x v="28"/>
    <x v="28"/>
    <s v="62815-8855-419"/>
    <x v="0"/>
    <s v="Operational"/>
    <s v="Housekeeping &amp; Parking Staff"/>
    <x v="1"/>
  </r>
  <r>
    <s v="User"/>
    <x v="29"/>
    <x v="29"/>
    <s v="62813-1564-0170"/>
    <x v="0"/>
    <s v="Finance &amp; Accounting"/>
    <s v="Cashier Staff"/>
    <x v="0"/>
  </r>
  <r>
    <s v="User"/>
    <x v="30"/>
    <x v="30"/>
    <s v="62898-8767-238"/>
    <x v="0"/>
    <s v="Operational"/>
    <s v="Housekeeping &amp; Parking Supervisor"/>
    <x v="1"/>
  </r>
  <r>
    <s v="User"/>
    <x v="31"/>
    <x v="31"/>
    <s v="62859-4734-9387"/>
    <x v="0"/>
    <s v="Engineering"/>
    <s v="Electrical Staff"/>
    <x v="1"/>
  </r>
  <r>
    <s v="User"/>
    <x v="32"/>
    <x v="32"/>
    <s v="62812-9052-4629"/>
    <x v="0"/>
    <s v="Engineering"/>
    <s v="Electrical Staff"/>
    <x v="1"/>
  </r>
  <r>
    <s v="User"/>
    <x v="33"/>
    <x v="33"/>
    <s v="62838-8011-422"/>
    <x v="0"/>
    <s v="Engineering"/>
    <s v="Electrical Staff"/>
    <x v="1"/>
  </r>
  <r>
    <s v="User"/>
    <x v="34"/>
    <x v="34"/>
    <m/>
    <x v="0"/>
    <s v="Operational"/>
    <s v="F &amp; B Staff"/>
    <x v="1"/>
  </r>
  <r>
    <s v="User"/>
    <x v="35"/>
    <x v="35"/>
    <s v="62818-0714-7393"/>
    <x v="0"/>
    <s v="Operational"/>
    <s v="Housekeeping &amp; Parking Staff"/>
    <x v="1"/>
  </r>
  <r>
    <s v="User"/>
    <x v="36"/>
    <x v="36"/>
    <m/>
    <x v="0"/>
    <s v="Engineering"/>
    <s v="Civil Supervisor"/>
    <x v="1"/>
  </r>
  <r>
    <s v="User"/>
    <x v="37"/>
    <x v="37"/>
    <m/>
    <x v="0"/>
    <s v="Center Experience"/>
    <s v="Events Supervisor"/>
    <x v="1"/>
  </r>
  <r>
    <s v="Non User"/>
    <x v="38"/>
    <x v="38"/>
    <m/>
    <x v="0"/>
    <s v="GE &amp; TR"/>
    <s v="Tenant Relation Staff"/>
    <x v="1"/>
  </r>
  <r>
    <s v="User"/>
    <x v="39"/>
    <x v="39"/>
    <m/>
    <x v="0"/>
    <s v="Center Experience"/>
    <s v="Visual Merchandise &amp; Onsite Supervisor"/>
    <x v="1"/>
  </r>
  <r>
    <s v="User"/>
    <x v="40"/>
    <x v="40"/>
    <s v="62857-1508-0301"/>
    <x v="0"/>
    <s v="GE &amp; TR"/>
    <s v="Tenant Relation Staff"/>
    <x v="1"/>
  </r>
  <r>
    <s v="User"/>
    <x v="41"/>
    <x v="41"/>
    <m/>
    <x v="0"/>
    <s v="Center Experience"/>
    <s v="Advertising &amp; Shopping Promotion Supervisor"/>
    <x v="1"/>
  </r>
  <r>
    <s v="User"/>
    <x v="42"/>
    <x v="42"/>
    <s v="62815-1086-9855"/>
    <x v="1"/>
    <s v="Center Experience"/>
    <s v="Events Staff"/>
    <x v="1"/>
  </r>
  <r>
    <s v="User"/>
    <x v="43"/>
    <x v="43"/>
    <m/>
    <x v="1"/>
    <s v="CEO"/>
    <s v="CEO"/>
    <x v="1"/>
  </r>
  <r>
    <s v="User"/>
    <x v="44"/>
    <x v="44"/>
    <s v="62896-3120-1194"/>
    <x v="1"/>
    <s v="Engineering"/>
    <s v="Engineering Administration Staff"/>
    <x v="1"/>
  </r>
  <r>
    <s v="Non User"/>
    <x v="45"/>
    <x v="45"/>
    <m/>
    <x v="1"/>
    <s v="Marketing Communication"/>
    <s v="Marcomm Staff"/>
    <x v="1"/>
  </r>
  <r>
    <s v="User"/>
    <x v="46"/>
    <x v="46"/>
    <s v="62812-8382-4004"/>
    <x v="1"/>
    <s v="Engineering"/>
    <s v="MVAC Supervisor"/>
    <x v="1"/>
  </r>
  <r>
    <s v="Non User"/>
    <x v="47"/>
    <x v="47"/>
    <m/>
    <x v="1"/>
    <s v="Other"/>
    <s v="-"/>
    <x v="1"/>
  </r>
  <r>
    <s v="User"/>
    <x v="48"/>
    <x v="48"/>
    <s v="62853-9967-9507"/>
    <x v="2"/>
    <s v="Fit Out"/>
    <s v="Fit Out Supervisor"/>
    <x v="1"/>
  </r>
  <r>
    <s v="User"/>
    <x v="49"/>
    <x v="49"/>
    <s v="62818-1889-5616"/>
    <x v="1"/>
    <s v="Center Experience"/>
    <s v="Advertising &amp; Shopping Promotion Staff  "/>
    <x v="1"/>
  </r>
  <r>
    <s v="User"/>
    <x v="50"/>
    <x v="50"/>
    <s v="62812-9491-1401"/>
    <x v="1"/>
    <s v="Operational"/>
    <s v="Landscape Supervisor"/>
    <x v="1"/>
  </r>
  <r>
    <s v="Non User"/>
    <x v="51"/>
    <x v="51"/>
    <m/>
    <x v="1"/>
    <s v="GE &amp; TR"/>
    <s v="-"/>
    <x v="1"/>
  </r>
  <r>
    <s v="User"/>
    <x v="52"/>
    <x v="52"/>
    <s v="62813-8927-9101"/>
    <x v="1"/>
    <s v="HR &amp; GA"/>
    <s v="Warehouse Staff"/>
    <x v="0"/>
  </r>
  <r>
    <s v="User"/>
    <x v="53"/>
    <x v="53"/>
    <m/>
    <x v="1"/>
    <s v="Management"/>
    <s v="CEO"/>
    <x v="1"/>
  </r>
  <r>
    <s v="User"/>
    <x v="54"/>
    <x v="54"/>
    <s v="62838-0805-8140"/>
    <x v="1"/>
    <s v="Operational"/>
    <s v="Housekeeping Supervisor"/>
    <x v="1"/>
  </r>
  <r>
    <s v="User"/>
    <x v="55"/>
    <x v="55"/>
    <s v="62813-8175-4493"/>
    <x v="1"/>
    <s v="Operational"/>
    <s v="Security &amp; Parking Supervisor"/>
    <x v="1"/>
  </r>
  <r>
    <s v="Non User"/>
    <x v="19"/>
    <x v="56"/>
    <m/>
    <x v="1"/>
    <s v="IT"/>
    <s v="IT Application Staff"/>
    <x v="1"/>
  </r>
  <r>
    <s v="User"/>
    <x v="56"/>
    <x v="57"/>
    <s v="62877-2994-4909"/>
    <x v="1"/>
    <s v="Operational"/>
    <s v="Fire &amp; Safety Supervisor"/>
    <x v="1"/>
  </r>
  <r>
    <s v="User"/>
    <x v="57"/>
    <x v="58"/>
    <s v="62812-9125-2952"/>
    <x v="1"/>
    <s v="GE &amp; TR"/>
    <s v="GEA &amp; Tenant Relation Supervisor"/>
    <x v="1"/>
  </r>
  <r>
    <s v="User"/>
    <x v="58"/>
    <x v="59"/>
    <s v="62853-1220-1945"/>
    <x v="1"/>
    <s v="Engineering"/>
    <s v="Plumbing Supervisor"/>
    <x v="1"/>
  </r>
  <r>
    <s v="User"/>
    <x v="59"/>
    <x v="60"/>
    <s v="62895-2303-0649"/>
    <x v="1"/>
    <s v="GE &amp; TR"/>
    <s v="GEA &amp; Tenant Relation Staff"/>
    <x v="1"/>
  </r>
  <r>
    <s v="User"/>
    <x v="60"/>
    <x v="61"/>
    <s v="62812-8384-5500"/>
    <x v="1"/>
    <s v="Engineering"/>
    <s v="Civil Supervisor"/>
    <x v="1"/>
  </r>
  <r>
    <s v="User"/>
    <x v="61"/>
    <x v="62"/>
    <s v="62812-9688-7101"/>
    <x v="1"/>
    <s v="Engineering"/>
    <s v="Electrical Supervisor"/>
    <x v="1"/>
  </r>
  <r>
    <s v="User"/>
    <x v="62"/>
    <x v="63"/>
    <s v="62812-9877-3155"/>
    <x v="1"/>
    <s v="Center Experience"/>
    <s v="Casual Leasing Junior Supervisor"/>
    <x v="1"/>
  </r>
  <r>
    <s v="User"/>
    <x v="63"/>
    <x v="64"/>
    <s v="62853-6121-5858"/>
    <x v="1"/>
    <s v="GE &amp; TR"/>
    <s v="GEA &amp; Tenant Relation Staff"/>
    <x v="1"/>
  </r>
  <r>
    <s v="User"/>
    <x v="64"/>
    <x v="65"/>
    <s v="62877-8459-7520"/>
    <x v="1"/>
    <s v="Operational"/>
    <s v="Operation Administration Staff"/>
    <x v="1"/>
  </r>
  <r>
    <s v="User"/>
    <x v="65"/>
    <x v="66"/>
    <s v="62821-2280-3053"/>
    <x v="1"/>
    <s v="HR &amp; GA"/>
    <s v="HR &amp; GA Operation Supervisor"/>
    <x v="0"/>
  </r>
  <r>
    <s v="User"/>
    <x v="66"/>
    <x v="67"/>
    <m/>
    <x v="1"/>
    <s v="Management"/>
    <s v="CEO"/>
    <x v="1"/>
  </r>
  <r>
    <s v="Non User"/>
    <x v="67"/>
    <x v="68"/>
    <m/>
    <x v="1"/>
    <s v="Other"/>
    <s v="-"/>
    <x v="1"/>
  </r>
  <r>
    <s v="User"/>
    <x v="68"/>
    <x v="69"/>
    <s v="62818-165-005"/>
    <x v="1"/>
    <s v="Center Experience"/>
    <s v="Casual Leasing Assistant Manager"/>
    <x v="0"/>
  </r>
  <r>
    <s v="User"/>
    <x v="69"/>
    <x v="70"/>
    <m/>
    <x v="1"/>
    <s v="Management"/>
    <s v="CEO"/>
    <x v="1"/>
  </r>
  <r>
    <s v="Non User"/>
    <x v="70"/>
    <x v="71"/>
    <m/>
    <x v="1"/>
    <s v="Tenant Relation"/>
    <s v="Tenant Relation Staff"/>
    <x v="1"/>
  </r>
  <r>
    <s v="User"/>
    <x v="71"/>
    <x v="72"/>
    <m/>
    <x v="1"/>
    <s v="Management"/>
    <s v="CEO"/>
    <x v="1"/>
  </r>
  <r>
    <s v="User"/>
    <x v="43"/>
    <x v="73"/>
    <m/>
    <x v="3"/>
    <s v="Management"/>
    <s v="CEO"/>
    <x v="1"/>
  </r>
  <r>
    <s v="User"/>
    <x v="72"/>
    <x v="74"/>
    <m/>
    <x v="3"/>
    <s v="Operational"/>
    <s v="F &amp; B Supervisor"/>
    <x v="1"/>
  </r>
  <r>
    <s v="User"/>
    <x v="73"/>
    <x v="75"/>
    <m/>
    <x v="3"/>
    <s v="Center Experience"/>
    <s v="Events Supervisor"/>
    <x v="1"/>
  </r>
  <r>
    <s v="User"/>
    <x v="74"/>
    <x v="76"/>
    <s v="62812-1158-1357"/>
    <x v="3"/>
    <s v="Center Experience"/>
    <s v="Graphic Design Senior Staff"/>
    <x v="1"/>
  </r>
  <r>
    <s v="User"/>
    <x v="75"/>
    <x v="77"/>
    <s v="62815-7467-2467"/>
    <x v="3"/>
    <s v="Center Experience"/>
    <s v="Events Assistant Manager"/>
    <x v="0"/>
  </r>
  <r>
    <s v="User"/>
    <x v="76"/>
    <x v="78"/>
    <s v="62857-7713-7730"/>
    <x v="3"/>
    <s v="Engineering"/>
    <s v="Engineering Administration Staff"/>
    <x v="1"/>
  </r>
  <r>
    <s v="Non User"/>
    <x v="77"/>
    <x v="79"/>
    <m/>
    <x v="3"/>
    <s v="Operational"/>
    <s v="HSE Staff (Outsource)"/>
    <x v="2"/>
  </r>
  <r>
    <s v="Non User"/>
    <x v="78"/>
    <x v="80"/>
    <m/>
    <x v="3"/>
    <s v="GE &amp; TR"/>
    <s v="Tenant Relation Staff"/>
    <x v="1"/>
  </r>
  <r>
    <s v="User"/>
    <x v="79"/>
    <x v="81"/>
    <s v="62819-0551-4181"/>
    <x v="3"/>
    <s v="GE &amp; TR"/>
    <s v="Tenant Relation Staff"/>
    <x v="1"/>
  </r>
  <r>
    <s v="User"/>
    <x v="53"/>
    <x v="82"/>
    <m/>
    <x v="3"/>
    <s v="Management"/>
    <s v="CEO"/>
    <x v="1"/>
  </r>
  <r>
    <s v="User"/>
    <x v="80"/>
    <x v="83"/>
    <s v="62858-8745-5737"/>
    <x v="3"/>
    <s v="Operational"/>
    <s v="Operation Mall Administration Staff"/>
    <x v="1"/>
  </r>
  <r>
    <s v="User"/>
    <x v="81"/>
    <x v="84"/>
    <s v="62857-7448-5890"/>
    <x v="3"/>
    <s v="Operational"/>
    <s v="Landscape Supervisor"/>
    <x v="1"/>
  </r>
  <r>
    <s v="User"/>
    <x v="82"/>
    <x v="85"/>
    <s v="62812-9075-1203"/>
    <x v="3"/>
    <s v="Engineering"/>
    <s v="Civil Supervisor"/>
    <x v="1"/>
  </r>
  <r>
    <s v="User"/>
    <x v="83"/>
    <x v="86"/>
    <s v="62812-1882-5204"/>
    <x v="3"/>
    <s v="Operational"/>
    <s v="F &amp; B Staff"/>
    <x v="1"/>
  </r>
  <r>
    <s v="Non User"/>
    <x v="19"/>
    <x v="87"/>
    <m/>
    <x v="3"/>
    <s v="IT"/>
    <s v="IT Application Staff"/>
    <x v="1"/>
  </r>
  <r>
    <s v="Non User"/>
    <x v="84"/>
    <x v="88"/>
    <m/>
    <x v="3"/>
    <s v="Leasing"/>
    <s v="Leasing Staff"/>
    <x v="1"/>
  </r>
  <r>
    <s v="User"/>
    <x v="85"/>
    <x v="89"/>
    <s v="62856-9378-6656"/>
    <x v="3"/>
    <s v="Engineering"/>
    <s v="MVAC Supervisor"/>
    <x v="1"/>
  </r>
  <r>
    <s v="User"/>
    <x v="86"/>
    <x v="90"/>
    <s v="62895-3302-59148"/>
    <x v="3"/>
    <s v="Operational"/>
    <s v="Security Supervisor"/>
    <x v="1"/>
  </r>
  <r>
    <s v="User"/>
    <x v="87"/>
    <x v="91"/>
    <s v="62812-7205-5578"/>
    <x v="3"/>
    <s v="Engineering"/>
    <s v="MVAC Supervisor"/>
    <x v="1"/>
  </r>
  <r>
    <s v="User"/>
    <x v="88"/>
    <x v="92"/>
    <m/>
    <x v="3"/>
    <s v="HR &amp; GA"/>
    <s v="Warehouse Staff"/>
    <x v="0"/>
  </r>
  <r>
    <s v="User"/>
    <x v="89"/>
    <x v="93"/>
    <s v="62853-5531-4546"/>
    <x v="3"/>
    <s v="Operational"/>
    <s v="Fire &amp; Safety Supervisor"/>
    <x v="1"/>
  </r>
  <r>
    <s v="User"/>
    <x v="66"/>
    <x v="94"/>
    <m/>
    <x v="3"/>
    <s v="Management"/>
    <s v="CEO"/>
    <x v="1"/>
  </r>
  <r>
    <s v="User"/>
    <x v="90"/>
    <x v="95"/>
    <m/>
    <x v="3"/>
    <s v="Casual Leasing"/>
    <s v="Casual Leasing Supervisor"/>
    <x v="1"/>
  </r>
  <r>
    <s v="User"/>
    <x v="69"/>
    <x v="96"/>
    <m/>
    <x v="3"/>
    <s v="Management"/>
    <s v="CEO"/>
    <x v="1"/>
  </r>
  <r>
    <s v="User"/>
    <x v="91"/>
    <x v="97"/>
    <s v="62815-6762-0910"/>
    <x v="3"/>
    <s v="Engineering"/>
    <s v="Electrical Supervisor"/>
    <x v="1"/>
  </r>
  <r>
    <s v="Non User"/>
    <x v="92"/>
    <x v="98"/>
    <m/>
    <x v="3"/>
    <s v="GE &amp; TR"/>
    <s v="Tenant Relation Staff"/>
    <x v="1"/>
  </r>
  <r>
    <s v="User"/>
    <x v="71"/>
    <x v="99"/>
    <m/>
    <x v="3"/>
    <s v="Management"/>
    <s v="CEO"/>
    <x v="1"/>
  </r>
  <r>
    <s v="User"/>
    <x v="93"/>
    <x v="100"/>
    <s v="6289-7910-8667"/>
    <x v="3"/>
    <s v="HR &amp; GA"/>
    <s v="HR &amp; GA Operation Staff"/>
    <x v="0"/>
  </r>
  <r>
    <s v="User"/>
    <x v="94"/>
    <x v="101"/>
    <s v="62857-1910-8019"/>
    <x v="2"/>
    <s v="Operational"/>
    <s v="Security Operational Supervisor"/>
    <x v="1"/>
  </r>
  <r>
    <s v="User"/>
    <x v="95"/>
    <x v="102"/>
    <s v="62813-1903-8101"/>
    <x v="2"/>
    <s v="Finance &amp; Accounting"/>
    <s v="Account Receivable Staff"/>
    <x v="0"/>
  </r>
  <r>
    <s v="User"/>
    <x v="96"/>
    <x v="103"/>
    <s v="62812-8860-2751"/>
    <x v="2"/>
    <s v="IT"/>
    <s v="IT Network Staff"/>
    <x v="0"/>
  </r>
  <r>
    <s v="User"/>
    <x v="97"/>
    <x v="104"/>
    <s v="62858-8382-4833"/>
    <x v="2"/>
    <s v="Internal Audit &amp; Business Process"/>
    <s v="Internal Audit &amp; Business Process Senior Staff"/>
    <x v="0"/>
  </r>
  <r>
    <s v="User"/>
    <x v="98"/>
    <x v="105"/>
    <s v="62813-2868-2033"/>
    <x v="2"/>
    <s v="IT"/>
    <s v="IT Administration Staff"/>
    <x v="0"/>
  </r>
  <r>
    <s v="Non User"/>
    <x v="99"/>
    <x v="106"/>
    <m/>
    <x v="2"/>
    <s v="Procurement"/>
    <s v="Procurement Staff"/>
    <x v="1"/>
  </r>
  <r>
    <s v="User"/>
    <x v="100"/>
    <x v="107"/>
    <s v="62812-9322-3052"/>
    <x v="2"/>
    <s v="Finance &amp; Accounting"/>
    <s v="Accounting Staff"/>
    <x v="0"/>
  </r>
  <r>
    <s v="User"/>
    <x v="101"/>
    <x v="108"/>
    <s v="62812-9322-3052"/>
    <x v="2"/>
    <s v="Finance &amp; Accounting"/>
    <s v="Collection Staff"/>
    <x v="0"/>
  </r>
  <r>
    <s v="User"/>
    <x v="102"/>
    <x v="109"/>
    <s v="62812-4589-5694"/>
    <x v="2"/>
    <s v="Innovation"/>
    <s v="Software Engineering Assistant Manager"/>
    <x v="0"/>
  </r>
  <r>
    <s v="User"/>
    <x v="103"/>
    <x v="110"/>
    <s v="62817-346-474"/>
    <x v="2"/>
    <s v="Casual Leasing"/>
    <s v="Casual Leasing Manager"/>
    <x v="1"/>
  </r>
  <r>
    <s v="User"/>
    <x v="104"/>
    <x v="111"/>
    <s v="62878-2552-1698"/>
    <x v="2"/>
    <s v="Business Development"/>
    <s v="Business Development Manager"/>
    <x v="0"/>
  </r>
  <r>
    <s v="User"/>
    <x v="105"/>
    <x v="112"/>
    <s v="62819-5252-0528"/>
    <x v="2"/>
    <s v="IT"/>
    <s v="IT Infrastructure Supervisor"/>
    <x v="0"/>
  </r>
  <r>
    <s v="User"/>
    <x v="106"/>
    <x v="113"/>
    <s v="62812-8064-0133"/>
    <x v="2"/>
    <s v="Finance &amp; Accounting"/>
    <s v="Tax Staff"/>
    <x v="0"/>
  </r>
  <r>
    <s v="User"/>
    <x v="107"/>
    <x v="114"/>
    <s v="62812-2172-8811"/>
    <x v="2"/>
    <s v="IT"/>
    <s v="IT Infrastructure Staff"/>
    <x v="0"/>
  </r>
  <r>
    <s v="User"/>
    <x v="43"/>
    <x v="115"/>
    <m/>
    <x v="2"/>
    <s v="Management"/>
    <s v="CEO"/>
    <x v="0"/>
  </r>
  <r>
    <s v="User"/>
    <x v="108"/>
    <x v="116"/>
    <s v="62812-1946-3231"/>
    <x v="2"/>
    <s v="Center Experience"/>
    <s v="Social Media &amp; Digital Administration Assistant Manager"/>
    <x v="0"/>
  </r>
  <r>
    <s v="User"/>
    <x v="109"/>
    <x v="117"/>
    <m/>
    <x v="2"/>
    <s v="Internal Audit &amp; Business Process"/>
    <s v="Internal Audit &amp; Business Process Supervisor"/>
    <x v="0"/>
  </r>
  <r>
    <s v="User"/>
    <x v="110"/>
    <x v="118"/>
    <s v="62812-9464-5811"/>
    <x v="2"/>
    <s v="Leasing"/>
    <s v="Leasing Manager"/>
    <x v="0"/>
  </r>
  <r>
    <s v="User"/>
    <x v="111"/>
    <x v="119"/>
    <s v="62857-8116-9031"/>
    <x v="2"/>
    <s v="Procurement"/>
    <s v="Procurement Administration Staff"/>
    <x v="0"/>
  </r>
  <r>
    <s v="User"/>
    <x v="112"/>
    <x v="120"/>
    <s v="62898-2318-200"/>
    <x v="2"/>
    <s v="Finance &amp; Accounting"/>
    <s v="Accounting Staff"/>
    <x v="0"/>
  </r>
  <r>
    <s v="User"/>
    <x v="113"/>
    <x v="121"/>
    <s v="62898-8068-578"/>
    <x v="2"/>
    <s v="Innovation"/>
    <s v="Project Manager"/>
    <x v="0"/>
  </r>
  <r>
    <s v="User"/>
    <x v="114"/>
    <x v="122"/>
    <s v="62813-1717-0992"/>
    <x v="2"/>
    <s v="Digital Media &amp; Community"/>
    <s v="Content Creator Supervisor"/>
    <x v="1"/>
  </r>
  <r>
    <s v="User"/>
    <x v="115"/>
    <x v="123"/>
    <s v="62813-6341-5889"/>
    <x v="2"/>
    <s v="Operational"/>
    <s v="HSE Manager"/>
    <x v="0"/>
  </r>
  <r>
    <s v="User"/>
    <x v="116"/>
    <x v="124"/>
    <s v="62812-2234-9102"/>
    <x v="2"/>
    <s v="Finance &amp; Accounting"/>
    <s v="Cashier Staff"/>
    <x v="0"/>
  </r>
  <r>
    <s v="User"/>
    <x v="117"/>
    <x v="125"/>
    <s v="62852-9229-1555"/>
    <x v="2"/>
    <s v="Operational"/>
    <s v="Operation Manager"/>
    <x v="0"/>
  </r>
  <r>
    <s v="User"/>
    <x v="118"/>
    <x v="126"/>
    <s v="62812-1330-5162"/>
    <x v="2"/>
    <s v="Legal &amp; Govrel"/>
    <s v="Legal Manager"/>
    <x v="0"/>
  </r>
  <r>
    <s v="User"/>
    <x v="119"/>
    <x v="127"/>
    <s v="62812-1480-0500"/>
    <x v="2"/>
    <s v="Leasing"/>
    <s v="Leasing Administration Staff"/>
    <x v="0"/>
  </r>
  <r>
    <s v="User"/>
    <x v="120"/>
    <x v="128"/>
    <s v="62857-2967-1274"/>
    <x v="2"/>
    <s v="Finance &amp; Accounting"/>
    <s v="Collection Staff"/>
    <x v="0"/>
  </r>
  <r>
    <s v="User"/>
    <x v="121"/>
    <x v="129"/>
    <s v="62822-9962-2997"/>
    <x v="2"/>
    <s v="Center Experience"/>
    <s v="Social Media &amp; Digital Administration Supervisor"/>
    <x v="1"/>
  </r>
  <r>
    <s v="User"/>
    <x v="122"/>
    <x v="130"/>
    <s v="62856-7222-218"/>
    <x v="2"/>
    <s v="HR &amp; GA"/>
    <s v="HR Director"/>
    <x v="0"/>
  </r>
  <r>
    <s v="User"/>
    <x v="123"/>
    <x v="131"/>
    <s v="62811-7229-979"/>
    <x v="2"/>
    <s v="Digital Media &amp; Community"/>
    <s v="Seo UI/UX Designer Asst. Manager"/>
    <x v="0"/>
  </r>
  <r>
    <s v="User"/>
    <x v="124"/>
    <x v="132"/>
    <s v="62815-1379-0582"/>
    <x v="2"/>
    <s v="Finance &amp; Accounting"/>
    <s v="Collection Staff"/>
    <x v="0"/>
  </r>
  <r>
    <s v="User"/>
    <x v="125"/>
    <x v="133"/>
    <m/>
    <x v="2"/>
    <s v="Fit Out"/>
    <s v="Fit Out Assistant Manager"/>
    <x v="0"/>
  </r>
  <r>
    <s v="User"/>
    <x v="126"/>
    <x v="134"/>
    <s v="62812-1919-1674"/>
    <x v="2"/>
    <s v="Casual Leasing"/>
    <s v="Casual Leasing Manager"/>
    <x v="0"/>
  </r>
  <r>
    <s v="Non User"/>
    <x v="127"/>
    <x v="135"/>
    <m/>
    <x v="2"/>
    <s v="Marketing Communication"/>
    <s v="Center Experience Staff"/>
    <x v="1"/>
  </r>
  <r>
    <s v="Non User"/>
    <x v="128"/>
    <x v="136"/>
    <m/>
    <x v="2"/>
    <s v="Innovation"/>
    <s v="Innovation Staff"/>
    <x v="1"/>
  </r>
  <r>
    <s v="User"/>
    <x v="129"/>
    <x v="137"/>
    <s v="62857-7601-7627"/>
    <x v="2"/>
    <s v="Finance &amp; Accounting"/>
    <s v="Account Receivable Staff"/>
    <x v="0"/>
  </r>
  <r>
    <s v="User"/>
    <x v="130"/>
    <x v="138"/>
    <s v="62812-9187-9606"/>
    <x v="2"/>
    <s v="Finance &amp; Accounting"/>
    <s v="Accounting Staff"/>
    <x v="0"/>
  </r>
  <r>
    <s v="User"/>
    <x v="131"/>
    <x v="139"/>
    <s v="62895-3307-64325"/>
    <x v="2"/>
    <s v="Finance &amp; Accounting"/>
    <s v="Account Payable Staff"/>
    <x v="0"/>
  </r>
  <r>
    <s v="User"/>
    <x v="132"/>
    <x v="140"/>
    <s v="62851-5671-9103"/>
    <x v="2"/>
    <s v="Innovation"/>
    <s v="Software Engineering Assistant Manager"/>
    <x v="0"/>
  </r>
  <r>
    <s v="User"/>
    <x v="133"/>
    <x v="141"/>
    <s v="62838-4030-2720"/>
    <x v="2"/>
    <s v="Procurement"/>
    <s v="Procurement Administration Staff"/>
    <x v="0"/>
  </r>
  <r>
    <s v="User"/>
    <x v="134"/>
    <x v="142"/>
    <m/>
    <x v="2"/>
    <s v="Leasing"/>
    <s v="Leasing Manager"/>
    <x v="0"/>
  </r>
  <r>
    <s v="User"/>
    <x v="135"/>
    <x v="143"/>
    <s v="62857-9935-8134"/>
    <x v="2"/>
    <s v="Finance &amp; Accounting"/>
    <s v="Asset Management &amp; Controller Staff"/>
    <x v="0"/>
  </r>
  <r>
    <s v="User"/>
    <x v="136"/>
    <x v="144"/>
    <s v="62812-2384-641"/>
    <x v="2"/>
    <s v="Operational"/>
    <s v="Sustainability Manager"/>
    <x v="0"/>
  </r>
  <r>
    <s v="User"/>
    <x v="137"/>
    <x v="145"/>
    <s v="62857-7728-2849"/>
    <x v="2"/>
    <s v="Research &amp; Development"/>
    <s v="Research &amp; Development Senior Staff"/>
    <x v="0"/>
  </r>
  <r>
    <s v="User"/>
    <x v="138"/>
    <x v="146"/>
    <s v="62812-8231-0886"/>
    <x v="2"/>
    <s v="IT"/>
    <s v="IT Operation Supervisor"/>
    <x v="0"/>
  </r>
  <r>
    <s v="User"/>
    <x v="139"/>
    <x v="147"/>
    <s v="62852-1127-2774"/>
    <x v="2"/>
    <s v="Leasing"/>
    <s v="Leasing Staff"/>
    <x v="1"/>
  </r>
  <r>
    <s v="User"/>
    <x v="140"/>
    <x v="148"/>
    <s v="62821-2363-1971"/>
    <x v="2"/>
    <s v="Leasing"/>
    <s v="Leasing Senior Supervisor"/>
    <x v="0"/>
  </r>
  <r>
    <s v="User"/>
    <x v="141"/>
    <x v="149"/>
    <s v="62878-1710-6609"/>
    <x v="2"/>
    <s v="Procurement"/>
    <s v="Procurement Supervisor"/>
    <x v="0"/>
  </r>
  <r>
    <s v="User"/>
    <x v="142"/>
    <x v="150"/>
    <s v="62812-6204-8265"/>
    <x v="2"/>
    <s v="Finance &amp; Accounting"/>
    <s v="Account Receivable Staff"/>
    <x v="0"/>
  </r>
  <r>
    <s v="User"/>
    <x v="143"/>
    <x v="151"/>
    <s v="62822-9198-1875"/>
    <x v="2"/>
    <s v="Procurement"/>
    <s v="Procurement Staff"/>
    <x v="0"/>
  </r>
  <r>
    <s v="User"/>
    <x v="144"/>
    <x v="152"/>
    <s v="62822-4549-1129"/>
    <x v="2"/>
    <s v="Center Experience"/>
    <s v="Events Supervisor"/>
    <x v="0"/>
  </r>
  <r>
    <s v="User"/>
    <x v="145"/>
    <x v="153"/>
    <s v="62821-3551-7545"/>
    <x v="2"/>
    <s v="Legal &amp; Govrel"/>
    <s v="Legal Supervisor"/>
    <x v="0"/>
  </r>
  <r>
    <s v="User"/>
    <x v="146"/>
    <x v="154"/>
    <s v="62857-1883-0262"/>
    <x v="2"/>
    <s v="HR &amp; GA"/>
    <s v="Employer Branding Staff"/>
    <x v="0"/>
  </r>
  <r>
    <s v="User"/>
    <x v="147"/>
    <x v="155"/>
    <s v="62812-1308-8168"/>
    <x v="2"/>
    <s v="Finance &amp; Accounting"/>
    <s v="Asset Management &amp; Controller Manager"/>
    <x v="0"/>
  </r>
  <r>
    <s v="User"/>
    <x v="148"/>
    <x v="156"/>
    <s v="62819-3244-7419"/>
    <x v="2"/>
    <s v="Finance &amp; Accounting"/>
    <s v="Asset Management &amp; Controller Staff"/>
    <x v="0"/>
  </r>
  <r>
    <s v="User"/>
    <x v="149"/>
    <x v="157"/>
    <s v="62818-930-104"/>
    <x v="2"/>
    <s v="HR &amp; GA"/>
    <s v="HR &amp; GA Operation Assistant Manager"/>
    <x v="0"/>
  </r>
  <r>
    <s v="User"/>
    <x v="150"/>
    <x v="158"/>
    <s v="62858-1377-1919"/>
    <x v="2"/>
    <s v="Operational"/>
    <s v="Operation Mall Manager"/>
    <x v="0"/>
  </r>
  <r>
    <s v="User"/>
    <x v="151"/>
    <x v="159"/>
    <s v="62811-1149-882"/>
    <x v="2"/>
    <s v="Finance &amp; Accounting"/>
    <s v="Collection Staff"/>
    <x v="0"/>
  </r>
  <r>
    <s v="User"/>
    <x v="152"/>
    <x v="160"/>
    <s v="62812-1113-360"/>
    <x v="2"/>
    <s v="Management"/>
    <s v="COO Mall"/>
    <x v="0"/>
  </r>
  <r>
    <s v="User"/>
    <x v="153"/>
    <x v="161"/>
    <s v="62812-8836-4525"/>
    <x v="2"/>
    <s v="Procurement"/>
    <s v="Procurement Staff"/>
    <x v="0"/>
  </r>
  <r>
    <s v="User"/>
    <x v="154"/>
    <x v="162"/>
    <s v="62813-9123-2461"/>
    <x v="2"/>
    <s v="IT"/>
    <s v="IT Infrastructure Staff "/>
    <x v="0"/>
  </r>
  <r>
    <s v="User"/>
    <x v="155"/>
    <x v="163"/>
    <m/>
    <x v="2"/>
    <s v="Leasing"/>
    <s v="Leasing General Manager"/>
    <x v="0"/>
  </r>
  <r>
    <s v="User"/>
    <x v="156"/>
    <x v="164"/>
    <s v="62815-1737-4333"/>
    <x v="2"/>
    <s v="Security"/>
    <s v="Research &amp; Analyst Admin Senior Staff"/>
    <x v="1"/>
  </r>
  <r>
    <s v="User"/>
    <x v="157"/>
    <x v="165"/>
    <s v="62812-9523-5680"/>
    <x v="2"/>
    <s v="Center Experience"/>
    <s v="Advertising &amp; Shopping Promotion Supervisor"/>
    <x v="1"/>
  </r>
  <r>
    <s v="User"/>
    <x v="158"/>
    <x v="166"/>
    <m/>
    <x v="2"/>
    <s v="Legal &amp; Govrel"/>
    <s v="Government Relations Supervisor"/>
    <x v="0"/>
  </r>
  <r>
    <s v="User"/>
    <x v="159"/>
    <x v="167"/>
    <m/>
    <x v="2"/>
    <s v="Finance &amp; Accounting"/>
    <s v="Cashier Staff"/>
    <x v="0"/>
  </r>
  <r>
    <s v="User"/>
    <x v="160"/>
    <x v="168"/>
    <m/>
    <x v="2"/>
    <s v="Marketing Communication"/>
    <s v="Drafter Staff"/>
    <x v="1"/>
  </r>
  <r>
    <s v="User"/>
    <x v="161"/>
    <x v="169"/>
    <s v="62811-2245-996"/>
    <x v="2"/>
    <s v="Legal &amp; Govrel"/>
    <s v="Legal Assistant Manager"/>
    <x v="0"/>
  </r>
  <r>
    <s v="User"/>
    <x v="162"/>
    <x v="170"/>
    <s v="62811-8884-0081"/>
    <x v="2"/>
    <s v="Management"/>
    <s v="Building Management General Manager"/>
    <x v="1"/>
  </r>
  <r>
    <s v="User"/>
    <x v="163"/>
    <x v="171"/>
    <s v="62812-1092-688"/>
    <x v="2"/>
    <s v="Developer"/>
    <s v="Developer Director"/>
    <x v="0"/>
  </r>
  <r>
    <s v="User"/>
    <x v="164"/>
    <x v="172"/>
    <s v="62878-8637-8699"/>
    <x v="2"/>
    <s v="Finance &amp; Accounting"/>
    <s v="Finance &amp; Accounting Senior Manager"/>
    <x v="0"/>
  </r>
  <r>
    <s v="User"/>
    <x v="165"/>
    <x v="173"/>
    <s v="62853-1358-3820"/>
    <x v="2"/>
    <s v="Finance &amp; Accounting"/>
    <s v="Collection Supervisor"/>
    <x v="0"/>
  </r>
  <r>
    <s v="User"/>
    <x v="166"/>
    <x v="174"/>
    <s v="62895-1415-4094"/>
    <x v="2"/>
    <s v="Legal &amp; Govrel"/>
    <s v="Government Relations Assistant Manager"/>
    <x v="0"/>
  </r>
  <r>
    <s v="User"/>
    <x v="167"/>
    <x v="175"/>
    <m/>
    <x v="2"/>
    <s v="CRM"/>
    <s v="ASRI Living Assistant Manager"/>
    <x v="0"/>
  </r>
  <r>
    <s v="User"/>
    <x v="168"/>
    <x v="176"/>
    <s v="62812-9113-2313"/>
    <x v="2"/>
    <s v="Finance &amp; Accounting"/>
    <s v="Account Payable Supervisor"/>
    <x v="0"/>
  </r>
  <r>
    <s v="User"/>
    <x v="169"/>
    <x v="177"/>
    <s v="62812-5320-4636"/>
    <x v="2"/>
    <s v="Procurement"/>
    <s v="Procurement Assistant Manager"/>
    <x v="0"/>
  </r>
  <r>
    <s v="User"/>
    <x v="170"/>
    <x v="178"/>
    <s v="62813-1623-2355"/>
    <x v="2"/>
    <s v="Leasing"/>
    <s v="Leasing Manager"/>
    <x v="0"/>
  </r>
  <r>
    <s v="User"/>
    <x v="171"/>
    <x v="179"/>
    <s v="62878-8214-2204"/>
    <x v="2"/>
    <s v="Internal Audit &amp; Business Process"/>
    <s v="Internal Audit &amp; Business Process Supervisor"/>
    <x v="0"/>
  </r>
  <r>
    <s v="User"/>
    <x v="172"/>
    <x v="180"/>
    <s v="62812-2867-7820"/>
    <x v="2"/>
    <s v="Finance &amp; Accounting"/>
    <s v="Accounting Staff"/>
    <x v="0"/>
  </r>
  <r>
    <s v="User"/>
    <x v="173"/>
    <x v="181"/>
    <s v="62811-1089-393"/>
    <x v="2"/>
    <s v="Leasing"/>
    <s v="Leasing Supervisor"/>
    <x v="0"/>
  </r>
  <r>
    <s v="User"/>
    <x v="174"/>
    <x v="182"/>
    <s v="62812-9582-5417"/>
    <x v="2"/>
    <s v="Finance &amp; Accounting"/>
    <s v="Tax Supervisor"/>
    <x v="0"/>
  </r>
  <r>
    <s v="User"/>
    <x v="175"/>
    <x v="183"/>
    <s v="62811-1927-319"/>
    <x v="2"/>
    <s v="Leasing"/>
    <s v="Data Depository Manager"/>
    <x v="0"/>
  </r>
  <r>
    <s v="User"/>
    <x v="176"/>
    <x v="184"/>
    <s v="62812-8941-4130"/>
    <x v="2"/>
    <s v="Finance &amp; Accounting"/>
    <s v="Account Payable Staff"/>
    <x v="0"/>
  </r>
  <r>
    <s v="User"/>
    <x v="177"/>
    <x v="185"/>
    <s v="62878-8495-4541"/>
    <x v="2"/>
    <s v="Marketing Communication"/>
    <s v="Business Development Supervisor"/>
    <x v="1"/>
  </r>
  <r>
    <s v="User"/>
    <x v="178"/>
    <x v="186"/>
    <s v="62852-0347-6875"/>
    <x v="2"/>
    <s v="Procurement"/>
    <s v="Procurement Staff"/>
    <x v="0"/>
  </r>
  <r>
    <s v="User"/>
    <x v="179"/>
    <x v="187"/>
    <s v="62813-8703-6353"/>
    <x v="2"/>
    <s v="Visual Merchandise"/>
    <s v="Visual Merchandise &amp; Onsite Supervisor"/>
    <x v="1"/>
  </r>
  <r>
    <s v="User"/>
    <x v="180"/>
    <x v="188"/>
    <s v="62818-0741-7709"/>
    <x v="2"/>
    <s v="Business Development"/>
    <s v="Business Development Manager"/>
    <x v="0"/>
  </r>
  <r>
    <s v="User"/>
    <x v="181"/>
    <x v="189"/>
    <s v="62812-9666-7780"/>
    <x v="2"/>
    <s v="Digital Media &amp; Community"/>
    <s v="Content Creator Supervisor"/>
    <x v="1"/>
  </r>
  <r>
    <s v="User"/>
    <x v="182"/>
    <x v="190"/>
    <m/>
    <x v="2"/>
    <s v="Center Experience"/>
    <s v="Graphic Designer Staff"/>
    <x v="1"/>
  </r>
  <r>
    <s v="User"/>
    <x v="183"/>
    <x v="191"/>
    <m/>
    <x v="2"/>
    <s v="Engineering"/>
    <s v="Estimator &amp; Tender Staff "/>
    <x v="0"/>
  </r>
  <r>
    <s v="User"/>
    <x v="184"/>
    <x v="192"/>
    <s v="62811-1355-005"/>
    <x v="2"/>
    <s v="Fit Out"/>
    <s v="Fit Out Supervisor"/>
    <x v="1"/>
  </r>
  <r>
    <s v="User"/>
    <x v="185"/>
    <x v="193"/>
    <s v="62813-8277-7555"/>
    <x v="2"/>
    <s v="Leasing"/>
    <s v="Leasing Manager"/>
    <x v="0"/>
  </r>
  <r>
    <s v="User"/>
    <x v="186"/>
    <x v="194"/>
    <s v="62858-2071-0801"/>
    <x v="2"/>
    <s v="Finance &amp; Accounting"/>
    <s v="Account Payable Staff"/>
    <x v="0"/>
  </r>
  <r>
    <s v="User"/>
    <x v="187"/>
    <x v="195"/>
    <s v="62898-471-304"/>
    <x v="2"/>
    <s v="Finance &amp; Accounting"/>
    <s v="Collection Staff"/>
    <x v="0"/>
  </r>
  <r>
    <s v="Non User"/>
    <x v="188"/>
    <x v="196"/>
    <m/>
    <x v="2"/>
    <s v="Procurement"/>
    <s v="Procurement Staff"/>
    <x v="1"/>
  </r>
  <r>
    <s v="User"/>
    <x v="189"/>
    <x v="197"/>
    <s v="62822-9933-2322"/>
    <x v="2"/>
    <s v="Finance &amp; Accounting"/>
    <s v="Accounting Assistant Manager"/>
    <x v="0"/>
  </r>
  <r>
    <s v="Non User"/>
    <x v="190"/>
    <x v="198"/>
    <m/>
    <x v="2"/>
    <s v="IT"/>
    <s v="IT Staff"/>
    <x v="1"/>
  </r>
  <r>
    <s v="User"/>
    <x v="191"/>
    <x v="199"/>
    <s v="62812-8027-9631"/>
    <x v="2"/>
    <s v="Finance &amp; Accounting"/>
    <s v="Asset Management &amp; Controller Assistant Manager"/>
    <x v="0"/>
  </r>
  <r>
    <s v="Non User"/>
    <x v="192"/>
    <x v="200"/>
    <m/>
    <x v="2"/>
    <s v="IT"/>
    <s v="IT Staff"/>
    <x v="1"/>
  </r>
  <r>
    <s v="User"/>
    <x v="193"/>
    <x v="201"/>
    <s v="62813-1482-4164"/>
    <x v="2"/>
    <s v="Corporate Communication &amp; Affairs"/>
    <s v="Media Relation Staff"/>
    <x v="1"/>
  </r>
  <r>
    <s v="User"/>
    <x v="194"/>
    <x v="202"/>
    <s v="62896-5240-8464"/>
    <x v="2"/>
    <s v="Center Experience"/>
    <s v="Graphic Designer Supervisor"/>
    <x v="1"/>
  </r>
  <r>
    <s v="User"/>
    <x v="195"/>
    <x v="203"/>
    <s v="62857-1876-9329"/>
    <x v="2"/>
    <s v="IT"/>
    <s v="IT Application Supervisor"/>
    <x v="0"/>
  </r>
  <r>
    <s v="User"/>
    <x v="196"/>
    <x v="204"/>
    <s v="62878-0800-2158"/>
    <x v="2"/>
    <s v="Leasing"/>
    <s v="Leasing Supervisor"/>
    <x v="0"/>
  </r>
  <r>
    <s v="User"/>
    <x v="197"/>
    <x v="205"/>
    <s v="62811-800-862"/>
    <x v="2"/>
    <s v="Engineering"/>
    <s v="Engineering Director"/>
    <x v="0"/>
  </r>
  <r>
    <s v="User"/>
    <x v="198"/>
    <x v="206"/>
    <s v="62812-8802-9296"/>
    <x v="2"/>
    <s v="Procurement"/>
    <s v="Procurement Supervisor"/>
    <x v="0"/>
  </r>
  <r>
    <s v="User"/>
    <x v="199"/>
    <x v="207"/>
    <s v="62812-1838-4146"/>
    <x v="2"/>
    <s v="Finance &amp; Accounting"/>
    <s v="Collection Staff"/>
    <x v="0"/>
  </r>
  <r>
    <s v="User"/>
    <x v="200"/>
    <x v="208"/>
    <s v="62811-9110-755"/>
    <x v="2"/>
    <s v="Innovation"/>
    <s v="Product Development Manager"/>
    <x v="0"/>
  </r>
  <r>
    <s v="Non User"/>
    <x v="201"/>
    <x v="209"/>
    <m/>
    <x v="2"/>
    <s v="IT"/>
    <s v="IT Staff"/>
    <x v="1"/>
  </r>
  <r>
    <s v="User"/>
    <x v="202"/>
    <x v="210"/>
    <s v="62857-1194-8025"/>
    <x v="2"/>
    <s v="Fit Out"/>
    <s v="Fit Out Supervisor"/>
    <x v="1"/>
  </r>
  <r>
    <s v="User"/>
    <x v="203"/>
    <x v="211"/>
    <s v="62852-1030-3462"/>
    <x v="2"/>
    <s v="Finance &amp; Accounting"/>
    <s v="Account Payable Staff"/>
    <x v="0"/>
  </r>
  <r>
    <s v="User"/>
    <x v="204"/>
    <x v="212"/>
    <s v="62813-1110-9511"/>
    <x v="2"/>
    <s v="HR &amp; GA"/>
    <s v="People Development &amp; Career Management Manager"/>
    <x v="0"/>
  </r>
  <r>
    <s v="User"/>
    <x v="205"/>
    <x v="213"/>
    <s v="62813-8537-2321"/>
    <x v="2"/>
    <s v="IT"/>
    <s v="IT Infrastructure Staff "/>
    <x v="0"/>
  </r>
  <r>
    <s v="User"/>
    <x v="206"/>
    <x v="214"/>
    <s v="62878-8788-5685"/>
    <x v="2"/>
    <s v="Procurement"/>
    <s v="Procurement Supervisor"/>
    <x v="0"/>
  </r>
  <r>
    <s v="User"/>
    <x v="207"/>
    <x v="215"/>
    <s v="62852-1707-7499"/>
    <x v="2"/>
    <s v="Finance &amp; Accounting"/>
    <s v="Account Receivable Assistant Manager"/>
    <x v="0"/>
  </r>
  <r>
    <s v="Non User"/>
    <x v="208"/>
    <x v="216"/>
    <m/>
    <x v="2"/>
    <s v="IT"/>
    <s v="IT Staff"/>
    <x v="1"/>
  </r>
  <r>
    <s v="User"/>
    <x v="209"/>
    <x v="217"/>
    <s v="62815-8489-7349"/>
    <x v="2"/>
    <s v="Internal Audit &amp; Business Process"/>
    <s v="Internal Audit &amp; Business Process Supervisor"/>
    <x v="0"/>
  </r>
  <r>
    <s v="User"/>
    <x v="210"/>
    <x v="218"/>
    <m/>
    <x v="2"/>
    <s v="Digital Media &amp; Community"/>
    <s v="Content Creator Supervisor"/>
    <x v="1"/>
  </r>
  <r>
    <s v="User"/>
    <x v="211"/>
    <x v="219"/>
    <s v="62857-8105-2744"/>
    <x v="2"/>
    <s v="Finance &amp; Accounting"/>
    <s v="Collection Staff"/>
    <x v="0"/>
  </r>
  <r>
    <s v="User"/>
    <x v="212"/>
    <x v="220"/>
    <s v="62812-6933-3111"/>
    <x v="2"/>
    <s v="Finance &amp; Accounting"/>
    <s v="Finance &amp; Accounting Director"/>
    <x v="0"/>
  </r>
  <r>
    <s v="Non User"/>
    <x v="213"/>
    <x v="221"/>
    <m/>
    <x v="2"/>
    <s v="HR &amp; GA"/>
    <s v="HR &amp; GA Staff"/>
    <x v="1"/>
  </r>
  <r>
    <s v="Non User"/>
    <x v="214"/>
    <x v="222"/>
    <m/>
    <x v="2"/>
    <s v="HR &amp; GA"/>
    <s v="HR &amp; GA Staff"/>
    <x v="1"/>
  </r>
  <r>
    <s v="Non User"/>
    <x v="215"/>
    <x v="223"/>
    <m/>
    <x v="2"/>
    <s v="IT"/>
    <s v="IT Staff"/>
    <x v="1"/>
  </r>
  <r>
    <s v="Non User"/>
    <x v="216"/>
    <x v="224"/>
    <m/>
    <x v="2"/>
    <s v="HR &amp; GA"/>
    <s v="HR &amp; GA Staff"/>
    <x v="1"/>
  </r>
  <r>
    <s v="User"/>
    <x v="217"/>
    <x v="225"/>
    <m/>
    <x v="2"/>
    <s v="Leasing"/>
    <s v="Leasing Manager"/>
    <x v="0"/>
  </r>
  <r>
    <s v="User"/>
    <x v="218"/>
    <x v="226"/>
    <s v="62812-1980-1086"/>
    <x v="2"/>
    <s v="Engineering"/>
    <s v="Admin Engineering"/>
    <x v="1"/>
  </r>
  <r>
    <s v="User"/>
    <x v="219"/>
    <x v="227"/>
    <s v="62812-6650-3255"/>
    <x v="2"/>
    <s v="Legal &amp; Govrel"/>
    <s v="Government Relations Staff"/>
    <x v="0"/>
  </r>
  <r>
    <s v="User"/>
    <x v="220"/>
    <x v="228"/>
    <s v="62821-1491-3059"/>
    <x v="2"/>
    <s v="Procurement"/>
    <s v="Procurement Supervisor"/>
    <x v="0"/>
  </r>
  <r>
    <s v="User"/>
    <x v="221"/>
    <x v="229"/>
    <s v="62878-8789-9601"/>
    <x v="2"/>
    <s v="Center Experience"/>
    <s v="Communication Coordinator Staff"/>
    <x v="1"/>
  </r>
  <r>
    <s v="User"/>
    <x v="222"/>
    <x v="230"/>
    <s v="62812-9403-6627"/>
    <x v="2"/>
    <s v="Marketing Communication"/>
    <s v="Brand Design Senior Manager"/>
    <x v="0"/>
  </r>
  <r>
    <s v="User"/>
    <x v="223"/>
    <x v="231"/>
    <s v="62877-8396-7597"/>
    <x v="2"/>
    <s v="Leasing"/>
    <s v="Leasing Staff"/>
    <x v="0"/>
  </r>
  <r>
    <s v="User"/>
    <x v="224"/>
    <x v="232"/>
    <s v="62895-6064-71762"/>
    <x v="2"/>
    <s v="IT"/>
    <s v="IT Operation Staff"/>
    <x v="0"/>
  </r>
  <r>
    <s v="Non User"/>
    <x v="225"/>
    <x v="233"/>
    <m/>
    <x v="2"/>
    <s v="IT"/>
    <s v="IT Staff"/>
    <x v="1"/>
  </r>
  <r>
    <s v="User"/>
    <x v="226"/>
    <x v="234"/>
    <s v="62857-0066-9244"/>
    <x v="2"/>
    <s v="IT"/>
    <s v="IT Infrastructure Staff"/>
    <x v="0"/>
  </r>
  <r>
    <s v="User"/>
    <x v="227"/>
    <x v="235"/>
    <s v="62896-3021-6009"/>
    <x v="2"/>
    <s v="Marketing Communication - Cinema"/>
    <s v="Film Programming Assistant Manager"/>
    <x v="1"/>
  </r>
  <r>
    <s v="User"/>
    <x v="228"/>
    <x v="236"/>
    <s v="62818-152-903"/>
    <x v="2"/>
    <s v="Finance &amp; Accounting"/>
    <s v="Corporate Consolidation, Reporting &amp; Analysis General Manager"/>
    <x v="0"/>
  </r>
  <r>
    <s v="User"/>
    <x v="229"/>
    <x v="237"/>
    <s v="62818-733-0021"/>
    <x v="2"/>
    <s v="IT"/>
    <s v="IT Operation Manager"/>
    <x v="0"/>
  </r>
  <r>
    <s v="User"/>
    <x v="230"/>
    <x v="238"/>
    <m/>
    <x v="2"/>
    <s v="Center Experience"/>
    <s v="Casual Leasing Senior Staff"/>
    <x v="1"/>
  </r>
  <r>
    <s v="User"/>
    <x v="231"/>
    <x v="239"/>
    <s v="62857-1780-6656"/>
    <x v="2"/>
    <s v="Research &amp; Development"/>
    <s v="Research &amp; Development Supervisor"/>
    <x v="0"/>
  </r>
  <r>
    <s v="User"/>
    <x v="232"/>
    <x v="240"/>
    <s v="62851-5650-2310"/>
    <x v="2"/>
    <s v="Leasing"/>
    <s v="Leasing Administration Staff"/>
    <x v="0"/>
  </r>
  <r>
    <s v="User"/>
    <x v="233"/>
    <x v="241"/>
    <s v="62812-1624-6515"/>
    <x v="2"/>
    <s v="Procurement"/>
    <s v="Procurement Supervisor"/>
    <x v="0"/>
  </r>
  <r>
    <s v="User"/>
    <x v="234"/>
    <x v="242"/>
    <s v="62819-0548-9463"/>
    <x v="2"/>
    <s v="Legal &amp; Govrel"/>
    <s v="Legal Staff"/>
    <x v="0"/>
  </r>
  <r>
    <s v="User"/>
    <x v="235"/>
    <x v="243"/>
    <m/>
    <x v="2"/>
    <s v="Legal &amp; Govrel"/>
    <s v="Government Relation Manager"/>
    <x v="0"/>
  </r>
  <r>
    <s v="User"/>
    <x v="236"/>
    <x v="244"/>
    <m/>
    <x v="2"/>
    <s v="Management"/>
    <s v="Contract &amp; Payment Control Department Head"/>
    <x v="1"/>
  </r>
  <r>
    <s v="User"/>
    <x v="237"/>
    <x v="245"/>
    <s v="62818-0681-9868"/>
    <x v="2"/>
    <s v="Marketing Communication"/>
    <s v="Center Experience Senior Manager"/>
    <x v="0"/>
  </r>
  <r>
    <s v="User"/>
    <x v="238"/>
    <x v="246"/>
    <m/>
    <x v="2"/>
    <s v="Leasing"/>
    <s v="Leasing Administration Senior Staff"/>
    <x v="0"/>
  </r>
  <r>
    <s v="User"/>
    <x v="239"/>
    <x v="247"/>
    <s v="62812-1811-4532"/>
    <x v="2"/>
    <s v="Fit Out"/>
    <s v="Fit Out Assistant Manager"/>
    <x v="0"/>
  </r>
  <r>
    <s v="User"/>
    <x v="240"/>
    <x v="248"/>
    <s v="62896-1275-8449"/>
    <x v="2"/>
    <s v="Finance &amp; Accounting"/>
    <s v="Account Receivable Staff"/>
    <x v="0"/>
  </r>
  <r>
    <s v="Non User"/>
    <x v="241"/>
    <x v="249"/>
    <m/>
    <x v="2"/>
    <s v="Management"/>
    <s v="Management"/>
    <x v="1"/>
  </r>
  <r>
    <s v="User"/>
    <x v="242"/>
    <x v="250"/>
    <m/>
    <x v="2"/>
    <s v="Fit Out"/>
    <s v="Fit Out Manager"/>
    <x v="0"/>
  </r>
  <r>
    <s v="User"/>
    <x v="243"/>
    <x v="251"/>
    <s v="62878-8901-3939"/>
    <x v="2"/>
    <s v="Fit Out"/>
    <s v="Fit Out Senior Manager"/>
    <x v="0"/>
  </r>
  <r>
    <s v="User"/>
    <x v="244"/>
    <x v="252"/>
    <m/>
    <x v="2"/>
    <s v="Fit Out"/>
    <s v="Fit Out Administration Staff"/>
    <x v="1"/>
  </r>
  <r>
    <s v="User"/>
    <x v="245"/>
    <x v="253"/>
    <m/>
    <x v="2"/>
    <s v="Brand &amp; Design"/>
    <s v="Brand &amp; Design Asst. Manager"/>
    <x v="0"/>
  </r>
  <r>
    <s v="User"/>
    <x v="246"/>
    <x v="254"/>
    <s v="62851-8304-9837"/>
    <x v="2"/>
    <s v="Procurement"/>
    <s v="Procurement Supervisor"/>
    <x v="0"/>
  </r>
  <r>
    <s v="User"/>
    <x v="247"/>
    <x v="255"/>
    <s v="62812-8059-0924"/>
    <x v="2"/>
    <s v="Business Development"/>
    <s v="Business Development Senior Assistant Manager"/>
    <x v="0"/>
  </r>
  <r>
    <s v="User"/>
    <x v="248"/>
    <x v="256"/>
    <s v="62813-2121-2585"/>
    <x v="2"/>
    <s v="HR &amp; GA"/>
    <s v="HR &amp; GA Supervisor"/>
    <x v="0"/>
  </r>
  <r>
    <s v="User"/>
    <x v="249"/>
    <x v="257"/>
    <s v="62856-1810-450"/>
    <x v="2"/>
    <s v="Operational"/>
    <s v="Deputy Operation Manager"/>
    <x v="0"/>
  </r>
  <r>
    <s v="User"/>
    <x v="250"/>
    <x v="258"/>
    <s v="62878-8511-5169"/>
    <x v="2"/>
    <s v="Leasing"/>
    <s v="Leasing Staff"/>
    <x v="0"/>
  </r>
  <r>
    <s v="User"/>
    <x v="251"/>
    <x v="259"/>
    <s v="62813-8123-7217"/>
    <x v="2"/>
    <s v="Legal &amp; Govrel"/>
    <s v="Legal Supervisor"/>
    <x v="0"/>
  </r>
  <r>
    <s v="Non User"/>
    <x v="252"/>
    <x v="260"/>
    <m/>
    <x v="4"/>
    <s v="IT"/>
    <s v="IT Staff"/>
    <x v="1"/>
  </r>
  <r>
    <s v="User"/>
    <x v="253"/>
    <x v="261"/>
    <s v="62813-1043-4136"/>
    <x v="2"/>
    <s v="Fit Out"/>
    <s v="Fit Out Manager"/>
    <x v="0"/>
  </r>
  <r>
    <s v="User"/>
    <x v="254"/>
    <x v="262"/>
    <s v="62821-7666-1100"/>
    <x v="2"/>
    <s v="Procurement"/>
    <s v="Procurement Supervisor"/>
    <x v="0"/>
  </r>
  <r>
    <s v="User"/>
    <x v="255"/>
    <x v="263"/>
    <s v="62811-8602-711"/>
    <x v="2"/>
    <s v="Leasing"/>
    <s v="Leasing Manager"/>
    <x v="0"/>
  </r>
  <r>
    <s v="User"/>
    <x v="256"/>
    <x v="264"/>
    <s v="62857-7122-2408"/>
    <x v="2"/>
    <s v="Procurement"/>
    <s v="Procurement Supervisor"/>
    <x v="0"/>
  </r>
  <r>
    <s v="User"/>
    <x v="257"/>
    <x v="265"/>
    <s v="62896-7032-8812"/>
    <x v="2"/>
    <s v="Innovation"/>
    <s v="Innovation Admin"/>
    <x v="1"/>
  </r>
  <r>
    <s v="User"/>
    <x v="258"/>
    <x v="266"/>
    <s v="62822-2718-1613"/>
    <x v="2"/>
    <s v="Innovation"/>
    <s v="Software Engineering Supervisor"/>
    <x v="1"/>
  </r>
  <r>
    <s v="User"/>
    <x v="259"/>
    <x v="267"/>
    <s v="62898-2318-200"/>
    <x v="2"/>
    <s v="Finance &amp; Accounting"/>
    <s v="Account Receivable Staff"/>
    <x v="0"/>
  </r>
  <r>
    <s v="User"/>
    <x v="260"/>
    <x v="268"/>
    <s v="62857-6339-1801"/>
    <x v="2"/>
    <s v="Finance &amp; Accounting"/>
    <s v="Tax Staff"/>
    <x v="0"/>
  </r>
  <r>
    <s v="User"/>
    <x v="261"/>
    <x v="269"/>
    <m/>
    <x v="2"/>
    <s v="CRM"/>
    <s v="ASRI Living Staff"/>
    <x v="1"/>
  </r>
  <r>
    <s v="User"/>
    <x v="262"/>
    <x v="270"/>
    <s v="62819-3241-8238"/>
    <x v="2"/>
    <s v="HR &amp; GA"/>
    <s v="Compensation &amp; Benefit Manager"/>
    <x v="0"/>
  </r>
  <r>
    <s v="User"/>
    <x v="263"/>
    <x v="271"/>
    <s v="62856-9999-910"/>
    <x v="2"/>
    <s v="Finance &amp; Accounting"/>
    <s v="Accounting Supervisor"/>
    <x v="0"/>
  </r>
  <r>
    <s v="User"/>
    <x v="264"/>
    <x v="272"/>
    <s v="62812-1265-3503"/>
    <x v="2"/>
    <s v="Visual Merchandise"/>
    <s v="Visual Merchandise &amp; Onsite Staff"/>
    <x v="1"/>
  </r>
  <r>
    <s v="User"/>
    <x v="265"/>
    <x v="273"/>
    <s v="62821-8168-6180"/>
    <x v="2"/>
    <s v="HR &amp; GA"/>
    <s v="Talent Acquisition Staff"/>
    <x v="0"/>
  </r>
  <r>
    <s v="User"/>
    <x v="266"/>
    <x v="274"/>
    <m/>
    <x v="2"/>
    <s v="Digital Media &amp; Community"/>
    <s v="Content Creator Assistant Manager"/>
    <x v="0"/>
  </r>
  <r>
    <s v="User"/>
    <x v="267"/>
    <x v="275"/>
    <s v="62821-2464-2623"/>
    <x v="2"/>
    <s v="Finance &amp; Accounting"/>
    <s v="Account Receivable Supervisor"/>
    <x v="0"/>
  </r>
  <r>
    <s v="User"/>
    <x v="268"/>
    <x v="276"/>
    <s v="62858-2160-2610"/>
    <x v="2"/>
    <s v="Engineering"/>
    <s v="Engineering Manager"/>
    <x v="0"/>
  </r>
  <r>
    <s v="User"/>
    <x v="269"/>
    <x v="277"/>
    <s v="62855-8837-67674"/>
    <x v="2"/>
    <s v="CRM"/>
    <s v="ASRI Living Staff"/>
    <x v="1"/>
  </r>
  <r>
    <s v="User"/>
    <x v="270"/>
    <x v="278"/>
    <s v="62877-2984-7410"/>
    <x v="2"/>
    <s v="Center Experience"/>
    <s v="Social Media &amp; Content Creator Supervisor"/>
    <x v="1"/>
  </r>
  <r>
    <s v="User"/>
    <x v="271"/>
    <x v="279"/>
    <s v="-"/>
    <x v="2"/>
    <s v="Management"/>
    <s v="Operation Manager"/>
    <x v="1"/>
  </r>
  <r>
    <s v="User"/>
    <x v="272"/>
    <x v="280"/>
    <s v="62813-1905-1488"/>
    <x v="2"/>
    <s v="IT"/>
    <s v="IT Operation Manager"/>
    <x v="0"/>
  </r>
  <r>
    <s v="User"/>
    <x v="273"/>
    <x v="281"/>
    <s v="62895-4147-34288"/>
    <x v="2"/>
    <s v="IT"/>
    <s v="IT Operation Staff"/>
    <x v="0"/>
  </r>
  <r>
    <s v="Non User"/>
    <x v="274"/>
    <x v="282"/>
    <m/>
    <x v="2"/>
    <s v="Internal Audit &amp; Business Process"/>
    <s v="IA &amp; BP Staff"/>
    <x v="1"/>
  </r>
  <r>
    <s v="User"/>
    <x v="275"/>
    <x v="283"/>
    <s v="62812-8122-3237"/>
    <x v="2"/>
    <s v="Operational"/>
    <s v="Deputy Operation Mall Manager"/>
    <x v="0"/>
  </r>
  <r>
    <s v="User"/>
    <x v="276"/>
    <x v="284"/>
    <s v="62812-9510-6091"/>
    <x v="2"/>
    <s v="Leasing"/>
    <s v="Leasing Administration Staff"/>
    <x v="1"/>
  </r>
  <r>
    <s v="User"/>
    <x v="277"/>
    <x v="285"/>
    <s v="62878-8072-2282"/>
    <x v="2"/>
    <s v="Finance &amp; Accounting"/>
    <s v="Collection Assistant Manager"/>
    <x v="0"/>
  </r>
  <r>
    <s v="User"/>
    <x v="278"/>
    <x v="286"/>
    <s v="62812-9099-9310"/>
    <x v="2"/>
    <s v="Legal &amp; Govrel"/>
    <s v="Legal Supervisor"/>
    <x v="0"/>
  </r>
  <r>
    <s v="User"/>
    <x v="279"/>
    <x v="287"/>
    <s v="62822-1325-9133"/>
    <x v="2"/>
    <s v="Leasing"/>
    <s v="Leasing Staff"/>
    <x v="0"/>
  </r>
  <r>
    <s v="User"/>
    <x v="280"/>
    <x v="288"/>
    <s v="62813-7064-3317"/>
    <x v="2"/>
    <s v="CRM"/>
    <s v="ASRI Living Staff"/>
    <x v="1"/>
  </r>
  <r>
    <s v="User"/>
    <x v="281"/>
    <x v="289"/>
    <s v="62882-2780-2788"/>
    <x v="2"/>
    <s v="Visual Merchandise"/>
    <s v="Visual Merchandise &amp; Onsite Supervisor"/>
    <x v="1"/>
  </r>
  <r>
    <s v="User"/>
    <x v="282"/>
    <x v="290"/>
    <s v="62812-9909-8838"/>
    <x v="2"/>
    <s v="HR &amp; GA"/>
    <s v="HR &amp; GA Supervisor"/>
    <x v="0"/>
  </r>
  <r>
    <s v="User"/>
    <x v="283"/>
    <x v="291"/>
    <m/>
    <x v="2"/>
    <s v="Fit Out"/>
    <s v="Fit Out General Manager"/>
    <x v="0"/>
  </r>
  <r>
    <s v="User"/>
    <x v="284"/>
    <x v="292"/>
    <s v="62812-8837-7718"/>
    <x v="2"/>
    <s v="Research &amp; Development"/>
    <s v="Research &amp; Development Manager"/>
    <x v="0"/>
  </r>
  <r>
    <s v="User"/>
    <x v="285"/>
    <x v="293"/>
    <s v="62877-893-3512"/>
    <x v="2"/>
    <s v="Finance &amp; Accounting"/>
    <s v="Account Receivable Staff"/>
    <x v="0"/>
  </r>
  <r>
    <s v="User"/>
    <x v="286"/>
    <x v="294"/>
    <s v="62838-7205-2524"/>
    <x v="2"/>
    <s v="Finance &amp; Accounting"/>
    <s v="Account Payable Staff"/>
    <x v="0"/>
  </r>
  <r>
    <s v="Non User"/>
    <x v="287"/>
    <x v="295"/>
    <m/>
    <x v="2"/>
    <s v="HR &amp; GA"/>
    <s v="HR &amp; GA Staff"/>
    <x v="1"/>
  </r>
  <r>
    <s v="User"/>
    <x v="288"/>
    <x v="296"/>
    <s v="62815-1001-9502"/>
    <x v="2"/>
    <s v="Operational"/>
    <s v="Deputy Operation General Manager"/>
    <x v="0"/>
  </r>
  <r>
    <s v="User"/>
    <x v="289"/>
    <x v="297"/>
    <s v="62821-1288-8080"/>
    <x v="2"/>
    <s v="HR &amp; GA"/>
    <s v="HR &amp; GA Manager"/>
    <x v="0"/>
  </r>
  <r>
    <s v="User"/>
    <x v="290"/>
    <x v="298"/>
    <s v="62815-1988-0042"/>
    <x v="2"/>
    <s v="Finance &amp; Accounting"/>
    <s v="Finance &amp; Accounting Property Development Manager"/>
    <x v="0"/>
  </r>
  <r>
    <s v="User"/>
    <x v="291"/>
    <x v="299"/>
    <s v="62852-8178-9532"/>
    <x v="2"/>
    <s v="Leasing"/>
    <s v="Leasing Staff"/>
    <x v="1"/>
  </r>
  <r>
    <s v="User"/>
    <x v="292"/>
    <x v="300"/>
    <s v="62857-8141-9681"/>
    <x v="2"/>
    <s v="Finance &amp; Accounting"/>
    <s v="Account Receivable Staff"/>
    <x v="0"/>
  </r>
  <r>
    <s v="User"/>
    <x v="293"/>
    <x v="301"/>
    <s v="62812-8637-1158"/>
    <x v="2"/>
    <s v="Finance &amp; Accounting"/>
    <s v="Project Coordinator &amp; Administrator Supervisor"/>
    <x v="0"/>
  </r>
  <r>
    <s v="User"/>
    <x v="294"/>
    <x v="302"/>
    <s v="62822-1460-9603"/>
    <x v="2"/>
    <s v="HR &amp; GA"/>
    <s v="Compensation &amp; Benefit Supervisor"/>
    <x v="0"/>
  </r>
  <r>
    <s v="User"/>
    <x v="295"/>
    <x v="303"/>
    <s v="62812-1827-9100"/>
    <x v="2"/>
    <s v="Corporate Finance, Reporting &amp; Consolidation"/>
    <s v="Corporate Finance Senior Manager"/>
    <x v="0"/>
  </r>
  <r>
    <s v="User"/>
    <x v="296"/>
    <x v="304"/>
    <s v="62812-9840-6557"/>
    <x v="2"/>
    <s v="IT"/>
    <s v="IT Application Supervisor"/>
    <x v="0"/>
  </r>
  <r>
    <s v="User"/>
    <x v="297"/>
    <x v="305"/>
    <s v="62818-968-955"/>
    <x v="2"/>
    <s v="Procurement"/>
    <s v="Procurement General Manager"/>
    <x v="0"/>
  </r>
  <r>
    <s v="User"/>
    <x v="298"/>
    <x v="306"/>
    <m/>
    <x v="2"/>
    <s v="Fit Out"/>
    <s v="Fit Out Assistant Manager"/>
    <x v="0"/>
  </r>
  <r>
    <s v="User"/>
    <x v="299"/>
    <x v="307"/>
    <s v="62896-6904-3561"/>
    <x v="2"/>
    <s v="Procurement"/>
    <s v="Procurement Staff"/>
    <x v="0"/>
  </r>
  <r>
    <s v="User"/>
    <x v="300"/>
    <x v="308"/>
    <s v="62812-9436-8928"/>
    <x v="2"/>
    <s v="Finance &amp; Accounting"/>
    <s v="Accounting Staff"/>
    <x v="0"/>
  </r>
  <r>
    <s v="User"/>
    <x v="301"/>
    <x v="309"/>
    <s v="62811-8070-457"/>
    <x v="2"/>
    <s v="Brand &amp; Design"/>
    <s v="Brand Design &amp; Web Development Senior Staff"/>
    <x v="1"/>
  </r>
  <r>
    <s v="User"/>
    <x v="302"/>
    <x v="310"/>
    <s v="62821-1801-7835"/>
    <x v="2"/>
    <s v="Fit Out"/>
    <s v="Fit Out Administration Staff"/>
    <x v="1"/>
  </r>
  <r>
    <s v="User"/>
    <x v="303"/>
    <x v="311"/>
    <s v="62896-3614-8985"/>
    <x v="2"/>
    <s v="Finance &amp; Accounting"/>
    <s v="Account Receivable Staff"/>
    <x v="0"/>
  </r>
  <r>
    <s v="User"/>
    <x v="304"/>
    <x v="312"/>
    <s v="62812-1480-8053"/>
    <x v="2"/>
    <s v="IT"/>
    <s v="IT Security &amp; Compliance Manager"/>
    <x v="0"/>
  </r>
  <r>
    <s v="User"/>
    <x v="305"/>
    <x v="313"/>
    <s v="62821-2230-5722"/>
    <x v="2"/>
    <s v="Legal &amp; Govrel"/>
    <s v="Government Relations Staff"/>
    <x v="0"/>
  </r>
  <r>
    <s v="User"/>
    <x v="306"/>
    <x v="314"/>
    <s v="62853-7012-4423"/>
    <x v="2"/>
    <s v="Fit Out"/>
    <s v="Fit Out Supervisor"/>
    <x v="1"/>
  </r>
  <r>
    <s v="User"/>
    <x v="307"/>
    <x v="315"/>
    <s v="62812-8845-2925"/>
    <x v="2"/>
    <s v="Finance &amp; Accounting"/>
    <s v="Account Payable Assistant Manager"/>
    <x v="0"/>
  </r>
  <r>
    <s v="User"/>
    <x v="308"/>
    <x v="316"/>
    <s v="62812-8009-6737"/>
    <x v="2"/>
    <s v="HR &amp; GA"/>
    <s v="HR &amp; GA Operation Senior Staff"/>
    <x v="0"/>
  </r>
  <r>
    <s v="User"/>
    <x v="309"/>
    <x v="317"/>
    <m/>
    <x v="2"/>
    <s v="Management"/>
    <s v="CEO Assistant"/>
    <x v="1"/>
  </r>
  <r>
    <s v="User"/>
    <x v="310"/>
    <x v="318"/>
    <m/>
    <x v="2"/>
    <s v="Leasing"/>
    <s v="Drafter Staff"/>
    <x v="0"/>
  </r>
  <r>
    <s v="User"/>
    <x v="311"/>
    <x v="319"/>
    <s v="62896-1838-5232"/>
    <x v="2"/>
    <s v="HR &amp; GA"/>
    <s v="Talent Acquisition Supervisor"/>
    <x v="0"/>
  </r>
  <r>
    <s v="User"/>
    <x v="312"/>
    <x v="320"/>
    <s v="62815-7448-2930"/>
    <x v="2"/>
    <s v="Finance &amp; Accounting"/>
    <s v="Finance &amp; Accounting Administration Staff"/>
    <x v="0"/>
  </r>
  <r>
    <s v="User"/>
    <x v="313"/>
    <x v="321"/>
    <m/>
    <x v="2"/>
    <s v="Casual Leasing"/>
    <s v="Casual Leasing Staff"/>
    <x v="1"/>
  </r>
  <r>
    <s v="User"/>
    <x v="314"/>
    <x v="322"/>
    <s v="62812-9033-1967"/>
    <x v="2"/>
    <s v="Internal Audit &amp; Business Process"/>
    <s v="Internal Audit &amp; Business Process Manager"/>
    <x v="0"/>
  </r>
  <r>
    <s v="User"/>
    <x v="315"/>
    <x v="323"/>
    <s v="62813-1036-0391"/>
    <x v="2"/>
    <s v="Fit Out"/>
    <s v="Fit Out Administration Senior Staff"/>
    <x v="1"/>
  </r>
  <r>
    <s v="User"/>
    <x v="316"/>
    <x v="324"/>
    <s v="62817-0185-998"/>
    <x v="2"/>
    <s v="HR &amp; GA"/>
    <s v="HR Business Partner Manager"/>
    <x v="0"/>
  </r>
  <r>
    <s v="User"/>
    <x v="317"/>
    <x v="325"/>
    <s v="62878-8544-5890"/>
    <x v="2"/>
    <s v="Management"/>
    <s v="Secretary Assistant Manager"/>
    <x v="1"/>
  </r>
  <r>
    <s v="User"/>
    <x v="318"/>
    <x v="326"/>
    <m/>
    <x v="2"/>
    <s v="Engineering"/>
    <s v="Senior MEP Engineer"/>
    <x v="1"/>
  </r>
  <r>
    <s v="User"/>
    <x v="319"/>
    <x v="327"/>
    <s v="62813-1930-4447"/>
    <x v="2"/>
    <s v="Business Development"/>
    <s v="Business Development Staff"/>
    <x v="1"/>
  </r>
  <r>
    <s v="User"/>
    <x v="320"/>
    <x v="328"/>
    <s v="62822-1138-3371"/>
    <x v="2"/>
    <s v="Engineering"/>
    <s v="Building Service Manager"/>
    <x v="0"/>
  </r>
  <r>
    <s v="User"/>
    <x v="321"/>
    <x v="329"/>
    <s v="62852-2002-0325"/>
    <x v="2"/>
    <s v="Innovation"/>
    <s v="Software Engineering Manager"/>
    <x v="0"/>
  </r>
  <r>
    <s v="Non User"/>
    <x v="322"/>
    <x v="330"/>
    <m/>
    <x v="2"/>
    <s v="Tenant Relation"/>
    <s v="Tenant Relation Staff"/>
    <x v="1"/>
  </r>
  <r>
    <s v="User"/>
    <x v="323"/>
    <x v="331"/>
    <s v="62857-7618-1354"/>
    <x v="2"/>
    <s v="Finance &amp; Accounting"/>
    <s v="Account Payable Staff"/>
    <x v="0"/>
  </r>
  <r>
    <s v="User"/>
    <x v="324"/>
    <x v="332"/>
    <s v="62811-9966-693"/>
    <x v="2"/>
    <s v="Operational"/>
    <s v="Head of Security"/>
    <x v="1"/>
  </r>
  <r>
    <s v="User"/>
    <x v="325"/>
    <x v="333"/>
    <s v="62821-1153-9904"/>
    <x v="2"/>
    <s v="Center Experience"/>
    <s v="Events Senior Staff"/>
    <x v="1"/>
  </r>
  <r>
    <s v="User"/>
    <x v="326"/>
    <x v="334"/>
    <m/>
    <x v="2"/>
    <s v="Operational"/>
    <s v="Deputy Operation Mall Manager"/>
    <x v="0"/>
  </r>
  <r>
    <s v="User"/>
    <x v="327"/>
    <x v="335"/>
    <s v="62813-8410-9993"/>
    <x v="2"/>
    <s v="Finance &amp; Accounting"/>
    <s v="Account Payable Staff"/>
    <x v="0"/>
  </r>
  <r>
    <s v="User"/>
    <x v="328"/>
    <x v="336"/>
    <m/>
    <x v="2"/>
    <s v="Center Experience"/>
    <s v="Center Experience Senior Manager"/>
    <x v="0"/>
  </r>
  <r>
    <s v="User"/>
    <x v="329"/>
    <x v="337"/>
    <s v="62895-7033-07900"/>
    <x v="2"/>
    <s v="IT"/>
    <s v="IT Operation Staff"/>
    <x v="0"/>
  </r>
  <r>
    <s v="User"/>
    <x v="330"/>
    <x v="338"/>
    <s v="62813-1054-5672"/>
    <x v="2"/>
    <s v="Internal Audit &amp; Business Process"/>
    <s v="Internal Audit &amp; Business Process Assistant Manager"/>
    <x v="0"/>
  </r>
  <r>
    <s v="User"/>
    <x v="331"/>
    <x v="339"/>
    <s v="62812-8692-4913"/>
    <x v="2"/>
    <s v="Finance &amp; Accounting"/>
    <s v="Account Receivable Staff"/>
    <x v="0"/>
  </r>
  <r>
    <s v="User"/>
    <x v="332"/>
    <x v="340"/>
    <s v="62877-7551-1011"/>
    <x v="2"/>
    <s v="Center Experience"/>
    <s v="Graphic Designer Supervisor"/>
    <x v="1"/>
  </r>
  <r>
    <s v="User"/>
    <x v="333"/>
    <x v="341"/>
    <s v="62812-1368-1169"/>
    <x v="2"/>
    <s v="Procurement"/>
    <s v="Procurement Manager"/>
    <x v="0"/>
  </r>
  <r>
    <s v="Non User"/>
    <x v="334"/>
    <x v="342"/>
    <m/>
    <x v="2"/>
    <s v="Other"/>
    <s v="Other"/>
    <x v="1"/>
  </r>
  <r>
    <s v="User"/>
    <x v="335"/>
    <x v="343"/>
    <s v="62813-9890-9869"/>
    <x v="2"/>
    <s v="Business Development"/>
    <s v="Corporate Communication &amp; Affair Deputy Division Head"/>
    <x v="0"/>
  </r>
  <r>
    <s v="User"/>
    <x v="336"/>
    <x v="344"/>
    <s v="62823-6230-6264"/>
    <x v="2"/>
    <s v="Finance &amp; Accounting"/>
    <s v="Tax Staff"/>
    <x v="0"/>
  </r>
  <r>
    <s v="User"/>
    <x v="337"/>
    <x v="345"/>
    <s v="62857-7666-1906"/>
    <x v="2"/>
    <s v="Cinema"/>
    <s v="Cinema Operation Administration Staff"/>
    <x v="1"/>
  </r>
  <r>
    <s v="User"/>
    <x v="338"/>
    <x v="346"/>
    <s v="62812-8588-1166"/>
    <x v="2"/>
    <s v="Leasing"/>
    <s v="Leasing Senior Manager"/>
    <x v="0"/>
  </r>
  <r>
    <s v="User"/>
    <x v="339"/>
    <x v="347"/>
    <s v="62877-8883-5814"/>
    <x v="2"/>
    <s v="Center Experience"/>
    <s v="Graphic Designer Staff"/>
    <x v="1"/>
  </r>
  <r>
    <s v="User"/>
    <x v="340"/>
    <x v="348"/>
    <s v="62818-0606-6706"/>
    <x v="2"/>
    <s v="Finance &amp; Accounting"/>
    <s v="Accounting Staff"/>
    <x v="0"/>
  </r>
  <r>
    <s v="User"/>
    <x v="341"/>
    <x v="349"/>
    <s v="62813-1116-2966"/>
    <x v="2"/>
    <s v="Fit Out"/>
    <s v="Fit Out Supervisor"/>
    <x v="1"/>
  </r>
  <r>
    <s v="User"/>
    <x v="342"/>
    <x v="350"/>
    <s v="62812-7760-9317"/>
    <x v="2"/>
    <s v="Finance &amp; Accounting"/>
    <s v="Cashier Supervisor"/>
    <x v="0"/>
  </r>
  <r>
    <s v="User"/>
    <x v="343"/>
    <x v="351"/>
    <s v="62811-8588-872"/>
    <x v="2"/>
    <s v="HR &amp; GA"/>
    <s v="Talent Acquisition Staff"/>
    <x v="0"/>
  </r>
  <r>
    <s v="User"/>
    <x v="344"/>
    <x v="352"/>
    <s v="62822-1084-9388"/>
    <x v="2"/>
    <s v="Finance &amp; Accounting"/>
    <s v="Asset Management &amp; Controller Staff"/>
    <x v="0"/>
  </r>
  <r>
    <s v="User"/>
    <x v="345"/>
    <x v="353"/>
    <s v="62878-3403-3213"/>
    <x v="2"/>
    <s v="Finance &amp; Accounting"/>
    <s v="Collection Staff"/>
    <x v="0"/>
  </r>
  <r>
    <s v="User"/>
    <x v="346"/>
    <x v="354"/>
    <s v="62812-9441-4484"/>
    <x v="2"/>
    <s v="Center Experience"/>
    <s v="Center Experience Manager"/>
    <x v="0"/>
  </r>
  <r>
    <s v="User"/>
    <x v="347"/>
    <x v="355"/>
    <s v="62812-1207-9096"/>
    <x v="2"/>
    <s v="Visual Merchandise"/>
    <s v="Visual Merchandise &amp; Onsite Manager"/>
    <x v="0"/>
  </r>
  <r>
    <s v="User"/>
    <x v="348"/>
    <x v="356"/>
    <s v="62821-1377-5600"/>
    <x v="2"/>
    <s v="Operational"/>
    <s v="Operation Manager"/>
    <x v="0"/>
  </r>
  <r>
    <s v="User"/>
    <x v="349"/>
    <x v="357"/>
    <s v="62896-3565-1120"/>
    <x v="2"/>
    <s v="Innovation"/>
    <s v="Software Engineering Assistant Manager"/>
    <x v="0"/>
  </r>
  <r>
    <s v="User"/>
    <x v="350"/>
    <x v="358"/>
    <s v="62811-1800-634"/>
    <x v="2"/>
    <s v="IT"/>
    <s v="IT Operation General Manager"/>
    <x v="0"/>
  </r>
  <r>
    <s v="User"/>
    <x v="351"/>
    <x v="359"/>
    <s v="62882-2386-8781"/>
    <x v="2"/>
    <s v="Visual Merchandise"/>
    <s v="Visual Merchandise &amp; Onsite Staff"/>
    <x v="1"/>
  </r>
  <r>
    <s v="User"/>
    <x v="352"/>
    <x v="360"/>
    <s v="62878-7579-8507"/>
    <x v="2"/>
    <s v="Procurement"/>
    <s v="Procurement Supervisor"/>
    <x v="0"/>
  </r>
  <r>
    <s v="User"/>
    <x v="353"/>
    <x v="361"/>
    <s v="62812-1226-7237"/>
    <x v="2"/>
    <s v="IT"/>
    <s v="IT Application Staff"/>
    <x v="0"/>
  </r>
  <r>
    <s v="User"/>
    <x v="354"/>
    <x v="362"/>
    <m/>
    <x v="2"/>
    <s v="Operational"/>
    <s v=""/>
    <x v="1"/>
  </r>
  <r>
    <s v="User"/>
    <x v="355"/>
    <x v="363"/>
    <m/>
    <x v="2"/>
    <s v="CRM"/>
    <s v="ASRI Living Staff"/>
    <x v="1"/>
  </r>
  <r>
    <s v="User"/>
    <x v="356"/>
    <x v="364"/>
    <s v="62815-1458-3971"/>
    <x v="2"/>
    <s v="Procurement"/>
    <s v="Procurement Assistant Manager"/>
    <x v="0"/>
  </r>
  <r>
    <s v="User"/>
    <x v="357"/>
    <x v="365"/>
    <m/>
    <x v="2"/>
    <s v="Management"/>
    <s v="Secretary Assistant Manager"/>
    <x v="0"/>
  </r>
  <r>
    <s v="User"/>
    <x v="358"/>
    <x v="366"/>
    <s v="62877-1465-1256"/>
    <x v="2"/>
    <s v="Finance &amp; Accounting"/>
    <s v="Accounting Supervisor"/>
    <x v="0"/>
  </r>
  <r>
    <s v="User"/>
    <x v="359"/>
    <x v="367"/>
    <s v="62819-0637-6529"/>
    <x v="2"/>
    <s v="Marketing Communication"/>
    <s v="Marketing Communication General Manager"/>
    <x v="0"/>
  </r>
  <r>
    <s v="User"/>
    <x v="360"/>
    <x v="368"/>
    <m/>
    <x v="2"/>
    <s v="Finance &amp; Accounting"/>
    <s v="Tax Staff"/>
    <x v="0"/>
  </r>
  <r>
    <s v="User"/>
    <x v="361"/>
    <x v="369"/>
    <s v="62822-1424-6147"/>
    <x v="5"/>
    <s v="Center Experience"/>
    <s v="Events Supervisor"/>
    <x v="1"/>
  </r>
  <r>
    <s v="User"/>
    <x v="362"/>
    <x v="370"/>
    <m/>
    <x v="5"/>
    <s v="HR &amp; GA"/>
    <s v="Office Boy"/>
    <x v="0"/>
  </r>
  <r>
    <s v="User"/>
    <x v="363"/>
    <x v="371"/>
    <m/>
    <x v="5"/>
    <s v="Engineering"/>
    <s v="Plumbing Supervisor"/>
    <x v="1"/>
  </r>
  <r>
    <s v="User"/>
    <x v="364"/>
    <x v="372"/>
    <s v="62896-1850-3700"/>
    <x v="5"/>
    <s v="Operational"/>
    <s v="Control Panel Staff"/>
    <x v="1"/>
  </r>
  <r>
    <s v="User"/>
    <x v="365"/>
    <x v="33"/>
    <s v="62896-8505-8237"/>
    <x v="5"/>
    <s v="Engineering"/>
    <s v="Civil Staff"/>
    <x v="2"/>
  </r>
  <r>
    <s v="User"/>
    <x v="366"/>
    <x v="373"/>
    <m/>
    <x v="5"/>
    <s v="Marketing Communication"/>
    <s v="Social Media &amp; Digital Administration Staff"/>
    <x v="1"/>
  </r>
  <r>
    <s v="User"/>
    <x v="367"/>
    <x v="374"/>
    <s v="62857-9829-6118"/>
    <x v="5"/>
    <s v="HR &amp; GA"/>
    <s v="HR &amp; GA Operation Staff"/>
    <x v="0"/>
  </r>
  <r>
    <s v="User"/>
    <x v="368"/>
    <x v="375"/>
    <s v="62812-1380-7411"/>
    <x v="5"/>
    <s v="GE &amp; TR"/>
    <s v="GEA &amp; Tenant Relation Staff"/>
    <x v="1"/>
  </r>
  <r>
    <s v="User"/>
    <x v="369"/>
    <x v="376"/>
    <s v="62856-4999-6828"/>
    <x v="5"/>
    <s v="Operational"/>
    <s v="Operation Mall Administration Staff"/>
    <x v="1"/>
  </r>
  <r>
    <s v="Non User"/>
    <x v="370"/>
    <x v="377"/>
    <m/>
    <x v="5"/>
    <s v="Engineering"/>
    <s v="Engineering Staff"/>
    <x v="1"/>
  </r>
  <r>
    <s v="User"/>
    <x v="371"/>
    <x v="378"/>
    <s v="62812-5017-5311"/>
    <x v="5"/>
    <s v="Operational"/>
    <s v="Landscape Supervisor"/>
    <x v="1"/>
  </r>
  <r>
    <s v="User"/>
    <x v="372"/>
    <x v="379"/>
    <m/>
    <x v="5"/>
    <s v="Finance &amp; Accounting"/>
    <s v="Cashier Staff"/>
    <x v="0"/>
  </r>
  <r>
    <s v="Non User"/>
    <x v="373"/>
    <x v="380"/>
    <m/>
    <x v="5"/>
    <s v="GE &amp; TR"/>
    <s v="GE &amp; TR Staff"/>
    <x v="1"/>
  </r>
  <r>
    <s v="User"/>
    <x v="374"/>
    <x v="381"/>
    <s v="62822-4620-0640"/>
    <x v="5"/>
    <s v="Operational"/>
    <s v="Security Supervisor"/>
    <x v="1"/>
  </r>
  <r>
    <s v="User"/>
    <x v="375"/>
    <x v="382"/>
    <s v="62898-6857-069"/>
    <x v="5"/>
    <s v="Operational"/>
    <s v="HSE Supervisor"/>
    <x v="1"/>
  </r>
  <r>
    <s v="User"/>
    <x v="376"/>
    <x v="383"/>
    <s v="62821-2408-8849"/>
    <x v="5"/>
    <s v="Marketing Communication"/>
    <s v="Visual Merchandise &amp; Onsite Staff"/>
    <x v="1"/>
  </r>
  <r>
    <s v="Non User"/>
    <x v="377"/>
    <x v="384"/>
    <m/>
    <x v="5"/>
    <s v="Operational"/>
    <s v="HSE Staff (Outsource)"/>
    <x v="1"/>
  </r>
  <r>
    <s v="User"/>
    <x v="378"/>
    <x v="385"/>
    <s v="62895-3211-52090"/>
    <x v="5"/>
    <s v="Operational"/>
    <s v="Parking &amp; Housekeeping Staff"/>
    <x v="1"/>
  </r>
  <r>
    <s v="User"/>
    <x v="379"/>
    <x v="386"/>
    <s v="62821-1446-6648"/>
    <x v="5"/>
    <s v="Center Experience"/>
    <s v="Graphic Designer Supervisor"/>
    <x v="1"/>
  </r>
  <r>
    <s v="User"/>
    <x v="380"/>
    <x v="387"/>
    <s v="62856-9282-2663"/>
    <x v="5"/>
    <s v="Leasing"/>
    <s v="Leasing Staff"/>
    <x v="0"/>
  </r>
  <r>
    <s v="User"/>
    <x v="381"/>
    <x v="388"/>
    <m/>
    <x v="5"/>
    <s v="GE &amp; TR"/>
    <s v="GEA &amp; TR Staff"/>
    <x v="1"/>
  </r>
  <r>
    <s v="User"/>
    <x v="382"/>
    <x v="389"/>
    <s v="62812-8908-1985"/>
    <x v="5"/>
    <s v="Engineering"/>
    <s v="Electrical Supervisor"/>
    <x v="1"/>
  </r>
  <r>
    <s v="User"/>
    <x v="383"/>
    <x v="390"/>
    <s v="62853-1365-1222"/>
    <x v="5"/>
    <s v="Engineering"/>
    <s v="Control Panel Staff"/>
    <x v="1"/>
  </r>
  <r>
    <s v="User"/>
    <x v="384"/>
    <x v="391"/>
    <s v="62822-3760-6791"/>
    <x v="5"/>
    <s v="Center Experience"/>
    <s v="Advertising &amp; Shopping Promotion Staff"/>
    <x v="1"/>
  </r>
  <r>
    <s v="User"/>
    <x v="385"/>
    <x v="392"/>
    <m/>
    <x v="5"/>
    <s v="Engineering"/>
    <s v="Engineering Administration Staff"/>
    <x v="1"/>
  </r>
  <r>
    <s v="User"/>
    <x v="386"/>
    <x v="393"/>
    <s v="62857-7288-0823"/>
    <x v="5"/>
    <s v="Operational"/>
    <s v="Security Supervisor"/>
    <x v="1"/>
  </r>
  <r>
    <s v="User"/>
    <x v="387"/>
    <x v="394"/>
    <m/>
    <x v="5"/>
    <s v="Casual Leasing"/>
    <s v="Casual Leasing Supervisor"/>
    <x v="1"/>
  </r>
  <r>
    <s v="User"/>
    <x v="388"/>
    <x v="395"/>
    <s v="62821-1429-9595"/>
    <x v="5"/>
    <s v="Engineering"/>
    <s v="Engineering Assistant Manager"/>
    <x v="0"/>
  </r>
  <r>
    <s v="User"/>
    <x v="389"/>
    <x v="396"/>
    <s v="62813-8420-0181"/>
    <x v="5"/>
    <s v="Operational"/>
    <s v="Security Staff"/>
    <x v="1"/>
  </r>
  <r>
    <s v="User"/>
    <x v="390"/>
    <x v="397"/>
    <m/>
    <x v="5"/>
    <s v="HR &amp; GA"/>
    <s v="Warehouse Supervisor"/>
    <x v="0"/>
  </r>
  <r>
    <s v="User"/>
    <x v="391"/>
    <x v="398"/>
    <m/>
    <x v="5"/>
    <s v="Engineering"/>
    <s v="Civil Supervisor"/>
    <x v="1"/>
  </r>
  <r>
    <s v="Non User"/>
    <x v="392"/>
    <x v="399"/>
    <m/>
    <x v="5"/>
    <s v="GE &amp; TR"/>
    <s v="Tenant Relation Staff"/>
    <x v="1"/>
  </r>
  <r>
    <s v="User"/>
    <x v="393"/>
    <x v="400"/>
    <s v="62896-5210-3409"/>
    <x v="5"/>
    <s v="Operational"/>
    <s v="F &amp; B Staff"/>
    <x v="1"/>
  </r>
  <r>
    <s v="User"/>
    <x v="394"/>
    <x v="401"/>
    <m/>
    <x v="5"/>
    <s v="Operational"/>
    <s v="Housekeeping &amp; Parking Supervisor"/>
    <x v="1"/>
  </r>
  <r>
    <s v="User"/>
    <x v="395"/>
    <x v="402"/>
    <m/>
    <x v="5"/>
    <s v="Operational"/>
    <s v="Security &amp; Parking Staff"/>
    <x v="1"/>
  </r>
  <r>
    <s v="User"/>
    <x v="396"/>
    <x v="403"/>
    <s v="62811-1233-044"/>
    <x v="5"/>
    <s v="Marketing Communication"/>
    <s v="GEA &amp; Tenant Relation Staff"/>
    <x v="1"/>
  </r>
  <r>
    <s v="User"/>
    <x v="397"/>
    <x v="404"/>
    <m/>
    <x v="5"/>
    <s v="Center Experience"/>
    <s v="Advertising &amp; Shopping Promotion Staff"/>
    <x v="1"/>
  </r>
  <r>
    <s v="User"/>
    <x v="398"/>
    <x v="405"/>
    <s v="62858-8211-9402"/>
    <x v="6"/>
    <s v="Operational"/>
    <s v="GEA Staff"/>
    <x v="1"/>
  </r>
  <r>
    <s v="User"/>
    <x v="399"/>
    <x v="406"/>
    <s v="62857-8053-4441"/>
    <x v="6"/>
    <s v="Operational"/>
    <s v="Housekeeping &amp; Parking Staff"/>
    <x v="1"/>
  </r>
  <r>
    <s v="User"/>
    <x v="400"/>
    <x v="407"/>
    <m/>
    <x v="6"/>
    <s v="Center Experience"/>
    <s v="Advertising &amp; Shopping Promotion Staff"/>
    <x v="1"/>
  </r>
  <r>
    <s v="User"/>
    <x v="401"/>
    <x v="408"/>
    <s v="62877-8082-5093"/>
    <x v="6"/>
    <s v="Operational"/>
    <s v="Security &amp; CCTV Staff"/>
    <x v="1"/>
  </r>
  <r>
    <s v="User"/>
    <x v="402"/>
    <x v="409"/>
    <s v="62856-9505-2237"/>
    <x v="6"/>
    <s v="Operational"/>
    <s v="Parking &amp; Housekeeping Staff"/>
    <x v="1"/>
  </r>
  <r>
    <s v="User"/>
    <x v="403"/>
    <x v="410"/>
    <s v="62813-1355-6838"/>
    <x v="6"/>
    <s v="GE &amp; TR"/>
    <s v="GEA Staff"/>
    <x v="1"/>
  </r>
  <r>
    <s v="User"/>
    <x v="404"/>
    <x v="411"/>
    <s v="62857-9522-2977"/>
    <x v="2"/>
    <s v="Fit Out"/>
    <s v="Fit Out Supervisor"/>
    <x v="1"/>
  </r>
  <r>
    <s v="User"/>
    <x v="405"/>
    <x v="412"/>
    <s v="62813-2868-2033"/>
    <x v="6"/>
    <s v="IT"/>
    <s v="IT Administration Staff"/>
    <x v="1"/>
  </r>
  <r>
    <s v="User"/>
    <x v="406"/>
    <x v="413"/>
    <s v="62814-0168-3897"/>
    <x v="6"/>
    <s v="Engineering"/>
    <s v="Plumbing Staff"/>
    <x v="1"/>
  </r>
  <r>
    <s v="User"/>
    <x v="407"/>
    <x v="414"/>
    <s v="62852-1378-1655"/>
    <x v="6"/>
    <s v="Operational"/>
    <s v="CCTV Staff"/>
    <x v="2"/>
  </r>
  <r>
    <s v="User"/>
    <x v="408"/>
    <x v="415"/>
    <s v="62896-6606-3917"/>
    <x v="6"/>
    <s v="Operational"/>
    <s v="Parking Staff"/>
    <x v="1"/>
  </r>
  <r>
    <s v="User"/>
    <x v="409"/>
    <x v="416"/>
    <s v="62821-2553-2274"/>
    <x v="6"/>
    <s v="Event"/>
    <s v="Events Supervisor"/>
    <x v="1"/>
  </r>
  <r>
    <s v="User"/>
    <x v="410"/>
    <x v="417"/>
    <s v="62817-6976-779"/>
    <x v="6"/>
    <s v="GE &amp; TR"/>
    <s v="GEA Staff"/>
    <x v="1"/>
  </r>
  <r>
    <s v="User"/>
    <x v="411"/>
    <x v="418"/>
    <s v="62877-8021-6430"/>
    <x v="6"/>
    <s v="HR &amp; GA"/>
    <s v="HR &amp; GA Operation Staff"/>
    <x v="0"/>
  </r>
  <r>
    <s v="User"/>
    <x v="412"/>
    <x v="419"/>
    <s v="62857-1093-4133"/>
    <x v="6"/>
    <s v="Operational"/>
    <s v="HSE Supervisor"/>
    <x v="1"/>
  </r>
  <r>
    <s v="User"/>
    <x v="413"/>
    <x v="420"/>
    <s v="62856-9357-5799"/>
    <x v="6"/>
    <s v="Center Experience"/>
    <s v="Social Media &amp; Digital Administration Senior Staff"/>
    <x v="1"/>
  </r>
  <r>
    <s v="User"/>
    <x v="414"/>
    <x v="421"/>
    <s v="62813-1066-9037"/>
    <x v="6"/>
    <s v="Engineering"/>
    <s v="Engineering Manager"/>
    <x v="0"/>
  </r>
  <r>
    <s v="User"/>
    <x v="415"/>
    <x v="422"/>
    <m/>
    <x v="6"/>
    <s v="Finance &amp; Accounting"/>
    <s v="Cashier Staff"/>
    <x v="0"/>
  </r>
  <r>
    <s v="User"/>
    <x v="416"/>
    <x v="423"/>
    <m/>
    <x v="6"/>
    <s v="Cinema"/>
    <s v="Cinema Operation Supervisor"/>
    <x v="1"/>
  </r>
  <r>
    <s v="User"/>
    <x v="417"/>
    <x v="424"/>
    <s v="62813-1053-9687"/>
    <x v="6"/>
    <s v="Engineering"/>
    <s v="Operation Power Plant Staff"/>
    <x v="1"/>
  </r>
  <r>
    <s v="Non User"/>
    <x v="418"/>
    <x v="425"/>
    <m/>
    <x v="6"/>
    <s v="Engineering"/>
    <s v="Engineering Staff"/>
    <x v="1"/>
  </r>
  <r>
    <s v="User"/>
    <x v="419"/>
    <x v="426"/>
    <s v="62858-8154-4495"/>
    <x v="6"/>
    <s v="GE &amp; TR"/>
    <s v="Tenant Relation Senior Staff"/>
    <x v="1"/>
  </r>
  <r>
    <s v="User"/>
    <x v="420"/>
    <x v="427"/>
    <s v="62877-8001-6547"/>
    <x v="6"/>
    <s v="GE &amp; TR"/>
    <s v="GEA &amp; Tenant Relation Supervisor"/>
    <x v="1"/>
  </r>
  <r>
    <s v="Non User"/>
    <x v="421"/>
    <x v="428"/>
    <m/>
    <x v="6"/>
    <s v="GE &amp; TR"/>
    <s v="Guest Experience Staff"/>
    <x v="1"/>
  </r>
  <r>
    <s v="Non User"/>
    <x v="422"/>
    <x v="429"/>
    <m/>
    <x v="6"/>
    <s v="GE &amp; TR"/>
    <s v="Guest Experience Leader"/>
    <x v="1"/>
  </r>
  <r>
    <s v="User"/>
    <x v="423"/>
    <x v="430"/>
    <m/>
    <x v="6"/>
    <s v="Engineering"/>
    <s v="MVAC Staff"/>
    <x v="1"/>
  </r>
  <r>
    <s v="User"/>
    <x v="424"/>
    <x v="431"/>
    <m/>
    <x v="6"/>
    <s v="Center Experience"/>
    <s v="Casual Leasing Staff"/>
    <x v="1"/>
  </r>
  <r>
    <s v="Non User"/>
    <x v="425"/>
    <x v="432"/>
    <m/>
    <x v="6"/>
    <s v="Operational"/>
    <s v="HSE Staff (Outsource)"/>
    <x v="1"/>
  </r>
  <r>
    <s v="User"/>
    <x v="426"/>
    <x v="433"/>
    <s v="62819-0495-4371"/>
    <x v="6"/>
    <s v="Operational"/>
    <s v="Landscape Supervisor"/>
    <x v="1"/>
  </r>
  <r>
    <s v="User"/>
    <x v="427"/>
    <x v="434"/>
    <m/>
    <x v="6"/>
    <s v="Center Experience"/>
    <s v="Advertising &amp; Shopping Promotion Supervisor"/>
    <x v="1"/>
  </r>
  <r>
    <s v="User"/>
    <x v="428"/>
    <x v="435"/>
    <s v="62882-9103-3288"/>
    <x v="6"/>
    <s v="Engineering"/>
    <s v="MVAC Staff"/>
    <x v="1"/>
  </r>
  <r>
    <s v="User"/>
    <x v="429"/>
    <x v="33"/>
    <s v="62823-7476-4040"/>
    <x v="6"/>
    <s v="Operational"/>
    <s v="CCTV Staff"/>
    <x v="1"/>
  </r>
  <r>
    <s v="User"/>
    <x v="430"/>
    <x v="436"/>
    <m/>
    <x v="6"/>
    <s v="Operational"/>
    <s v="Security &amp; CCTV Assistant Manager"/>
    <x v="0"/>
  </r>
  <r>
    <s v="User"/>
    <x v="431"/>
    <x v="437"/>
    <m/>
    <x v="6"/>
    <s v="Site Project Management 3"/>
    <s v="Site Engineer Supervisor 3 "/>
    <x v="1"/>
  </r>
  <r>
    <s v="User"/>
    <x v="432"/>
    <x v="438"/>
    <s v="62819-0889-4852"/>
    <x v="6"/>
    <s v="Engineering"/>
    <s v="Electrical Staff"/>
    <x v="1"/>
  </r>
  <r>
    <s v="User"/>
    <x v="433"/>
    <x v="439"/>
    <s v="62812-2283-0700"/>
    <x v="6"/>
    <s v="HR &amp; GA"/>
    <s v="HR &amp; GA Operation Supervisor"/>
    <x v="0"/>
  </r>
  <r>
    <s v="User"/>
    <x v="434"/>
    <x v="425"/>
    <s v="62857-7204-7175"/>
    <x v="6"/>
    <s v="Engineering"/>
    <s v="Electrical Staff"/>
    <x v="1"/>
  </r>
  <r>
    <s v="User"/>
    <x v="435"/>
    <x v="440"/>
    <s v="62812-9971-4552"/>
    <x v="6"/>
    <s v="Operational"/>
    <s v="Parking &amp; Housekeeping Supervisor"/>
    <x v="1"/>
  </r>
  <r>
    <s v="User"/>
    <x v="436"/>
    <x v="441"/>
    <m/>
    <x v="6"/>
    <s v="Operational"/>
    <s v=""/>
    <x v="1"/>
  </r>
  <r>
    <s v="User"/>
    <x v="437"/>
    <x v="442"/>
    <m/>
    <x v="6"/>
    <s v="Engineering"/>
    <s v="Utility Staff"/>
    <x v="1"/>
  </r>
  <r>
    <s v="Non User"/>
    <x v="438"/>
    <x v="443"/>
    <m/>
    <x v="6"/>
    <s v="Operational"/>
    <s v="CBA"/>
    <x v="1"/>
  </r>
  <r>
    <s v="User"/>
    <x v="439"/>
    <x v="444"/>
    <m/>
    <x v="6"/>
    <s v="GE &amp; TR"/>
    <s v="Tenant Relation Staff"/>
    <x v="1"/>
  </r>
  <r>
    <s v="User"/>
    <x v="440"/>
    <x v="445"/>
    <s v="62812-8898-6522"/>
    <x v="6"/>
    <s v="Operational"/>
    <s v="Deputy Operation Manager"/>
    <x v="0"/>
  </r>
  <r>
    <s v="User"/>
    <x v="441"/>
    <x v="33"/>
    <s v="62856-9388-3700"/>
    <x v="6"/>
    <s v="Operational"/>
    <s v="CCTV Staff"/>
    <x v="1"/>
  </r>
  <r>
    <s v="User"/>
    <x v="442"/>
    <x v="446"/>
    <m/>
    <x v="6"/>
    <s v="Engineering"/>
    <s v="Plumbing Supervisor"/>
    <x v="1"/>
  </r>
  <r>
    <s v="User"/>
    <x v="443"/>
    <x v="447"/>
    <m/>
    <x v="6"/>
    <s v="Operational"/>
    <s v="HSE Staff"/>
    <x v="1"/>
  </r>
  <r>
    <s v="User"/>
    <x v="444"/>
    <x v="448"/>
    <m/>
    <x v="6"/>
    <s v="GE &amp; TR"/>
    <s v="Tenant Relation Staff"/>
    <x v="1"/>
  </r>
  <r>
    <s v="User"/>
    <x v="445"/>
    <x v="449"/>
    <s v="62855-9117-9329"/>
    <x v="6"/>
    <s v="Operational"/>
    <s v="F &amp; B Staff"/>
    <x v="1"/>
  </r>
  <r>
    <s v="User"/>
    <x v="446"/>
    <x v="450"/>
    <s v="62822-1393-3052"/>
    <x v="6"/>
    <s v="Operational"/>
    <s v="HSE Staff"/>
    <x v="1"/>
  </r>
  <r>
    <s v="User"/>
    <x v="447"/>
    <x v="451"/>
    <s v="62895-2633-7757"/>
    <x v="6"/>
    <s v="Operational"/>
    <s v="Security &amp; CCTV Supervisor"/>
    <x v="1"/>
  </r>
  <r>
    <s v="User"/>
    <x v="448"/>
    <x v="452"/>
    <s v="62878-7882-2898"/>
    <x v="6"/>
    <s v="Engineering"/>
    <s v="Engineering Asst. Manager"/>
    <x v="0"/>
  </r>
  <r>
    <s v="User"/>
    <x v="449"/>
    <x v="453"/>
    <m/>
    <x v="6"/>
    <s v="Operational"/>
    <s v="Operation Mall Administration Staff"/>
    <x v="1"/>
  </r>
  <r>
    <s v="User"/>
    <x v="450"/>
    <x v="454"/>
    <m/>
    <x v="6"/>
    <s v="Engineering"/>
    <s v="Engineering Administration Staff"/>
    <x v="1"/>
  </r>
  <r>
    <s v="User"/>
    <x v="451"/>
    <x v="455"/>
    <s v="62895-3464-2064"/>
    <x v="6"/>
    <s v="Operational"/>
    <s v="F &amp; B Staff"/>
    <x v="1"/>
  </r>
  <r>
    <s v="User"/>
    <x v="452"/>
    <x v="456"/>
    <m/>
    <x v="6"/>
    <s v="GE &amp; TR"/>
    <s v="Tenant Relation Staff"/>
    <x v="1"/>
  </r>
  <r>
    <s v="User"/>
    <x v="453"/>
    <x v="457"/>
    <s v="62858-6563-0493"/>
    <x v="6"/>
    <s v="GE &amp; TR"/>
    <s v="GEA Staff"/>
    <x v="1"/>
  </r>
  <r>
    <s v="Non User"/>
    <x v="454"/>
    <x v="458"/>
    <m/>
    <x v="6"/>
    <s v="GE &amp; TR"/>
    <s v="Tenant Relation Staff"/>
    <x v="1"/>
  </r>
  <r>
    <s v="User"/>
    <x v="455"/>
    <x v="459"/>
    <s v="62878-8699-9552"/>
    <x v="6"/>
    <s v="Engineering"/>
    <s v="Civil Staff"/>
    <x v="1"/>
  </r>
  <r>
    <s v="User"/>
    <x v="456"/>
    <x v="460"/>
    <s v="62851-6101-0411"/>
    <x v="6"/>
    <s v="Operational"/>
    <s v="F&amp;B Supervisor"/>
    <x v="1"/>
  </r>
  <r>
    <s v="User"/>
    <x v="457"/>
    <x v="461"/>
    <s v="62813-8856-4402"/>
    <x v="6"/>
    <s v="Engineering"/>
    <s v="Electrical Staff"/>
    <x v="1"/>
  </r>
  <r>
    <s v="User"/>
    <x v="458"/>
    <x v="462"/>
    <s v="62812-9393-8559"/>
    <x v="2"/>
    <s v="Operational"/>
    <s v="Deputy Operation Manager"/>
    <x v="0"/>
  </r>
  <r>
    <s v="User"/>
    <x v="459"/>
    <x v="463"/>
    <s v="62813-1104-4205"/>
    <x v="6"/>
    <s v="GE &amp; TR"/>
    <s v="GEA Senior Staff"/>
    <x v="1"/>
  </r>
  <r>
    <s v="User"/>
    <x v="460"/>
    <x v="464"/>
    <m/>
    <x v="6"/>
    <s v="Engineering"/>
    <s v="Control Panel Supervisor"/>
    <x v="1"/>
  </r>
  <r>
    <s v="User"/>
    <x v="461"/>
    <x v="465"/>
    <s v="62815-8681-3772"/>
    <x v="6"/>
    <s v="Engineering"/>
    <s v="Control Panel Staff"/>
    <x v="1"/>
  </r>
  <r>
    <s v="User"/>
    <x v="462"/>
    <x v="466"/>
    <s v="62822-3136-9147"/>
    <x v="6"/>
    <s v="Center Experience"/>
    <s v="Events Assistant Manager"/>
    <x v="1"/>
  </r>
  <r>
    <s v="User"/>
    <x v="463"/>
    <x v="467"/>
    <s v="62813-1959-9915"/>
    <x v="6"/>
    <s v="GE &amp; TR"/>
    <s v="GEA Staff"/>
    <x v="1"/>
  </r>
  <r>
    <s v="User"/>
    <x v="464"/>
    <x v="468"/>
    <m/>
    <x v="7"/>
    <s v="Cinema"/>
    <s v="F &amp; B Staff"/>
    <x v="1"/>
  </r>
  <r>
    <s v="User"/>
    <x v="465"/>
    <x v="469"/>
    <m/>
    <x v="7"/>
    <s v="Cinema"/>
    <s v="Marketing Communication Admin Staff"/>
    <x v="1"/>
  </r>
  <r>
    <s v="User"/>
    <x v="466"/>
    <x v="470"/>
    <m/>
    <x v="7"/>
    <s v="Cinema"/>
    <s v="Cinema Admin Staff"/>
    <x v="1"/>
  </r>
  <r>
    <s v="User"/>
    <x v="152"/>
    <x v="471"/>
    <m/>
    <x v="7"/>
    <s v="Cinema"/>
    <s v="COO Mall"/>
    <x v="1"/>
  </r>
  <r>
    <s v="User"/>
    <x v="467"/>
    <x v="472"/>
    <m/>
    <x v="7"/>
    <s v="Cinema"/>
    <s v="Cinema Operation Assistant Manager"/>
    <x v="0"/>
  </r>
  <r>
    <s v="User"/>
    <x v="468"/>
    <x v="473"/>
    <m/>
    <x v="7"/>
    <s v="Cinema"/>
    <s v=""/>
    <x v="1"/>
  </r>
  <r>
    <s v="User"/>
    <x v="469"/>
    <x v="474"/>
    <m/>
    <x v="7"/>
    <s v="Cinema"/>
    <s v="Graphic Designer Staff"/>
    <x v="1"/>
  </r>
  <r>
    <s v="User"/>
    <x v="470"/>
    <x v="475"/>
    <m/>
    <x v="7"/>
    <s v="Cinema"/>
    <s v="Cinema Operation Manager"/>
    <x v="0"/>
  </r>
  <r>
    <s v="User"/>
    <x v="471"/>
    <x v="476"/>
    <m/>
    <x v="7"/>
    <s v="Cinema"/>
    <s v="IT Projectionist Staff"/>
    <x v="1"/>
  </r>
  <r>
    <s v="User"/>
    <x v="472"/>
    <x v="477"/>
    <m/>
    <x v="7"/>
    <s v="Cinema"/>
    <s v="IT Projectionist Staff"/>
    <x v="1"/>
  </r>
  <r>
    <s v="User"/>
    <x v="473"/>
    <x v="478"/>
    <m/>
    <x v="7"/>
    <s v="Cinema"/>
    <s v="IT Projectionist Staff"/>
    <x v="1"/>
  </r>
  <r>
    <s v="User"/>
    <x v="474"/>
    <x v="479"/>
    <m/>
    <x v="7"/>
    <s v="Cinema"/>
    <s v="IT Projectionist Staff"/>
    <x v="1"/>
  </r>
  <r>
    <s v="User"/>
    <x v="475"/>
    <x v="480"/>
    <m/>
    <x v="7"/>
    <s v="Cinema"/>
    <s v="Marketing Communication Staff"/>
    <x v="1"/>
  </r>
  <r>
    <s v="User"/>
    <x v="476"/>
    <x v="481"/>
    <m/>
    <x v="7"/>
    <s v="Cinema"/>
    <s v="Cinema Technology Supervisor"/>
    <x v="1"/>
  </r>
  <r>
    <s v="User"/>
    <x v="477"/>
    <x v="482"/>
    <m/>
    <x v="7"/>
    <s v="Cinema"/>
    <s v="Cinema Technology Supervisor"/>
    <x v="1"/>
  </r>
  <r>
    <s v="User"/>
    <x v="478"/>
    <x v="483"/>
    <m/>
    <x v="7"/>
    <s v="Cinema"/>
    <s v="Cinema Technology Supervisor"/>
    <x v="1"/>
  </r>
  <r>
    <s v="User"/>
    <x v="479"/>
    <x v="484"/>
    <s v="62896-0698-2388"/>
    <x v="7"/>
    <s v="Cinema"/>
    <s v="Cinema Technology Supervisor"/>
    <x v="1"/>
  </r>
  <r>
    <s v="User"/>
    <x v="480"/>
    <x v="485"/>
    <m/>
    <x v="7"/>
    <s v="Cinema"/>
    <s v=""/>
    <x v="1"/>
  </r>
  <r>
    <s v="User"/>
    <x v="481"/>
    <x v="486"/>
    <m/>
    <x v="7"/>
    <s v="Cinema"/>
    <s v=""/>
    <x v="1"/>
  </r>
  <r>
    <s v="User"/>
    <x v="482"/>
    <x v="487"/>
    <m/>
    <x v="7"/>
    <s v="Cinema"/>
    <s v="Assistant Manager Flix Cinema GGP"/>
    <x v="0"/>
  </r>
  <r>
    <s v="User"/>
    <x v="483"/>
    <x v="488"/>
    <m/>
    <x v="7"/>
    <s v="Cinema"/>
    <s v=""/>
    <x v="1"/>
  </r>
  <r>
    <s v="User"/>
    <x v="484"/>
    <x v="489"/>
    <s v="62856-9271-2107"/>
    <x v="7"/>
    <s v="Cinema"/>
    <s v="Cinema Marketing Communication Manager"/>
    <x v="1"/>
  </r>
  <r>
    <s v="User"/>
    <x v="485"/>
    <x v="490"/>
    <m/>
    <x v="7"/>
    <s v="Cinema"/>
    <s v="Social Media &amp; Digital Administration Staff"/>
    <x v="1"/>
  </r>
  <r>
    <s v="User"/>
    <x v="486"/>
    <x v="491"/>
    <m/>
    <x v="7"/>
    <s v="Cinema"/>
    <s v="Store"/>
    <x v="1"/>
  </r>
  <r>
    <s v="User"/>
    <x v="487"/>
    <x v="492"/>
    <m/>
    <x v="7"/>
    <s v="Cinema"/>
    <s v="Store"/>
    <x v="1"/>
  </r>
  <r>
    <s v="User"/>
    <x v="488"/>
    <x v="493"/>
    <m/>
    <x v="7"/>
    <s v="Cinema"/>
    <s v="Store"/>
    <x v="1"/>
  </r>
  <r>
    <s v="User"/>
    <x v="489"/>
    <x v="494"/>
    <m/>
    <x v="7"/>
    <s v="Cinema"/>
    <s v="Store"/>
    <x v="1"/>
  </r>
  <r>
    <s v="User"/>
    <x v="490"/>
    <x v="495"/>
    <m/>
    <x v="7"/>
    <s v="Cinema"/>
    <s v="Store"/>
    <x v="1"/>
  </r>
  <r>
    <s v="User"/>
    <x v="491"/>
    <x v="496"/>
    <m/>
    <x v="7"/>
    <s v="Cinema"/>
    <s v="Cinema Technology Supervisor"/>
    <x v="1"/>
  </r>
  <r>
    <s v="User"/>
    <x v="492"/>
    <x v="497"/>
    <m/>
    <x v="7"/>
    <s v="Cinema"/>
    <s v="Cinema Technology Manager"/>
    <x v="0"/>
  </r>
  <r>
    <s v="User"/>
    <x v="493"/>
    <x v="498"/>
    <m/>
    <x v="8"/>
    <s v="Finance &amp; Accounting"/>
    <s v="Finance &amp; Accounting Assistant Manager"/>
    <x v="0"/>
  </r>
  <r>
    <s v="User"/>
    <x v="494"/>
    <x v="499"/>
    <m/>
    <x v="8"/>
    <s v="Facilities"/>
    <s v="Facility Administration Staff"/>
    <x v="1"/>
  </r>
  <r>
    <s v="User"/>
    <x v="495"/>
    <x v="500"/>
    <m/>
    <x v="8"/>
    <s v="Engineering"/>
    <s v="Engineering Staff"/>
    <x v="1"/>
  </r>
  <r>
    <s v="User"/>
    <x v="496"/>
    <x v="501"/>
    <m/>
    <x v="8"/>
    <s v="Engineering"/>
    <s v="Engineering Administration Staff "/>
    <x v="1"/>
  </r>
  <r>
    <s v="User"/>
    <x v="497"/>
    <x v="502"/>
    <m/>
    <x v="8"/>
    <s v="General Services"/>
    <s v="General Service Administration Staff"/>
    <x v="1"/>
  </r>
  <r>
    <s v="User"/>
    <x v="498"/>
    <x v="503"/>
    <m/>
    <x v="8"/>
    <s v="Property Management"/>
    <s v="Property Management Administration Staff"/>
    <x v="0"/>
  </r>
  <r>
    <s v="User"/>
    <x v="499"/>
    <x v="504"/>
    <m/>
    <x v="8"/>
    <s v="GE &amp; TR"/>
    <s v=""/>
    <x v="1"/>
  </r>
  <r>
    <s v="User"/>
    <x v="500"/>
    <x v="505"/>
    <m/>
    <x v="8"/>
    <s v="Finance &amp; Accounting"/>
    <s v=""/>
    <x v="0"/>
  </r>
  <r>
    <s v="User"/>
    <x v="501"/>
    <x v="506"/>
    <m/>
    <x v="8"/>
    <s v="Finance &amp; Accounting"/>
    <s v="Account Payable Staff"/>
    <x v="0"/>
  </r>
  <r>
    <s v="User"/>
    <x v="502"/>
    <x v="507"/>
    <m/>
    <x v="8"/>
    <s v="Finance &amp; Accounting"/>
    <s v="Account Receivable Staff"/>
    <x v="0"/>
  </r>
  <r>
    <s v="User"/>
    <x v="503"/>
    <x v="508"/>
    <m/>
    <x v="8"/>
    <s v="Finance &amp; Accounting"/>
    <s v="Account Receivable Staff"/>
    <x v="0"/>
  </r>
  <r>
    <s v="User"/>
    <x v="504"/>
    <x v="509"/>
    <m/>
    <x v="8"/>
    <s v="Facilities"/>
    <s v="Facility Assistant Manager"/>
    <x v="0"/>
  </r>
  <r>
    <s v="User"/>
    <x v="505"/>
    <x v="510"/>
    <m/>
    <x v="8"/>
    <s v="Engineering"/>
    <s v="Engineering Assistant Manager"/>
    <x v="0"/>
  </r>
  <r>
    <s v="User"/>
    <x v="506"/>
    <x v="511"/>
    <m/>
    <x v="8"/>
    <s v="Operational"/>
    <s v=""/>
    <x v="0"/>
  </r>
  <r>
    <s v="User"/>
    <x v="507"/>
    <x v="512"/>
    <m/>
    <x v="8"/>
    <s v="GE &amp; TR"/>
    <s v=""/>
    <x v="0"/>
  </r>
  <r>
    <s v="User"/>
    <x v="508"/>
    <x v="513"/>
    <m/>
    <x v="8"/>
    <s v="Finance &amp; Accounting"/>
    <s v="Collection Staff"/>
    <x v="0"/>
  </r>
  <r>
    <s v="User"/>
    <x v="509"/>
    <x v="514"/>
    <m/>
    <x v="8"/>
    <s v="Finance &amp; Accounting"/>
    <s v="Collection Staff"/>
    <x v="0"/>
  </r>
  <r>
    <s v="User"/>
    <x v="510"/>
    <x v="515"/>
    <m/>
    <x v="8"/>
    <s v="Property Management"/>
    <s v="Deputy Manager"/>
    <x v="1"/>
  </r>
  <r>
    <s v="User"/>
    <x v="511"/>
    <x v="516"/>
    <m/>
    <x v="8"/>
    <s v="Engineering"/>
    <s v="Drafter"/>
    <x v="1"/>
  </r>
  <r>
    <s v="User"/>
    <x v="512"/>
    <x v="517"/>
    <m/>
    <x v="8"/>
    <s v="Finance &amp; Accounting"/>
    <s v="Finance &amp; Accounting Assistant Manager"/>
    <x v="0"/>
  </r>
  <r>
    <s v="User"/>
    <x v="513"/>
    <x v="518"/>
    <m/>
    <x v="8"/>
    <s v="Fit Out"/>
    <s v="Fit Out Staff"/>
    <x v="1"/>
  </r>
  <r>
    <s v="User"/>
    <x v="514"/>
    <x v="519"/>
    <m/>
    <x v="8"/>
    <s v="General Services"/>
    <s v="HSE Staff"/>
    <x v="1"/>
  </r>
  <r>
    <s v="User"/>
    <x v="515"/>
    <x v="520"/>
    <s v="62851-7446-0089"/>
    <x v="8"/>
    <s v="General Services"/>
    <s v="Security &amp; Parking Supervisor"/>
    <x v="1"/>
  </r>
  <r>
    <s v="Non User"/>
    <x v="19"/>
    <x v="521"/>
    <m/>
    <x v="8"/>
    <s v="IT"/>
    <s v="IT Application Staff"/>
    <x v="1"/>
  </r>
  <r>
    <s v="User"/>
    <x v="516"/>
    <x v="522"/>
    <m/>
    <x v="8"/>
    <s v="Finance &amp; Accounting"/>
    <s v="Account Receivable Staff"/>
    <x v="0"/>
  </r>
  <r>
    <s v="User"/>
    <x v="517"/>
    <x v="523"/>
    <m/>
    <x v="8"/>
    <s v="Property Management"/>
    <s v="Property Manager"/>
    <x v="0"/>
  </r>
  <r>
    <s v="User"/>
    <x v="518"/>
    <x v="524"/>
    <m/>
    <x v="8"/>
    <s v="Procurement"/>
    <s v="Purchasing Staff"/>
    <x v="0"/>
  </r>
  <r>
    <s v="User"/>
    <x v="519"/>
    <x v="525"/>
    <m/>
    <x v="8"/>
    <s v="Procurement"/>
    <s v="Purchasing Staff"/>
    <x v="1"/>
  </r>
  <r>
    <s v="User"/>
    <x v="520"/>
    <x v="33"/>
    <m/>
    <x v="8"/>
    <s v="Facility"/>
    <s v="Facility Staff"/>
    <x v="2"/>
  </r>
  <r>
    <s v="User"/>
    <x v="521"/>
    <x v="33"/>
    <m/>
    <x v="8"/>
    <s v="Tenant Relation"/>
    <s v="Tenant Relation Staff"/>
    <x v="2"/>
  </r>
  <r>
    <s v="User"/>
    <x v="522"/>
    <x v="526"/>
    <m/>
    <x v="8"/>
    <s v="Engineering"/>
    <s v="Engineering Supervisor"/>
    <x v="1"/>
  </r>
  <r>
    <s v="User"/>
    <x v="523"/>
    <x v="527"/>
    <m/>
    <x v="8"/>
    <s v="Engineering"/>
    <s v="Engineering Supervisor"/>
    <x v="1"/>
  </r>
  <r>
    <s v="User"/>
    <x v="524"/>
    <x v="528"/>
    <m/>
    <x v="8"/>
    <s v="Engineering"/>
    <s v="Engineering Supervisor"/>
    <x v="1"/>
  </r>
  <r>
    <s v="User"/>
    <x v="525"/>
    <x v="529"/>
    <m/>
    <x v="8"/>
    <s v="Fit Out"/>
    <s v="Fit Out Supervisor"/>
    <x v="1"/>
  </r>
  <r>
    <s v="User"/>
    <x v="526"/>
    <x v="530"/>
    <m/>
    <x v="8"/>
    <s v="General Services"/>
    <s v="Cleaning &amp; Landscape Supervisor"/>
    <x v="1"/>
  </r>
  <r>
    <s v="User"/>
    <x v="527"/>
    <x v="531"/>
    <m/>
    <x v="8"/>
    <s v="General Services"/>
    <s v="Cleaning &amp; Landscape Supervisor"/>
    <x v="1"/>
  </r>
  <r>
    <s v="User"/>
    <x v="528"/>
    <x v="532"/>
    <m/>
    <x v="8"/>
    <s v="Operational"/>
    <s v="HSE Supervisor"/>
    <x v="1"/>
  </r>
  <r>
    <s v="User"/>
    <x v="529"/>
    <x v="533"/>
    <m/>
    <x v="8"/>
    <s v="Finance &amp; Accounting"/>
    <s v="Tax Supervisor"/>
    <x v="0"/>
  </r>
  <r>
    <s v="User"/>
    <x v="530"/>
    <x v="534"/>
    <m/>
    <x v="8"/>
    <s v="GE &amp; TR"/>
    <s v="Tenant Relation Supervisor"/>
    <x v="1"/>
  </r>
  <r>
    <s v="User"/>
    <x v="531"/>
    <x v="535"/>
    <m/>
    <x v="8"/>
    <s v="GE &amp; TR"/>
    <s v="Tenant Relation Supervisor"/>
    <x v="1"/>
  </r>
  <r>
    <s v="User"/>
    <x v="532"/>
    <x v="536"/>
    <m/>
    <x v="8"/>
    <s v="GE &amp; TR"/>
    <s v="Tenant Relation Supervisor"/>
    <x v="1"/>
  </r>
  <r>
    <s v="User"/>
    <x v="533"/>
    <x v="537"/>
    <m/>
    <x v="8"/>
    <s v="HR &amp; GA"/>
    <s v="Store Keeper"/>
    <x v="0"/>
  </r>
  <r>
    <s v="User"/>
    <x v="534"/>
    <x v="538"/>
    <m/>
    <x v="8"/>
    <s v="GE &amp; TR"/>
    <s v="Tenant Relation Staff"/>
    <x v="1"/>
  </r>
  <r>
    <s v="User"/>
    <x v="535"/>
    <x v="539"/>
    <m/>
    <x v="8"/>
    <s v="GE &amp; TR"/>
    <s v="Tenant Relation Staff"/>
    <x v="1"/>
  </r>
  <r>
    <s v="User"/>
    <x v="536"/>
    <x v="540"/>
    <m/>
    <x v="8"/>
    <s v="GE &amp; TR"/>
    <s v="Tenant Relation Staff"/>
    <x v="1"/>
  </r>
  <r>
    <s v="User"/>
    <x v="537"/>
    <x v="541"/>
    <m/>
    <x v="8"/>
    <s v="GE &amp; TR"/>
    <s v="Tenant Relation Staff"/>
    <x v="1"/>
  </r>
  <r>
    <s v="User"/>
    <x v="538"/>
    <x v="542"/>
    <m/>
    <x v="8"/>
    <s v="GE &amp; TR"/>
    <s v="Tenant Relation Staff"/>
    <x v="1"/>
  </r>
  <r>
    <s v="User"/>
    <x v="539"/>
    <x v="543"/>
    <m/>
    <x v="8"/>
    <s v="GE &amp; TR"/>
    <s v="Tenant Relation Staff"/>
    <x v="1"/>
  </r>
  <r>
    <s v="User"/>
    <x v="540"/>
    <x v="544"/>
    <m/>
    <x v="8"/>
    <s v="GE &amp; TR"/>
    <s v="Tenant Relation Staff"/>
    <x v="1"/>
  </r>
  <r>
    <s v="User"/>
    <x v="495"/>
    <x v="545"/>
    <m/>
    <x v="4"/>
    <s v="Engineering"/>
    <s v="Engineering Administration Staff"/>
    <x v="0"/>
  </r>
  <r>
    <s v="User"/>
    <x v="541"/>
    <x v="546"/>
    <s v="62857-1111-9267"/>
    <x v="4"/>
    <s v="Engineering"/>
    <s v="Plumbing &amp; Civil Supervisor"/>
    <x v="0"/>
  </r>
  <r>
    <s v="User"/>
    <x v="501"/>
    <x v="547"/>
    <m/>
    <x v="4"/>
    <s v="Finance &amp; Accounting"/>
    <s v="Account Payable Staff"/>
    <x v="0"/>
  </r>
  <r>
    <s v="User"/>
    <x v="542"/>
    <x v="548"/>
    <m/>
    <x v="4"/>
    <s v="Finance &amp; Accounting"/>
    <s v="Account Receivable Staff"/>
    <x v="0"/>
  </r>
  <r>
    <s v="User"/>
    <x v="543"/>
    <x v="549"/>
    <m/>
    <x v="4"/>
    <s v="Operational"/>
    <s v="Operation Supervisor"/>
    <x v="0"/>
  </r>
  <r>
    <s v="User"/>
    <x v="505"/>
    <x v="550"/>
    <m/>
    <x v="4"/>
    <s v="Engineering"/>
    <s v="Engineering Assistant Manager"/>
    <x v="0"/>
  </r>
  <r>
    <s v="User"/>
    <x v="507"/>
    <x v="551"/>
    <m/>
    <x v="4"/>
    <s v="Tenant Relation"/>
    <s v="Tenant Relation Assistant Manager"/>
    <x v="0"/>
  </r>
  <r>
    <s v="User"/>
    <x v="544"/>
    <x v="552"/>
    <m/>
    <x v="4"/>
    <s v="Finance &amp; Accounting"/>
    <s v="Collection Staff"/>
    <x v="0"/>
  </r>
  <r>
    <s v="User"/>
    <x v="545"/>
    <x v="553"/>
    <s v="62812-8717-9718"/>
    <x v="4"/>
    <s v="Management"/>
    <s v="Property Manager"/>
    <x v="0"/>
  </r>
  <r>
    <s v="User"/>
    <x v="546"/>
    <x v="554"/>
    <s v="62819-4051-991"/>
    <x v="4"/>
    <s v="Engineering"/>
    <s v="Engineering Supervisor"/>
    <x v="0"/>
  </r>
  <r>
    <s v="User"/>
    <x v="547"/>
    <x v="555"/>
    <m/>
    <x v="4"/>
    <s v="Operational"/>
    <s v="General Administration Staff"/>
    <x v="0"/>
  </r>
  <r>
    <s v="User"/>
    <x v="548"/>
    <x v="556"/>
    <m/>
    <x v="4"/>
    <s v="Operational"/>
    <s v="Housekeeping Staff"/>
    <x v="0"/>
  </r>
  <r>
    <s v="User"/>
    <x v="549"/>
    <x v="557"/>
    <s v="62895-0224-1144"/>
    <x v="4"/>
    <s v="Center Experience"/>
    <s v="Events Senior Supervisor"/>
    <x v="0"/>
  </r>
  <r>
    <s v="User"/>
    <x v="550"/>
    <x v="558"/>
    <s v="628575-9988-933"/>
    <x v="2"/>
    <s v="IT"/>
    <s v="IT Application Senior Manager"/>
    <x v="0"/>
  </r>
  <r>
    <s v="User"/>
    <x v="551"/>
    <x v="559"/>
    <s v="62857-1008-4203"/>
    <x v="4"/>
    <s v="HR &amp; GA"/>
    <s v="HR &amp; GA Supervisor"/>
    <x v="0"/>
  </r>
  <r>
    <s v="Non User"/>
    <x v="552"/>
    <x v="560"/>
    <s v="62817-756-484"/>
    <x v="4"/>
    <s v="Tenant Relation"/>
    <s v="Tenant Relation Staff"/>
    <x v="1"/>
  </r>
  <r>
    <s v="User"/>
    <x v="517"/>
    <x v="561"/>
    <m/>
    <x v="4"/>
    <s v="Management"/>
    <s v="Property Manager"/>
    <x v="0"/>
  </r>
  <r>
    <s v="User"/>
    <x v="553"/>
    <x v="562"/>
    <s v="62878-8932-4241"/>
    <x v="4"/>
    <s v="Engineering"/>
    <s v="Engineering Manager"/>
    <x v="0"/>
  </r>
  <r>
    <s v="User"/>
    <x v="554"/>
    <x v="563"/>
    <s v="62857-1006-9036"/>
    <x v="4"/>
    <s v="Engineering"/>
    <s v="Engineering Administration Staff"/>
    <x v="0"/>
  </r>
  <r>
    <s v="User"/>
    <x v="555"/>
    <x v="564"/>
    <s v="62812-9433-9033"/>
    <x v="4"/>
    <s v="Fit Out"/>
    <s v="Fit Out Supervisor"/>
    <x v="0"/>
  </r>
  <r>
    <s v="User"/>
    <x v="556"/>
    <x v="565"/>
    <s v="62857-4332-0611"/>
    <x v="4"/>
    <s v="Operational"/>
    <s v="Security Staff"/>
    <x v="0"/>
  </r>
  <r>
    <s v="User"/>
    <x v="557"/>
    <x v="566"/>
    <m/>
    <x v="4"/>
    <s v="Operational"/>
    <s v="Chief HSE"/>
    <x v="0"/>
  </r>
  <r>
    <s v="User"/>
    <x v="558"/>
    <x v="567"/>
    <s v="62857-5998-8933"/>
    <x v="4"/>
    <s v="Tenant Relation"/>
    <s v="Tenant Relation Supervisor"/>
    <x v="0"/>
  </r>
  <r>
    <s v="User"/>
    <x v="533"/>
    <x v="568"/>
    <m/>
    <x v="4"/>
    <s v="HR &amp; GA"/>
    <s v="Storekeeper"/>
    <x v="0"/>
  </r>
  <r>
    <s v="User"/>
    <x v="559"/>
    <x v="569"/>
    <m/>
    <x v="4"/>
    <s v="Engineering"/>
    <s v="Engineering Supervisor"/>
    <x v="0"/>
  </r>
  <r>
    <s v="User"/>
    <x v="560"/>
    <x v="570"/>
    <m/>
    <x v="4"/>
    <s v="Engineering"/>
    <s v="Engineering Supervisor"/>
    <x v="0"/>
  </r>
  <r>
    <s v="User"/>
    <x v="454"/>
    <x v="571"/>
    <m/>
    <x v="4"/>
    <s v="Tenant Relation"/>
    <s v="Tenant Relation Staff"/>
    <x v="0"/>
  </r>
  <r>
    <s v="User"/>
    <x v="561"/>
    <x v="572"/>
    <s v="62813-9476-4448"/>
    <x v="4"/>
    <s v="Center Experience"/>
    <s v="Casual Leasing Supervisor"/>
    <x v="1"/>
  </r>
  <r>
    <s v="User"/>
    <x v="562"/>
    <x v="573"/>
    <m/>
    <x v="2"/>
    <s v="Center Experience"/>
    <s v="Casual Leasing Assistant Manager"/>
    <x v="0"/>
  </r>
  <r>
    <s v="User"/>
    <x v="495"/>
    <x v="574"/>
    <m/>
    <x v="9"/>
    <s v="Engineering"/>
    <s v="Engineering Administration Staff"/>
    <x v="0"/>
  </r>
  <r>
    <s v="User"/>
    <x v="563"/>
    <x v="575"/>
    <m/>
    <x v="9"/>
    <s v="Management"/>
    <s v="Property Manager"/>
    <x v="0"/>
  </r>
  <r>
    <s v="User"/>
    <x v="505"/>
    <x v="576"/>
    <s v="62857-9584-2156"/>
    <x v="9"/>
    <s v="Engineering"/>
    <s v="Chief Engineering"/>
    <x v="0"/>
  </r>
  <r>
    <s v="User"/>
    <x v="564"/>
    <x v="577"/>
    <s v="62819-0279-9462"/>
    <x v="9"/>
    <s v="Finance &amp; Accounting"/>
    <s v="Chief Finance Accounting"/>
    <x v="2"/>
  </r>
  <r>
    <s v="User"/>
    <x v="507"/>
    <x v="578"/>
    <s v="62877-7119-4436"/>
    <x v="9"/>
    <s v="Tenant Relation"/>
    <s v="Chief Tenant Relation"/>
    <x v="0"/>
  </r>
  <r>
    <s v="User"/>
    <x v="544"/>
    <x v="579"/>
    <s v="62896-3372-2156"/>
    <x v="9"/>
    <s v="Finance &amp; Accounting"/>
    <s v="Collection Staff"/>
    <x v="0"/>
  </r>
  <r>
    <s v="User"/>
    <x v="565"/>
    <x v="580"/>
    <m/>
    <x v="9"/>
    <s v="General Services"/>
    <s v="HSE Staff"/>
    <x v="0"/>
  </r>
  <r>
    <s v="User"/>
    <x v="566"/>
    <x v="581"/>
    <m/>
    <x v="9"/>
    <s v="Engineering"/>
    <s v="Engineering Staff"/>
    <x v="0"/>
  </r>
  <r>
    <s v="Non User"/>
    <x v="567"/>
    <x v="582"/>
    <m/>
    <x v="9"/>
    <s v="Tenant Relation"/>
    <s v="Tenant Relation Staff"/>
    <x v="0"/>
  </r>
  <r>
    <s v="User"/>
    <x v="547"/>
    <x v="583"/>
    <m/>
    <x v="9"/>
    <s v="Property Management"/>
    <s v="General Administration Staff"/>
    <x v="0"/>
  </r>
  <r>
    <s v="User"/>
    <x v="568"/>
    <x v="584"/>
    <m/>
    <x v="9"/>
    <s v="HR &amp; GA"/>
    <s v="HR &amp; GA Operation Staff"/>
    <x v="0"/>
  </r>
  <r>
    <s v="User"/>
    <x v="514"/>
    <x v="585"/>
    <s v="62877-7518-7457 "/>
    <x v="9"/>
    <s v="General Services"/>
    <s v="HSE Supervisor"/>
    <x v="0"/>
  </r>
  <r>
    <s v="User"/>
    <x v="569"/>
    <x v="586"/>
    <m/>
    <x v="9"/>
    <s v="Operational"/>
    <s v="Operation Supervisor"/>
    <x v="0"/>
  </r>
  <r>
    <s v="User"/>
    <x v="570"/>
    <x v="587"/>
    <s v="62896-5521-3399"/>
    <x v="9"/>
    <s v="Finance &amp; Accounting"/>
    <s v="Account Payable Staff"/>
    <x v="0"/>
  </r>
  <r>
    <s v="User"/>
    <x v="522"/>
    <x v="588"/>
    <m/>
    <x v="9"/>
    <s v="Engineering"/>
    <s v="Engineering SPV"/>
    <x v="2"/>
  </r>
  <r>
    <s v="User"/>
    <x v="571"/>
    <x v="589"/>
    <s v="62899-9211-093"/>
    <x v="9"/>
    <s v="Engineering"/>
    <s v="Engineering Assistant Manager"/>
    <x v="0"/>
  </r>
  <r>
    <s v="User"/>
    <x v="558"/>
    <x v="590"/>
    <s v="62812-9541-6679"/>
    <x v="9"/>
    <s v="Tenant Relation"/>
    <s v="Tenant Relation Supervisor"/>
    <x v="0"/>
  </r>
  <r>
    <s v="User"/>
    <x v="531"/>
    <x v="591"/>
    <s v="62851-5624-0752"/>
    <x v="9"/>
    <s v="Tenant Relation"/>
    <s v="Tenant Relation Supervisor"/>
    <x v="1"/>
  </r>
  <r>
    <s v="User"/>
    <x v="533"/>
    <x v="592"/>
    <s v="62877-8887-8547"/>
    <x v="9"/>
    <s v="HR &amp; GA"/>
    <s v="Storekeeper"/>
    <x v="0"/>
  </r>
  <r>
    <s v="User"/>
    <x v="454"/>
    <x v="593"/>
    <s v="62877-2807-0611"/>
    <x v="9"/>
    <s v="Tenant Relation"/>
    <s v="Tenant Relation Staff"/>
    <x v="0"/>
  </r>
  <r>
    <s v="User"/>
    <x v="572"/>
    <x v="594"/>
    <s v="‪62812-8321-0210"/>
    <x v="10"/>
    <s v="Engineering"/>
    <s v="Chief Engineering"/>
    <x v="1"/>
  </r>
  <r>
    <s v="Non User"/>
    <x v="573"/>
    <x v="595"/>
    <m/>
    <x v="10"/>
    <s v="-"/>
    <s v="-"/>
    <x v="1"/>
  </r>
  <r>
    <s v="Non User"/>
    <x v="99"/>
    <x v="596"/>
    <s v="62817-7823-866"/>
    <x v="10"/>
    <s v="Procurement"/>
    <s v="Procurement Staff"/>
    <x v="0"/>
  </r>
  <r>
    <s v="User"/>
    <x v="574"/>
    <x v="597"/>
    <s v="62821-2381-3792"/>
    <x v="10"/>
    <s v="Procurement"/>
    <s v="Procurement Staff"/>
    <x v="0"/>
  </r>
  <r>
    <s v="User"/>
    <x v="575"/>
    <x v="598"/>
    <s v="62877-8762-2976"/>
    <x v="10"/>
    <s v="CLIENT SERVICES APARTMENT"/>
    <s v="Client Services Administration Staff"/>
    <x v="1"/>
  </r>
  <r>
    <s v="User"/>
    <x v="576"/>
    <x v="599"/>
    <m/>
    <x v="10"/>
    <s v="RESIDENCE MANAGEMENT"/>
    <s v="Duty Supervisor"/>
    <x v="1"/>
  </r>
  <r>
    <s v="User"/>
    <x v="577"/>
    <x v="600"/>
    <m/>
    <x v="10"/>
    <s v="HSE"/>
    <s v="HSE SUPERVISOR"/>
    <x v="1"/>
  </r>
  <r>
    <s v="User"/>
    <x v="578"/>
    <x v="601"/>
    <s v="62813-8824-3713"/>
    <x v="10"/>
    <s v="RESIDENCE MANAGEMENT"/>
    <s v="Concierge Staff"/>
    <x v="1"/>
  </r>
  <r>
    <s v="User"/>
    <x v="579"/>
    <x v="602"/>
    <m/>
    <x v="10"/>
    <s v="SECURITY &amp; PARKING"/>
    <s v="Security Administration Staff"/>
    <x v="1"/>
  </r>
  <r>
    <s v="User"/>
    <x v="580"/>
    <x v="603"/>
    <m/>
    <x v="10"/>
    <s v="ENGINEERING"/>
    <s v="Engineering Shift Leader Staff"/>
    <x v="1"/>
  </r>
  <r>
    <s v="User"/>
    <x v="581"/>
    <x v="604"/>
    <s v="62812-7930-8877"/>
    <x v="10"/>
    <s v="Engineering"/>
    <s v="CO Cluster"/>
    <x v="1"/>
  </r>
  <r>
    <s v="User"/>
    <x v="582"/>
    <x v="605"/>
    <m/>
    <x v="10"/>
    <s v="Housekeeping Estate"/>
    <s v="Housekeeping Supervisor"/>
    <x v="1"/>
  </r>
  <r>
    <s v="Non User"/>
    <x v="583"/>
    <x v="606"/>
    <s v="62822-2027-7099"/>
    <x v="10"/>
    <s v="BUSINESS DEVELOPMENT"/>
    <s v="Business Development Staff"/>
    <x v="1"/>
  </r>
  <r>
    <s v="User"/>
    <x v="584"/>
    <x v="607"/>
    <s v="62812-9321-2357"/>
    <x v="10"/>
    <s v="HSE"/>
    <s v="Hse Supervisor"/>
    <x v="0"/>
  </r>
  <r>
    <s v="Non User"/>
    <x v="585"/>
    <x v="608"/>
    <m/>
    <x v="10"/>
    <s v="Finance &amp; Accounting"/>
    <s v="Finance &amp; Accounting"/>
    <x v="0"/>
  </r>
  <r>
    <s v="Non User"/>
    <x v="586"/>
    <x v="609"/>
    <s v="62812-9073-0091"/>
    <x v="10"/>
    <s v="-"/>
    <s v="-"/>
    <x v="1"/>
  </r>
  <r>
    <s v="User"/>
    <x v="587"/>
    <x v="610"/>
    <m/>
    <x v="10"/>
    <s v="CLIENT SERVICES APARTMENT"/>
    <s v="Client Services Administration Staff"/>
    <x v="1"/>
  </r>
  <r>
    <s v="Non User"/>
    <x v="588"/>
    <x v="611"/>
    <s v="62813-1559-2120"/>
    <x v="10"/>
    <s v="GE &amp; TR"/>
    <s v="Ge &amp; Tr Staff"/>
    <x v="1"/>
  </r>
  <r>
    <s v="Non User"/>
    <x v="589"/>
    <x v="612"/>
    <s v="62856-9592-7670"/>
    <x v="10"/>
    <s v="Finance &amp; Accounting"/>
    <s v="Finance &amp; Accounting Staff"/>
    <x v="0"/>
  </r>
  <r>
    <s v="Non User"/>
    <x v="590"/>
    <x v="613"/>
    <m/>
    <x v="10"/>
    <s v="IT"/>
    <s v="It Staff"/>
    <x v="1"/>
  </r>
  <r>
    <s v="Non User"/>
    <x v="591"/>
    <x v="614"/>
    <s v="62811-1650-677"/>
    <x v="10"/>
    <s v="GE &amp; TR"/>
    <s v="Ge &amp; Tr Staff"/>
    <x v="1"/>
  </r>
  <r>
    <s v="User"/>
    <x v="592"/>
    <x v="615"/>
    <m/>
    <x v="10"/>
    <s v="Residence Management"/>
    <s v="Concierge Supervisor"/>
    <x v="1"/>
  </r>
  <r>
    <s v="User"/>
    <x v="593"/>
    <x v="616"/>
    <m/>
    <x v="10"/>
    <s v="Tenant Relation"/>
    <s v="Tenant Relation Staff"/>
    <x v="1"/>
  </r>
  <r>
    <s v="User"/>
    <x v="594"/>
    <x v="617"/>
    <m/>
    <x v="10"/>
    <s v="HRGA &amp; LEGAL"/>
    <s v="Legal Assistant Manager"/>
    <x v="0"/>
  </r>
  <r>
    <s v="User"/>
    <x v="595"/>
    <x v="618"/>
    <m/>
    <x v="10"/>
    <s v="Operational"/>
    <s v="CCTV Staff"/>
    <x v="1"/>
  </r>
  <r>
    <s v="User"/>
    <x v="596"/>
    <x v="619"/>
    <s v="62878-8729-7367"/>
    <x v="10"/>
    <s v="ENGINEERING"/>
    <s v="Engineering Supervisor"/>
    <x v="1"/>
  </r>
  <r>
    <s v="User"/>
    <x v="597"/>
    <x v="620"/>
    <m/>
    <x v="10"/>
    <s v="FINANCE &amp; ACCOUNTING"/>
    <s v="Collection Staff"/>
    <x v="0"/>
  </r>
  <r>
    <s v="User"/>
    <x v="598"/>
    <x v="621"/>
    <m/>
    <x v="10"/>
    <s v="CLIENT SERVICES APARTMENT"/>
    <s v="Housekeeping Supervisor"/>
    <x v="1"/>
  </r>
  <r>
    <s v="User"/>
    <x v="599"/>
    <x v="622"/>
    <s v="62812-8780-8175"/>
    <x v="10"/>
    <s v="General Services"/>
    <s v="General Service Manager"/>
    <x v="0"/>
  </r>
  <r>
    <s v="User"/>
    <x v="600"/>
    <x v="623"/>
    <s v="62853-2031-8993"/>
    <x v="10"/>
    <s v="FINANCE &amp; ACCOUNTING"/>
    <s v="Collection Staff"/>
    <x v="0"/>
  </r>
  <r>
    <s v="User"/>
    <x v="162"/>
    <x v="624"/>
    <s v="62878-5100-0323"/>
    <x v="10"/>
    <s v="BUILDING MANAGEMENT"/>
    <s v="Building Management General Manager"/>
    <x v="0"/>
  </r>
  <r>
    <s v="Non User"/>
    <x v="601"/>
    <x v="625"/>
    <m/>
    <x v="10"/>
    <s v="HR &amp; GA"/>
    <s v="Hr &amp; Ga Staff"/>
    <x v="0"/>
  </r>
  <r>
    <s v="User"/>
    <x v="602"/>
    <x v="626"/>
    <s v="62812-8458-0330"/>
    <x v="10"/>
    <s v="Procurement"/>
    <s v="Procurement Assistant Manager"/>
    <x v="0"/>
  </r>
  <r>
    <s v="User"/>
    <x v="603"/>
    <x v="627"/>
    <s v="62818-6009-49"/>
    <x v="10"/>
    <s v="HSE"/>
    <s v="HSE Administration Officer"/>
    <x v="1"/>
  </r>
  <r>
    <s v="User"/>
    <x v="604"/>
    <x v="628"/>
    <s v="62856-9157-6787"/>
    <x v="10"/>
    <s v="ENGINEERING"/>
    <s v="Operational Genset &amp; Control Room Staff"/>
    <x v="1"/>
  </r>
  <r>
    <s v="User"/>
    <x v="605"/>
    <x v="629"/>
    <s v="62858-8871-3053"/>
    <x v="10"/>
    <s v="Engineering"/>
    <s v="Project Coordinator"/>
    <x v="1"/>
  </r>
  <r>
    <s v="Non User"/>
    <x v="606"/>
    <x v="630"/>
    <m/>
    <x v="10"/>
    <s v="GE &amp; TR"/>
    <s v="Ge &amp; Tr Staff"/>
    <x v="1"/>
  </r>
  <r>
    <s v="User"/>
    <x v="607"/>
    <x v="631"/>
    <s v="62821-1348-3927"/>
    <x v="10"/>
    <s v="CLIENT SERVICES OFFICE"/>
    <s v="Fit Out Supervisor"/>
    <x v="1"/>
  </r>
  <r>
    <s v="User"/>
    <x v="608"/>
    <x v="632"/>
    <m/>
    <x v="10"/>
    <s v="CLIENT SERVICES OFFICE"/>
    <s v="Fit Out Staff"/>
    <x v="1"/>
  </r>
  <r>
    <s v="User"/>
    <x v="609"/>
    <x v="633"/>
    <m/>
    <x v="10"/>
    <s v="GA"/>
    <s v="Storekeeper Staff"/>
    <x v="0"/>
  </r>
  <r>
    <s v="User"/>
    <x v="610"/>
    <x v="634"/>
    <m/>
    <x v="10"/>
    <s v="Client Services Office"/>
    <s v="Tenant Relation Senior Staff"/>
    <x v="1"/>
  </r>
  <r>
    <s v="User"/>
    <x v="611"/>
    <x v="635"/>
    <s v="62815-3937-5531; 62815-9410-212"/>
    <x v="10"/>
    <s v="CLIENT SERVICES APARTMENT"/>
    <s v="Tenant Relation Staff"/>
    <x v="1"/>
  </r>
  <r>
    <s v="Non User"/>
    <x v="612"/>
    <x v="636"/>
    <s v="62896-8811-1403"/>
    <x v="10"/>
    <s v="Operational"/>
    <s v="General Service Staff"/>
    <x v="1"/>
  </r>
  <r>
    <s v="Non User"/>
    <x v="613"/>
    <x v="637"/>
    <m/>
    <x v="10"/>
    <s v="Operational"/>
    <s v="General Service Staff"/>
    <x v="1"/>
  </r>
  <r>
    <s v="Non User"/>
    <x v="614"/>
    <x v="638"/>
    <s v="62877-7619-6245"/>
    <x v="10"/>
    <s v="Operational"/>
    <s v="General Service Staff"/>
    <x v="1"/>
  </r>
  <r>
    <s v="User"/>
    <x v="374"/>
    <x v="639"/>
    <s v="62812-2316-2898"/>
    <x v="10"/>
    <s v="SECURITY"/>
    <s v="Security Supervisor"/>
    <x v="1"/>
  </r>
  <r>
    <s v="User"/>
    <x v="615"/>
    <x v="640"/>
    <m/>
    <x v="10"/>
    <s v="FINANCE &amp; ACCOUNTING"/>
    <s v="Account Payable Supervisor"/>
    <x v="0"/>
  </r>
  <r>
    <s v="Non User"/>
    <x v="616"/>
    <x v="641"/>
    <m/>
    <x v="10"/>
    <s v="HR &amp; GA"/>
    <s v="Hr &amp; Ga Staff"/>
    <x v="0"/>
  </r>
  <r>
    <s v="Non User"/>
    <x v="617"/>
    <x v="642"/>
    <s v="62823-6011-7812"/>
    <x v="10"/>
    <s v="Operational"/>
    <s v="HSE Staff"/>
    <x v="1"/>
  </r>
  <r>
    <s v="Non User"/>
    <x v="618"/>
    <x v="643"/>
    <m/>
    <x v="10"/>
    <s v="Operational"/>
    <s v="HSE Staff (Outsource)"/>
    <x v="1"/>
  </r>
  <r>
    <s v="User"/>
    <x v="619"/>
    <x v="644"/>
    <m/>
    <x v="10"/>
    <s v="General Services"/>
    <s v="Housekeeping Supervisor"/>
    <x v="1"/>
  </r>
  <r>
    <s v="Non User"/>
    <x v="620"/>
    <x v="645"/>
    <m/>
    <x v="10"/>
    <s v="HR &amp; GA"/>
    <s v="HR &amp; GA Staff"/>
    <x v="0"/>
  </r>
  <r>
    <s v="User"/>
    <x v="621"/>
    <x v="646"/>
    <s v="62822-4620-0640"/>
    <x v="10"/>
    <s v="FINANCE &amp; ACCOUNTING"/>
    <s v="Account Receiveble Staff"/>
    <x v="0"/>
  </r>
  <r>
    <s v="User"/>
    <x v="622"/>
    <x v="647"/>
    <s v="‪62822‑8625‑2710‬"/>
    <x v="10"/>
    <s v="Security"/>
    <s v="CCTV Staff"/>
    <x v="1"/>
  </r>
  <r>
    <s v="User"/>
    <x v="623"/>
    <x v="648"/>
    <s v="62877-7243-3330"/>
    <x v="10"/>
    <s v="-"/>
    <s v="-"/>
    <x v="1"/>
  </r>
  <r>
    <s v="User"/>
    <x v="624"/>
    <x v="649"/>
    <m/>
    <x v="10"/>
    <s v="Procurement"/>
    <s v="Procurement Supervisor"/>
    <x v="0"/>
  </r>
  <r>
    <s v="User"/>
    <x v="625"/>
    <x v="650"/>
    <m/>
    <x v="10"/>
    <s v="BUSINESS DEVELOPMENT"/>
    <s v="Business Development Manager"/>
    <x v="0"/>
  </r>
  <r>
    <s v="User"/>
    <x v="626"/>
    <x v="651"/>
    <m/>
    <x v="10"/>
    <s v="SECURITY &amp; PARKING"/>
    <s v="Parking Administration Staff"/>
    <x v="1"/>
  </r>
  <r>
    <s v="User"/>
    <x v="627"/>
    <x v="652"/>
    <m/>
    <x v="10"/>
    <s v="-"/>
    <s v="Workflow Coordinator"/>
    <x v="1"/>
  </r>
  <r>
    <s v="User"/>
    <x v="551"/>
    <x v="653"/>
    <s v="62857-1008-4203"/>
    <x v="10"/>
    <s v="HR &amp; GA"/>
    <s v="HR &amp; GA Supervisor"/>
    <x v="0"/>
  </r>
  <r>
    <s v="User"/>
    <x v="628"/>
    <x v="654"/>
    <m/>
    <x v="10"/>
    <s v="-"/>
    <s v="Storekeeper Staff"/>
    <x v="1"/>
  </r>
  <r>
    <s v="User"/>
    <x v="629"/>
    <x v="655"/>
    <m/>
    <x v="10"/>
    <s v="Facilities"/>
    <s v="Facility Attendant Staff"/>
    <x v="1"/>
  </r>
  <r>
    <s v="User"/>
    <x v="630"/>
    <x v="656"/>
    <m/>
    <x v="10"/>
    <s v="CLIENT SERVICES APARTMENT"/>
    <s v="Tenant Facilities Staff"/>
    <x v="1"/>
  </r>
  <r>
    <s v="Non User"/>
    <x v="631"/>
    <x v="657"/>
    <m/>
    <x v="10"/>
    <s v="Marketing Communication"/>
    <s v="Marketing Communication Staff"/>
    <x v="1"/>
  </r>
  <r>
    <s v="User"/>
    <x v="632"/>
    <x v="658"/>
    <m/>
    <x v="10"/>
    <s v="CLIENT SERVICES APARTMENT"/>
    <s v="Housekeeping Supervisor"/>
    <x v="1"/>
  </r>
  <r>
    <s v="User"/>
    <x v="633"/>
    <x v="659"/>
    <m/>
    <x v="10"/>
    <s v="CLIENT SERVICES OFFICE"/>
    <s v="Housekeeping Supervisor"/>
    <x v="1"/>
  </r>
  <r>
    <s v="User"/>
    <x v="634"/>
    <x v="660"/>
    <m/>
    <x v="10"/>
    <s v="CLIENT SERVICES APARTMENT"/>
    <s v="Client Services Manager"/>
    <x v="0"/>
  </r>
  <r>
    <s v="User"/>
    <x v="86"/>
    <x v="661"/>
    <m/>
    <x v="10"/>
    <s v="SECURITY &amp; PARKING"/>
    <s v="Security Supervisor"/>
    <x v="1"/>
  </r>
  <r>
    <s v="User"/>
    <x v="635"/>
    <x v="662"/>
    <m/>
    <x v="10"/>
    <s v="Tenant Relation"/>
    <s v="Tenant Relation Supervisor Apartment"/>
    <x v="1"/>
  </r>
  <r>
    <s v="User"/>
    <x v="636"/>
    <x v="663"/>
    <m/>
    <x v="10"/>
    <s v="Tenant Relation"/>
    <s v="Tenant Relation Administration"/>
    <x v="1"/>
  </r>
  <r>
    <s v="User"/>
    <x v="637"/>
    <x v="664"/>
    <m/>
    <x v="10"/>
    <s v="Client Services Office"/>
    <s v="Tenant Relation Supervisor"/>
    <x v="1"/>
  </r>
  <r>
    <s v="User"/>
    <x v="638"/>
    <x v="665"/>
    <m/>
    <x v="10"/>
    <s v="Procurement"/>
    <s v="Procurement Staff"/>
    <x v="0"/>
  </r>
  <r>
    <s v="User"/>
    <x v="639"/>
    <x v="666"/>
    <m/>
    <x v="10"/>
    <s v="FINANCE &amp; ACCOUNTING"/>
    <s v="Finance &amp; Accouting Manager"/>
    <x v="0"/>
  </r>
  <r>
    <s v="User"/>
    <x v="640"/>
    <x v="667"/>
    <m/>
    <x v="10"/>
    <s v="CLIENT SERVICES OFFICE"/>
    <s v="Tenant Relation Staff"/>
    <x v="1"/>
  </r>
  <r>
    <s v="User"/>
    <x v="641"/>
    <x v="668"/>
    <m/>
    <x v="10"/>
    <s v="Procurement"/>
    <s v="Procurement Supervisor"/>
    <x v="0"/>
  </r>
  <r>
    <s v="User"/>
    <x v="642"/>
    <x v="669"/>
    <m/>
    <x v="10"/>
    <s v="FINANCE &amp; ACCOUNTING"/>
    <s v="Finance &amp; Accounting Supervisor"/>
    <x v="0"/>
  </r>
  <r>
    <s v="Non User"/>
    <x v="643"/>
    <x v="670"/>
    <m/>
    <x v="10"/>
    <s v="Operational"/>
    <s v="Operational Staff"/>
    <x v="1"/>
  </r>
  <r>
    <s v="User"/>
    <x v="644"/>
    <x v="671"/>
    <m/>
    <x v="10"/>
    <s v="-"/>
    <s v="-"/>
    <x v="1"/>
  </r>
  <r>
    <s v="User"/>
    <x v="645"/>
    <x v="672"/>
    <m/>
    <x v="10"/>
    <s v="CLIENT SERVICES OFFICE"/>
    <s v="Tenant Relation Supervisor"/>
    <x v="1"/>
  </r>
  <r>
    <s v="Non User"/>
    <x v="646"/>
    <x v="673"/>
    <m/>
    <x v="10"/>
    <s v="-"/>
    <s v="-"/>
    <x v="1"/>
  </r>
  <r>
    <s v="User"/>
    <x v="647"/>
    <x v="674"/>
    <m/>
    <x v="10"/>
    <s v="-"/>
    <s v="-"/>
    <x v="1"/>
  </r>
  <r>
    <s v="User"/>
    <x v="648"/>
    <x v="675"/>
    <m/>
    <x v="10"/>
    <s v="Security"/>
    <s v="CCTV Staff"/>
    <x v="1"/>
  </r>
  <r>
    <s v="User"/>
    <x v="649"/>
    <x v="676"/>
    <m/>
    <x v="10"/>
    <s v="FINANCE &amp; ACCOUNTING"/>
    <s v="Secretary Staff"/>
    <x v="0"/>
  </r>
  <r>
    <s v="User"/>
    <x v="650"/>
    <x v="677"/>
    <m/>
    <x v="10"/>
    <s v="Marketing Communication"/>
    <s v="Marketing Communication Supervisor"/>
    <x v="1"/>
  </r>
  <r>
    <s v="User"/>
    <x v="651"/>
    <x v="678"/>
    <m/>
    <x v="10"/>
    <s v="CLIENT SERVICES OFFICE"/>
    <s v="Guest Services Officer Staff"/>
    <x v="1"/>
  </r>
  <r>
    <s v="User"/>
    <x v="652"/>
    <x v="679"/>
    <m/>
    <x v="10"/>
    <s v="CLIENT SERVICES APARTMENT"/>
    <s v="Guest Services Officer Supervisor"/>
    <x v="1"/>
  </r>
  <r>
    <s v="Non User"/>
    <x v="653"/>
    <x v="680"/>
    <m/>
    <x v="10"/>
    <s v="BUILDING MANAGEMENT"/>
    <s v="Secretary Supervisor"/>
    <x v="1"/>
  </r>
  <r>
    <s v="Non User"/>
    <x v="654"/>
    <x v="681"/>
    <m/>
    <x v="10"/>
    <s v="BUILDING MANAGEMENT"/>
    <s v="Secretary Supervisor"/>
    <x v="1"/>
  </r>
  <r>
    <s v="User"/>
    <x v="655"/>
    <x v="682"/>
    <m/>
    <x v="10"/>
    <s v="-"/>
    <s v="-"/>
    <x v="1"/>
  </r>
  <r>
    <s v="User"/>
    <x v="656"/>
    <x v="683"/>
    <m/>
    <x v="10"/>
    <s v="CLIENT SERVICES OFFICE"/>
    <s v="Client Services Manager"/>
    <x v="0"/>
  </r>
  <r>
    <s v="User"/>
    <x v="657"/>
    <x v="684"/>
    <m/>
    <x v="10"/>
    <s v="General Services"/>
    <s v="Housekeeping Supervisor"/>
    <x v="1"/>
  </r>
  <r>
    <s v="User"/>
    <x v="658"/>
    <x v="685"/>
    <m/>
    <x v="10"/>
    <s v="-"/>
    <s v="-"/>
    <x v="1"/>
  </r>
  <r>
    <s v="User"/>
    <x v="659"/>
    <x v="686"/>
    <m/>
    <x v="10"/>
    <s v="ENGINEERING"/>
    <s v="Engineering Administration Staff"/>
    <x v="1"/>
  </r>
  <r>
    <s v="User"/>
    <x v="660"/>
    <x v="687"/>
    <m/>
    <x v="10"/>
    <s v="-"/>
    <s v="-"/>
    <x v="1"/>
  </r>
  <r>
    <s v="User"/>
    <x v="661"/>
    <x v="688"/>
    <m/>
    <x v="10"/>
    <s v="CLIENT SERVICES OFFICE"/>
    <s v="Housekeeping Supervisor"/>
    <x v="1"/>
  </r>
  <r>
    <s v="User"/>
    <x v="662"/>
    <x v="689"/>
    <m/>
    <x v="10"/>
    <s v="Finance &amp; Accounting"/>
    <s v="Account Receivable Staff"/>
    <x v="0"/>
  </r>
  <r>
    <s v="Non User"/>
    <x v="663"/>
    <x v="690"/>
    <m/>
    <x v="10"/>
    <s v="Engineering"/>
    <s v="Engineering Spv"/>
    <x v="1"/>
  </r>
  <r>
    <s v="User"/>
    <x v="664"/>
    <x v="691"/>
    <m/>
    <x v="10"/>
    <s v="-"/>
    <s v="-"/>
    <x v="1"/>
  </r>
  <r>
    <s v="User"/>
    <x v="665"/>
    <x v="692"/>
    <m/>
    <x v="10"/>
    <s v="Engineering"/>
    <s v="Engineering Assistant Manager"/>
    <x v="0"/>
  </r>
  <r>
    <s v="User"/>
    <x v="666"/>
    <x v="693"/>
    <m/>
    <x v="10"/>
    <s v="SECURITY &amp; PARKING"/>
    <s v="Security Supervisor"/>
    <x v="1"/>
  </r>
  <r>
    <s v="User"/>
    <x v="667"/>
    <x v="694"/>
    <m/>
    <x v="10"/>
    <s v="Procurement"/>
    <s v="Purchasing Staff"/>
    <x v="0"/>
  </r>
  <r>
    <s v="User"/>
    <x v="668"/>
    <x v="695"/>
    <m/>
    <x v="10"/>
    <s v="CLIENT SERVICES OFFICE"/>
    <s v="Housekeeping Supervisor"/>
    <x v="1"/>
  </r>
  <r>
    <s v="User"/>
    <x v="669"/>
    <x v="696"/>
    <m/>
    <x v="10"/>
    <s v="ENGINEERING"/>
    <s v="Engineering Administration Staff"/>
    <x v="1"/>
  </r>
  <r>
    <s v="User"/>
    <x v="670"/>
    <x v="697"/>
    <m/>
    <x v="10"/>
    <s v="HRGA &amp; LEGAL"/>
    <s v="HR Operation &amp; Compensation Benefit Supervisor"/>
    <x v="0"/>
  </r>
  <r>
    <s v="User"/>
    <x v="671"/>
    <x v="698"/>
    <m/>
    <x v="10"/>
    <s v="Procurement"/>
    <s v="Procurement Manager"/>
    <x v="0"/>
  </r>
  <r>
    <s v="User"/>
    <x v="672"/>
    <x v="699"/>
    <m/>
    <x v="10"/>
    <s v="Finance &amp; Accounting"/>
    <s v="Tax Staff"/>
    <x v="0"/>
  </r>
  <r>
    <s v="User"/>
    <x v="673"/>
    <x v="700"/>
    <m/>
    <x v="10"/>
    <s v="SECURITY &amp; PARKING"/>
    <s v="Junior Security Supervisor"/>
    <x v="1"/>
  </r>
  <r>
    <s v="User"/>
    <x v="674"/>
    <x v="701"/>
    <m/>
    <x v="10"/>
    <s v="ENGINEERING"/>
    <s v="Operational Handling Complaint Supervisor"/>
    <x v="1"/>
  </r>
  <r>
    <s v="User"/>
    <x v="675"/>
    <x v="702"/>
    <m/>
    <x v="10"/>
    <s v="Finance &amp; Accounting"/>
    <s v="Finance &amp; Accounting Supervisor"/>
    <x v="0"/>
  </r>
  <r>
    <s v="User"/>
    <x v="676"/>
    <x v="703"/>
    <m/>
    <x v="10"/>
    <s v="CLIENT SERVICES APARTMENT"/>
    <s v="Fit Out Supervisor"/>
    <x v="1"/>
  </r>
  <r>
    <s v="User"/>
    <x v="677"/>
    <x v="704"/>
    <m/>
    <x v="10"/>
    <s v="-"/>
    <s v="-"/>
    <x v="1"/>
  </r>
  <r>
    <s v="User"/>
    <x v="678"/>
    <x v="705"/>
    <m/>
    <x v="10"/>
    <s v="CLIENT SERVICES APARTMENT"/>
    <s v="Tenant Relation Supervisor"/>
    <x v="1"/>
  </r>
  <r>
    <s v="User"/>
    <x v="679"/>
    <x v="706"/>
    <m/>
    <x v="10"/>
    <s v="-"/>
    <s v="-"/>
    <x v="1"/>
  </r>
  <r>
    <s v="User"/>
    <x v="680"/>
    <x v="707"/>
    <m/>
    <x v="10"/>
    <s v="Security"/>
    <s v="Security Supervisor"/>
    <x v="1"/>
  </r>
  <r>
    <s v="User"/>
    <x v="681"/>
    <x v="708"/>
    <m/>
    <x v="10"/>
    <s v="Tenant Relation"/>
    <s v="Tenant Relation Administration Staff"/>
    <x v="1"/>
  </r>
  <r>
    <s v="User"/>
    <x v="682"/>
    <x v="709"/>
    <s v="62812-9981-7701"/>
    <x v="2"/>
    <s v="Hospitality"/>
    <s v="Hospitality Purchasing Manager"/>
    <x v="0"/>
  </r>
  <r>
    <s v="User"/>
    <x v="683"/>
    <x v="710"/>
    <m/>
    <x v="10"/>
    <s v="Engineering"/>
    <s v="Engineering Assistant Manager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6">
  <r>
    <s v="User"/>
    <s v="bobby irwanto"/>
    <s v="bobby.irwanto@pikavenue.com"/>
    <x v="0"/>
    <s v="Center Experience"/>
    <s v="Events Asst. Manager"/>
    <s v="Standard"/>
    <x v="0"/>
  </r>
  <r>
    <s v="User"/>
    <s v="Feony Salsabila Dadi"/>
    <s v="feony.dadi@pikavenue.com"/>
    <x v="0"/>
    <s v="HR &amp; GA"/>
    <s v="HR &amp; GA Operation Staff"/>
    <s v="Standard"/>
    <x v="0"/>
  </r>
  <r>
    <s v="User"/>
    <s v="Putri Rahmadani"/>
    <s v="putri.rahmadani@pikavenue.com"/>
    <x v="0"/>
    <s v="Finance &amp; Accounting"/>
    <s v="Cashier Staff"/>
    <s v="Standard"/>
    <x v="0"/>
  </r>
  <r>
    <s v="User"/>
    <s v="Hamdan"/>
    <s v="hamdan@ashta.co.id"/>
    <x v="1"/>
    <s v="HR &amp; GA"/>
    <s v="Warehouse Staff"/>
    <s v="Standard"/>
    <x v="1"/>
  </r>
  <r>
    <s v="User"/>
    <s v="Senthia Windy Lestari"/>
    <s v="senthia.windy@ashta.co.id"/>
    <x v="1"/>
    <s v="HR &amp; GA"/>
    <s v="HR &amp; GA Operation Supervisor"/>
    <s v="Standard"/>
    <x v="1"/>
  </r>
  <r>
    <s v="User"/>
    <s v="Stella Ongko Wijaya"/>
    <s v="stella.wijaya@ashta.co.id"/>
    <x v="1"/>
    <s v="Center Experience"/>
    <s v="Casual Leasing Assistant Manager"/>
    <s v="Standard"/>
    <x v="1"/>
  </r>
  <r>
    <s v="User"/>
    <s v="Chaerul Zulmi Dwiki Darmawan"/>
    <s v="chaerul.darmawan@hublife.co.id"/>
    <x v="2"/>
    <s v="Center Experience"/>
    <s v="Events Assistant Manager"/>
    <s v="Standard"/>
    <x v="0"/>
  </r>
  <r>
    <s v="User"/>
    <s v="Rezky Suhendra"/>
    <s v="rezky.suhendra@hublife.co.id"/>
    <x v="2"/>
    <s v="HR &amp; GA"/>
    <s v="Warehouse Staff"/>
    <s v="Standard"/>
    <x v="0"/>
  </r>
  <r>
    <s v="User"/>
    <s v="Winda Wijaya"/>
    <s v="winda.wijaya@hublife.co.id"/>
    <x v="2"/>
    <s v="HR &amp; GA"/>
    <s v="HR &amp; GA Operation Staff"/>
    <s v="Standard"/>
    <x v="1"/>
  </r>
  <r>
    <s v="User"/>
    <s v="Ade Ayunda Talitha"/>
    <s v="ade.talitha@asri.co.id"/>
    <x v="3"/>
    <s v="Finance &amp; Accounting"/>
    <s v="Account Receivable Staff"/>
    <s v="Standard"/>
    <x v="1"/>
  </r>
  <r>
    <s v="User"/>
    <s v="Admin ISO"/>
    <s v="admin.iso@asri.co.id"/>
    <x v="3"/>
    <s v="Internal Audit &amp; Business Process"/>
    <s v="Internal Audit &amp; Business Process Senior Staff"/>
    <s v="Standard"/>
    <x v="1"/>
  </r>
  <r>
    <s v="User"/>
    <s v="Admin IT"/>
    <s v="ariya.ramsi@asri.co.id"/>
    <x v="3"/>
    <s v="IT"/>
    <s v="IT Administration Staff"/>
    <s v="Standard"/>
    <x v="1"/>
  </r>
  <r>
    <s v="User"/>
    <s v="Afifah Ismah Kheolda"/>
    <s v="afifah.kheolda@asri.co.id"/>
    <x v="3"/>
    <s v="Finance &amp; Accounting"/>
    <s v="Accounting Staff"/>
    <s v="Standard"/>
    <x v="1"/>
  </r>
  <r>
    <s v="User"/>
    <s v="Agus Harianto"/>
    <s v="agus.harianto@asri.co.id"/>
    <x v="3"/>
    <s v="Finance &amp; Accounting"/>
    <s v="Collection Staff"/>
    <s v="Standard"/>
    <x v="0"/>
  </r>
  <r>
    <s v="User"/>
    <s v="Aiman Fakhri Rimbawan"/>
    <s v="aiman.rimbawan@asri.co.id"/>
    <x v="3"/>
    <s v="Innovation"/>
    <s v="Software Engineering Assistant Manager"/>
    <s v="Standard"/>
    <x v="0"/>
  </r>
  <r>
    <s v="User"/>
    <s v="Albert Santoso"/>
    <s v="albert.santoso@asri.co.id"/>
    <x v="3"/>
    <s v="Business Development"/>
    <s v="Business Development Manager"/>
    <s v="Standard"/>
    <x v="0"/>
  </r>
  <r>
    <s v="User"/>
    <s v="Albin Patu Putra Wangsa"/>
    <s v="albin.wangsa@asri.co.id"/>
    <x v="3"/>
    <s v="IT"/>
    <s v="IT Infrastructure Supervisor"/>
    <s v="Standard"/>
    <x v="1"/>
  </r>
  <r>
    <s v="User"/>
    <s v="Aldhie Pratama Sugiri"/>
    <s v="aldhie.sugiri@asri.co.id"/>
    <x v="3"/>
    <s v="Finance &amp; Accounting"/>
    <s v="Tax Staff"/>
    <s v="Standard"/>
    <x v="1"/>
  </r>
  <r>
    <s v="User"/>
    <s v="Aldo Jeffry F Wowor"/>
    <s v="aldo.wowor@asri.co.id"/>
    <x v="3"/>
    <s v="IT"/>
    <s v="IT Infrastructure Staff"/>
    <s v="Standard"/>
    <x v="1"/>
  </r>
  <r>
    <s v="User"/>
    <s v="Alex Kusuma"/>
    <s v="alex.kusuma@asri.co.id"/>
    <x v="3"/>
    <s v="Management"/>
    <s v="CEO"/>
    <s v="Standard"/>
    <x v="1"/>
  </r>
  <r>
    <s v="User"/>
    <s v="Alexandra Stefanie"/>
    <s v="alexandra.stefanie@asri.co.id"/>
    <x v="3"/>
    <s v="Center Experience"/>
    <s v="Social Media &amp; Digital Administration Assistant Manager"/>
    <s v="Standard"/>
    <x v="0"/>
  </r>
  <r>
    <s v="User"/>
    <s v="Alviral Muhamad"/>
    <s v="alviral.muhamad@asri.co.id"/>
    <x v="3"/>
    <s v="Internal Audit &amp; Business Process"/>
    <s v="Internal Audit &amp; Business Process Supervisor"/>
    <s v="Standard"/>
    <x v="0"/>
  </r>
  <r>
    <s v="User"/>
    <s v="Anastasia Prisilla"/>
    <s v="anastasia.prisilla@asri.co.id"/>
    <x v="3"/>
    <s v="Leasing"/>
    <s v="Leasing Manager"/>
    <s v="Standard"/>
    <x v="0"/>
  </r>
  <r>
    <s v="User"/>
    <s v="Andreas Angga Wijaya"/>
    <s v="andreas.wijaya@asri.co.id"/>
    <x v="3"/>
    <s v="Finance &amp; Accounting"/>
    <s v="Accounting Staff"/>
    <s v="Standard"/>
    <x v="1"/>
  </r>
  <r>
    <s v="User"/>
    <s v="Anggi Yonarita"/>
    <s v="anggi.yonarita@asri.co.id"/>
    <x v="3"/>
    <s v="Operational"/>
    <s v="HSE Manager"/>
    <s v="Standard"/>
    <x v="1"/>
  </r>
  <r>
    <s v="User"/>
    <s v="Anita Septiyani"/>
    <s v="anita@asri.co.id"/>
    <x v="3"/>
    <s v="Finance &amp; Accounting"/>
    <s v="Cashier Staff"/>
    <s v="Standard"/>
    <x v="1"/>
  </r>
  <r>
    <s v="User"/>
    <s v="Anton Cahyono"/>
    <s v="anton.cahyono@asri.co.id"/>
    <x v="3"/>
    <s v="Operational"/>
    <s v="Operation Manager"/>
    <s v="Standard"/>
    <x v="1"/>
  </r>
  <r>
    <s v="User"/>
    <s v="Antonius Wibowo"/>
    <s v="antonius.wibowo@asri.co.id"/>
    <x v="3"/>
    <s v="Legal &amp; Govrel"/>
    <s v="Legal Manager"/>
    <s v="Standard"/>
    <x v="1"/>
  </r>
  <r>
    <s v="User"/>
    <s v="Arbhy Yuansar"/>
    <s v="arbhy.yuansar@asri.co.id"/>
    <x v="3"/>
    <s v="Leasing"/>
    <s v="Leasing Administration Staff"/>
    <s v="Standard"/>
    <x v="0"/>
  </r>
  <r>
    <s v="User"/>
    <s v="Arie Priawan"/>
    <s v="arie.priawan@asri.co.id"/>
    <x v="3"/>
    <s v="Finance &amp; Accounting"/>
    <s v="Collection Staff"/>
    <s v="Standard"/>
    <x v="0"/>
  </r>
  <r>
    <s v="User"/>
    <s v="Aris Rustanta"/>
    <s v="aris.rustanta@asri.co.id"/>
    <x v="3"/>
    <s v="HR &amp; GA"/>
    <s v="HR Director"/>
    <s v="Standard"/>
    <x v="1"/>
  </r>
  <r>
    <s v="User"/>
    <s v="Aruna Jati Rumbono"/>
    <s v="aruna.rumbono@asri.co.id"/>
    <x v="3"/>
    <s v="Digital Media &amp; Community"/>
    <s v="Seo UI/UX Designer Asst. Manager"/>
    <s v="Standard"/>
    <x v="0"/>
  </r>
  <r>
    <s v="User"/>
    <s v="Ary Kurniawan"/>
    <s v="ary.kurniawan@asri.co.id"/>
    <x v="3"/>
    <s v="Finance &amp; Accounting"/>
    <s v="Collection Staff"/>
    <s v="Standard"/>
    <x v="1"/>
  </r>
  <r>
    <s v="User"/>
    <s v="Ary Syafari"/>
    <s v="ary.syafari@asri.co.id"/>
    <x v="3"/>
    <s v="Fit Out"/>
    <s v="Fit Out Assistant Manager"/>
    <s v="Standard"/>
    <x v="0"/>
  </r>
  <r>
    <s v="User"/>
    <s v="Aryo Pramono"/>
    <s v="aryo.pramono@asri.co.id"/>
    <x v="3"/>
    <s v="Casual Leasing"/>
    <s v="Casual Leasing Manager"/>
    <s v="Standard"/>
    <x v="0"/>
  </r>
  <r>
    <s v="User"/>
    <s v="Aulia Dina Savitri"/>
    <s v="aulia.savitri@asri.co.id"/>
    <x v="3"/>
    <s v="Finance &amp; Accounting"/>
    <s v="Account Receivable Staff"/>
    <s v="Standard"/>
    <x v="0"/>
  </r>
  <r>
    <s v="User"/>
    <s v="Ayu Endah Lestari"/>
    <s v="ayu.lestari@asri.co.id"/>
    <x v="3"/>
    <s v="Finance &amp; Accounting"/>
    <s v="Accounting Staff"/>
    <s v="Standard"/>
    <x v="1"/>
  </r>
  <r>
    <s v="User"/>
    <s v="Bagus Rinaldi"/>
    <s v="bagus.rinaldi@asri.co.id"/>
    <x v="3"/>
    <s v="Finance &amp; Accounting"/>
    <s v="Account Payable Staff"/>
    <s v="Standard"/>
    <x v="1"/>
  </r>
  <r>
    <s v="User"/>
    <s v="Bayu Suwarning Hadi"/>
    <s v="bayu.hadi@asri.co.id"/>
    <x v="3"/>
    <s v="Innovation"/>
    <s v="Software Engineering Assistant Manager"/>
    <s v="Standard"/>
    <x v="0"/>
  </r>
  <r>
    <s v="User"/>
    <s v="Benny"/>
    <s v="benjamin.hermansyah@asri.co.id"/>
    <x v="3"/>
    <s v="Leasing"/>
    <s v="Leasing Manager"/>
    <s v="Standard"/>
    <x v="0"/>
  </r>
  <r>
    <s v="User"/>
    <s v="Berliana Adi Safitri"/>
    <s v="berliana.safitri@asri.co.id"/>
    <x v="3"/>
    <s v="Finance &amp; Accounting"/>
    <s v="Asset Management &amp; Controller Staff"/>
    <s v="Standard"/>
    <x v="1"/>
  </r>
  <r>
    <s v="User"/>
    <s v="Bintari Rarastiwi"/>
    <s v="bintari.rarastiwi@asri.co.id"/>
    <x v="3"/>
    <s v="Operational"/>
    <s v="Sustainability Manager"/>
    <s v="Standard"/>
    <x v="0"/>
  </r>
  <r>
    <s v="User"/>
    <s v="Cahyo Satrio Pinilih Bagus Prabowo"/>
    <s v="cahyo.prabowo@asri.co.id"/>
    <x v="3"/>
    <s v="Research &amp; Development"/>
    <s v="Research &amp; Development Senior Staff"/>
    <s v="Standard"/>
    <x v="0"/>
  </r>
  <r>
    <s v="User"/>
    <s v="Degia Parlopa"/>
    <s v="degia.parlopa@asri.co.id"/>
    <x v="3"/>
    <s v="IT"/>
    <s v="IT Operation Supervisor"/>
    <s v="Standard"/>
    <x v="1"/>
  </r>
  <r>
    <s v="User"/>
    <s v="Celline Febianca"/>
    <s v="celline.febianca@asri.co.id"/>
    <x v="3"/>
    <s v="Leasing"/>
    <s v="Leasing Senior Supervisor"/>
    <s v="Standard"/>
    <x v="1"/>
  </r>
  <r>
    <s v="User"/>
    <s v="Chichilia Clarasati"/>
    <s v="chichilia.clarasati@asri.co.id"/>
    <x v="3"/>
    <s v="Procurement"/>
    <s v="Procurement Supervisor"/>
    <s v="Standard"/>
    <x v="1"/>
  </r>
  <r>
    <s v="User"/>
    <s v="Christin Aprina"/>
    <s v="christin.aprina@asri.co.id"/>
    <x v="3"/>
    <s v="Finance &amp; Accounting"/>
    <s v="Account Receivable Staff"/>
    <s v="Standard"/>
    <x v="1"/>
  </r>
  <r>
    <s v="User"/>
    <s v="Cicilya Graciela Mautofani"/>
    <s v="cicilya.mautofani@asri.co.id"/>
    <x v="3"/>
    <s v="Procurement"/>
    <s v="Procurement Staff"/>
    <s v="Standard"/>
    <x v="1"/>
  </r>
  <r>
    <s v="User"/>
    <s v="cinantya mekar cinta"/>
    <s v="cinantya@asri.co.id"/>
    <x v="3"/>
    <s v="Center Experience"/>
    <s v="Events Supervisor"/>
    <s v="Standard"/>
    <x v="0"/>
  </r>
  <r>
    <s v="User"/>
    <s v="Citra Marina Napitupulu"/>
    <s v="citra.marina@asri.co.id"/>
    <x v="3"/>
    <s v="Legal &amp; Govrel"/>
    <s v="Legal Supervisor"/>
    <s v="Standard"/>
    <x v="1"/>
  </r>
  <r>
    <s v="User"/>
    <s v="Cynthia Dm"/>
    <s v="cynthia.dm@asri.co.id"/>
    <x v="3"/>
    <s v="Finance &amp; Accounting"/>
    <s v="Asset Management &amp; Controller Manager"/>
    <s v="Standard"/>
    <x v="1"/>
  </r>
  <r>
    <s v="User"/>
    <s v="Daniel"/>
    <s v="daniel.widyasana@asri.co.id"/>
    <x v="3"/>
    <s v="Finance &amp; Accounting"/>
    <s v="Asset Management &amp; Controller Staff"/>
    <s v="Standard"/>
    <x v="0"/>
  </r>
  <r>
    <s v="User"/>
    <s v="Daniel Sirait"/>
    <s v="daniel.sirait@asri.co.id"/>
    <x v="3"/>
    <s v="HR &amp; GA"/>
    <s v="HR &amp; GA Operation Assistant Manager"/>
    <s v="Standard"/>
    <x v="1"/>
  </r>
  <r>
    <s v="User"/>
    <s v="Darmawan Setianggono"/>
    <s v="darmawan.setianggono@asri.co.id"/>
    <x v="3"/>
    <s v="Finance &amp; Accounting"/>
    <s v="Collection Staff"/>
    <s v="Standard"/>
    <x v="0"/>
  </r>
  <r>
    <s v="User"/>
    <s v="David Hilman"/>
    <s v="david.hilman@asri.co.id"/>
    <x v="3"/>
    <s v="Management"/>
    <s v="COO Mall"/>
    <s v="Standard"/>
    <x v="1"/>
  </r>
  <r>
    <s v="User"/>
    <s v="Deslina Hasibuan"/>
    <s v="deslina.hasibuan@asri.co.id"/>
    <x v="3"/>
    <s v="Procurement"/>
    <s v="Procurement Staff"/>
    <s v="Standard"/>
    <x v="1"/>
  </r>
  <r>
    <s v="User"/>
    <s v="Fransiskus Simson"/>
    <s v="fransiskus.simson@asri.co.id"/>
    <x v="3"/>
    <s v="IT"/>
    <s v="IT Infrastructure Staff "/>
    <s v="Standard"/>
    <x v="1"/>
  </r>
  <r>
    <s v="User"/>
    <s v="Dewi Kartika"/>
    <s v="deka.dewikartika@asri.co.id"/>
    <x v="3"/>
    <s v="Leasing"/>
    <s v="Leasing General Manager"/>
    <s v="Standard"/>
    <x v="0"/>
  </r>
  <r>
    <s v="User"/>
    <s v="Dharmawan Prakoso"/>
    <s v="dharmawan.prakoso@asri.co.id"/>
    <x v="3"/>
    <s v="Legal &amp; Govrel"/>
    <s v="Government Relations Supervisor"/>
    <s v="Standard"/>
    <x v="0"/>
  </r>
  <r>
    <s v="User"/>
    <s v="Dian Daniasih"/>
    <s v="dian.daniasih@asri.co.id"/>
    <x v="3"/>
    <s v="Finance &amp; Accounting"/>
    <s v="Cashier Staff"/>
    <s v="Standard"/>
    <x v="1"/>
  </r>
  <r>
    <s v="User"/>
    <s v="Diar Aulia Adang"/>
    <s v="diar.adang@asri.co.id"/>
    <x v="3"/>
    <s v="Legal &amp; Govrel"/>
    <s v="Legal Assistant Manager"/>
    <s v="Standard"/>
    <x v="1"/>
  </r>
  <r>
    <s v="User"/>
    <s v="Djoko Harjono"/>
    <s v="djoko.harjono@asri.co.id"/>
    <x v="3"/>
    <s v="Developer"/>
    <s v="Developer Director"/>
    <s v="Standard"/>
    <x v="0"/>
  </r>
  <r>
    <s v="User"/>
    <s v="Dominggo Aritonang"/>
    <s v="dominggo.aritonang@asri.co.id"/>
    <x v="3"/>
    <s v="Finance &amp; Accounting"/>
    <s v="Finance &amp; Accounting Senior Manager"/>
    <s v="Standard"/>
    <x v="1"/>
  </r>
  <r>
    <s v="User"/>
    <s v="Dustin Kumara"/>
    <s v="dustin.kumara@asri.co.id"/>
    <x v="3"/>
    <s v="Finance &amp; Accounting"/>
    <s v="Collection Supervisor"/>
    <s v="Standard"/>
    <x v="0"/>
  </r>
  <r>
    <s v="User"/>
    <s v="Dwi Ari"/>
    <s v="dwi.ari@asri.co.id"/>
    <x v="3"/>
    <s v="Legal &amp; Govrel"/>
    <s v="Government Relations Assistant Manager"/>
    <s v="Standard"/>
    <x v="0"/>
  </r>
  <r>
    <s v="User"/>
    <s v="Edward Zico"/>
    <s v="edward.zico@asri.co.id"/>
    <x v="3"/>
    <s v="CRM"/>
    <s v="ASRI Living Assistant Manager"/>
    <s v="Standard"/>
    <x v="0"/>
  </r>
  <r>
    <s v="User"/>
    <s v="Een"/>
    <s v="een@asri.co.id"/>
    <x v="3"/>
    <s v="Finance &amp; Accounting"/>
    <s v="Account Payable Supervisor"/>
    <s v="Standard"/>
    <x v="1"/>
  </r>
  <r>
    <s v="User"/>
    <s v="Eka Meifiliyanti"/>
    <s v="eka.meifiliyanti@asri.co.id"/>
    <x v="3"/>
    <s v="Procurement"/>
    <s v="Procurement Assistant Manager"/>
    <s v="Standard"/>
    <x v="1"/>
  </r>
  <r>
    <s v="User"/>
    <s v="Elgaree Jane Hanna Zohnya"/>
    <s v="elgaree.zohnya@asri.co.id"/>
    <x v="3"/>
    <s v="Leasing"/>
    <s v="Leasing Manager"/>
    <s v="Standard"/>
    <x v="0"/>
  </r>
  <r>
    <s v="User"/>
    <s v="Eliezer Theodoric M Panjaitan"/>
    <s v="eliezer.panjaitan@asri.co.id"/>
    <x v="3"/>
    <s v="Internal Audit &amp; Business Process"/>
    <s v="Internal Audit &amp; Business Process Supervisor"/>
    <s v="Standard"/>
    <x v="0"/>
  </r>
  <r>
    <s v="User"/>
    <s v="Elisa Kusumanita Sari"/>
    <s v="elisa.sari@asri.co.id"/>
    <x v="3"/>
    <s v="Finance &amp; Accounting"/>
    <s v="Accounting Staff"/>
    <s v="Standard"/>
    <x v="1"/>
  </r>
  <r>
    <s v="User"/>
    <s v="Elizabeth Nataline Riama Tobing"/>
    <s v="elizabeth.tobing@asri.co.id"/>
    <x v="3"/>
    <s v="Leasing"/>
    <s v="Leasing Supervisor"/>
    <s v="Standard"/>
    <x v="0"/>
  </r>
  <r>
    <s v="User"/>
    <s v="Eva Tri Handayani"/>
    <s v="eva.handayani@asri.co.id"/>
    <x v="3"/>
    <s v="Finance &amp; Accounting"/>
    <s v="Tax Supervisor"/>
    <s v="Standard"/>
    <x v="1"/>
  </r>
  <r>
    <s v="User"/>
    <s v="Evalia Arisyanti"/>
    <s v="evalia.arisyanti@asri.co.id"/>
    <x v="3"/>
    <s v="Leasing"/>
    <s v="Data Depository Manager"/>
    <s v="Standard"/>
    <x v="0"/>
  </r>
  <r>
    <s v="User"/>
    <s v="Evelyn Sabella Talahi"/>
    <s v="evelyn.talahi@asri.co.id"/>
    <x v="3"/>
    <s v="Finance &amp; Accounting"/>
    <s v="Account Payable Staff"/>
    <s v="Standard"/>
    <x v="1"/>
  </r>
  <r>
    <s v="User"/>
    <s v="Fahmi Sam Zariulhaq"/>
    <s v="fahmi.zariulhaq@asri.co.id"/>
    <x v="3"/>
    <s v="Procurement"/>
    <s v="Procurement Staff"/>
    <s v="Standard"/>
    <x v="1"/>
  </r>
  <r>
    <s v="User"/>
    <s v="Fanny"/>
    <s v="fanny.fanny@asri.co.id"/>
    <x v="3"/>
    <s v="Business Development"/>
    <s v="Business Development Manager"/>
    <s v="Standard"/>
    <x v="0"/>
  </r>
  <r>
    <s v="User"/>
    <s v="Febriana Eka"/>
    <s v="febriana.hermayati@asri.co.id"/>
    <x v="3"/>
    <s v="Engineering"/>
    <s v="Estimator &amp; Tender Staff "/>
    <s v="Standard"/>
    <x v="0"/>
  </r>
  <r>
    <s v="User"/>
    <s v="Fera Yohanes"/>
    <s v="fera.yohanes@asri.co.id"/>
    <x v="3"/>
    <s v="Leasing"/>
    <s v="Leasing Manager"/>
    <s v="Standard"/>
    <x v="0"/>
  </r>
  <r>
    <s v="User"/>
    <s v="Fifi Kuryani"/>
    <s v="fifi.kuryani@asri.co.id"/>
    <x v="3"/>
    <s v="Finance &amp; Accounting"/>
    <s v="Account Payable Staff"/>
    <s v="Standard"/>
    <x v="1"/>
  </r>
  <r>
    <s v="User"/>
    <s v="Fikri Ardiansyah"/>
    <s v="fikri.ardiansyah@asri.co.id"/>
    <x v="3"/>
    <s v="Finance &amp; Accounting"/>
    <s v="Collection Staff"/>
    <s v="Standard"/>
    <x v="0"/>
  </r>
  <r>
    <s v="User"/>
    <s v="Finarsih Septria"/>
    <s v="finarsih.septria@asri.co.id"/>
    <x v="3"/>
    <s v="Finance &amp; Accounting"/>
    <s v="Accounting Assistant Manager"/>
    <s v="Standard"/>
    <x v="1"/>
  </r>
  <r>
    <s v="User"/>
    <s v="Galih Rizky"/>
    <s v="galih.rizky@asri.co.id"/>
    <x v="3"/>
    <s v="Finance &amp; Accounting"/>
    <s v="Asset Management &amp; Controller Assistant Manager"/>
    <s v="Standard"/>
    <x v="0"/>
  </r>
  <r>
    <s v="User"/>
    <s v="Hardi Wasisto"/>
    <s v="hardi.wasisto@asri.co.id"/>
    <x v="3"/>
    <s v="IT"/>
    <s v="IT Application Supervisor"/>
    <s v="Standard"/>
    <x v="1"/>
  </r>
  <r>
    <s v="User"/>
    <s v="Hendry Vincent Wijaya"/>
    <s v="hendry.wijaya@asri.co.id"/>
    <x v="3"/>
    <s v="Leasing"/>
    <s v="Leasing Supervisor"/>
    <s v="Standard"/>
    <x v="0"/>
  </r>
  <r>
    <s v="User"/>
    <s v="Gunawan Bahri"/>
    <s v="gunawan.bahri@asri.co.id"/>
    <x v="3"/>
    <s v="Engineering"/>
    <s v="Engineering Director"/>
    <s v="Standard"/>
    <x v="1"/>
  </r>
  <r>
    <s v="User"/>
    <s v="Hadinata"/>
    <s v="hadinata.atta@asri.co.id"/>
    <x v="3"/>
    <s v="Procurement"/>
    <s v="Procurement Supervisor"/>
    <s v="Standard"/>
    <x v="1"/>
  </r>
  <r>
    <s v="User"/>
    <s v="Handy Yunanto"/>
    <s v="handy.yunanto@asri.co.id"/>
    <x v="3"/>
    <s v="Finance &amp; Accounting"/>
    <s v="Collection Staff"/>
    <s v="Standard"/>
    <x v="0"/>
  </r>
  <r>
    <s v="User"/>
    <s v="Hany Pratama"/>
    <s v="hany.pratama@asri.co.id"/>
    <x v="3"/>
    <s v="Innovation"/>
    <s v="Product Development Manager"/>
    <s v="Standard"/>
    <x v="1"/>
  </r>
  <r>
    <s v="User"/>
    <s v="Hasanudin"/>
    <s v="hasanudin@asri.co.id"/>
    <x v="3"/>
    <s v="Finance &amp; Accounting"/>
    <s v="Account Payable Staff"/>
    <s v="Standard"/>
    <x v="1"/>
  </r>
  <r>
    <s v="User"/>
    <s v="Helmi Rinaldi"/>
    <s v="helmi.rinaldi@asri.co.id"/>
    <x v="3"/>
    <s v="HR &amp; GA"/>
    <s v="People Development &amp; Career Management Manager"/>
    <s v="Standard"/>
    <x v="1"/>
  </r>
  <r>
    <s v="User"/>
    <s v="Hendry Prasetyo"/>
    <s v="hendry.prasetyo@asri.co.id"/>
    <x v="3"/>
    <s v="IT"/>
    <s v="IT Infrastructure Staff "/>
    <s v="Standard"/>
    <x v="1"/>
  </r>
  <r>
    <s v="User"/>
    <s v="Hendy Darmawan"/>
    <s v="hendy.darmawan@asri.co.id"/>
    <x v="3"/>
    <s v="Procurement"/>
    <s v="Procurement Supervisor"/>
    <s v="Standard"/>
    <x v="1"/>
  </r>
  <r>
    <s v="User"/>
    <s v="Helwin Firmansyah"/>
    <s v="helwin@asri.co.id"/>
    <x v="3"/>
    <s v="Finance &amp; Accounting"/>
    <s v="Account Receivable Assistant Manager"/>
    <s v="Standard"/>
    <x v="1"/>
  </r>
  <r>
    <s v="User"/>
    <s v="Herawati"/>
    <s v="herawati@asri.co.id"/>
    <x v="3"/>
    <s v="Internal Audit &amp; Business Process"/>
    <s v="Internal Audit &amp; Business Process Supervisor"/>
    <s v="Standard"/>
    <x v="1"/>
  </r>
  <r>
    <s v="User"/>
    <s v="Herman"/>
    <s v="herman@asri.co.id"/>
    <x v="3"/>
    <s v="Finance &amp; Accounting"/>
    <s v="Collection Staff"/>
    <s v="Standard"/>
    <x v="0"/>
  </r>
  <r>
    <s v="User"/>
    <s v="Herman Cahyadi"/>
    <s v="herman.cahyadi@asri.co.id"/>
    <x v="3"/>
    <s v="Finance &amp; Accounting"/>
    <s v="Finance &amp; Accounting Director"/>
    <s v="Standard"/>
    <x v="1"/>
  </r>
  <r>
    <s v="User"/>
    <s v="Ida Yusli"/>
    <s v="ida.yusli@asri.co.id"/>
    <x v="3"/>
    <s v="Leasing"/>
    <s v="Leasing Manager"/>
    <s v="Standard"/>
    <x v="0"/>
  </r>
  <r>
    <s v="User"/>
    <s v="Ikhsanul Oktrio Mirza"/>
    <s v="ikhsanul.mirza@asri.co.id"/>
    <x v="3"/>
    <s v="Legal &amp; Govrel"/>
    <s v="Government Relations Staff"/>
    <s v="Standard"/>
    <x v="1"/>
  </r>
  <r>
    <s v="User"/>
    <s v="Ilona Tessa Vanya Mamesah"/>
    <s v="ilona.mamesah@asri.co.id"/>
    <x v="3"/>
    <s v="Procurement"/>
    <s v="Procurement Supervisor"/>
    <s v="Standard"/>
    <x v="1"/>
  </r>
  <r>
    <s v="User"/>
    <s v="Indra Jumarindra"/>
    <s v="indra.jumarindra@asri.co.id"/>
    <x v="3"/>
    <s v="Marketing Communication"/>
    <s v="Brand Design Senior Manager"/>
    <s v="Standard"/>
    <x v="0"/>
  </r>
  <r>
    <s v="User"/>
    <s v="Intan Natalia"/>
    <s v="intan.natalia@asri.co.id"/>
    <x v="3"/>
    <s v="Leasing"/>
    <s v="Leasing Staff"/>
    <s v="Standard"/>
    <x v="0"/>
  </r>
  <r>
    <s v="User"/>
    <s v="Irfan"/>
    <s v="irfan.suparman@asri.co.id"/>
    <x v="3"/>
    <s v="IT"/>
    <s v="IT Operation Staff"/>
    <s v="Standard"/>
    <x v="1"/>
  </r>
  <r>
    <s v="User"/>
    <s v="Moh. Gagas Sanda Ramadhan"/>
    <s v="moh.ramadhan@asri.co.id"/>
    <x v="3"/>
    <s v="IT"/>
    <s v="IT Infrastructure Staff"/>
    <s v="Standard"/>
    <x v="1"/>
  </r>
  <r>
    <s v="User"/>
    <s v="Jamarlen Ricky Nelwan"/>
    <s v="jamarlen.nelwan@asri.co.id"/>
    <x v="3"/>
    <s v="Finance &amp; Accounting"/>
    <s v="Corporate Consolidation, Reporting &amp; Analysis General Manager"/>
    <s v="Standard"/>
    <x v="1"/>
  </r>
  <r>
    <s v="User"/>
    <s v="Johari"/>
    <s v="johari.johari@asri.co.id"/>
    <x v="3"/>
    <s v="IT"/>
    <s v="IT Operation Manager"/>
    <s v="Standard"/>
    <x v="1"/>
  </r>
  <r>
    <s v="User"/>
    <s v="Kezia Claudya Labonda"/>
    <s v="kezia.labonda@asri.co.id"/>
    <x v="3"/>
    <s v="Research &amp; Development"/>
    <s v="Research &amp; Development Supervisor"/>
    <s v="Standard"/>
    <x v="0"/>
  </r>
  <r>
    <s v="User"/>
    <s v="Komang Utami Dewi Artha"/>
    <s v="komang.artha@asri.co.id"/>
    <x v="3"/>
    <s v="Legal &amp; Govrel"/>
    <s v="Legal Staff"/>
    <s v="Standard"/>
    <x v="1"/>
  </r>
  <r>
    <s v="User"/>
    <s v="Langlang Maulana Nasution"/>
    <s v="langlang.nasution@asri.co.id"/>
    <x v="3"/>
    <s v="Legal &amp; Govrel"/>
    <s v="Government Relation Manager"/>
    <s v="Standard"/>
    <x v="0"/>
  </r>
  <r>
    <s v="User"/>
    <s v="Leonardo"/>
    <s v="leonardo.sen@asri.co.id"/>
    <x v="3"/>
    <s v="Marketing Communication"/>
    <s v="Center Experience Senior Manager"/>
    <s v="Standard"/>
    <x v="0"/>
  </r>
  <r>
    <s v="User"/>
    <s v="Lianawati"/>
    <s v="lianawati@asri.co.id"/>
    <x v="3"/>
    <s v="Leasing"/>
    <s v="Leasing Administration Senior Staff"/>
    <s v="Standard"/>
    <x v="1"/>
  </r>
  <r>
    <s v="User"/>
    <s v="Lidya"/>
    <s v="lidya@asri.co.id"/>
    <x v="3"/>
    <s v="Fit Out"/>
    <s v="Fit Out Assistant Manager"/>
    <s v="Standard"/>
    <x v="0"/>
  </r>
  <r>
    <s v="User"/>
    <s v="Maharani Putri Salsabila"/>
    <s v="maharani.salsabila@asri.co.id"/>
    <x v="3"/>
    <s v="Finance &amp; Accounting"/>
    <s v="Account Receivable Staff"/>
    <s v="Standard"/>
    <x v="1"/>
  </r>
  <r>
    <s v="User"/>
    <s v="Margaretha Rani"/>
    <s v="margaretha.rani@asri.co.id"/>
    <x v="3"/>
    <s v="Fit Out"/>
    <s v="Fit Out Manager"/>
    <s v="Standard"/>
    <x v="0"/>
  </r>
  <r>
    <s v="User"/>
    <s v="Margaretha Yulien"/>
    <s v="margaretha.yulien@asri.co.id"/>
    <x v="3"/>
    <s v="Fit Out"/>
    <s v="Fit Out Senior Manager"/>
    <s v="Standard"/>
    <x v="1"/>
  </r>
  <r>
    <s v="User"/>
    <s v="Meck Brandcomm"/>
    <s v="meck.brandcomm@asri.co.id"/>
    <x v="3"/>
    <s v="Brand &amp; Design"/>
    <s v="Brand &amp; Design Asst. Manager"/>
    <s v="Standard"/>
    <x v="0"/>
  </r>
  <r>
    <s v="User"/>
    <s v="Melania Agustiana"/>
    <s v="melania.agustiana@asri.co.id"/>
    <x v="3"/>
    <s v="Procurement"/>
    <s v="Procurement Supervisor"/>
    <s v="Standard"/>
    <x v="1"/>
  </r>
  <r>
    <s v="User"/>
    <s v="Melissa Wongkar"/>
    <s v="melissa.wongkar@asri.co.id"/>
    <x v="3"/>
    <s v="Business Development"/>
    <s v="Business Development Senior Assistant Manager"/>
    <s v="Standard"/>
    <x v="0"/>
  </r>
  <r>
    <s v="User"/>
    <s v="Mia Johanna"/>
    <s v="mia.johanna@asri.co.id"/>
    <x v="3"/>
    <s v="HR &amp; GA"/>
    <s v="HR &amp; GA Supervisor"/>
    <s v="Standard"/>
    <x v="1"/>
  </r>
  <r>
    <s v="User"/>
    <s v="Mira Agustini"/>
    <s v="mira.agustini@asri.co.id"/>
    <x v="3"/>
    <s v="Operational"/>
    <s v="Deputy Operation Manager"/>
    <s v="Standard"/>
    <x v="0"/>
  </r>
  <r>
    <s v="User"/>
    <s v="Michelle Victoria Rahadi"/>
    <s v="michelle.rahadi@asri.co.id"/>
    <x v="3"/>
    <s v="Leasing"/>
    <s v="Leasing Staff"/>
    <s v="Standard"/>
    <x v="0"/>
  </r>
  <r>
    <s v="User"/>
    <s v="Michiko Lidya"/>
    <s v="michiko.lidya@asri.co.id"/>
    <x v="3"/>
    <s v="Legal &amp; Govrel"/>
    <s v="Legal Supervisor"/>
    <s v="Standard"/>
    <x v="1"/>
  </r>
  <r>
    <s v="User"/>
    <s v="Mosa Jatim"/>
    <s v="mosa.jatim@asri.co.id"/>
    <x v="3"/>
    <s v="Fit Out"/>
    <s v="Fit Out Manager"/>
    <s v="Standard"/>
    <x v="0"/>
  </r>
  <r>
    <s v="User"/>
    <s v="Muhammad Adi Septyan"/>
    <s v="muhammad.septyan@asri.co.id"/>
    <x v="3"/>
    <s v="Procurement"/>
    <s v="Procurement Supervisor"/>
    <s v="Standard"/>
    <x v="1"/>
  </r>
  <r>
    <s v="User"/>
    <s v="Muhammad Ihsan Pribadi"/>
    <s v="muhammad.pribadi@asri.co.id"/>
    <x v="3"/>
    <s v="Leasing"/>
    <s v="Leasing Manager"/>
    <s v="Standard"/>
    <x v="0"/>
  </r>
  <r>
    <s v="User"/>
    <s v="Muhammad Noer Seto"/>
    <s v="muhammad.seto@asri.co.id"/>
    <x v="3"/>
    <s v="Procurement"/>
    <s v="Procurement Supervisor"/>
    <s v="Standard"/>
    <x v="1"/>
  </r>
  <r>
    <s v="User"/>
    <s v="Nadia Khatun Zahra"/>
    <s v="nadia.zahra@asri.co.id"/>
    <x v="3"/>
    <s v="Finance &amp; Accounting"/>
    <s v="Account Receivable Staff"/>
    <s v="Standard"/>
    <x v="1"/>
  </r>
  <r>
    <s v="User"/>
    <s v="Nan Afan"/>
    <s v="nan.afan@asri.co.id"/>
    <x v="3"/>
    <s v="Finance &amp; Accounting"/>
    <s v="Tax Staff"/>
    <s v="Standard"/>
    <x v="1"/>
  </r>
  <r>
    <s v="User"/>
    <s v="Nia Veronika"/>
    <s v="nia.veronika@asri.co.id"/>
    <x v="3"/>
    <s v="HR &amp; GA"/>
    <s v="Compensation &amp; Benefit Manager"/>
    <s v="Standard"/>
    <x v="1"/>
  </r>
  <r>
    <s v="User"/>
    <s v="Nico William"/>
    <s v="nico.william@asri.co.id"/>
    <x v="3"/>
    <s v="Finance &amp; Accounting"/>
    <s v="Accounting Supervisor"/>
    <s v="Standard"/>
    <x v="1"/>
  </r>
  <r>
    <s v="User"/>
    <s v="Nora Ferbi Astriya"/>
    <s v="nora.astriya@asri.co.id"/>
    <x v="3"/>
    <s v="HR &amp; GA"/>
    <s v="Talent Acquisition Staff"/>
    <s v="Standard"/>
    <x v="1"/>
  </r>
  <r>
    <s v="User"/>
    <s v="Noval Reza Noer"/>
    <s v="noval.reza@asri.co.id"/>
    <x v="3"/>
    <s v="Digital Media &amp; Community"/>
    <s v="Content Creator Assistant Manager"/>
    <s v="Standard"/>
    <x v="0"/>
  </r>
  <r>
    <s v="User"/>
    <s v="Nur Hidayah"/>
    <s v="nur.hidayah@asri.co.id"/>
    <x v="3"/>
    <s v="Finance &amp; Accounting"/>
    <s v="Account Receivable Supervisor"/>
    <s v="Standard"/>
    <x v="1"/>
  </r>
  <r>
    <s v="User"/>
    <s v="Nurcahyo Setyo Utomo"/>
    <s v="nurcahyo.utomo@asri.co.id"/>
    <x v="3"/>
    <s v="Engineering"/>
    <s v="Engineering Manager"/>
    <s v="Standard"/>
    <x v="0"/>
  </r>
  <r>
    <s v="User"/>
    <s v="Candra Segren"/>
    <s v="candra.segren@asri.co.id"/>
    <x v="3"/>
    <s v="IT"/>
    <s v="IT Operation Manager"/>
    <s v="Standard"/>
    <x v="1"/>
  </r>
  <r>
    <s v="User"/>
    <s v="Patrick Lay"/>
    <s v="patrick.lay@asri.co.id"/>
    <x v="3"/>
    <s v="IT"/>
    <s v="IT Operation Staff"/>
    <s v="Standard"/>
    <x v="1"/>
  </r>
  <r>
    <s v="User"/>
    <s v="Pedri Halim"/>
    <s v="pedri.halim@asri.co.id"/>
    <x v="3"/>
    <s v="Operational"/>
    <s v="Deputy Operation Mall Manager"/>
    <s v="Standard"/>
    <x v="1"/>
  </r>
  <r>
    <s v="User"/>
    <s v="Puryanti Ningsih"/>
    <s v="puryanti_ningsih@asri.co.id"/>
    <x v="3"/>
    <s v="Finance &amp; Accounting"/>
    <s v="Collection Assistant Manager"/>
    <s v="Standard"/>
    <x v="1"/>
  </r>
  <r>
    <s v="User"/>
    <s v="Puspa Ratih Trioktavira"/>
    <s v="puspa.trioktavira@asri.co.id"/>
    <x v="3"/>
    <s v="Legal &amp; Govrel"/>
    <s v="Legal Supervisor"/>
    <s v="Standard"/>
    <x v="1"/>
  </r>
  <r>
    <s v="User"/>
    <s v="Rachel  Rouli"/>
    <s v="rachel.rouli@asri.co.id"/>
    <x v="3"/>
    <s v="Leasing"/>
    <s v="Leasing Staff"/>
    <s v="Standard"/>
    <x v="0"/>
  </r>
  <r>
    <s v="User"/>
    <s v="Radityo Reksagama"/>
    <s v="radityo.reksagama@asri.co.id"/>
    <x v="3"/>
    <s v="HR &amp; GA"/>
    <s v="HR &amp; GA Supervisor"/>
    <s v="Standard"/>
    <x v="1"/>
  </r>
  <r>
    <s v="User"/>
    <s v="Ramadhani Budiman"/>
    <s v="ramadhani.budiman@asri.co.id"/>
    <x v="3"/>
    <s v="Fit Out"/>
    <s v="Fit Out General Manager"/>
    <s v="Standard"/>
    <x v="0"/>
  </r>
  <r>
    <s v="User"/>
    <s v="Ratna Airindah Hadiaty"/>
    <s v="ratna.hadiaty@asri.co.id"/>
    <x v="3"/>
    <s v="Research &amp; Development"/>
    <s v="Research &amp; Development Manager"/>
    <s v="Standard"/>
    <x v="0"/>
  </r>
  <r>
    <s v="User"/>
    <s v="Ratna Widiyasari"/>
    <s v="ratna.widiyasari@asri.co.id"/>
    <x v="3"/>
    <s v="Finance &amp; Accounting"/>
    <s v="Account Receivable Staff"/>
    <s v="Standard"/>
    <x v="1"/>
  </r>
  <r>
    <s v="User"/>
    <s v="Rebecca Simbolon"/>
    <s v="rebecca.simbolon@asri.co.id"/>
    <x v="3"/>
    <s v="Finance &amp; Accounting"/>
    <s v="Account Payable Staff"/>
    <s v="Standard"/>
    <x v="1"/>
  </r>
  <r>
    <s v="User"/>
    <s v="Redian Sutanto"/>
    <s v="redian.sutanto@asri.co.id"/>
    <x v="3"/>
    <s v="Operational"/>
    <s v="Deputy Operation General Manager"/>
    <s v="Standard"/>
    <x v="1"/>
  </r>
  <r>
    <s v="User"/>
    <s v="Regina Fitagora"/>
    <s v="regina.fitagora@asri.co.id"/>
    <x v="3"/>
    <s v="HR &amp; GA"/>
    <s v="HR &amp; GA Manager"/>
    <s v="Standard"/>
    <x v="1"/>
  </r>
  <r>
    <s v="User"/>
    <s v="Ricky Darius"/>
    <s v="ricky.darius@asri.co.id"/>
    <x v="3"/>
    <s v="Finance &amp; Accounting"/>
    <s v="Finance &amp; Accounting Property Development Manager"/>
    <s v="Standard"/>
    <x v="1"/>
  </r>
  <r>
    <s v="User"/>
    <s v="Rilo Pambudiyanto"/>
    <s v="rilo.pambudiyanto@asri.co.id"/>
    <x v="3"/>
    <s v="Finance &amp; Accounting"/>
    <s v="Account Receivable Staff"/>
    <s v="Standard"/>
    <x v="1"/>
  </r>
  <r>
    <s v="User"/>
    <s v="Rischa Widianti"/>
    <s v="rischa.widianti@asri.co.id"/>
    <x v="3"/>
    <s v="Finance &amp; Accounting"/>
    <s v="Project Coordinator &amp; Administrator Supervisor"/>
    <s v="Standard"/>
    <x v="1"/>
  </r>
  <r>
    <s v="User"/>
    <s v="Rizka Fajri Irson"/>
    <s v="rizka.irson@asri.co.id"/>
    <x v="3"/>
    <s v="Corporate Finance, Reporting &amp; Consolidation"/>
    <s v="Corporate Finance Senior Manager"/>
    <s v="Standard"/>
    <x v="1"/>
  </r>
  <r>
    <s v="User"/>
    <s v="Romi Fusianto"/>
    <s v="romi.fusianto@asri.co.id"/>
    <x v="3"/>
    <s v="IT"/>
    <s v="IT Application Supervisor"/>
    <s v="Standard"/>
    <x v="1"/>
  </r>
  <r>
    <s v="User"/>
    <s v="Ronny Liang"/>
    <s v="ronny.liang@asri.co.id"/>
    <x v="3"/>
    <s v="Procurement"/>
    <s v="Procurement General Manager"/>
    <s v="Standard"/>
    <x v="1"/>
  </r>
  <r>
    <s v="User"/>
    <s v="Rony Husain"/>
    <s v="rony.husain@asri.co.id"/>
    <x v="3"/>
    <s v="Fit Out"/>
    <s v="Fit Out Assistant Manager"/>
    <s v="Standard"/>
    <x v="0"/>
  </r>
  <r>
    <s v="User"/>
    <s v="Rosalinda Riana Damayanti"/>
    <s v="rosalinda.damayanti@asri.co.id"/>
    <x v="3"/>
    <s v="Procurement"/>
    <s v="Procurement Staff"/>
    <s v="Standard"/>
    <x v="1"/>
  </r>
  <r>
    <s v="User"/>
    <s v="Salwa Kamilia Balqis"/>
    <s v="salwa.balqis@asri.co.id"/>
    <x v="3"/>
    <s v="Finance &amp; Accounting"/>
    <s v="Accounting Staff"/>
    <s v="Standard"/>
    <x v="1"/>
  </r>
  <r>
    <s v="User"/>
    <s v="Santa Monika"/>
    <s v="santa.monika@asri.co.id"/>
    <x v="3"/>
    <s v="Finance &amp; Accounting"/>
    <s v="Account Receivable Staff"/>
    <s v="Standard"/>
    <x v="1"/>
  </r>
  <r>
    <s v="User"/>
    <s v="Sarah Sajaratun Durry"/>
    <s v="sarah.durry@asri.co.id"/>
    <x v="3"/>
    <s v="IT"/>
    <s v="IT Security &amp; Compliance Manager"/>
    <s v="Standard"/>
    <x v="1"/>
  </r>
  <r>
    <s v="User"/>
    <s v="Saskia Angela"/>
    <s v="saskia.angela@asri.co.id"/>
    <x v="3"/>
    <s v="Legal &amp; Govrel"/>
    <s v="Government Relations Staff"/>
    <s v="Standard"/>
    <x v="1"/>
  </r>
  <r>
    <s v="User"/>
    <s v="Selamet Riyadi"/>
    <s v="selamet.riyadi@asri.co.id"/>
    <x v="3"/>
    <s v="Finance &amp; Accounting"/>
    <s v="Account Payable Assistant Manager"/>
    <s v="Standard"/>
    <x v="1"/>
  </r>
  <r>
    <s v="User"/>
    <s v="Selviana Chandra Wijaya"/>
    <s v="selviana.wijaya@asri.co.id"/>
    <x v="3"/>
    <s v="HR &amp; GA"/>
    <s v="HR &amp; GA Operation Senior Staff"/>
    <s v="Standard"/>
    <x v="1"/>
  </r>
  <r>
    <s v="User"/>
    <s v="Sidha Primanda"/>
    <s v="sidha.primanda@asri.co.id"/>
    <x v="3"/>
    <s v="Leasing"/>
    <s v="Drafter Staff"/>
    <s v="Standard"/>
    <x v="0"/>
  </r>
  <r>
    <s v="User"/>
    <s v="Silvia Putri"/>
    <s v="silvia.putri@asri.co.id"/>
    <x v="3"/>
    <s v="HR &amp; GA"/>
    <s v="Talent Acquisition Supervisor"/>
    <s v="Standard"/>
    <x v="1"/>
  </r>
  <r>
    <s v="User"/>
    <s v="Siti Hasanah"/>
    <s v="siti_hasanah@asri.co.id"/>
    <x v="3"/>
    <s v="Finance &amp; Accounting"/>
    <s v="Finance &amp; Accounting Administration Staff"/>
    <s v="Standard"/>
    <x v="1"/>
  </r>
  <r>
    <s v="User"/>
    <s v="Sodri Karzinar"/>
    <s v="sodri.karzinar@asri.co.id"/>
    <x v="3"/>
    <s v="Internal Audit &amp; Business Process"/>
    <s v="Internal Audit &amp; Business Process Manager"/>
    <s v="Standard"/>
    <x v="0"/>
  </r>
  <r>
    <s v="User"/>
    <s v="Stefanus Siauwtika"/>
    <s v="stefanus.siauwtika@asri.co.id"/>
    <x v="3"/>
    <s v="HR &amp; GA"/>
    <s v="HR Business Partner Manager"/>
    <s v="Standard"/>
    <x v="1"/>
  </r>
  <r>
    <s v="User"/>
    <s v="Survey Tatar Robinhot"/>
    <s v="survey.robinhot@asri.co.id"/>
    <x v="3"/>
    <s v="Engineering"/>
    <s v="Building Service Manager"/>
    <s v="Standard"/>
    <x v="0"/>
  </r>
  <r>
    <s v="User"/>
    <s v="Syamsul Arifin"/>
    <s v="syamsul.arifin@asri.co.id"/>
    <x v="3"/>
    <s v="Innovation"/>
    <s v="Software Engineering Manager"/>
    <s v="Standard"/>
    <x v="0"/>
  </r>
  <r>
    <s v="User"/>
    <s v="Tania Risandi"/>
    <s v="tania.risandi@asri.co.id"/>
    <x v="3"/>
    <s v="Finance &amp; Accounting"/>
    <s v="Account Payable Staff"/>
    <s v="Standard"/>
    <x v="1"/>
  </r>
  <r>
    <s v="User"/>
    <s v="Tariq Sam Al Nahawi"/>
    <s v="tariq.nahawi@asri.co.id"/>
    <x v="3"/>
    <s v="Operational"/>
    <s v="Head of Security"/>
    <s v="Standard"/>
    <x v="1"/>
  </r>
  <r>
    <s v="User"/>
    <s v="Teddy Fajar Agung"/>
    <s v="teddy.agung@asri.co.id"/>
    <x v="3"/>
    <s v="Operational"/>
    <s v="Deputy Operation Mall Manager"/>
    <s v="Standard"/>
    <x v="0"/>
  </r>
  <r>
    <s v="User"/>
    <s v="Tedy Henra Silo"/>
    <s v="tedy.silo@asri.co.id"/>
    <x v="3"/>
    <s v="Finance &amp; Accounting"/>
    <s v="Account Payable Staff"/>
    <s v="Standard"/>
    <x v="1"/>
  </r>
  <r>
    <s v="User"/>
    <s v="Thoyyib Abdillah"/>
    <s v="thoyyib.abdillah@asri.co.id"/>
    <x v="3"/>
    <s v="IT"/>
    <s v="IT Operation Staff"/>
    <s v="Standard"/>
    <x v="1"/>
  </r>
  <r>
    <s v="User"/>
    <s v="Tiana Dewi Andini"/>
    <s v="tiana.dewi@asri.co.id"/>
    <x v="3"/>
    <s v="Internal Audit &amp; Business Process"/>
    <s v="Internal Audit &amp; Business Process Assistant Manager"/>
    <s v="Standard"/>
    <x v="1"/>
  </r>
  <r>
    <s v="User"/>
    <s v="Tiya Mariadi"/>
    <s v="tiya.mariadi@asri.co.id"/>
    <x v="3"/>
    <s v="Finance &amp; Accounting"/>
    <s v="Account Receivable Staff"/>
    <s v="Standard"/>
    <x v="1"/>
  </r>
  <r>
    <s v="User"/>
    <s v="Togu Rizki"/>
    <s v="togu.rizki@asri.co.id"/>
    <x v="3"/>
    <s v="Procurement"/>
    <s v="Procurement Manager"/>
    <s v="Standard"/>
    <x v="1"/>
  </r>
  <r>
    <s v="User"/>
    <s v="Troy Fridatama"/>
    <s v="troy.fridatama@asri.co.id"/>
    <x v="3"/>
    <s v="Business Development"/>
    <s v="Corporate Communication &amp; Affair Deputy Division Head"/>
    <s v="Standard"/>
    <x v="1"/>
  </r>
  <r>
    <s v="User"/>
    <s v="Try Novri Purba"/>
    <s v="tax@asri.co.id"/>
    <x v="3"/>
    <s v="Finance &amp; Accounting"/>
    <s v="Tax Staff"/>
    <s v="Standard"/>
    <x v="0"/>
  </r>
  <r>
    <s v="User"/>
    <s v="Valeryan Ivan"/>
    <s v="valeryan.ivan@asri.co.id"/>
    <x v="3"/>
    <s v="Leasing"/>
    <s v="Leasing Senior Manager"/>
    <s v="Standard"/>
    <x v="0"/>
  </r>
  <r>
    <s v="User"/>
    <s v="Vanny Paramitha"/>
    <s v="vanny.paramitha@asri.co.id"/>
    <x v="3"/>
    <s v="Finance &amp; Accounting"/>
    <s v="Accounting Staff"/>
    <s v="Standard"/>
    <x v="1"/>
  </r>
  <r>
    <s v="User"/>
    <s v="Vera Setiawati"/>
    <s v="vera.setiawati@asri.co.id"/>
    <x v="3"/>
    <s v="Finance &amp; Accounting"/>
    <s v="Cashier Supervisor"/>
    <s v="Standard"/>
    <x v="1"/>
  </r>
  <r>
    <s v="User"/>
    <s v="Vidya Clareta Lembono"/>
    <s v="vidya.lembono@asri.co.id"/>
    <x v="3"/>
    <s v="HR &amp; GA"/>
    <s v="Talent Acquisition Staff"/>
    <s v="Standard"/>
    <x v="1"/>
  </r>
  <r>
    <s v="User"/>
    <s v="Vini Sabila Rahma"/>
    <s v="vini.rahma@asri.co.id"/>
    <x v="3"/>
    <s v="Finance &amp; Accounting"/>
    <s v="Asset Management &amp; Controller Staff"/>
    <s v="Standard"/>
    <x v="0"/>
  </r>
  <r>
    <s v="User"/>
    <s v="Wahyu Prananto"/>
    <s v="wahyu.prananto@asri.co.id"/>
    <x v="3"/>
    <s v="Finance &amp; Accounting"/>
    <s v="Collection Staff"/>
    <s v="Standard"/>
    <x v="0"/>
  </r>
  <r>
    <s v="User"/>
    <s v="Wahyu Setiadi"/>
    <s v="wahyu.setiadi@asri.co.id"/>
    <x v="3"/>
    <s v="Center Experience"/>
    <s v="Center Experience Manager"/>
    <s v="Standard"/>
    <x v="0"/>
  </r>
  <r>
    <s v="User"/>
    <s v="Wildan Pasha"/>
    <s v="wildan.pasha@asri.co.id"/>
    <x v="3"/>
    <s v="Visual Merchandise"/>
    <s v="Visual Merchandise &amp; Onsite Manager"/>
    <s v="Standard"/>
    <x v="0"/>
  </r>
  <r>
    <s v="User"/>
    <s v="Willy Andreas"/>
    <s v="willy.andreas@asri.co.id"/>
    <x v="3"/>
    <s v="Operational"/>
    <s v="Operation Manager"/>
    <s v="Standard"/>
    <x v="0"/>
  </r>
  <r>
    <s v="User"/>
    <s v="Willy Anjaya"/>
    <s v="willy.anjaya@asri.co.id"/>
    <x v="3"/>
    <s v="Innovation"/>
    <s v="Software Engineering Assistant Manager"/>
    <s v="Standard"/>
    <x v="0"/>
  </r>
  <r>
    <s v="User"/>
    <s v="Johnson Lopulisa"/>
    <s v="johnson.lopulisa@asri.co.id"/>
    <x v="3"/>
    <s v="IT"/>
    <s v="IT Operation General Manager"/>
    <s v="Standard"/>
    <x v="1"/>
  </r>
  <r>
    <s v="User"/>
    <s v="Wisnu Setiawan"/>
    <s v="wisnu.setiawan@asri.co.id"/>
    <x v="3"/>
    <s v="Procurement"/>
    <s v="Procurement Supervisor"/>
    <s v="Standard"/>
    <x v="1"/>
  </r>
  <r>
    <s v="User"/>
    <s v="Wilson"/>
    <s v="wilson.wilson@asri.co.id"/>
    <x v="3"/>
    <s v="IT"/>
    <s v="IT Application Staff"/>
    <s v="Standard"/>
    <x v="1"/>
  </r>
  <r>
    <s v="User"/>
    <s v="Yosua Bonny Rosalina"/>
    <s v="yosua.bonny@asri.co.id"/>
    <x v="3"/>
    <s v="Procurement"/>
    <s v="Procurement Assistant Manager"/>
    <s v="Standard"/>
    <x v="1"/>
  </r>
  <r>
    <s v="User"/>
    <s v="Yusuf Ichsan"/>
    <s v="yusuf.ichsan@asri.co.id"/>
    <x v="3"/>
    <s v="Finance &amp; Accounting"/>
    <s v="Accounting Supervisor"/>
    <s v="Standard"/>
    <x v="1"/>
  </r>
  <r>
    <s v="User"/>
    <s v="zico rossano"/>
    <s v="zico.rossano@asri.co.id"/>
    <x v="3"/>
    <s v="Marketing Communication"/>
    <s v="Marketing Communication General Manager"/>
    <s v="Standard"/>
    <x v="0"/>
  </r>
  <r>
    <s v="User"/>
    <s v="Zipora Della Ayustini"/>
    <s v="zipora.ayustini@asri.co.id"/>
    <x v="3"/>
    <s v="Finance &amp; Accounting"/>
    <s v="Tax Staff"/>
    <s v="Standard"/>
    <x v="1"/>
  </r>
  <r>
    <s v="User"/>
    <s v="Achmad Ardita"/>
    <s v="achmad.ardita@grandgalaxypark.com"/>
    <x v="4"/>
    <s v="HR &amp; GA"/>
    <s v="Office Boy"/>
    <s v="Standard"/>
    <x v="0"/>
  </r>
  <r>
    <s v="User"/>
    <s v="Brigitta Nathasya Geraldine"/>
    <s v="brigitta.geraldine@grandgalaxypark.com"/>
    <x v="4"/>
    <s v="HR &amp; GA"/>
    <s v="HR &amp; GA Operation Staff"/>
    <s v="Standard"/>
    <x v="0"/>
  </r>
  <r>
    <s v="User"/>
    <s v="Farida Astoria"/>
    <s v="farida.astoria@grandgalaxypark.com"/>
    <x v="4"/>
    <s v="Finance &amp; Accounting"/>
    <s v="Cashier Staff"/>
    <s v="Standard"/>
    <x v="0"/>
  </r>
  <r>
    <s v="User"/>
    <s v="Katarina Christine W"/>
    <s v="katarina.christine@grandgalaxypark.com"/>
    <x v="4"/>
    <s v="Leasing"/>
    <s v="Leasing Staff"/>
    <s v="Standard"/>
    <x v="0"/>
  </r>
  <r>
    <s v="User"/>
    <s v="Rudi Jatnika"/>
    <s v="rudi.jatnika@grandgalaxypark.com"/>
    <x v="4"/>
    <s v="Engineering"/>
    <s v="Engineering Assistant Manager"/>
    <s v="Standard"/>
    <x v="0"/>
  </r>
  <r>
    <s v="User"/>
    <s v="Subroto"/>
    <s v="subroto.faa@grandgalaxypark.com"/>
    <x v="4"/>
    <s v="HR &amp; GA"/>
    <s v="Warehouse Supervisor"/>
    <s v="Standard"/>
    <x v="0"/>
  </r>
  <r>
    <s v="User"/>
    <s v="Devina Trianti"/>
    <s v="devina.trianti@mallofindonesia.com"/>
    <x v="5"/>
    <s v="HR &amp; GA"/>
    <s v="HR &amp; GA Operation Staff"/>
    <s v="Standard"/>
    <x v="0"/>
  </r>
  <r>
    <s v="User"/>
    <s v="Djefri Lengkoan"/>
    <s v="djefri.lengkoan@mallofindonesia.com"/>
    <x v="5"/>
    <s v="Engineering"/>
    <s v="Engineering Manager"/>
    <s v="Standard"/>
    <x v="0"/>
  </r>
  <r>
    <s v="User"/>
    <s v="Dyah Tri Wulandari"/>
    <s v="tri.wulandari@mallofindonesia.com"/>
    <x v="5"/>
    <s v="Finance &amp; Accounting"/>
    <s v="Cashier Staff"/>
    <s v="Standard"/>
    <x v="0"/>
  </r>
  <r>
    <s v="User"/>
    <s v="Lesnusa"/>
    <s v="lesnussa@mallofindonesia.com"/>
    <x v="5"/>
    <s v="Operational"/>
    <s v="Security &amp; CCTV Assistant Manager"/>
    <s v="Standard"/>
    <x v="0"/>
  </r>
  <r>
    <s v="User"/>
    <s v="Muhamad Yusuf"/>
    <s v="muhamad.yusuf@mallofindonesia.com"/>
    <x v="5"/>
    <s v="HR &amp; GA"/>
    <s v="HR &amp; GA Operation Supervisor"/>
    <s v="Standard"/>
    <x v="0"/>
  </r>
  <r>
    <s v="User"/>
    <s v="Reza A Hidayat"/>
    <s v="reza.hidayat@mallofindonesia.com"/>
    <x v="5"/>
    <s v="Operational"/>
    <s v="Deputy Operation Manager"/>
    <s v="Standard"/>
    <x v="0"/>
  </r>
  <r>
    <s v="User"/>
    <s v="Surono"/>
    <s v="surono.darjo@mallofindonesia.com"/>
    <x v="5"/>
    <s v="Engineering"/>
    <s v="Engineering Asst. Manager"/>
    <s v="Standard"/>
    <x v="0"/>
  </r>
  <r>
    <s v="User"/>
    <s v="Wahyudin"/>
    <s v="wahyudin.tarmo@asri.co.id"/>
    <x v="3"/>
    <s v="Operational"/>
    <s v="Deputy Operation Manager"/>
    <s v="Standard"/>
    <x v="0"/>
  </r>
  <r>
    <s v="User"/>
    <s v="Faisal Permana"/>
    <s v="faisal.permana@flixcinema.com"/>
    <x v="6"/>
    <s v="Cinema"/>
    <s v="Cinema Operation Assistant Manager"/>
    <s v="Standard"/>
    <x v="0"/>
  </r>
  <r>
    <s v="User"/>
    <s v="Iman Hartawan"/>
    <s v="iman.hartawan@flixcinema.com"/>
    <x v="6"/>
    <s v="Cinema"/>
    <s v="Cinema Operation Manager"/>
    <s v="Standard"/>
    <x v="0"/>
  </r>
  <r>
    <s v="User"/>
    <s v="Riyan Rizki"/>
    <s v="riyan.rizki@flixcinema.com"/>
    <x v="6"/>
    <s v="Cinema"/>
    <s v="Assistant Manager Flix Cinema GGP"/>
    <s v="Standard"/>
    <x v="0"/>
  </r>
  <r>
    <s v="User"/>
    <s v="Yudho"/>
    <s v="yudho@flixcinema.com"/>
    <x v="6"/>
    <s v="Cinema"/>
    <s v="Cinema Technology Manager"/>
    <s v="Standard"/>
    <x v="0"/>
  </r>
  <r>
    <s v="User"/>
    <s v="accounting"/>
    <s v="accounting@tamananggrekresidence.co.id"/>
    <x v="7"/>
    <s v="Finance &amp; Accounting"/>
    <s v="Finance &amp; Accounting Assistant Manager"/>
    <s v="Standard"/>
    <x v="0"/>
  </r>
  <r>
    <s v="User"/>
    <s v="admin PM"/>
    <s v="adm.pm@tamananggrekresidence.co.id"/>
    <x v="7"/>
    <s v="Property Management"/>
    <s v="Property Management Administration Staff"/>
    <s v="Standard"/>
    <x v="0"/>
  </r>
  <r>
    <s v="User"/>
    <s v="AP"/>
    <s v="ap@tamananggrekresidence.co.id"/>
    <x v="7"/>
    <s v="Finance &amp; Accounting"/>
    <s v=""/>
    <s v="Standard"/>
    <x v="0"/>
  </r>
  <r>
    <s v="User"/>
    <s v="ap fa"/>
    <s v="ap.fa@tamananggrekresidence.co.id"/>
    <x v="7"/>
    <s v="Finance &amp; Accounting"/>
    <s v="Account Payable Staff"/>
    <s v="Standard"/>
    <x v="0"/>
  </r>
  <r>
    <s v="User"/>
    <s v="ar fa 1"/>
    <s v="ar.fa1@tamananggrekresidence.co.id"/>
    <x v="7"/>
    <s v="Finance &amp; Accounting"/>
    <s v="Account Receivable Staff"/>
    <s v="Standard"/>
    <x v="0"/>
  </r>
  <r>
    <s v="User"/>
    <s v="AR FA 2"/>
    <s v="ar.fa2@tamananggrekresidence.co.id"/>
    <x v="7"/>
    <s v="Finance &amp; Accounting"/>
    <s v="Account Receivable Staff"/>
    <s v="Standard"/>
    <x v="0"/>
  </r>
  <r>
    <s v="User"/>
    <s v="Chief CH"/>
    <s v="chief.ch@tamananggrekresidence.co.id"/>
    <x v="7"/>
    <s v="Facilities"/>
    <s v="Facility Assistant Manager"/>
    <s v="Standard"/>
    <x v="0"/>
  </r>
  <r>
    <s v="User"/>
    <s v="chief engineering"/>
    <s v="chief.eng@tamananggrekresidence.co.id"/>
    <x v="7"/>
    <s v="Engineering"/>
    <s v="Engineering Assistant Manager"/>
    <s v="Standard"/>
    <x v="0"/>
  </r>
  <r>
    <s v="User"/>
    <s v="Chief GS"/>
    <s v="chief.gs@tamananggrekresidence.co.id"/>
    <x v="7"/>
    <s v="Operational"/>
    <s v=""/>
    <s v="Standard"/>
    <x v="0"/>
  </r>
  <r>
    <s v="User"/>
    <s v="chief tenant relation"/>
    <s v="chief.tr@tamananggrekresidence.co.id"/>
    <x v="7"/>
    <s v="GE &amp; TR"/>
    <s v=""/>
    <s v="Standard"/>
    <x v="0"/>
  </r>
  <r>
    <s v="User"/>
    <s v="coll fa 1"/>
    <s v="coll.fa1@tamananggrekresidence.co.id"/>
    <x v="7"/>
    <s v="Finance &amp; Accounting"/>
    <s v="Collection Staff"/>
    <s v="Standard"/>
    <x v="0"/>
  </r>
  <r>
    <s v="User"/>
    <s v="Collection Staff 1"/>
    <s v="collection.1@tamananggrekresidence.co.id"/>
    <x v="7"/>
    <s v="Finance &amp; Accounting"/>
    <s v="Collection Staff"/>
    <s v="Standard"/>
    <x v="0"/>
  </r>
  <r>
    <s v="User"/>
    <s v="finance &amp; accounting assistance manager"/>
    <s v="fa.asmen@tamananggrekresidence.co.id"/>
    <x v="7"/>
    <s v="Finance &amp; Accounting"/>
    <s v="Finance &amp; Accounting Assistant Manager"/>
    <s v="Standard"/>
    <x v="0"/>
  </r>
  <r>
    <s v="User"/>
    <s v="kasir fa"/>
    <s v="kasir.fa@tamananggrekresidence.co.id"/>
    <x v="7"/>
    <s v="Finance &amp; Accounting"/>
    <s v="Account Receivable Staff"/>
    <s v="Standard"/>
    <x v="0"/>
  </r>
  <r>
    <s v="User"/>
    <s v="property manager"/>
    <s v="property.manager@tamananggrekresidence.co.id"/>
    <x v="7"/>
    <s v="Property Management"/>
    <s v="Property Manager"/>
    <s v="Standard"/>
    <x v="0"/>
  </r>
  <r>
    <s v="User"/>
    <s v="purchasing"/>
    <s v="purchasing@tamananggrekresidence.co.id"/>
    <x v="7"/>
    <s v="Procurement"/>
    <s v="Purchasing Staff"/>
    <s v="Standard"/>
    <x v="0"/>
  </r>
  <r>
    <s v="User"/>
    <s v="spv tax"/>
    <s v="spv.tax@tamananggrekresidence.co.id"/>
    <x v="7"/>
    <s v="Finance &amp; Accounting"/>
    <s v="Tax Supervisor"/>
    <s v="Standard"/>
    <x v="0"/>
  </r>
  <r>
    <s v="User"/>
    <s v="storekeeper"/>
    <s v="storekeeper@tamananggrekresidence.co.id"/>
    <x v="7"/>
    <s v="HR &amp; GA"/>
    <s v="Store Keeper"/>
    <s v="Standard"/>
    <x v="0"/>
  </r>
  <r>
    <s v="User"/>
    <s v="Admin Engineering"/>
    <s v="admin.engineering@menarajakarta.co.id"/>
    <x v="8"/>
    <s v="Engineering"/>
    <s v="Engineering Administration Staff"/>
    <s v="Standard"/>
    <x v="0"/>
  </r>
  <r>
    <s v="User"/>
    <s v="Angga Fabriharda"/>
    <s v="angga.fabriharda@menarajakarta.co.id"/>
    <x v="8"/>
    <s v="Engineering"/>
    <s v="Plumbing &amp; Civil Supervisor"/>
    <s v="Standard"/>
    <x v="0"/>
  </r>
  <r>
    <s v="User"/>
    <s v="AP FA"/>
    <s v="ap.fa@menarajakarta.co.id"/>
    <x v="8"/>
    <s v="Finance &amp; Accounting"/>
    <s v="Account Payable Staff"/>
    <s v="Standard"/>
    <x v="0"/>
  </r>
  <r>
    <s v="User"/>
    <s v="AR FA"/>
    <s v="ar.fa@menarajakarta.co.id"/>
    <x v="8"/>
    <s v="Finance &amp; Accounting"/>
    <s v="Account Receivable Staff"/>
    <s v="Standard"/>
    <x v="0"/>
  </r>
  <r>
    <s v="User"/>
    <s v="Building Operation"/>
    <s v="building.operation@menarajakarta.co.id"/>
    <x v="8"/>
    <s v="Operational"/>
    <s v="Operation Supervisor"/>
    <s v="Standard"/>
    <x v="0"/>
  </r>
  <r>
    <s v="User"/>
    <s v="Chief Engineering"/>
    <s v="chief.engineering@menarajakarta.co.id"/>
    <x v="8"/>
    <s v="Engineering"/>
    <s v="Engineering Assistant Manager"/>
    <s v="Standard"/>
    <x v="0"/>
  </r>
  <r>
    <s v="User"/>
    <s v="Chief Tenant Relation"/>
    <s v="chieftenant.relation@menarajakarta.co.id"/>
    <x v="8"/>
    <s v="Tenant Relation"/>
    <s v="Tenant Relation Assistant Manager"/>
    <s v="Standard"/>
    <x v="0"/>
  </r>
  <r>
    <s v="User"/>
    <s v="Collection"/>
    <s v="coll@menarajakarta.co.id"/>
    <x v="8"/>
    <s v="Finance &amp; Accounting"/>
    <s v="Collection Staff"/>
    <s v="Standard"/>
    <x v="0"/>
  </r>
  <r>
    <s v="User"/>
    <s v="Deputy Property Manager"/>
    <s v="deputyproperty.manager@menarajakarta.co.id"/>
    <x v="8"/>
    <s v="Management"/>
    <s v="Property Manager"/>
    <s v="Standard"/>
    <x v="0"/>
  </r>
  <r>
    <s v="User"/>
    <s v="Edi Purwanto"/>
    <s v="supervisor.engineering3@menarajakarta.co.id"/>
    <x v="8"/>
    <s v="Engineering"/>
    <s v="Engineering Supervisor"/>
    <s v="Standard"/>
    <x v="0"/>
  </r>
  <r>
    <s v="User"/>
    <s v="General Admin"/>
    <s v="general.admin@menarajakarta.co.id"/>
    <x v="8"/>
    <s v="Operational"/>
    <s v="General Administration Staff"/>
    <s v="Standard"/>
    <x v="0"/>
  </r>
  <r>
    <s v="User"/>
    <s v="Housekeeping"/>
    <s v="housekeeping@menarajakarta.co.id"/>
    <x v="8"/>
    <s v="Operational"/>
    <s v="Housekeeping Staff"/>
    <s v="Standard"/>
    <x v="0"/>
  </r>
  <r>
    <s v="User"/>
    <s v="Irene Garcia"/>
    <s v="irene.garcia@menarajakarta.co.id"/>
    <x v="8"/>
    <s v="Center Experience"/>
    <s v="Events Senior Supervisor"/>
    <s v="Standard"/>
    <x v="0"/>
  </r>
  <r>
    <s v="User"/>
    <s v="Wuwanjie Septian"/>
    <s v="wuwanjie.septian@asri.co.id"/>
    <x v="3"/>
    <s v="IT"/>
    <s v="IT Application Senior Manager"/>
    <s v="Standard"/>
    <x v="1"/>
  </r>
  <r>
    <s v="User"/>
    <s v="Linda Herlinawati"/>
    <s v="linda.herlinawati@menarajakarta.co.id"/>
    <x v="8"/>
    <s v="HR &amp; GA"/>
    <s v="HR &amp; GA Supervisor"/>
    <s v="Standard"/>
    <x v="0"/>
  </r>
  <r>
    <s v="User"/>
    <s v="Property Manager"/>
    <s v="property.manager@menarajakarta.co.id"/>
    <x v="8"/>
    <s v="Management"/>
    <s v="Property Manager"/>
    <s v="Standard"/>
    <x v="0"/>
  </r>
  <r>
    <s v="User"/>
    <s v="Ruslan"/>
    <s v="ruslan.arifin@menarajakarta.co.id"/>
    <x v="8"/>
    <s v="Engineering"/>
    <s v="Engineering Manager"/>
    <s v="Standard"/>
    <x v="0"/>
  </r>
  <r>
    <s v="User"/>
    <s v="Safira Firdy"/>
    <s v="safira.firdy@menarajakarta.co.id"/>
    <x v="8"/>
    <s v="Engineering"/>
    <s v="Engineering Administration Staff"/>
    <s v="Standard"/>
    <x v="0"/>
  </r>
  <r>
    <s v="User"/>
    <s v="SPV Fit Out"/>
    <s v="spv.fitout@menarajakarta.co.id"/>
    <x v="8"/>
    <s v="Fit Out"/>
    <s v="Fit Out Supervisor"/>
    <s v="Standard"/>
    <x v="0"/>
  </r>
  <r>
    <s v="User"/>
    <s v="Security"/>
    <s v="security@menarajakarta.co.id"/>
    <x v="8"/>
    <s v="Operational"/>
    <s v="Security Staff"/>
    <s v="Standard"/>
    <x v="0"/>
  </r>
  <r>
    <s v="User"/>
    <s v="Chief HSE"/>
    <s v="chief.hse@menarajakarta.co.id"/>
    <x v="8"/>
    <s v="Operational"/>
    <s v="Chief HSE"/>
    <s v="Standard"/>
    <x v="0"/>
  </r>
  <r>
    <s v="User"/>
    <s v="SPV Tenant Relation"/>
    <s v="spvtenant.relation@menarajakarta.co.id"/>
    <x v="8"/>
    <s v="Tenant Relation"/>
    <s v="Tenant Relation Supervisor"/>
    <s v="Standard"/>
    <x v="0"/>
  </r>
  <r>
    <s v="User"/>
    <s v="Storekeeper"/>
    <s v="storekeeper@menarajakarta.co.id"/>
    <x v="8"/>
    <s v="HR &amp; GA"/>
    <s v="Storekeeper"/>
    <s v="Standard"/>
    <x v="0"/>
  </r>
  <r>
    <s v="User"/>
    <s v="Supervisor Engineering 1"/>
    <s v="supervisor.engineering1@menarajakarta.co.id"/>
    <x v="8"/>
    <s v="Engineering"/>
    <s v="Engineering Supervisor"/>
    <s v="Standard"/>
    <x v="0"/>
  </r>
  <r>
    <s v="User"/>
    <s v="Supervisor Engineering 2"/>
    <s v="supervisor.engineering2@menarajakarta.co.id"/>
    <x v="8"/>
    <s v="Engineering"/>
    <s v="Engineering Supervisor"/>
    <s v="Standard"/>
    <x v="0"/>
  </r>
  <r>
    <s v="User"/>
    <s v="Tenant Relation"/>
    <s v="tenant.relation@menarajakarta.co.id"/>
    <x v="8"/>
    <s v="Tenant Relation"/>
    <s v="Tenant Relation Staff"/>
    <s v="Standard"/>
    <x v="0"/>
  </r>
  <r>
    <s v="User"/>
    <s v="Yudiantoro Hermawan"/>
    <s v="yudiantoro.hermawan@asri.co.id"/>
    <x v="3"/>
    <s v="Center Experience"/>
    <s v="Casual Leasing Assistant Manager"/>
    <s v="Standard"/>
    <x v="0"/>
  </r>
  <r>
    <s v="User"/>
    <s v="Admin Engineering"/>
    <s v="admin.engineering@fatmawaticitycenter.co.id"/>
    <x v="9"/>
    <s v="Engineering"/>
    <s v="Engineering Administration Staff"/>
    <s v="Standard"/>
    <x v="0"/>
  </r>
  <r>
    <s v="User"/>
    <s v="BM"/>
    <s v="bm@fatmawaticitycenter.co.id"/>
    <x v="9"/>
    <s v="Management"/>
    <s v="Property Manager"/>
    <s v="Standard"/>
    <x v="0"/>
  </r>
  <r>
    <s v="User"/>
    <s v="Chief Engineering"/>
    <s v="chief.eng@fatmawaticitycenter.co.id"/>
    <x v="9"/>
    <s v="Engineering"/>
    <s v="Chief Engineering"/>
    <s v="Standard"/>
    <x v="0"/>
  </r>
  <r>
    <s v="User"/>
    <s v="Chief Tenant Relation"/>
    <s v="chief.tr@fatmawaticitycenter.co.id"/>
    <x v="9"/>
    <s v="Tenant Relation"/>
    <s v="Chief Tenant Relation"/>
    <s v="Standard"/>
    <x v="0"/>
  </r>
  <r>
    <s v="User"/>
    <s v="Collection"/>
    <s v="collection@fatmawaticitycenter.co.id"/>
    <x v="9"/>
    <s v="Finance &amp; Accounting"/>
    <s v="Collection Staff"/>
    <s v="Standard"/>
    <x v="0"/>
  </r>
  <r>
    <s v="User"/>
    <s v="DC HSE"/>
    <s v="dc.hse@fatmawaticitycenter.co.id"/>
    <x v="9"/>
    <s v="General Services"/>
    <s v="HSE Staff"/>
    <s v="Standard"/>
    <x v="0"/>
  </r>
  <r>
    <s v="User"/>
    <s v="Engineering"/>
    <s v="engineering@fatmawaticitycenter.co.id"/>
    <x v="9"/>
    <s v="Engineering"/>
    <s v="Engineering Staff"/>
    <s v="Standard"/>
    <x v="0"/>
  </r>
  <r>
    <s v="Non User"/>
    <s v="Fatmawati City Center"/>
    <s v="fatmawaticitycenter@fatmawaticitycenter.co.id"/>
    <x v="9"/>
    <s v="Tenant Relation"/>
    <s v="Tenant Relation Staff"/>
    <s v="Standard"/>
    <x v="0"/>
  </r>
  <r>
    <s v="User"/>
    <s v="General Admin"/>
    <s v="general.admin@fatmawaticitycenter.co.id"/>
    <x v="9"/>
    <s v="Property Management"/>
    <s v="General Administration Staff"/>
    <s v="Standard"/>
    <x v="0"/>
  </r>
  <r>
    <s v="User"/>
    <s v="gracia loemongga"/>
    <s v="gracia.loemongga@fatmawaticitycenter.co.id"/>
    <x v="9"/>
    <s v="HR &amp; GA"/>
    <s v="HR &amp; GA Operation Staff"/>
    <s v="Standard"/>
    <x v="0"/>
  </r>
  <r>
    <s v="User"/>
    <s v="HSE"/>
    <s v="hse@fatmawaticitycenter.co.id"/>
    <x v="9"/>
    <s v="General Services"/>
    <s v="HSE Supervisor"/>
    <s v="Standard"/>
    <x v="0"/>
  </r>
  <r>
    <s v="User"/>
    <s v="Operation"/>
    <s v="ops@fatmawaticitycenter.co.id"/>
    <x v="9"/>
    <s v="Operational"/>
    <s v="Operation Supervisor"/>
    <s v="Standard"/>
    <x v="0"/>
  </r>
  <r>
    <s v="User"/>
    <s v="Rifka Oktaviana"/>
    <s v="ap@fatmawaticitycenter.co.id"/>
    <x v="9"/>
    <s v="Finance &amp; Accounting"/>
    <s v="Account Payable Staff"/>
    <s v="Standard"/>
    <x v="0"/>
  </r>
  <r>
    <s v="User"/>
    <s v="SPV Lead Engineering"/>
    <s v="spv.engineering@fatmawaticitycenter.co.id"/>
    <x v="9"/>
    <s v="Engineering"/>
    <s v="Engineering Assistant Manager"/>
    <s v="Standard"/>
    <x v="0"/>
  </r>
  <r>
    <s v="User"/>
    <s v="SPV Tenant Relation"/>
    <s v="spv.tr@fatmawaticitycenter.co.id"/>
    <x v="9"/>
    <s v="Tenant Relation"/>
    <s v="Tenant Relation Supervisor"/>
    <s v="Standard"/>
    <x v="0"/>
  </r>
  <r>
    <s v="User"/>
    <s v="Storekeeper"/>
    <s v="storekeeper@fatmawaticitycenter.co.id"/>
    <x v="9"/>
    <s v="HR &amp; GA"/>
    <s v="Storekeeper"/>
    <s v="Standard"/>
    <x v="0"/>
  </r>
  <r>
    <s v="User"/>
    <s v="Tenant Relation"/>
    <s v="tr@fatmawaticitycenter.co.id"/>
    <x v="9"/>
    <s v="Tenant Relation"/>
    <s v="Tenant Relation Staff"/>
    <s v="Standard"/>
    <x v="0"/>
  </r>
  <r>
    <s v="Non User"/>
    <s v="Admin Purchasing"/>
    <s v="adminpurchasing@district8.co"/>
    <x v="10"/>
    <s v="Procurement"/>
    <s v="Procurement Staff"/>
    <s v="Standard"/>
    <x v="1"/>
  </r>
  <r>
    <s v="User"/>
    <s v="Admin Purchasing 2"/>
    <s v="admin.purchasing2@district8.co"/>
    <x v="10"/>
    <s v="Procurement"/>
    <s v="Procurement Staff"/>
    <s v="Standard"/>
    <x v="1"/>
  </r>
  <r>
    <s v="User"/>
    <s v="Casey Puspa A"/>
    <s v="casey.puspa@district8.co"/>
    <x v="10"/>
    <s v="HSE"/>
    <s v="Hse Supervisor"/>
    <s v="Standard"/>
    <x v="1"/>
  </r>
  <r>
    <s v="Non User"/>
    <s v="Cashier Finance D8"/>
    <s v="financed8@district8.co"/>
    <x v="10"/>
    <s v="Finance &amp; Accounting"/>
    <s v="Finance &amp; Accounting"/>
    <s v="Standard"/>
    <x v="1"/>
  </r>
  <r>
    <s v="Non User"/>
    <s v="D8 Finance"/>
    <s v="finance@district8.co"/>
    <x v="10"/>
    <s v="Finance &amp; Accounting"/>
    <s v="Finance &amp; Accounting Staff"/>
    <s v="Standard"/>
    <x v="1"/>
  </r>
  <r>
    <s v="User"/>
    <s v="Deden Mulyana"/>
    <s v="deden.mulyana@district8.co"/>
    <x v="10"/>
    <s v="HRGA &amp; LEGAL"/>
    <s v="Legal Assistant Manager"/>
    <s v="Standard"/>
    <x v="0"/>
  </r>
  <r>
    <s v="User"/>
    <s v="Desi Lamria Indriani"/>
    <s v="desi.indriani@district8.co"/>
    <x v="10"/>
    <s v="Finance &amp; Accounting"/>
    <s v="Account Payable"/>
    <s v="Standard"/>
    <x v="1"/>
  </r>
  <r>
    <s v="User"/>
    <s v="Dian Ekawati"/>
    <s v="dian.ekawati@district8.co"/>
    <x v="10"/>
    <s v="FINANCE &amp; ACCOUNTING"/>
    <s v="Collection Staff"/>
    <s v="Standard"/>
    <x v="1"/>
  </r>
  <r>
    <s v="User"/>
    <s v="Dillie Febrian"/>
    <s v="dillie.febrian@district8.co"/>
    <x v="10"/>
    <s v="General Services"/>
    <s v="General Service Manager"/>
    <s v="Standard"/>
    <x v="1"/>
  </r>
  <r>
    <s v="User"/>
    <s v="Dina Fitriana"/>
    <s v="dina.fitriana@district8.co"/>
    <x v="10"/>
    <s v="FINANCE &amp; ACCOUNTING"/>
    <s v="Collection Staff"/>
    <s v="Standard"/>
    <x v="1"/>
  </r>
  <r>
    <s v="User"/>
    <s v="Dirk Fischbach"/>
    <s v="dirk.fischbach@district8.co"/>
    <x v="10"/>
    <s v="BUILDING MANAGEMENT"/>
    <s v="Building Management General Manager"/>
    <s v="Standard"/>
    <x v="0"/>
  </r>
  <r>
    <s v="User"/>
    <s v="Elizabeth Putri"/>
    <s v="elizabeth.putri@district8.co"/>
    <x v="10"/>
    <s v="Procurement"/>
    <s v="Procurement Assistant Manager"/>
    <s v="Standard"/>
    <x v="1"/>
  </r>
  <r>
    <s v="User"/>
    <s v="Hanwi sofjan"/>
    <s v="Hanwi.sofjan@district8.co"/>
    <x v="10"/>
    <s v="FINANCE &amp; ACCOUNTING"/>
    <s v="Account Payable Supervisor"/>
    <s v="Standard"/>
    <x v="1"/>
  </r>
  <r>
    <s v="User"/>
    <s v="Irma Yulyanti"/>
    <s v="irma.yulyanti@district8.co"/>
    <x v="10"/>
    <s v="FINANCE &amp; ACCOUNTING"/>
    <s v="Account Receiveble Staff"/>
    <s v="Standard"/>
    <x v="1"/>
  </r>
  <r>
    <s v="User"/>
    <s v="Kartika Hilda"/>
    <s v="kartika.hilda@district8.co"/>
    <x v="10"/>
    <s v="Procurement"/>
    <s v="Procurement Supervisor"/>
    <s v="Standard"/>
    <x v="1"/>
  </r>
  <r>
    <s v="User"/>
    <s v="Lenny Juniartha Christine"/>
    <s v="lenny.juniartha@district8.co"/>
    <x v="10"/>
    <s v="BUSINESS DEVELOPMENT"/>
    <s v="Business Development Manager"/>
    <s v="Standard"/>
    <x v="1"/>
  </r>
  <r>
    <s v="User"/>
    <s v="Linda Herlinawati"/>
    <s v="linda.herlinawati@district8.co"/>
    <x v="10"/>
    <s v="HR &amp; GA"/>
    <s v="HR &amp; GA Supervisor"/>
    <s v="Standard"/>
    <x v="1"/>
  </r>
  <r>
    <s v="User"/>
    <s v="Molyvia"/>
    <s v="molyvia.molyvia@district8.co"/>
    <x v="10"/>
    <s v="CLIENT SERVICES APARTMENT"/>
    <s v="Client Services Manager"/>
    <s v="Standard"/>
    <x v="1"/>
  </r>
  <r>
    <s v="User"/>
    <s v="Nikodemus Budi Prajitno"/>
    <s v="nikodemus.budi@district8.co"/>
    <x v="10"/>
    <s v="Procurement"/>
    <s v="Procurement Staff"/>
    <s v="Standard"/>
    <x v="1"/>
  </r>
  <r>
    <s v="User"/>
    <s v="Nita Rama yunita"/>
    <s v="nita.rama@district8.co"/>
    <x v="10"/>
    <s v="FINANCE &amp; ACCOUNTING"/>
    <s v="Finance &amp; Accouting Manager"/>
    <s v="Standard"/>
    <x v="1"/>
  </r>
  <r>
    <s v="User"/>
    <s v="Nurhadi"/>
    <s v="nurhadi.nurhadi@district8.co"/>
    <x v="10"/>
    <s v="Procurement"/>
    <s v="Procurement Supervisor"/>
    <s v="Standard"/>
    <x v="1"/>
  </r>
  <r>
    <s v="User"/>
    <s v="Oscar Delon"/>
    <s v="oscar.delon@district8.co"/>
    <x v="10"/>
    <s v="FINANCE &amp; ACCOUNTING"/>
    <s v="Finance &amp; Accounting Supervisor"/>
    <s v="Standard"/>
    <x v="1"/>
  </r>
  <r>
    <s v="User"/>
    <s v="Sheila Andriana"/>
    <s v="sheila.andriana@district8.co"/>
    <x v="10"/>
    <s v="CLIENT SERVICES OFFICE"/>
    <s v="Client Services Manager"/>
    <s v="Standard"/>
    <x v="1"/>
  </r>
  <r>
    <s v="User"/>
    <s v="Sulaiman"/>
    <s v="sulaiman.sulaiman@district8.co"/>
    <x v="10"/>
    <s v="Finance &amp; Accounting"/>
    <s v="Account Receivable Staff"/>
    <s v="Standard"/>
    <x v="1"/>
  </r>
  <r>
    <s v="User"/>
    <s v="Suyatno"/>
    <s v="suyatno.suyatno@district8.co"/>
    <x v="10"/>
    <s v="Engineering"/>
    <s v="Engineering Assistant Manager"/>
    <s v="Standard"/>
    <x v="0"/>
  </r>
  <r>
    <s v="User"/>
    <s v="Tiur Lamria"/>
    <s v="tiur.lamria@district8.co"/>
    <x v="10"/>
    <s v="Procurement"/>
    <s v="Purchasing Staff"/>
    <s v="Standard"/>
    <x v="1"/>
  </r>
  <r>
    <s v="User"/>
    <s v="Vinka Novelia"/>
    <s v="vinka.novelia@district8.co"/>
    <x v="10"/>
    <s v="Procurement"/>
    <s v="Procurement Manager"/>
    <s v="Standard"/>
    <x v="1"/>
  </r>
  <r>
    <s v="User"/>
    <s v="Vivi Nurhaliza"/>
    <s v="vivi.nurhaliza@district8.co"/>
    <x v="10"/>
    <s v="Finance &amp; Accounting"/>
    <s v="Tax Staff"/>
    <s v="Standard"/>
    <x v="1"/>
  </r>
  <r>
    <s v="User"/>
    <s v="Win Ardyani"/>
    <s v="win.ardyani@district8.co"/>
    <x v="10"/>
    <s v="Finance &amp; Accounting"/>
    <s v="Finance &amp; Accounting Supervisor"/>
    <s v="Standard"/>
    <x v="1"/>
  </r>
  <r>
    <s v="User"/>
    <s v="Yuli Yanah"/>
    <s v="yuli.yanah@asri.co.id"/>
    <x v="3"/>
    <s v="Hospitality"/>
    <s v="Hospitality Purchasing Manager"/>
    <s v="Standard"/>
    <x v="1"/>
  </r>
  <r>
    <s v="User"/>
    <s v="Yusrizal"/>
    <s v="yusrizal@district8.co"/>
    <x v="10"/>
    <s v="Engineering"/>
    <s v="Engineering Assistant Manager"/>
    <s v="Standard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CD132E-320D-4C2A-98A7-EDFE720D25A3}" name="PivotTable4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6:D39" firstHeaderRow="1" firstDataRow="2" firstDataCol="1"/>
  <pivotFields count="8">
    <pivotField compact="0" outline="0" showAll="0"/>
    <pivotField compact="0" outline="0" showAll="0"/>
    <pivotField dataField="1" compact="0" outline="0" showAll="0"/>
    <pivotField axis="axisRow" compact="0" outline="0" showAll="0">
      <items count="12">
        <item x="1"/>
        <item x="3"/>
        <item x="10"/>
        <item x="9"/>
        <item x="6"/>
        <item x="4"/>
        <item x="2"/>
        <item x="8"/>
        <item x="5"/>
        <item x="0"/>
        <item x="7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4">
        <item x="1"/>
        <item x="0"/>
        <item m="1" x="2"/>
        <item t="default"/>
      </items>
    </pivotField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Email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BD62FD-17A7-4A69-8FB8-755B8E56E7BE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License">
  <location ref="A8:E21" firstHeaderRow="1" firstDataRow="2" firstDataCol="1"/>
  <pivotFields count="8">
    <pivotField showAll="0"/>
    <pivotField showAll="0">
      <items count="685">
        <item x="572"/>
        <item x="361"/>
        <item x="493"/>
        <item x="362"/>
        <item x="94"/>
        <item x="398"/>
        <item x="0"/>
        <item x="95"/>
        <item x="399"/>
        <item x="400"/>
        <item x="401"/>
        <item x="96"/>
        <item x="494"/>
        <item x="573"/>
        <item x="495"/>
        <item x="496"/>
        <item x="464"/>
        <item x="497"/>
        <item x="97"/>
        <item x="98"/>
        <item x="465"/>
        <item x="498"/>
        <item x="99"/>
        <item x="574"/>
        <item x="466"/>
        <item x="499"/>
        <item x="575"/>
        <item x="42"/>
        <item x="100"/>
        <item x="576"/>
        <item x="1"/>
        <item x="101"/>
        <item x="363"/>
        <item x="577"/>
        <item x="103"/>
        <item x="102"/>
        <item x="2"/>
        <item x="104"/>
        <item x="105"/>
        <item x="106"/>
        <item x="107"/>
        <item x="43"/>
        <item x="108"/>
        <item x="578"/>
        <item x="579"/>
        <item x="72"/>
        <item x="109"/>
        <item x="364"/>
        <item x="3"/>
        <item x="110"/>
        <item x="111"/>
        <item x="112"/>
        <item x="44"/>
        <item x="113"/>
        <item x="541"/>
        <item x="114"/>
        <item x="115"/>
        <item x="580"/>
        <item x="4"/>
        <item x="116"/>
        <item x="402"/>
        <item x="117"/>
        <item x="118"/>
        <item x="5"/>
        <item x="403"/>
        <item x="500"/>
        <item x="501"/>
        <item x="404"/>
        <item x="542"/>
        <item x="502"/>
        <item x="503"/>
        <item x="119"/>
        <item x="6"/>
        <item x="120"/>
        <item x="121"/>
        <item x="73"/>
        <item x="122"/>
        <item x="7"/>
        <item x="365"/>
        <item x="405"/>
        <item x="123"/>
        <item x="124"/>
        <item x="125"/>
        <item x="126"/>
        <item x="45"/>
        <item x="127"/>
        <item x="128"/>
        <item x="581"/>
        <item x="129"/>
        <item x="406"/>
        <item x="130"/>
        <item x="582"/>
        <item x="74"/>
        <item x="131"/>
        <item x="46"/>
        <item x="132"/>
        <item x="133"/>
        <item x="8"/>
        <item x="134"/>
        <item x="135"/>
        <item x="407"/>
        <item x="136"/>
        <item x="563"/>
        <item x="9"/>
        <item x="367"/>
        <item x="368"/>
        <item x="543"/>
        <item x="583"/>
        <item x="137"/>
        <item x="139"/>
        <item x="272"/>
        <item x="47"/>
        <item x="584"/>
        <item x="585"/>
        <item x="140"/>
        <item x="48"/>
        <item x="49"/>
        <item x="75"/>
        <item x="408"/>
        <item x="141"/>
        <item x="504"/>
        <item x="505"/>
        <item x="564"/>
        <item x="506"/>
        <item x="557"/>
        <item x="507"/>
        <item x="142"/>
        <item x="143"/>
        <item x="144"/>
        <item x="369"/>
        <item x="145"/>
        <item x="76"/>
        <item x="146"/>
        <item x="508"/>
        <item x="544"/>
        <item x="509"/>
        <item x="586"/>
        <item x="587"/>
        <item x="147"/>
        <item x="588"/>
        <item x="589"/>
        <item x="590"/>
        <item x="591"/>
        <item x="592"/>
        <item x="148"/>
        <item x="149"/>
        <item x="409"/>
        <item x="150"/>
        <item x="151"/>
        <item x="152"/>
        <item x="565"/>
        <item x="593"/>
        <item x="594"/>
        <item x="138"/>
        <item x="595"/>
        <item x="156"/>
        <item x="510"/>
        <item x="545"/>
        <item x="10"/>
        <item x="596"/>
        <item x="410"/>
        <item x="153"/>
        <item x="411"/>
        <item x="155"/>
        <item x="157"/>
        <item x="158"/>
        <item x="159"/>
        <item x="597"/>
        <item x="160"/>
        <item x="50"/>
        <item x="161"/>
        <item x="598"/>
        <item x="412"/>
        <item x="599"/>
        <item x="600"/>
        <item x="413"/>
        <item x="162"/>
        <item x="414"/>
        <item x="163"/>
        <item x="164"/>
        <item x="511"/>
        <item x="165"/>
        <item x="166"/>
        <item x="11"/>
        <item x="415"/>
        <item x="546"/>
        <item x="167"/>
        <item x="168"/>
        <item x="12"/>
        <item x="601"/>
        <item x="416"/>
        <item x="169"/>
        <item x="13"/>
        <item x="417"/>
        <item x="170"/>
        <item x="171"/>
        <item x="172"/>
        <item x="173"/>
        <item x="602"/>
        <item x="566"/>
        <item x="370"/>
        <item x="418"/>
        <item x="14"/>
        <item x="603"/>
        <item x="371"/>
        <item x="604"/>
        <item x="15"/>
        <item x="605"/>
        <item x="174"/>
        <item x="175"/>
        <item x="176"/>
        <item x="177"/>
        <item x="606"/>
        <item x="178"/>
        <item x="179"/>
        <item x="467"/>
        <item x="180"/>
        <item x="607"/>
        <item x="181"/>
        <item x="372"/>
        <item x="608"/>
        <item x="567"/>
        <item x="419"/>
        <item x="183"/>
        <item x="184"/>
        <item x="420"/>
        <item x="609"/>
        <item x="182"/>
        <item x="16"/>
        <item x="185"/>
        <item x="186"/>
        <item x="187"/>
        <item x="468"/>
        <item x="512"/>
        <item x="188"/>
        <item x="189"/>
        <item x="17"/>
        <item x="610"/>
        <item x="513"/>
        <item x="154"/>
        <item x="191"/>
        <item x="547"/>
        <item x="77"/>
        <item x="192"/>
        <item x="190"/>
        <item x="193"/>
        <item x="611"/>
        <item x="568"/>
        <item x="469"/>
        <item x="612"/>
        <item x="613"/>
        <item x="614"/>
        <item x="421"/>
        <item x="51"/>
        <item x="373"/>
        <item x="78"/>
        <item x="422"/>
        <item x="18"/>
        <item x="197"/>
        <item x="198"/>
        <item x="374"/>
        <item x="52"/>
        <item x="79"/>
        <item x="199"/>
        <item x="194"/>
        <item x="615"/>
        <item x="200"/>
        <item x="195"/>
        <item x="375"/>
        <item x="202"/>
        <item x="423"/>
        <item x="203"/>
        <item x="53"/>
        <item x="204"/>
        <item x="201"/>
        <item x="207"/>
        <item x="54"/>
        <item x="376"/>
        <item x="205"/>
        <item x="196"/>
        <item x="206"/>
        <item x="209"/>
        <item x="210"/>
        <item x="211"/>
        <item x="212"/>
        <item x="424"/>
        <item x="213"/>
        <item x="208"/>
        <item x="548"/>
        <item x="216"/>
        <item x="616"/>
        <item x="214"/>
        <item x="514"/>
        <item x="617"/>
        <item x="618"/>
        <item x="377"/>
        <item x="425"/>
        <item x="515"/>
        <item x="80"/>
        <item x="217"/>
        <item x="55"/>
        <item x="218"/>
        <item x="378"/>
        <item x="221"/>
        <item x="619"/>
        <item x="219"/>
        <item x="426"/>
        <item x="220"/>
        <item x="470"/>
        <item x="622"/>
        <item x="222"/>
        <item x="81"/>
        <item x="427"/>
        <item x="620"/>
        <item x="223"/>
        <item x="428"/>
        <item x="549"/>
        <item x="224"/>
        <item x="621"/>
        <item x="82"/>
        <item x="83"/>
        <item x="623"/>
        <item x="19"/>
        <item x="215"/>
        <item x="471"/>
        <item x="252"/>
        <item x="225"/>
        <item x="472"/>
        <item x="473"/>
        <item x="474"/>
        <item x="227"/>
        <item x="20"/>
        <item x="429"/>
        <item x="228"/>
        <item x="379"/>
        <item x="229"/>
        <item x="350"/>
        <item x="21"/>
        <item x="22"/>
        <item x="230"/>
        <item x="624"/>
        <item x="516"/>
        <item x="380"/>
        <item x="23"/>
        <item x="231"/>
        <item x="381"/>
        <item x="232"/>
        <item x="233"/>
        <item x="366"/>
        <item x="234"/>
        <item x="382"/>
        <item x="235"/>
        <item x="274"/>
        <item x="84"/>
        <item x="626"/>
        <item x="625"/>
        <item x="236"/>
        <item x="85"/>
        <item x="237"/>
        <item x="430"/>
        <item x="238"/>
        <item x="627"/>
        <item x="239"/>
        <item x="551"/>
        <item x="56"/>
        <item x="628"/>
        <item x="629"/>
        <item x="383"/>
        <item x="240"/>
        <item x="431"/>
        <item x="241"/>
        <item x="630"/>
        <item x="242"/>
        <item x="243"/>
        <item x="244"/>
        <item x="384"/>
        <item x="57"/>
        <item x="631"/>
        <item x="475"/>
        <item x="432"/>
        <item x="24"/>
        <item x="245"/>
        <item x="246"/>
        <item x="247"/>
        <item x="552"/>
        <item x="248"/>
        <item x="250"/>
        <item x="251"/>
        <item x="249"/>
        <item x="476"/>
        <item x="477"/>
        <item x="478"/>
        <item x="479"/>
        <item x="25"/>
        <item x="226"/>
        <item x="632"/>
        <item x="436"/>
        <item x="633"/>
        <item x="634"/>
        <item x="26"/>
        <item x="253"/>
        <item x="87"/>
        <item x="433"/>
        <item x="254"/>
        <item x="27"/>
        <item x="86"/>
        <item x="434"/>
        <item x="255"/>
        <item x="435"/>
        <item x="256"/>
        <item x="635"/>
        <item x="257"/>
        <item x="258"/>
        <item x="58"/>
        <item x="636"/>
        <item x="259"/>
        <item x="260"/>
        <item x="637"/>
        <item x="261"/>
        <item x="262"/>
        <item x="263"/>
        <item x="638"/>
        <item x="639"/>
        <item x="640"/>
        <item x="264"/>
        <item x="265"/>
        <item x="266"/>
        <item x="59"/>
        <item x="60"/>
        <item x="267"/>
        <item x="437"/>
        <item x="268"/>
        <item x="269"/>
        <item x="641"/>
        <item x="61"/>
        <item x="385"/>
        <item x="270"/>
        <item x="480"/>
        <item x="569"/>
        <item x="271"/>
        <item x="642"/>
        <item x="28"/>
        <item x="643"/>
        <item x="386"/>
        <item x="273"/>
        <item x="275"/>
        <item x="481"/>
        <item x="644"/>
        <item x="276"/>
        <item x="517"/>
        <item x="438"/>
        <item x="518"/>
        <item x="519"/>
        <item x="277"/>
        <item x="278"/>
        <item x="29"/>
        <item x="279"/>
        <item x="280"/>
        <item x="281"/>
        <item x="282"/>
        <item x="62"/>
        <item x="645"/>
        <item x="63"/>
        <item x="30"/>
        <item x="283"/>
        <item x="31"/>
        <item x="32"/>
        <item x="439"/>
        <item x="284"/>
        <item x="285"/>
        <item x="286"/>
        <item x="646"/>
        <item x="287"/>
        <item x="288"/>
        <item x="33"/>
        <item x="289"/>
        <item x="647"/>
        <item x="440"/>
        <item x="520"/>
        <item x="88"/>
        <item x="290"/>
        <item x="291"/>
        <item x="441"/>
        <item x="442"/>
        <item x="570"/>
        <item x="292"/>
        <item x="293"/>
        <item x="34"/>
        <item x="89"/>
        <item x="648"/>
        <item x="294"/>
        <item x="482"/>
        <item x="649"/>
        <item x="295"/>
        <item x="443"/>
        <item x="296"/>
        <item x="650"/>
        <item x="297"/>
        <item x="298"/>
        <item x="299"/>
        <item x="64"/>
        <item x="651"/>
        <item x="388"/>
        <item x="553"/>
        <item x="35"/>
        <item x="387"/>
        <item x="36"/>
        <item x="444"/>
        <item x="554"/>
        <item x="300"/>
        <item x="521"/>
        <item x="483"/>
        <item x="301"/>
        <item x="302"/>
        <item x="303"/>
        <item x="304"/>
        <item x="305"/>
        <item x="652"/>
        <item x="653"/>
        <item x="654"/>
        <item x="556"/>
        <item x="306"/>
        <item x="307"/>
        <item x="308"/>
        <item x="65"/>
        <item x="484"/>
        <item x="389"/>
        <item x="655"/>
        <item x="656"/>
        <item x="66"/>
        <item x="309"/>
        <item x="446"/>
        <item x="310"/>
        <item x="657"/>
        <item x="37"/>
        <item x="311"/>
        <item x="447"/>
        <item x="312"/>
        <item x="445"/>
        <item x="313"/>
        <item x="658"/>
        <item x="485"/>
        <item x="314"/>
        <item x="67"/>
        <item x="522"/>
        <item x="523"/>
        <item x="524"/>
        <item x="555"/>
        <item x="525"/>
        <item x="526"/>
        <item x="527"/>
        <item x="528"/>
        <item x="571"/>
        <item x="529"/>
        <item x="558"/>
        <item x="530"/>
        <item x="531"/>
        <item x="532"/>
        <item x="315"/>
        <item x="659"/>
        <item x="90"/>
        <item x="316"/>
        <item x="317"/>
        <item x="68"/>
        <item x="69"/>
        <item x="660"/>
        <item x="486"/>
        <item x="487"/>
        <item x="488"/>
        <item x="489"/>
        <item x="533"/>
        <item x="390"/>
        <item x="661"/>
        <item x="318"/>
        <item x="449"/>
        <item x="662"/>
        <item x="319"/>
        <item x="391"/>
        <item x="663"/>
        <item x="559"/>
        <item x="560"/>
        <item x="490"/>
        <item x="448"/>
        <item x="320"/>
        <item x="450"/>
        <item x="91"/>
        <item x="664"/>
        <item x="665"/>
        <item x="321"/>
        <item x="451"/>
        <item x="322"/>
        <item x="323"/>
        <item x="452"/>
        <item x="453"/>
        <item x="324"/>
        <item x="325"/>
        <item x="326"/>
        <item x="327"/>
        <item x="454"/>
        <item x="534"/>
        <item x="535"/>
        <item x="536"/>
        <item x="537"/>
        <item x="538"/>
        <item x="539"/>
        <item x="540"/>
        <item x="392"/>
        <item x="92"/>
        <item x="38"/>
        <item x="70"/>
        <item x="328"/>
        <item x="666"/>
        <item x="329"/>
        <item x="330"/>
        <item x="39"/>
        <item x="40"/>
        <item x="667"/>
        <item x="331"/>
        <item x="332"/>
        <item x="333"/>
        <item x="455"/>
        <item x="334"/>
        <item x="668"/>
        <item x="456"/>
        <item x="335"/>
        <item x="336"/>
        <item x="669"/>
        <item x="337"/>
        <item x="393"/>
        <item x="338"/>
        <item x="339"/>
        <item x="340"/>
        <item x="341"/>
        <item x="41"/>
        <item x="342"/>
        <item x="670"/>
        <item x="343"/>
        <item x="344"/>
        <item x="671"/>
        <item x="457"/>
        <item x="672"/>
        <item x="673"/>
        <item x="459"/>
        <item x="345"/>
        <item x="346"/>
        <item x="458"/>
        <item x="71"/>
        <item x="674"/>
        <item x="394"/>
        <item x="460"/>
        <item x="395"/>
        <item x="347"/>
        <item x="561"/>
        <item x="348"/>
        <item x="349"/>
        <item x="353"/>
        <item x="675"/>
        <item x="93"/>
        <item x="676"/>
        <item x="351"/>
        <item x="352"/>
        <item x="461"/>
        <item x="677"/>
        <item x="550"/>
        <item x="396"/>
        <item x="462"/>
        <item x="463"/>
        <item x="354"/>
        <item x="678"/>
        <item x="491"/>
        <item x="355"/>
        <item x="679"/>
        <item x="356"/>
        <item x="492"/>
        <item x="680"/>
        <item x="562"/>
        <item x="357"/>
        <item x="681"/>
        <item x="682"/>
        <item x="397"/>
        <item x="683"/>
        <item x="358"/>
        <item x="359"/>
        <item x="360"/>
        <item t="default"/>
      </items>
    </pivotField>
    <pivotField showAll="0"/>
    <pivotField showAll="0"/>
    <pivotField axis="axisRow" showAll="0">
      <items count="12">
        <item x="1"/>
        <item x="2"/>
        <item x="10"/>
        <item x="9"/>
        <item x="7"/>
        <item x="5"/>
        <item x="3"/>
        <item x="4"/>
        <item x="6"/>
        <item x="0"/>
        <item x="8"/>
        <item t="default"/>
      </items>
    </pivotField>
    <pivotField showAll="0"/>
    <pivotField showAll="0"/>
    <pivotField axis="axisCol" dataField="1" showAll="0">
      <items count="4">
        <item x="2"/>
        <item x="1"/>
        <item x="0"/>
        <item t="default"/>
      </items>
    </pivotField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Licens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16D9FA-E551-46E1-ABC9-794D9A57D0F6}" name="PivotTable5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G28:H31" firstHeaderRow="1" firstDataRow="1" firstDataCol="1" rowPageCount="1" colPageCount="1"/>
  <pivotFields count="8">
    <pivotField compact="0" outline="0" showAll="0"/>
    <pivotField compact="0" outline="0" showAll="0"/>
    <pivotField dataField="1" compact="0" outline="0" showAll="0"/>
    <pivotField axis="axisPage" compact="0" outline="0" multipleItemSelectionAllowed="1" showAll="0">
      <items count="12">
        <item x="1"/>
        <item x="3"/>
        <item x="10"/>
        <item x="9"/>
        <item x="6"/>
        <item x="4"/>
        <item x="2"/>
        <item x="8"/>
        <item x="5"/>
        <item x="0"/>
        <item x="7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4">
        <item x="1"/>
        <item x="0"/>
        <item m="1" x="2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Items count="1">
    <i/>
  </colItems>
  <pageFields count="1">
    <pageField fld="3" hier="-1"/>
  </pageFields>
  <dataFields count="1">
    <dataField name="Count of Email" fld="2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94770F-F572-4FAC-AB40-83ED1B292DA5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4:B65" firstHeaderRow="2" firstDataRow="2" firstDataCol="1" rowPageCount="2" colPageCount="1"/>
  <pivotFields count="16">
    <pivotField axis="axisPage" compact="0" outline="0" showAll="0">
      <items count="3">
        <item x="1"/>
        <item x="0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23">
        <item m="1" x="20"/>
        <item x="4"/>
        <item x="1"/>
        <item x="9"/>
        <item x="10"/>
        <item x="12"/>
        <item x="11"/>
        <item x="7"/>
        <item x="16"/>
        <item x="13"/>
        <item x="8"/>
        <item x="5"/>
        <item x="19"/>
        <item x="0"/>
        <item x="2"/>
        <item m="1" x="21"/>
        <item x="3"/>
        <item x="6"/>
        <item x="14"/>
        <item x="15"/>
        <item x="17"/>
        <item x="18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 sortType="descending">
      <items count="62">
        <item m="1" x="59"/>
        <item x="29"/>
        <item x="32"/>
        <item x="19"/>
        <item x="22"/>
        <item x="4"/>
        <item x="55"/>
        <item x="37"/>
        <item x="20"/>
        <item x="2"/>
        <item x="8"/>
        <item x="53"/>
        <item x="7"/>
        <item x="10"/>
        <item x="3"/>
        <item x="54"/>
        <item x="1"/>
        <item x="17"/>
        <item x="14"/>
        <item x="45"/>
        <item x="40"/>
        <item x="15"/>
        <item x="13"/>
        <item x="21"/>
        <item x="12"/>
        <item x="30"/>
        <item x="31"/>
        <item x="57"/>
        <item x="33"/>
        <item x="0"/>
        <item x="38"/>
        <item x="16"/>
        <item x="41"/>
        <item x="58"/>
        <item x="28"/>
        <item x="26"/>
        <item x="39"/>
        <item x="42"/>
        <item x="6"/>
        <item x="18"/>
        <item m="1" x="60"/>
        <item x="5"/>
        <item x="9"/>
        <item x="11"/>
        <item x="23"/>
        <item x="24"/>
        <item x="25"/>
        <item x="27"/>
        <item x="34"/>
        <item x="35"/>
        <item x="36"/>
        <item x="43"/>
        <item x="44"/>
        <item x="46"/>
        <item x="47"/>
        <item x="48"/>
        <item x="49"/>
        <item x="50"/>
        <item x="51"/>
        <item x="52"/>
        <item x="5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60">
    <i>
      <x v="12"/>
    </i>
    <i>
      <x v="9"/>
    </i>
    <i>
      <x v="29"/>
    </i>
    <i>
      <x v="16"/>
    </i>
    <i>
      <x v="5"/>
    </i>
    <i>
      <x v="38"/>
    </i>
    <i>
      <x v="21"/>
    </i>
    <i>
      <x v="22"/>
    </i>
    <i>
      <x v="31"/>
    </i>
    <i>
      <x v="13"/>
    </i>
    <i>
      <x v="14"/>
    </i>
    <i>
      <x v="23"/>
    </i>
    <i>
      <x v="41"/>
    </i>
    <i>
      <x v="7"/>
    </i>
    <i>
      <x v="42"/>
    </i>
    <i>
      <x v="17"/>
    </i>
    <i>
      <x v="3"/>
    </i>
    <i>
      <x v="1"/>
    </i>
    <i>
      <x v="18"/>
    </i>
    <i>
      <x v="8"/>
    </i>
    <i>
      <x v="39"/>
    </i>
    <i>
      <x v="24"/>
    </i>
    <i>
      <x v="55"/>
    </i>
    <i>
      <x v="15"/>
    </i>
    <i>
      <x v="57"/>
    </i>
    <i>
      <x v="59"/>
    </i>
    <i>
      <x v="60"/>
    </i>
    <i>
      <x v="35"/>
    </i>
    <i>
      <x v="27"/>
    </i>
    <i>
      <x v="44"/>
    </i>
    <i>
      <x v="46"/>
    </i>
    <i>
      <x v="34"/>
    </i>
    <i>
      <x v="2"/>
    </i>
    <i>
      <x v="11"/>
    </i>
    <i>
      <x v="25"/>
    </i>
    <i>
      <x v="10"/>
    </i>
    <i>
      <x v="54"/>
    </i>
    <i>
      <x v="37"/>
    </i>
    <i>
      <x v="33"/>
    </i>
    <i>
      <x v="56"/>
    </i>
    <i>
      <x v="52"/>
    </i>
    <i>
      <x v="50"/>
    </i>
    <i>
      <x v="36"/>
    </i>
    <i>
      <x v="20"/>
    </i>
    <i>
      <x v="43"/>
    </i>
    <i>
      <x v="58"/>
    </i>
    <i>
      <x v="28"/>
    </i>
    <i>
      <x v="51"/>
    </i>
    <i>
      <x v="45"/>
    </i>
    <i>
      <x v="53"/>
    </i>
    <i>
      <x v="32"/>
    </i>
    <i>
      <x v="19"/>
    </i>
    <i>
      <x v="47"/>
    </i>
    <i>
      <x v="4"/>
    </i>
    <i>
      <x v="48"/>
    </i>
    <i>
      <x v="26"/>
    </i>
    <i>
      <x v="49"/>
    </i>
    <i>
      <x v="6"/>
    </i>
    <i>
      <x v="30"/>
    </i>
    <i t="grand">
      <x/>
    </i>
  </rowItems>
  <colItems count="1">
    <i/>
  </colItems>
  <pageFields count="2">
    <pageField fld="0" hier="-1"/>
    <pageField fld="11" hier="-1"/>
  </pageFields>
  <dataFields count="1">
    <dataField name="Count of Email" fld="2" subtotal="count" baseField="0" baseItem="0"/>
  </dataFields>
  <formats count="12">
    <format dxfId="30">
      <pivotArea dataOnly="0" labelOnly="1" outline="0" fieldPosition="0">
        <references count="1">
          <reference field="15" count="1">
            <x v="12"/>
          </reference>
        </references>
      </pivotArea>
    </format>
    <format dxfId="29">
      <pivotArea dataOnly="0" labelOnly="1" outline="0" fieldPosition="0">
        <references count="1">
          <reference field="15" count="1">
            <x v="34"/>
          </reference>
        </references>
      </pivotArea>
    </format>
    <format dxfId="28">
      <pivotArea dataOnly="0" labelOnly="1" outline="0" fieldPosition="0">
        <references count="1">
          <reference field="15" count="1">
            <x v="21"/>
          </reference>
        </references>
      </pivotArea>
    </format>
    <format dxfId="27">
      <pivotArea dataOnly="0" labelOnly="1" outline="0" fieldPosition="0">
        <references count="1">
          <reference field="15" count="1">
            <x v="31"/>
          </reference>
        </references>
      </pivotArea>
    </format>
    <format dxfId="26">
      <pivotArea dataOnly="0" labelOnly="1" outline="0" fieldPosition="0">
        <references count="1">
          <reference field="15" count="1">
            <x v="32"/>
          </reference>
        </references>
      </pivotArea>
    </format>
    <format dxfId="25">
      <pivotArea dataOnly="0" labelOnly="1" outline="0" fieldPosition="0">
        <references count="1">
          <reference field="15" count="1">
            <x v="16"/>
          </reference>
        </references>
      </pivotArea>
    </format>
    <format dxfId="24">
      <pivotArea dataOnly="0" labelOnly="1" outline="0" fieldPosition="0">
        <references count="1">
          <reference field="15" count="1">
            <x v="17"/>
          </reference>
        </references>
      </pivotArea>
    </format>
    <format dxfId="23">
      <pivotArea dataOnly="0" labelOnly="1" outline="0" fieldPosition="0">
        <references count="1">
          <reference field="15" count="1">
            <x v="22"/>
          </reference>
        </references>
      </pivotArea>
    </format>
    <format dxfId="22">
      <pivotArea dataOnly="0" labelOnly="1" outline="0" fieldPosition="0">
        <references count="1">
          <reference field="15" count="1">
            <x v="23"/>
          </reference>
        </references>
      </pivotArea>
    </format>
    <format dxfId="21">
      <pivotArea field="15" type="button" dataOnly="0" labelOnly="1" outline="0" axis="axisRow" fieldPosition="0"/>
    </format>
    <format dxfId="20">
      <pivotArea dataOnly="0" labelOnly="1" outline="0" fieldPosition="0">
        <references count="1">
          <reference field="11" count="0"/>
        </references>
      </pivotArea>
    </format>
    <format dxfId="19">
      <pivotArea dataOnly="0" labelOnly="1" grandCol="1" outline="0" fieldPosition="0"/>
    </format>
  </formats>
  <pivotTableStyleInfo name="PivotStyleDark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0086C0-F3EC-4FD3-BCB3-1756B98110AF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X1:Z16" firstHeaderRow="1" firstDataRow="1" firstDataCol="2"/>
  <pivotFields count="1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>
      <items count="35">
        <item x="12"/>
        <item x="1"/>
        <item x="5"/>
        <item x="19"/>
        <item x="6"/>
        <item x="31"/>
        <item x="24"/>
        <item x="26"/>
        <item x="8"/>
        <item x="25"/>
        <item x="3"/>
        <item x="9"/>
        <item x="11"/>
        <item x="13"/>
        <item x="0"/>
        <item x="22"/>
        <item x="15"/>
        <item x="18"/>
        <item x="17"/>
        <item x="20"/>
        <item x="7"/>
        <item x="21"/>
        <item x="23"/>
        <item x="4"/>
        <item x="2"/>
        <item x="10"/>
        <item x="27"/>
        <item x="33"/>
        <item x="32"/>
        <item x="14"/>
        <item x="28"/>
        <item x="29"/>
        <item x="30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8">
        <item x="0"/>
        <item x="11"/>
        <item x="12"/>
        <item x="5"/>
        <item x="8"/>
        <item x="1"/>
        <item x="9"/>
        <item x="6"/>
        <item x="2"/>
        <item x="10"/>
        <item x="3"/>
        <item x="7"/>
        <item x="4"/>
        <item x="13"/>
        <item x="16"/>
        <item x="14"/>
        <item x="1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h="1" x="1"/>
        <item x="0"/>
        <item t="default"/>
      </items>
    </pivotField>
  </pivotFields>
  <rowFields count="2">
    <field x="16"/>
    <field x="11"/>
  </rowFields>
  <rowItems count="15"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 t="grand">
      <x/>
    </i>
  </rowItems>
  <colItems count="1">
    <i/>
  </colItems>
  <dataFields count="1">
    <dataField name="Count of Nama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26EC5-9E20-41A4-ABF1-63580784962D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T1:V11" firstHeaderRow="1" firstDataRow="1" firstDataCol="2"/>
  <pivotFields count="17"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3">
        <item x="0"/>
        <item x="1"/>
        <item x="2"/>
        <item x="3"/>
        <item x="4"/>
        <item x="27"/>
        <item x="28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30"/>
        <item x="29"/>
        <item x="31"/>
        <item x="23"/>
        <item x="24"/>
        <item x="25"/>
        <item x="26"/>
        <item t="default"/>
      </items>
    </pivotField>
    <pivotField axis="axisRow" compact="0" outline="0" showAll="0">
      <items count="3">
        <item x="1"/>
        <item h="1" x="0"/>
        <item t="default"/>
      </items>
    </pivotField>
  </pivotFields>
  <rowFields count="2">
    <field x="16"/>
    <field x="15"/>
  </rowFields>
  <rowItems count="10">
    <i>
      <x/>
      <x v="10"/>
    </i>
    <i r="1">
      <x v="13"/>
    </i>
    <i r="1">
      <x v="17"/>
    </i>
    <i r="1">
      <x v="18"/>
    </i>
    <i r="1">
      <x v="19"/>
    </i>
    <i r="1">
      <x v="24"/>
    </i>
    <i r="1">
      <x v="25"/>
    </i>
    <i r="1">
      <x v="27"/>
    </i>
    <i t="default">
      <x/>
    </i>
    <i t="grand">
      <x/>
    </i>
  </rowItems>
  <colItems count="1">
    <i/>
  </colItems>
  <dataFields count="1">
    <dataField name="Count of Email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164671-F13A-4F9D-B5D0-0ACF209896D7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76:B79" firstHeaderRow="1" firstDataRow="1" firstDataCol="1"/>
  <pivotFields count="16"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ount of Email" fld="2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90E333-437F-413A-88A1-2F79497EC662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108:AD115" firstHeaderRow="1" firstDataRow="2" firstDataCol="1"/>
  <pivotFields count="12"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6">
        <item x="4"/>
        <item x="1"/>
        <item x="3"/>
        <item x="2"/>
        <item x="0"/>
        <item t="default"/>
      </items>
    </pivotField>
    <pivotField axis="axisCol" showAll="0" sortType="descending">
      <items count="3">
        <item x="0"/>
        <item x="1"/>
        <item t="default"/>
      </items>
    </pivotField>
    <pivotField showAll="0"/>
    <pivotField showAll="0"/>
    <pivotField numFmtId="41" showAll="0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Count of DEPT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7E309E-6FC5-44E1-B828-DF86DF08C6E6}" name="PivotTable5" cacheId="13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Q108:W123" firstHeaderRow="1" firstDataRow="3" firstDataCol="1"/>
  <pivotFields count="21">
    <pivotField compact="0" outline="0" showAll="0"/>
    <pivotField compact="0" numFmtId="15" outline="0" showAll="0"/>
    <pivotField dataField="1" compact="0" outline="0" showAll="0"/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3">
        <item m="1" x="12"/>
        <item x="9"/>
        <item x="0"/>
        <item x="2"/>
        <item x="7"/>
        <item x="3"/>
        <item x="4"/>
        <item x="1"/>
        <item x="6"/>
        <item x="5"/>
        <item x="8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/>
    <pivotField axis="axisCol" compact="0" outline="0" showAll="0" sortType="descending">
      <items count="3">
        <item x="1"/>
        <item x="0"/>
        <item t="default"/>
      </items>
    </pivotField>
    <pivotField compact="0" outline="0" showAll="0"/>
    <pivotField compact="0" outline="0" showAll="0"/>
    <pivotField dataField="1" compact="0" outline="0" showAll="0"/>
  </pivotFields>
  <rowFields count="1">
    <field x="1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-2"/>
    <field x="17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/>
    </i>
  </colItems>
  <dataFields count="2">
    <dataField name="Count of EXISTING / MPP " fld="2" subtotal="count" baseField="0" baseItem="0"/>
    <dataField name="Sum of TOTAL" fld="20" baseField="0" baseItem="0" numFmtId="3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617D67-DA0E-4ADE-A6CF-5E2C0D212A95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1" rowHeaderCaption="Department" colHeaderCaption="License">
  <location ref="A31:D72" firstHeaderRow="1" firstDataRow="2" firstDataCol="1" rowPageCount="1" colPageCount="1"/>
  <pivotFields count="16">
    <pivotField showAll="0"/>
    <pivotField showAll="0"/>
    <pivotField dataField="1" showAll="0"/>
    <pivotField showAll="0"/>
    <pivotField axis="axisPage" showAll="0">
      <items count="12">
        <item x="1"/>
        <item x="2"/>
        <item x="10"/>
        <item x="9"/>
        <item x="7"/>
        <item x="5"/>
        <item x="3"/>
        <item x="4"/>
        <item x="6"/>
        <item x="0"/>
        <item x="8"/>
        <item t="default"/>
      </items>
    </pivotField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49">
        <item m="1" x="40"/>
        <item x="23"/>
        <item m="1" x="47"/>
        <item x="20"/>
        <item x="19"/>
        <item x="4"/>
        <item x="36"/>
        <item x="31"/>
        <item m="1" x="41"/>
        <item m="1" x="45"/>
        <item x="28"/>
        <item x="30"/>
        <item x="25"/>
        <item x="21"/>
        <item x="3"/>
        <item x="8"/>
        <item x="34"/>
        <item x="7"/>
        <item x="11"/>
        <item x="2"/>
        <item x="35"/>
        <item m="1" x="46"/>
        <item x="1"/>
        <item m="1" x="43"/>
        <item m="1" x="39"/>
        <item x="18"/>
        <item x="17"/>
        <item x="32"/>
        <item x="16"/>
        <item x="13"/>
        <item x="22"/>
        <item x="9"/>
        <item x="10"/>
        <item x="29"/>
        <item x="0"/>
        <item x="6"/>
        <item x="14"/>
        <item x="27"/>
        <item x="37"/>
        <item x="24"/>
        <item m="1" x="42"/>
        <item x="15"/>
        <item m="1" x="44"/>
        <item x="5"/>
        <item x="33"/>
        <item x="12"/>
        <item x="26"/>
        <item x="38"/>
        <item t="default"/>
      </items>
    </pivotField>
  </pivotFields>
  <rowFields count="1">
    <field x="15"/>
  </rowFields>
  <rowItems count="40">
    <i>
      <x v="1"/>
    </i>
    <i>
      <x v="3"/>
    </i>
    <i>
      <x v="4"/>
    </i>
    <i>
      <x v="5"/>
    </i>
    <i>
      <x v="6"/>
    </i>
    <i>
      <x v="7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1"/>
    </i>
    <i>
      <x v="43"/>
    </i>
    <i>
      <x v="44"/>
    </i>
    <i>
      <x v="45"/>
    </i>
    <i>
      <x v="46"/>
    </i>
    <i>
      <x v="47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4" hier="-1"/>
  </pageFields>
  <dataFields count="1">
    <dataField name="Office 365 All Site" fld="2" subtotal="count" baseField="0" baseItem="0"/>
  </dataFields>
  <formats count="4">
    <format dxfId="17">
      <pivotArea field="15" type="button" dataOnly="0" labelOnly="1" outline="0" axis="axisRow" fieldPosition="0"/>
    </format>
    <format dxfId="16">
      <pivotArea dataOnly="0" labelOnly="1" fieldPosition="0">
        <references count="1">
          <reference field="7" count="0"/>
        </references>
      </pivotArea>
    </format>
    <format dxfId="15">
      <pivotArea dataOnly="0" labelOnly="1" grandCol="1" outline="0" fieldPosition="0"/>
    </format>
    <format dxfId="14">
      <pivotArea type="origin" dataOnly="0" labelOnly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CDD18D-D229-425E-9A4D-E8CC34F5FC32}" name="Table5" displayName="Table5" ref="A45:H351" totalsRowShown="0">
  <autoFilter ref="A45:H351" xr:uid="{DCCDD18D-D229-425E-9A4D-E8CC34F5FC32}">
    <filterColumn colId="3">
      <filters>
        <filter val="D8"/>
      </filters>
    </filterColumn>
  </autoFilter>
  <tableColumns count="8">
    <tableColumn id="1" xr3:uid="{B749F63D-F497-4DDE-B26C-4F63B6F3A1AD}" name="Tipe"/>
    <tableColumn id="2" xr3:uid="{D4091FEB-F085-43C3-9987-F674E5FF55F0}" name="Nama"/>
    <tableColumn id="3" xr3:uid="{FFE3FDD7-6418-45B4-A043-4899DE047640}" name="Email"/>
    <tableColumn id="4" xr3:uid="{4302D111-BD70-4FC6-96CC-37FB569D5D29}" name="Domain"/>
    <tableColumn id="5" xr3:uid="{57F3B47D-4D4A-4B9F-AD57-F212CEBF6A52}" name="Departemen"/>
    <tableColumn id="6" xr3:uid="{C1D371ED-53C1-4C35-930D-883CF8D9E3CE}" name="Job Title"/>
    <tableColumn id="7" xr3:uid="{6C47661A-C755-4CB5-8E49-11471BAE4D5E}" name="License"/>
    <tableColumn id="8" xr3:uid="{2D73043D-5282-4A00-9E32-1B2AC710C5C5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057959-1C2C-486B-AEE9-40429743393A}" name="Table2" displayName="Table2" ref="A1:P11" totalsRowShown="0">
  <autoFilter ref="A1:P11" xr:uid="{43057959-1C2C-486B-AEE9-40429743393A}"/>
  <tableColumns count="16">
    <tableColumn id="1" xr3:uid="{9287276B-C2FB-4DC0-B24C-41BD171FE380}" name="Tipe"/>
    <tableColumn id="2" xr3:uid="{396D68A6-FFF6-4B4F-B8C1-679D379ACBCA}" name="Nama"/>
    <tableColumn id="3" xr3:uid="{D331A84C-382A-47A4-A5FD-89918C9936AB}" name="Email"/>
    <tableColumn id="4" xr3:uid="{F6B067E9-5BB4-4323-A92E-BB957593ADD0}" name="No. Telp"/>
    <tableColumn id="5" xr3:uid="{48C6C7A1-9CC0-45F8-BB95-43B937C0D3F0}" name="Domain"/>
    <tableColumn id="6" xr3:uid="{3BFF533F-E821-46FC-8EA2-04C88132A626}" name="Departemen"/>
    <tableColumn id="7" xr3:uid="{63E3BC74-1D2B-441B-BADC-05D2424FC3CF}" name="Job Title"/>
    <tableColumn id="8" xr3:uid="{1CE29EFE-D3EF-4022-A9EA-EECF8DC2C474}" name="License"/>
    <tableColumn id="9" xr3:uid="{7D65B1C7-D72A-4D3F-ABD8-5E08E028C22C}" name="NIK"/>
    <tableColumn id="10" xr3:uid="{3B69E547-A7F2-4E04-80D1-CEE8BD073E6E}" name="Level"/>
    <tableColumn id="11" xr3:uid="{67B5092C-0D1C-45FE-89C8-B9BF88A7930E}" name="Custom Attribute 1 (LOCATION)"/>
    <tableColumn id="12" xr3:uid="{50A90F50-1403-41EE-9B34-35A1BCE4FEA5}" name="Custom Attribute 2 (LEVELLING NAME)"/>
    <tableColumn id="13" xr3:uid="{62FF0A03-541F-4FCA-B82B-C68519E96C6C}" name="Custom Attribute 3 (NIK)"/>
    <tableColumn id="14" xr3:uid="{D92D3290-15AD-4D21-B706-C73B92740D94}" name="Custom Attribute 4 (HIREDATE)"/>
    <tableColumn id="15" xr3:uid="{6B0B7447-C6B7-43E5-8DD1-F3E56EA5EB9B}" name="JOB TITLE (SUNFISH)"/>
    <tableColumn id="16" xr3:uid="{EB1EAA92-3DDA-4472-AF0D-F0EA7786E8AD}" name="Departemen NEW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4F4B40-5D62-4FEF-AD3E-7C0F0E225507}" name="Table6" displayName="Table6" ref="A17:K35" totalsRowShown="0">
  <autoFilter ref="A17:K35" xr:uid="{C24F4B40-5D62-4FEF-AD3E-7C0F0E225507}"/>
  <tableColumns count="11">
    <tableColumn id="1" xr3:uid="{3A46AC90-40B2-4BE1-B956-73B27B9E8B9D}" name="PT Beban"/>
    <tableColumn id="2" xr3:uid="{6E5D3ABE-21FC-4C81-9DEB-56AB507EAAEA}" name="Nama"/>
    <tableColumn id="3" xr3:uid="{628D4C15-CCE5-4BB7-952A-30BCD23C6213}" name="Email"/>
    <tableColumn id="4" xr3:uid="{D14CFBC0-2D97-42EE-9C04-231E29FE90D0}" name="No. Telp"/>
    <tableColumn id="5" xr3:uid="{C3E0A26E-5748-4438-B082-0354110DE131}" name="Domain"/>
    <tableColumn id="6" xr3:uid="{C858DA07-A86D-4071-B98C-5B21DB2E948D}" name="Departemen"/>
    <tableColumn id="7" xr3:uid="{35D5A5A4-1878-457B-9F69-95B78A11FC38}" name="Job Title"/>
    <tableColumn id="8" xr3:uid="{FB3F1E52-4972-4D14-891F-3D4024F4EC49}" name="License"/>
    <tableColumn id="9" xr3:uid="{0BC96CC0-8C41-43DC-8CFE-61AE14D5CD9B}" name="NIK"/>
    <tableColumn id="10" xr3:uid="{3BCD2604-B860-41D7-A453-B079511ACD29}" name="Level"/>
    <tableColumn id="11" xr3:uid="{088F515E-A89B-40CC-9D64-A2D4A0D1A07B}" name="Custom Attribute 1 (LOCATION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E7A742-B106-4ABF-840E-EDC6877005FB}" name="Table3" displayName="Table3" ref="A1:Q45" totalsRowShown="0">
  <autoFilter ref="A1:Q45" xr:uid="{1CE7A742-B106-4ABF-840E-EDC6877005FB}"/>
  <tableColumns count="17">
    <tableColumn id="1" xr3:uid="{6C40FF50-F887-4659-B736-5060D2B4B2F6}" name="Tipe"/>
    <tableColumn id="2" xr3:uid="{5547FB57-CA6F-4A10-95BC-2F981819C5B3}" name="Nama"/>
    <tableColumn id="3" xr3:uid="{3512B425-6D44-4AEA-A7D8-7FEFC0D244E6}" name="Email"/>
    <tableColumn id="4" xr3:uid="{9C8B0682-FEB8-4F56-A2B4-6A30571C7077}" name="No. Telp"/>
    <tableColumn id="5" xr3:uid="{372546B5-3013-4EAA-91AC-1CD68293D1B8}" name="Domain"/>
    <tableColumn id="6" xr3:uid="{9B014AC7-BE20-4113-8A8B-878A0B5DABAB}" name="Departemen"/>
    <tableColumn id="7" xr3:uid="{670BE6CA-4CF9-445F-B27B-CA01A39E7E81}" name="Job Title"/>
    <tableColumn id="8" xr3:uid="{680B1D8B-FD64-441B-B503-435C859FF1C3}" name="License"/>
    <tableColumn id="9" xr3:uid="{C99CC206-138B-4E76-885E-871DF1DF5FE3}" name="NIK"/>
    <tableColumn id="10" xr3:uid="{736E79E4-8CD6-4EA6-AB0E-46FB26D44737}" name="Level"/>
    <tableColumn id="11" xr3:uid="{4431D921-4BBE-4124-BF7F-C8C5B7DF6E05}" name="Custom Attribute 1 (LOCATION)"/>
    <tableColumn id="12" xr3:uid="{A7F52F6D-9C8D-4DDB-B4C2-C0145AE4E85E}" name="Custom Attribute 2 (LEVELLING NAME)"/>
    <tableColumn id="13" xr3:uid="{8427AC9C-AC52-434C-92CB-0AFCA4ADB3FC}" name="Custom Attribute 3 (NIK)"/>
    <tableColumn id="14" xr3:uid="{F8CB0627-678C-4BEF-89D7-C093CF87AED5}" name="Custom Attribute 4 (HIREDATE)" dataDxfId="18"/>
    <tableColumn id="15" xr3:uid="{933EA436-78D4-4881-A887-FD0D6CF79133}" name="JOB TITLE (SUNFISH)"/>
    <tableColumn id="16" xr3:uid="{C4E3B942-BD7F-4717-BFE9-1451C76AE441}" name="Departemen NEW"/>
    <tableColumn id="17" xr3:uid="{E04E88C6-5324-4A33-8731-FE3B35FC0C77}" name="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3C85F0-1D1D-4673-8F2E-2D4CD3EB912D}" name="Table1" displayName="Table1" ref="A1:P2" totalsRowShown="0">
  <autoFilter ref="A1:P2" xr:uid="{D03C85F0-1D1D-4673-8F2E-2D4CD3EB912D}"/>
  <tableColumns count="16">
    <tableColumn id="1" xr3:uid="{28620386-3088-4604-9204-DB0F66E70CCF}" name="Tipe"/>
    <tableColumn id="2" xr3:uid="{50EE4285-3D1B-4724-A273-CD264225C605}" name="Nama"/>
    <tableColumn id="3" xr3:uid="{03C19E52-B537-474B-9102-2A77BC4400AE}" name="Email"/>
    <tableColumn id="4" xr3:uid="{5D7B6C9B-F2FA-4DC2-9667-00C0A6E9DAA4}" name="No. Telp"/>
    <tableColumn id="5" xr3:uid="{40E50736-204D-4462-9127-02597EFDE1A7}" name="Domain"/>
    <tableColumn id="6" xr3:uid="{496FBDDF-30D2-4CB9-AB46-6BAED8574A9F}" name="Departemen"/>
    <tableColumn id="7" xr3:uid="{3D6DA66D-E6BA-4EAE-89D2-975CC6FF7185}" name="Job Title"/>
    <tableColumn id="8" xr3:uid="{788894C6-E6CC-43FC-AE04-635F9569EDBC}" name="License"/>
    <tableColumn id="9" xr3:uid="{04623087-9EA6-4654-A42D-6E810820C75E}" name="NIK"/>
    <tableColumn id="10" xr3:uid="{09E8E0B0-D8E4-43AF-A378-DB7E57BDA579}" name="Level"/>
    <tableColumn id="11" xr3:uid="{54ABEA41-A67A-4263-BC3B-737E8B983FD3}" name="Custom Attribute 1 (LOCATION)"/>
    <tableColumn id="12" xr3:uid="{F2899607-DCA2-485D-8B4A-385B1DC56573}" name="Custom Attribute 2 (LEVELLING NAME)"/>
    <tableColumn id="13" xr3:uid="{76C7E5A4-E3BD-439E-9A70-9953EC0B62C3}" name="Custom Attribute 3 (NIK)"/>
    <tableColumn id="14" xr3:uid="{6A491942-C9E1-4D79-B360-919BA85316B4}" name="Custom Attribute 4 (HIREDATE)"/>
    <tableColumn id="15" xr3:uid="{B5EF2292-E18E-4F9F-ACA5-22B48F9534A7}" name="JOB TITLE (SUNFISH)"/>
    <tableColumn id="16" xr3:uid="{B6FAEC26-B0F3-4CFA-865C-2AA5CF123BCC}" name="Departemen NEW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1A89B2-F95D-434F-9E6A-4B5203E31E19}" name="Table4" displayName="Table4" ref="A1:U182" totalsRowShown="0">
  <autoFilter ref="A1:U182" xr:uid="{B41A89B2-F95D-434F-9E6A-4B5203E31E19}"/>
  <tableColumns count="21">
    <tableColumn id="1" xr3:uid="{A8D31CF6-87F0-4984-A965-CBFF738C69D4}" name="NO"/>
    <tableColumn id="2" xr3:uid="{8428C292-A8DA-4703-BEEB-7A7CC5DFA691}" name="JOIN DATE" dataDxfId="13"/>
    <tableColumn id="3" xr3:uid="{E2518DBD-0622-4E2F-A72A-9389198D2567}" name="EXISTING / MPP "/>
    <tableColumn id="4" xr3:uid="{8903E845-1911-4F21-9EE0-1BD5B39CB2C8}" name="Dept. Sesuai HC"/>
    <tableColumn id="5" xr3:uid="{17C81D81-8A6D-46B7-A6E7-88A60DE963E7}" name="NIK"/>
    <tableColumn id="6" xr3:uid="{2E3C8548-BA4A-490D-AA5F-334DF59B63D3}" name="NAMA"/>
    <tableColumn id="7" xr3:uid="{5483EBB6-33B6-4749-809F-9FF995681E49}" name="PT. BEBAN GAJI SAAT INI"/>
    <tableColumn id="8" xr3:uid="{2859AA17-C148-4555-A503-3194DFDBD439}" name="PT. BEBAN GAJI THN 2025"/>
    <tableColumn id="9" xr3:uid="{C0C66A85-0864-4FD5-AFD3-203E91620821}" name="PAYROLL BULAN"/>
    <tableColumn id="10" xr3:uid="{926D7630-AE37-44C8-91EB-58BB2DB947DD}" name="CLOSING"/>
    <tableColumn id="11" xr3:uid="{CAA810E5-3086-4B06-827F-F9E5EDF53D0D}" name="LEVEL"/>
    <tableColumn id="12" xr3:uid="{9C7DE908-8049-417E-8919-EDC88FE59F2B}" name="JOB TITLE"/>
    <tableColumn id="13" xr3:uid="{4672314E-7489-4013-BB6C-0768FC78BE97}" name="BEBAN GAJI DITANGGUNG"/>
    <tableColumn id="14" xr3:uid="{2CB197FE-8910-44E7-A69D-1698A7F5AA87}" name="HQ - UNIT"/>
    <tableColumn id="15" xr3:uid="{47EC15FB-28B3-4AF0-9B9E-51D20ADE6A9F}" name="UNIT"/>
    <tableColumn id="16" xr3:uid="{5597704F-0F47-425B-81DE-1C37785CCDD2}" name="REPORT F&amp;A : PT BEBAN GAJI"/>
    <tableColumn id="17" xr3:uid="{B77C8BF2-D11A-4435-802B-B326C7AEF4B2}" name="REPORT F&amp;A : JURNAL"/>
    <tableColumn id="18" xr3:uid="{8A49E158-53D2-4AA0-AED1-6A7CFB2039E7}" name="LICENSE O365"/>
    <tableColumn id="19" xr3:uid="{E09D1044-36D4-4F40-933F-D8AE3685C848}" name="ACTIVE MONTH" dataDxfId="12"/>
    <tableColumn id="20" xr3:uid="{E7BBA03D-B322-4E99-92A8-37C9C4746203}" name="PRICE" dataDxfId="11">
      <calculatedColumnFormula>IF(Table4[[#This Row],[LICENSE O365]]="BASIC",'License All Site'!$F$124,'License All Site'!$E$124)</calculatedColumnFormula>
    </tableColumn>
    <tableColumn id="21" xr3:uid="{D4CF8C1A-0915-4FD1-94CE-FC4129DCE9BE}" name="TOTAL" dataDxfId="10">
      <calculatedColumnFormula>Table4[[#This Row],[PRICE]]*Table4[[#This Row],[ACTIVE MONTH]]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ildan.pasha@asri.co.i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bi.iabp@asri.co.id" TargetMode="External"/><Relationship Id="rId13" Type="http://schemas.openxmlformats.org/officeDocument/2006/relationships/hyperlink" Target="mailto:bi.moi@asri.co.id" TargetMode="External"/><Relationship Id="rId18" Type="http://schemas.openxmlformats.org/officeDocument/2006/relationships/hyperlink" Target="mailto:bi.mjmall@asri.co.id" TargetMode="External"/><Relationship Id="rId26" Type="http://schemas.openxmlformats.org/officeDocument/2006/relationships/comments" Target="../comments1.xml"/><Relationship Id="rId3" Type="http://schemas.openxmlformats.org/officeDocument/2006/relationships/pivotTable" Target="../pivotTables/pivotTable9.xml"/><Relationship Id="rId21" Type="http://schemas.openxmlformats.org/officeDocument/2006/relationships/hyperlink" Target="mailto:bi.tares@asri.co.id" TargetMode="External"/><Relationship Id="rId7" Type="http://schemas.openxmlformats.org/officeDocument/2006/relationships/hyperlink" Target="mailto:bi.rd@asri.co.id" TargetMode="External"/><Relationship Id="rId12" Type="http://schemas.openxmlformats.org/officeDocument/2006/relationships/hyperlink" Target="mailto:alex.kusuma@asri.co.id" TargetMode="External"/><Relationship Id="rId17" Type="http://schemas.openxmlformats.org/officeDocument/2006/relationships/hyperlink" Target="mailto:bi.pika@asri.co.id" TargetMode="External"/><Relationship Id="rId25" Type="http://schemas.openxmlformats.org/officeDocument/2006/relationships/vmlDrawing" Target="../drawings/vmlDrawing1.vml"/><Relationship Id="rId2" Type="http://schemas.openxmlformats.org/officeDocument/2006/relationships/pivotTable" Target="../pivotTables/pivotTable8.xml"/><Relationship Id="rId16" Type="http://schemas.openxmlformats.org/officeDocument/2006/relationships/hyperlink" Target="mailto:bi.hublife@asri.co.id" TargetMode="External"/><Relationship Id="rId20" Type="http://schemas.openxmlformats.org/officeDocument/2006/relationships/hyperlink" Target="mailto:bi.mjpom@asri.co.id" TargetMode="External"/><Relationship Id="rId1" Type="http://schemas.openxmlformats.org/officeDocument/2006/relationships/pivotTable" Target="../pivotTables/pivotTable7.xml"/><Relationship Id="rId6" Type="http://schemas.openxmlformats.org/officeDocument/2006/relationships/hyperlink" Target="mailto:bi.fincon@asri.co.id" TargetMode="External"/><Relationship Id="rId11" Type="http://schemas.openxmlformats.org/officeDocument/2006/relationships/hyperlink" Target="mailto:bi.bod@asri.co.id" TargetMode="External"/><Relationship Id="rId24" Type="http://schemas.openxmlformats.org/officeDocument/2006/relationships/drawing" Target="../drawings/drawing2.xml"/><Relationship Id="rId5" Type="http://schemas.openxmlformats.org/officeDocument/2006/relationships/hyperlink" Target="mailto:spv.gs3@tamananggrekresidence.co.id" TargetMode="External"/><Relationship Id="rId15" Type="http://schemas.openxmlformats.org/officeDocument/2006/relationships/hyperlink" Target="mailto:bi.ggp@asri.co.id" TargetMode="External"/><Relationship Id="rId23" Type="http://schemas.openxmlformats.org/officeDocument/2006/relationships/hyperlink" Target="mailto:bi.flix@asri.co.id" TargetMode="External"/><Relationship Id="rId10" Type="http://schemas.openxmlformats.org/officeDocument/2006/relationships/hyperlink" Target="mailto:bi.managers@asri.co.id" TargetMode="External"/><Relationship Id="rId19" Type="http://schemas.openxmlformats.org/officeDocument/2006/relationships/hyperlink" Target="mailto:bi.district8@asri.co.id" TargetMode="External"/><Relationship Id="rId4" Type="http://schemas.openxmlformats.org/officeDocument/2006/relationships/pivotTable" Target="../pivotTables/pivotTable10.xml"/><Relationship Id="rId9" Type="http://schemas.openxmlformats.org/officeDocument/2006/relationships/hyperlink" Target="mailto:bi.it@asri.co.id" TargetMode="External"/><Relationship Id="rId14" Type="http://schemas.openxmlformats.org/officeDocument/2006/relationships/hyperlink" Target="mailto:bi.ashta@asri.co.id" TargetMode="External"/><Relationship Id="rId22" Type="http://schemas.openxmlformats.org/officeDocument/2006/relationships/hyperlink" Target="mailto:bi.fcc@asri.co.id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31E0-629A-4CF3-9B05-BDF87903D7A3}">
  <dimension ref="A1:H351"/>
  <sheetViews>
    <sheetView topLeftCell="A6" zoomScale="77" zoomScaleNormal="115" workbookViewId="0">
      <selection activeCell="F19" sqref="F19"/>
    </sheetView>
  </sheetViews>
  <sheetFormatPr defaultRowHeight="15" x14ac:dyDescent="0.25"/>
  <cols>
    <col min="1" max="1" width="13.140625" bestFit="1" customWidth="1"/>
    <col min="2" max="3" width="16.42578125" customWidth="1"/>
    <col min="4" max="4" width="10.5703125" bestFit="1" customWidth="1"/>
    <col min="5" max="5" width="13" customWidth="1"/>
    <col min="6" max="6" width="16.85546875" customWidth="1"/>
    <col min="7" max="7" width="10.5703125" bestFit="1" customWidth="1"/>
    <col min="8" max="8" width="13.140625" bestFit="1" customWidth="1"/>
    <col min="10" max="10" width="11.42578125" bestFit="1" customWidth="1"/>
    <col min="11" max="11" width="14.28515625" bestFit="1" customWidth="1"/>
    <col min="12" max="12" width="6" bestFit="1" customWidth="1"/>
    <col min="13" max="13" width="14.28515625" bestFit="1" customWidth="1"/>
    <col min="14" max="14" width="10" bestFit="1" customWidth="1"/>
    <col min="15" max="15" width="10.28515625" bestFit="1" customWidth="1"/>
    <col min="16" max="16" width="11.7109375" bestFit="1" customWidth="1"/>
    <col min="17" max="17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33">
        <v>45859</v>
      </c>
      <c r="C2" s="33">
        <v>45868</v>
      </c>
      <c r="D2">
        <f>(C2-B2)-1</f>
        <v>8</v>
      </c>
      <c r="E2">
        <f>GETPIVOTDATA("License",$A$8,"Domain","Ashta","License","Standard")+GETPIVOTDATA("License",$A$8,"Domain","D8","License","Standard")</f>
        <v>38</v>
      </c>
    </row>
    <row r="3" spans="1:5" x14ac:dyDescent="0.25">
      <c r="A3" t="s">
        <v>6</v>
      </c>
      <c r="B3" s="33">
        <v>45869</v>
      </c>
      <c r="C3" s="33">
        <v>45882</v>
      </c>
      <c r="D3">
        <f>(C3-B3)-3</f>
        <v>10</v>
      </c>
      <c r="E3">
        <f>GETPIVOTDATA("License",$A$8,"Domain","ASRI","License","Standard")+GETPIVOTDATA("License",$A$8,"Domain","PIK Avenue","License","Standard")</f>
        <v>206</v>
      </c>
    </row>
    <row r="4" spans="1:5" x14ac:dyDescent="0.25">
      <c r="A4" t="s">
        <v>7</v>
      </c>
      <c r="B4" s="33">
        <v>45883</v>
      </c>
      <c r="C4" s="33">
        <v>45891</v>
      </c>
      <c r="D4">
        <f>(C4-B4)-1</f>
        <v>7</v>
      </c>
      <c r="E4">
        <f>GETPIVOTDATA("License",$A$8,"Domain","Hublife","License","Standard")+GETPIVOTDATA("License",$A$8,"Domain","TaRes","License","Standard")</f>
        <v>21</v>
      </c>
    </row>
    <row r="5" spans="1:5" x14ac:dyDescent="0.25">
      <c r="A5" t="s">
        <v>8</v>
      </c>
      <c r="B5" s="33">
        <v>45894</v>
      </c>
      <c r="C5" s="33">
        <v>45898</v>
      </c>
      <c r="D5">
        <f>C5-B5</f>
        <v>4</v>
      </c>
      <c r="E5">
        <f>GETPIVOTDATA("License",$A$8,"Domain","MOI","License","Standard")+GETPIVOTDATA("License",$A$8,"Domain","GGP","License","Standard")</f>
        <v>13</v>
      </c>
    </row>
    <row r="8" spans="1:5" x14ac:dyDescent="0.25">
      <c r="A8" s="4" t="s">
        <v>9</v>
      </c>
      <c r="B8" s="4" t="s">
        <v>10</v>
      </c>
    </row>
    <row r="9" spans="1:5" x14ac:dyDescent="0.25">
      <c r="A9" s="4" t="s">
        <v>11</v>
      </c>
      <c r="B9" t="s">
        <v>12</v>
      </c>
      <c r="C9" t="s">
        <v>13</v>
      </c>
      <c r="D9" t="s">
        <v>14</v>
      </c>
      <c r="E9" t="s">
        <v>15</v>
      </c>
    </row>
    <row r="10" spans="1:5" x14ac:dyDescent="0.25">
      <c r="A10" s="70" t="s">
        <v>16</v>
      </c>
      <c r="C10">
        <v>27</v>
      </c>
      <c r="D10">
        <v>3</v>
      </c>
      <c r="E10">
        <v>30</v>
      </c>
    </row>
    <row r="11" spans="1:5" x14ac:dyDescent="0.25">
      <c r="A11" s="70" t="s">
        <v>17</v>
      </c>
      <c r="C11">
        <v>73</v>
      </c>
      <c r="D11">
        <v>200</v>
      </c>
      <c r="E11">
        <v>273</v>
      </c>
    </row>
    <row r="12" spans="1:5" x14ac:dyDescent="0.25">
      <c r="A12" s="70" t="s">
        <v>18</v>
      </c>
      <c r="C12">
        <v>81</v>
      </c>
      <c r="D12">
        <v>35</v>
      </c>
      <c r="E12">
        <v>116</v>
      </c>
    </row>
    <row r="13" spans="1:5" x14ac:dyDescent="0.25">
      <c r="A13" s="70" t="s">
        <v>19</v>
      </c>
      <c r="B13">
        <v>2</v>
      </c>
      <c r="C13">
        <v>1</v>
      </c>
      <c r="D13">
        <v>17</v>
      </c>
      <c r="E13">
        <v>20</v>
      </c>
    </row>
    <row r="14" spans="1:5" x14ac:dyDescent="0.25">
      <c r="A14" s="70" t="s">
        <v>20</v>
      </c>
      <c r="C14">
        <v>26</v>
      </c>
      <c r="D14">
        <v>4</v>
      </c>
      <c r="E14">
        <v>30</v>
      </c>
    </row>
    <row r="15" spans="1:5" x14ac:dyDescent="0.25">
      <c r="A15" s="70" t="s">
        <v>21</v>
      </c>
      <c r="B15">
        <v>1</v>
      </c>
      <c r="C15">
        <v>30</v>
      </c>
      <c r="D15">
        <v>6</v>
      </c>
      <c r="E15">
        <v>37</v>
      </c>
    </row>
    <row r="16" spans="1:5" x14ac:dyDescent="0.25">
      <c r="A16" s="70" t="s">
        <v>22</v>
      </c>
      <c r="B16">
        <v>1</v>
      </c>
      <c r="C16">
        <v>24</v>
      </c>
      <c r="D16">
        <v>3</v>
      </c>
      <c r="E16">
        <v>28</v>
      </c>
    </row>
    <row r="17" spans="1:8" x14ac:dyDescent="0.25">
      <c r="A17" s="70" t="s">
        <v>23</v>
      </c>
      <c r="C17">
        <v>3</v>
      </c>
      <c r="D17">
        <v>25</v>
      </c>
      <c r="E17">
        <v>28</v>
      </c>
    </row>
    <row r="18" spans="1:8" x14ac:dyDescent="0.25">
      <c r="A18" s="70" t="s">
        <v>24</v>
      </c>
      <c r="B18">
        <v>1</v>
      </c>
      <c r="C18">
        <v>56</v>
      </c>
      <c r="D18">
        <v>7</v>
      </c>
      <c r="E18">
        <v>64</v>
      </c>
    </row>
    <row r="19" spans="1:8" x14ac:dyDescent="0.25">
      <c r="A19" s="70" t="s">
        <v>25</v>
      </c>
      <c r="C19">
        <v>36</v>
      </c>
      <c r="D19">
        <v>6</v>
      </c>
      <c r="E19">
        <v>42</v>
      </c>
    </row>
    <row r="20" spans="1:8" x14ac:dyDescent="0.25">
      <c r="A20" s="70" t="s">
        <v>26</v>
      </c>
      <c r="B20">
        <v>2</v>
      </c>
      <c r="C20">
        <v>29</v>
      </c>
      <c r="D20">
        <v>18</v>
      </c>
      <c r="E20">
        <v>49</v>
      </c>
    </row>
    <row r="21" spans="1:8" x14ac:dyDescent="0.25">
      <c r="A21" s="70" t="s">
        <v>15</v>
      </c>
      <c r="B21">
        <v>7</v>
      </c>
      <c r="C21">
        <v>386</v>
      </c>
      <c r="D21">
        <v>324</v>
      </c>
      <c r="E21">
        <v>717</v>
      </c>
    </row>
    <row r="26" spans="1:8" x14ac:dyDescent="0.25">
      <c r="A26" s="4" t="s">
        <v>27</v>
      </c>
      <c r="B26" s="4" t="s">
        <v>28</v>
      </c>
      <c r="G26" s="4" t="s">
        <v>29</v>
      </c>
      <c r="H26" t="s">
        <v>30</v>
      </c>
    </row>
    <row r="27" spans="1:8" x14ac:dyDescent="0.25">
      <c r="A27" s="4" t="s">
        <v>29</v>
      </c>
      <c r="B27" t="s">
        <v>31</v>
      </c>
      <c r="C27" t="s">
        <v>32</v>
      </c>
      <c r="D27" t="s">
        <v>15</v>
      </c>
      <c r="E27" t="s">
        <v>33</v>
      </c>
    </row>
    <row r="28" spans="1:8" x14ac:dyDescent="0.25">
      <c r="A28" t="s">
        <v>16</v>
      </c>
      <c r="B28">
        <v>3</v>
      </c>
      <c r="D28">
        <v>3</v>
      </c>
      <c r="E28" s="82">
        <f>GETPIVOTDATA("Email",A26,"Domain","Ashta","Status","Installed")/GETPIVOTDATA("Email",A26,"Domain","Ashta")</f>
        <v>1</v>
      </c>
      <c r="G28" s="4" t="s">
        <v>28</v>
      </c>
      <c r="H28" t="s">
        <v>27</v>
      </c>
    </row>
    <row r="29" spans="1:8" x14ac:dyDescent="0.25">
      <c r="A29" t="s">
        <v>17</v>
      </c>
      <c r="B29">
        <v>117</v>
      </c>
      <c r="C29">
        <v>73</v>
      </c>
      <c r="D29">
        <v>190</v>
      </c>
      <c r="E29" s="82">
        <f>GETPIVOTDATA("Email",$A$26,"Domain","ASRI","Status","Installed")/GETPIVOTDATA("Email",$A$26,"Domain","ASRI")</f>
        <v>0.61578947368421055</v>
      </c>
      <c r="G29" t="s">
        <v>31</v>
      </c>
      <c r="H29">
        <v>147</v>
      </c>
    </row>
    <row r="30" spans="1:8" x14ac:dyDescent="0.25">
      <c r="A30" t="s">
        <v>18</v>
      </c>
      <c r="B30">
        <v>26</v>
      </c>
      <c r="C30">
        <v>4</v>
      </c>
      <c r="D30">
        <v>30</v>
      </c>
      <c r="E30" s="82">
        <f>GETPIVOTDATA("Email",$A$26,"Domain","D8","Status","Installed")/GETPIVOTDATA("Email",$A$26,"Domain","D8")</f>
        <v>0.8666666666666667</v>
      </c>
      <c r="G30" t="s">
        <v>32</v>
      </c>
      <c r="H30">
        <v>159</v>
      </c>
    </row>
    <row r="31" spans="1:8" x14ac:dyDescent="0.25">
      <c r="A31" t="s">
        <v>19</v>
      </c>
      <c r="C31">
        <v>17</v>
      </c>
      <c r="D31">
        <v>17</v>
      </c>
      <c r="E31" s="82">
        <f>GETPIVOTDATA("Email",$A$26,"Domain","FCC","Status","Installed")/GETPIVOTDATA("Email",$A$26,"Domain","FCC")</f>
        <v>0</v>
      </c>
      <c r="G31" t="s">
        <v>15</v>
      </c>
      <c r="H31">
        <v>306</v>
      </c>
    </row>
    <row r="32" spans="1:8" x14ac:dyDescent="0.25">
      <c r="A32" t="s">
        <v>20</v>
      </c>
      <c r="C32">
        <v>4</v>
      </c>
      <c r="D32">
        <v>4</v>
      </c>
      <c r="E32" s="82">
        <f>GETPIVOTDATA("Email",$A$26,"Domain","Flix Cinema","Status","Installed")/GETPIVOTDATA("Email",$A$26,"Domain","Flix Cinema")</f>
        <v>0</v>
      </c>
    </row>
    <row r="33" spans="1:8" x14ac:dyDescent="0.25">
      <c r="A33" t="s">
        <v>21</v>
      </c>
      <c r="C33">
        <v>6</v>
      </c>
      <c r="D33">
        <v>6</v>
      </c>
      <c r="E33" s="82">
        <f>GETPIVOTDATA("Email",$A$26,"Domain","GGP","Status","Installed")/GETPIVOTDATA("Email",$A$26,"Domain","GGP")</f>
        <v>0</v>
      </c>
    </row>
    <row r="34" spans="1:8" x14ac:dyDescent="0.25">
      <c r="A34" t="s">
        <v>22</v>
      </c>
      <c r="B34">
        <v>1</v>
      </c>
      <c r="C34">
        <v>2</v>
      </c>
      <c r="D34">
        <v>3</v>
      </c>
      <c r="E34" s="82">
        <f>GETPIVOTDATA("Email",$A$26,"Domain","Hublife","Status","Installed")/GETPIVOTDATA("Email",$A$26,"Domain","Hublife")</f>
        <v>0.33333333333333331</v>
      </c>
    </row>
    <row r="35" spans="1:8" x14ac:dyDescent="0.25">
      <c r="A35" t="s">
        <v>23</v>
      </c>
      <c r="C35">
        <v>25</v>
      </c>
      <c r="D35">
        <v>25</v>
      </c>
      <c r="E35" s="82">
        <f>GETPIVOTDATA("Email",$A$26,"Domain","MJ","Status","Installed")/GETPIVOTDATA("Email",$A$26,"Domain","MJ")</f>
        <v>0</v>
      </c>
    </row>
    <row r="36" spans="1:8" x14ac:dyDescent="0.25">
      <c r="A36" t="s">
        <v>24</v>
      </c>
      <c r="C36">
        <v>7</v>
      </c>
      <c r="D36">
        <v>7</v>
      </c>
      <c r="E36" s="82">
        <f>GETPIVOTDATA("Email",$A$26,"Domain","MOI","Status","Installed")/GETPIVOTDATA("Email",$A$26,"Domain","MOI")</f>
        <v>0</v>
      </c>
    </row>
    <row r="37" spans="1:8" x14ac:dyDescent="0.25">
      <c r="A37" t="s">
        <v>25</v>
      </c>
      <c r="C37">
        <v>3</v>
      </c>
      <c r="D37">
        <v>3</v>
      </c>
      <c r="E37" s="82">
        <f>GETPIVOTDATA("Email",$A$26,"Domain","PIK Avenue","Status","Installed")/GETPIVOTDATA("Email",$A$26,"Domain","PIK Avenue")</f>
        <v>0</v>
      </c>
    </row>
    <row r="38" spans="1:8" x14ac:dyDescent="0.25">
      <c r="A38" t="s">
        <v>26</v>
      </c>
      <c r="C38">
        <v>18</v>
      </c>
      <c r="D38">
        <v>18</v>
      </c>
      <c r="E38" s="82">
        <f>GETPIVOTDATA("Email",$A$26,"Domain","TaRes","Status","Installed")/GETPIVOTDATA("Email",$A$26,"Domain","TaRes")</f>
        <v>0</v>
      </c>
    </row>
    <row r="39" spans="1:8" x14ac:dyDescent="0.25">
      <c r="A39" t="s">
        <v>15</v>
      </c>
      <c r="B39">
        <v>147</v>
      </c>
      <c r="C39">
        <v>159</v>
      </c>
      <c r="D39">
        <v>306</v>
      </c>
      <c r="E39" s="82"/>
    </row>
    <row r="41" spans="1:8" x14ac:dyDescent="0.25">
      <c r="A41" s="70" t="s">
        <v>31</v>
      </c>
    </row>
    <row r="42" spans="1:8" x14ac:dyDescent="0.25">
      <c r="A42" s="70" t="s">
        <v>32</v>
      </c>
    </row>
    <row r="43" spans="1:8" x14ac:dyDescent="0.25">
      <c r="A43" s="70" t="s">
        <v>34</v>
      </c>
    </row>
    <row r="45" spans="1:8" x14ac:dyDescent="0.25">
      <c r="A45" t="s">
        <v>35</v>
      </c>
      <c r="B45" t="s">
        <v>36</v>
      </c>
      <c r="C45" t="s">
        <v>37</v>
      </c>
      <c r="D45" t="s">
        <v>29</v>
      </c>
      <c r="E45" t="s">
        <v>38</v>
      </c>
      <c r="F45" t="s">
        <v>39</v>
      </c>
      <c r="G45" t="s">
        <v>10</v>
      </c>
      <c r="H45" t="s">
        <v>28</v>
      </c>
    </row>
    <row r="46" spans="1:8" hidden="1" x14ac:dyDescent="0.25">
      <c r="A46" t="s">
        <v>40</v>
      </c>
      <c r="B46" t="s">
        <v>41</v>
      </c>
      <c r="C46" t="s">
        <v>42</v>
      </c>
      <c r="D46" t="s">
        <v>25</v>
      </c>
      <c r="E46" t="s">
        <v>43</v>
      </c>
      <c r="F46" t="s">
        <v>44</v>
      </c>
      <c r="G46" t="s">
        <v>14</v>
      </c>
      <c r="H46" t="s">
        <v>32</v>
      </c>
    </row>
    <row r="47" spans="1:8" hidden="1" x14ac:dyDescent="0.25">
      <c r="A47" t="s">
        <v>40</v>
      </c>
      <c r="B47" t="s">
        <v>45</v>
      </c>
      <c r="C47" t="s">
        <v>46</v>
      </c>
      <c r="D47" t="s">
        <v>25</v>
      </c>
      <c r="E47" t="s">
        <v>47</v>
      </c>
      <c r="F47" t="s">
        <v>48</v>
      </c>
      <c r="G47" t="s">
        <v>14</v>
      </c>
      <c r="H47" t="s">
        <v>32</v>
      </c>
    </row>
    <row r="48" spans="1:8" hidden="1" x14ac:dyDescent="0.25">
      <c r="A48" t="s">
        <v>40</v>
      </c>
      <c r="B48" t="s">
        <v>49</v>
      </c>
      <c r="C48" t="s">
        <v>50</v>
      </c>
      <c r="D48" t="s">
        <v>25</v>
      </c>
      <c r="E48" t="s">
        <v>51</v>
      </c>
      <c r="F48" t="s">
        <v>52</v>
      </c>
      <c r="G48" t="s">
        <v>14</v>
      </c>
      <c r="H48" t="s">
        <v>32</v>
      </c>
    </row>
    <row r="49" spans="1:8" hidden="1" x14ac:dyDescent="0.25">
      <c r="A49" t="s">
        <v>40</v>
      </c>
      <c r="B49" t="s">
        <v>53</v>
      </c>
      <c r="C49" t="s">
        <v>54</v>
      </c>
      <c r="D49" t="s">
        <v>16</v>
      </c>
      <c r="E49" t="s">
        <v>47</v>
      </c>
      <c r="F49" t="s">
        <v>55</v>
      </c>
      <c r="G49" t="s">
        <v>14</v>
      </c>
      <c r="H49" t="s">
        <v>31</v>
      </c>
    </row>
    <row r="50" spans="1:8" hidden="1" x14ac:dyDescent="0.25">
      <c r="A50" t="s">
        <v>40</v>
      </c>
      <c r="B50" t="s">
        <v>56</v>
      </c>
      <c r="C50" t="s">
        <v>57</v>
      </c>
      <c r="D50" t="s">
        <v>16</v>
      </c>
      <c r="E50" t="s">
        <v>47</v>
      </c>
      <c r="F50" t="s">
        <v>58</v>
      </c>
      <c r="G50" t="s">
        <v>14</v>
      </c>
      <c r="H50" t="s">
        <v>31</v>
      </c>
    </row>
    <row r="51" spans="1:8" hidden="1" x14ac:dyDescent="0.25">
      <c r="A51" t="s">
        <v>40</v>
      </c>
      <c r="B51" t="s">
        <v>59</v>
      </c>
      <c r="C51" t="s">
        <v>60</v>
      </c>
      <c r="D51" t="s">
        <v>16</v>
      </c>
      <c r="E51" t="s">
        <v>43</v>
      </c>
      <c r="F51" t="s">
        <v>61</v>
      </c>
      <c r="G51" t="s">
        <v>14</v>
      </c>
      <c r="H51" t="s">
        <v>31</v>
      </c>
    </row>
    <row r="52" spans="1:8" hidden="1" x14ac:dyDescent="0.25">
      <c r="A52" t="s">
        <v>40</v>
      </c>
      <c r="B52" t="s">
        <v>62</v>
      </c>
      <c r="C52" t="s">
        <v>63</v>
      </c>
      <c r="D52" t="s">
        <v>22</v>
      </c>
      <c r="E52" t="s">
        <v>43</v>
      </c>
      <c r="F52" t="s">
        <v>64</v>
      </c>
      <c r="G52" t="s">
        <v>14</v>
      </c>
      <c r="H52" t="s">
        <v>32</v>
      </c>
    </row>
    <row r="53" spans="1:8" hidden="1" x14ac:dyDescent="0.25">
      <c r="A53" t="s">
        <v>40</v>
      </c>
      <c r="B53" t="s">
        <v>65</v>
      </c>
      <c r="C53" t="s">
        <v>66</v>
      </c>
      <c r="D53" t="s">
        <v>22</v>
      </c>
      <c r="E53" t="s">
        <v>47</v>
      </c>
      <c r="F53" t="s">
        <v>55</v>
      </c>
      <c r="G53" t="s">
        <v>14</v>
      </c>
      <c r="H53" t="s">
        <v>32</v>
      </c>
    </row>
    <row r="54" spans="1:8" hidden="1" x14ac:dyDescent="0.25">
      <c r="A54" t="s">
        <v>40</v>
      </c>
      <c r="B54" t="s">
        <v>67</v>
      </c>
      <c r="C54" t="s">
        <v>68</v>
      </c>
      <c r="D54" t="s">
        <v>22</v>
      </c>
      <c r="E54" t="s">
        <v>47</v>
      </c>
      <c r="F54" t="s">
        <v>48</v>
      </c>
      <c r="G54" t="s">
        <v>14</v>
      </c>
      <c r="H54" t="s">
        <v>31</v>
      </c>
    </row>
    <row r="55" spans="1:8" hidden="1" x14ac:dyDescent="0.25">
      <c r="A55" t="s">
        <v>40</v>
      </c>
      <c r="B55" t="s">
        <v>69</v>
      </c>
      <c r="C55" t="s">
        <v>70</v>
      </c>
      <c r="D55" t="s">
        <v>17</v>
      </c>
      <c r="E55" t="s">
        <v>51</v>
      </c>
      <c r="F55" t="s">
        <v>71</v>
      </c>
      <c r="G55" t="s">
        <v>14</v>
      </c>
      <c r="H55" t="s">
        <v>31</v>
      </c>
    </row>
    <row r="56" spans="1:8" hidden="1" x14ac:dyDescent="0.25">
      <c r="A56" t="s">
        <v>40</v>
      </c>
      <c r="B56" t="s">
        <v>72</v>
      </c>
      <c r="C56" t="s">
        <v>73</v>
      </c>
      <c r="D56" t="s">
        <v>17</v>
      </c>
      <c r="E56" t="s">
        <v>74</v>
      </c>
      <c r="F56" t="s">
        <v>75</v>
      </c>
      <c r="G56" t="s">
        <v>14</v>
      </c>
      <c r="H56" t="s">
        <v>31</v>
      </c>
    </row>
    <row r="57" spans="1:8" hidden="1" x14ac:dyDescent="0.25">
      <c r="A57" t="s">
        <v>40</v>
      </c>
      <c r="B57" t="s">
        <v>76</v>
      </c>
      <c r="C57" t="s">
        <v>77</v>
      </c>
      <c r="D57" t="s">
        <v>17</v>
      </c>
      <c r="E57" t="s">
        <v>78</v>
      </c>
      <c r="F57" t="s">
        <v>79</v>
      </c>
      <c r="G57" t="s">
        <v>14</v>
      </c>
      <c r="H57" t="s">
        <v>31</v>
      </c>
    </row>
    <row r="58" spans="1:8" hidden="1" x14ac:dyDescent="0.25">
      <c r="A58" t="s">
        <v>40</v>
      </c>
      <c r="B58" t="s">
        <v>80</v>
      </c>
      <c r="C58" t="s">
        <v>81</v>
      </c>
      <c r="D58" t="s">
        <v>17</v>
      </c>
      <c r="E58" t="s">
        <v>51</v>
      </c>
      <c r="F58" t="s">
        <v>82</v>
      </c>
      <c r="G58" t="s">
        <v>14</v>
      </c>
      <c r="H58" t="s">
        <v>31</v>
      </c>
    </row>
    <row r="59" spans="1:8" hidden="1" x14ac:dyDescent="0.25">
      <c r="A59" t="s">
        <v>40</v>
      </c>
      <c r="B59" t="s">
        <v>83</v>
      </c>
      <c r="C59" t="s">
        <v>84</v>
      </c>
      <c r="D59" t="s">
        <v>17</v>
      </c>
      <c r="E59" t="s">
        <v>51</v>
      </c>
      <c r="F59" t="s">
        <v>85</v>
      </c>
      <c r="G59" t="s">
        <v>14</v>
      </c>
      <c r="H59" t="s">
        <v>32</v>
      </c>
    </row>
    <row r="60" spans="1:8" hidden="1" x14ac:dyDescent="0.25">
      <c r="A60" t="s">
        <v>40</v>
      </c>
      <c r="B60" t="s">
        <v>86</v>
      </c>
      <c r="C60" t="s">
        <v>87</v>
      </c>
      <c r="D60" t="s">
        <v>17</v>
      </c>
      <c r="E60" t="s">
        <v>88</v>
      </c>
      <c r="F60" t="s">
        <v>89</v>
      </c>
      <c r="G60" t="s">
        <v>14</v>
      </c>
      <c r="H60" t="s">
        <v>32</v>
      </c>
    </row>
    <row r="61" spans="1:8" hidden="1" x14ac:dyDescent="0.25">
      <c r="A61" t="s">
        <v>40</v>
      </c>
      <c r="B61" t="s">
        <v>90</v>
      </c>
      <c r="C61" t="s">
        <v>91</v>
      </c>
      <c r="D61" t="s">
        <v>17</v>
      </c>
      <c r="E61" t="s">
        <v>92</v>
      </c>
      <c r="F61" t="s">
        <v>93</v>
      </c>
      <c r="G61" t="s">
        <v>14</v>
      </c>
      <c r="H61" t="s">
        <v>32</v>
      </c>
    </row>
    <row r="62" spans="1:8" hidden="1" x14ac:dyDescent="0.25">
      <c r="A62" t="s">
        <v>40</v>
      </c>
      <c r="B62" t="s">
        <v>94</v>
      </c>
      <c r="C62" t="s">
        <v>95</v>
      </c>
      <c r="D62" t="s">
        <v>17</v>
      </c>
      <c r="E62" t="s">
        <v>78</v>
      </c>
      <c r="F62" t="s">
        <v>96</v>
      </c>
      <c r="G62" t="s">
        <v>14</v>
      </c>
      <c r="H62" t="s">
        <v>31</v>
      </c>
    </row>
    <row r="63" spans="1:8" hidden="1" x14ac:dyDescent="0.25">
      <c r="A63" t="s">
        <v>40</v>
      </c>
      <c r="B63" t="s">
        <v>97</v>
      </c>
      <c r="C63" t="s">
        <v>98</v>
      </c>
      <c r="D63" t="s">
        <v>17</v>
      </c>
      <c r="E63" t="s">
        <v>51</v>
      </c>
      <c r="F63" t="s">
        <v>99</v>
      </c>
      <c r="G63" t="s">
        <v>14</v>
      </c>
      <c r="H63" t="s">
        <v>31</v>
      </c>
    </row>
    <row r="64" spans="1:8" hidden="1" x14ac:dyDescent="0.25">
      <c r="A64" t="s">
        <v>40</v>
      </c>
      <c r="B64" t="s">
        <v>100</v>
      </c>
      <c r="C64" t="s">
        <v>101</v>
      </c>
      <c r="D64" t="s">
        <v>17</v>
      </c>
      <c r="E64" t="s">
        <v>78</v>
      </c>
      <c r="F64" t="s">
        <v>102</v>
      </c>
      <c r="G64" t="s">
        <v>14</v>
      </c>
      <c r="H64" t="s">
        <v>31</v>
      </c>
    </row>
    <row r="65" spans="1:8" hidden="1" x14ac:dyDescent="0.25">
      <c r="A65" t="s">
        <v>40</v>
      </c>
      <c r="B65" t="s">
        <v>103</v>
      </c>
      <c r="C65" t="s">
        <v>104</v>
      </c>
      <c r="D65" t="s">
        <v>17</v>
      </c>
      <c r="E65" t="s">
        <v>105</v>
      </c>
      <c r="F65" t="s">
        <v>106</v>
      </c>
      <c r="G65" t="s">
        <v>14</v>
      </c>
      <c r="H65" t="s">
        <v>31</v>
      </c>
    </row>
    <row r="66" spans="1:8" hidden="1" x14ac:dyDescent="0.25">
      <c r="A66" t="s">
        <v>40</v>
      </c>
      <c r="B66" t="s">
        <v>107</v>
      </c>
      <c r="C66" t="s">
        <v>108</v>
      </c>
      <c r="D66" t="s">
        <v>17</v>
      </c>
      <c r="E66" t="s">
        <v>43</v>
      </c>
      <c r="F66" t="s">
        <v>109</v>
      </c>
      <c r="G66" t="s">
        <v>14</v>
      </c>
      <c r="H66" t="s">
        <v>32</v>
      </c>
    </row>
    <row r="67" spans="1:8" hidden="1" x14ac:dyDescent="0.25">
      <c r="A67" t="s">
        <v>40</v>
      </c>
      <c r="B67" t="s">
        <v>110</v>
      </c>
      <c r="C67" t="s">
        <v>111</v>
      </c>
      <c r="D67" t="s">
        <v>17</v>
      </c>
      <c r="E67" t="s">
        <v>74</v>
      </c>
      <c r="F67" t="s">
        <v>112</v>
      </c>
      <c r="G67" t="s">
        <v>14</v>
      </c>
      <c r="H67" t="s">
        <v>32</v>
      </c>
    </row>
    <row r="68" spans="1:8" hidden="1" x14ac:dyDescent="0.25">
      <c r="A68" t="s">
        <v>40</v>
      </c>
      <c r="B68" t="s">
        <v>113</v>
      </c>
      <c r="C68" t="s">
        <v>114</v>
      </c>
      <c r="D68" t="s">
        <v>17</v>
      </c>
      <c r="E68" t="s">
        <v>115</v>
      </c>
      <c r="F68" t="s">
        <v>116</v>
      </c>
      <c r="G68" t="s">
        <v>14</v>
      </c>
      <c r="H68" t="s">
        <v>32</v>
      </c>
    </row>
    <row r="69" spans="1:8" hidden="1" x14ac:dyDescent="0.25">
      <c r="A69" t="s">
        <v>40</v>
      </c>
      <c r="B69" t="s">
        <v>117</v>
      </c>
      <c r="C69" t="s">
        <v>118</v>
      </c>
      <c r="D69" t="s">
        <v>17</v>
      </c>
      <c r="E69" t="s">
        <v>51</v>
      </c>
      <c r="F69" t="s">
        <v>82</v>
      </c>
      <c r="G69" t="s">
        <v>14</v>
      </c>
      <c r="H69" t="s">
        <v>31</v>
      </c>
    </row>
    <row r="70" spans="1:8" hidden="1" x14ac:dyDescent="0.25">
      <c r="A70" t="s">
        <v>40</v>
      </c>
      <c r="B70" t="s">
        <v>119</v>
      </c>
      <c r="C70" t="s">
        <v>120</v>
      </c>
      <c r="D70" t="s">
        <v>17</v>
      </c>
      <c r="E70" t="s">
        <v>121</v>
      </c>
      <c r="F70" t="s">
        <v>122</v>
      </c>
      <c r="G70" t="s">
        <v>14</v>
      </c>
      <c r="H70" t="s">
        <v>31</v>
      </c>
    </row>
    <row r="71" spans="1:8" hidden="1" x14ac:dyDescent="0.25">
      <c r="A71" t="s">
        <v>40</v>
      </c>
      <c r="B71" t="s">
        <v>123</v>
      </c>
      <c r="C71" t="s">
        <v>124</v>
      </c>
      <c r="D71" t="s">
        <v>17</v>
      </c>
      <c r="E71" t="s">
        <v>51</v>
      </c>
      <c r="F71" t="s">
        <v>52</v>
      </c>
      <c r="G71" t="s">
        <v>14</v>
      </c>
      <c r="H71" t="s">
        <v>31</v>
      </c>
    </row>
    <row r="72" spans="1:8" hidden="1" x14ac:dyDescent="0.25">
      <c r="A72" t="s">
        <v>40</v>
      </c>
      <c r="B72" t="s">
        <v>125</v>
      </c>
      <c r="C72" t="s">
        <v>126</v>
      </c>
      <c r="D72" t="s">
        <v>17</v>
      </c>
      <c r="E72" t="s">
        <v>121</v>
      </c>
      <c r="F72" t="s">
        <v>127</v>
      </c>
      <c r="G72" t="s">
        <v>14</v>
      </c>
      <c r="H72" t="s">
        <v>31</v>
      </c>
    </row>
    <row r="73" spans="1:8" hidden="1" x14ac:dyDescent="0.25">
      <c r="A73" t="s">
        <v>40</v>
      </c>
      <c r="B73" t="s">
        <v>128</v>
      </c>
      <c r="C73" t="s">
        <v>129</v>
      </c>
      <c r="D73" t="s">
        <v>17</v>
      </c>
      <c r="E73" t="s">
        <v>130</v>
      </c>
      <c r="F73" t="s">
        <v>131</v>
      </c>
      <c r="G73" t="s">
        <v>14</v>
      </c>
      <c r="H73" t="s">
        <v>31</v>
      </c>
    </row>
    <row r="74" spans="1:8" hidden="1" x14ac:dyDescent="0.25">
      <c r="A74" t="s">
        <v>40</v>
      </c>
      <c r="B74" t="s">
        <v>132</v>
      </c>
      <c r="C74" t="s">
        <v>133</v>
      </c>
      <c r="D74" t="s">
        <v>17</v>
      </c>
      <c r="E74" t="s">
        <v>115</v>
      </c>
      <c r="F74" t="s">
        <v>134</v>
      </c>
      <c r="G74" t="s">
        <v>14</v>
      </c>
      <c r="H74" t="s">
        <v>32</v>
      </c>
    </row>
    <row r="75" spans="1:8" hidden="1" x14ac:dyDescent="0.25">
      <c r="A75" t="s">
        <v>40</v>
      </c>
      <c r="B75" t="s">
        <v>135</v>
      </c>
      <c r="C75" t="s">
        <v>136</v>
      </c>
      <c r="D75" t="s">
        <v>17</v>
      </c>
      <c r="E75" t="s">
        <v>51</v>
      </c>
      <c r="F75" t="s">
        <v>85</v>
      </c>
      <c r="G75" t="s">
        <v>14</v>
      </c>
      <c r="H75" t="s">
        <v>32</v>
      </c>
    </row>
    <row r="76" spans="1:8" hidden="1" x14ac:dyDescent="0.25">
      <c r="A76" t="s">
        <v>40</v>
      </c>
      <c r="B76" t="s">
        <v>137</v>
      </c>
      <c r="C76" t="s">
        <v>138</v>
      </c>
      <c r="D76" t="s">
        <v>17</v>
      </c>
      <c r="E76" t="s">
        <v>47</v>
      </c>
      <c r="F76" t="s">
        <v>139</v>
      </c>
      <c r="G76" t="s">
        <v>14</v>
      </c>
      <c r="H76" t="s">
        <v>31</v>
      </c>
    </row>
    <row r="77" spans="1:8" hidden="1" x14ac:dyDescent="0.25">
      <c r="A77" t="s">
        <v>40</v>
      </c>
      <c r="B77" t="s">
        <v>140</v>
      </c>
      <c r="C77" t="s">
        <v>141</v>
      </c>
      <c r="D77" t="s">
        <v>17</v>
      </c>
      <c r="E77" t="s">
        <v>142</v>
      </c>
      <c r="F77" t="s">
        <v>143</v>
      </c>
      <c r="G77" t="s">
        <v>14</v>
      </c>
      <c r="H77" t="s">
        <v>32</v>
      </c>
    </row>
    <row r="78" spans="1:8" hidden="1" x14ac:dyDescent="0.25">
      <c r="A78" t="s">
        <v>40</v>
      </c>
      <c r="B78" t="s">
        <v>144</v>
      </c>
      <c r="C78" t="s">
        <v>145</v>
      </c>
      <c r="D78" t="s">
        <v>17</v>
      </c>
      <c r="E78" t="s">
        <v>51</v>
      </c>
      <c r="F78" t="s">
        <v>85</v>
      </c>
      <c r="G78" t="s">
        <v>14</v>
      </c>
      <c r="H78" t="s">
        <v>31</v>
      </c>
    </row>
    <row r="79" spans="1:8" hidden="1" x14ac:dyDescent="0.25">
      <c r="A79" t="s">
        <v>40</v>
      </c>
      <c r="B79" t="s">
        <v>146</v>
      </c>
      <c r="C79" t="s">
        <v>147</v>
      </c>
      <c r="D79" t="s">
        <v>17</v>
      </c>
      <c r="E79" t="s">
        <v>148</v>
      </c>
      <c r="F79" t="s">
        <v>149</v>
      </c>
      <c r="G79" t="s">
        <v>14</v>
      </c>
      <c r="H79" t="s">
        <v>32</v>
      </c>
    </row>
    <row r="80" spans="1:8" hidden="1" x14ac:dyDescent="0.25">
      <c r="A80" t="s">
        <v>40</v>
      </c>
      <c r="B80" t="s">
        <v>150</v>
      </c>
      <c r="C80" t="s">
        <v>151</v>
      </c>
      <c r="D80" t="s">
        <v>17</v>
      </c>
      <c r="E80" t="s">
        <v>152</v>
      </c>
      <c r="F80" t="s">
        <v>153</v>
      </c>
      <c r="G80" t="s">
        <v>14</v>
      </c>
      <c r="H80" t="s">
        <v>32</v>
      </c>
    </row>
    <row r="81" spans="1:8" hidden="1" x14ac:dyDescent="0.25">
      <c r="A81" t="s">
        <v>40</v>
      </c>
      <c r="B81" t="s">
        <v>154</v>
      </c>
      <c r="C81" t="s">
        <v>155</v>
      </c>
      <c r="D81" t="s">
        <v>17</v>
      </c>
      <c r="E81" t="s">
        <v>51</v>
      </c>
      <c r="F81" t="s">
        <v>71</v>
      </c>
      <c r="G81" t="s">
        <v>14</v>
      </c>
      <c r="H81" t="s">
        <v>32</v>
      </c>
    </row>
    <row r="82" spans="1:8" hidden="1" x14ac:dyDescent="0.25">
      <c r="A82" t="s">
        <v>40</v>
      </c>
      <c r="B82" t="s">
        <v>156</v>
      </c>
      <c r="C82" t="s">
        <v>157</v>
      </c>
      <c r="D82" t="s">
        <v>17</v>
      </c>
      <c r="E82" t="s">
        <v>51</v>
      </c>
      <c r="F82" t="s">
        <v>82</v>
      </c>
      <c r="G82" t="s">
        <v>14</v>
      </c>
      <c r="H82" t="s">
        <v>31</v>
      </c>
    </row>
    <row r="83" spans="1:8" hidden="1" x14ac:dyDescent="0.25">
      <c r="A83" t="s">
        <v>40</v>
      </c>
      <c r="B83" t="s">
        <v>158</v>
      </c>
      <c r="C83" t="s">
        <v>159</v>
      </c>
      <c r="D83" t="s">
        <v>17</v>
      </c>
      <c r="E83" t="s">
        <v>51</v>
      </c>
      <c r="F83" t="s">
        <v>160</v>
      </c>
      <c r="G83" t="s">
        <v>14</v>
      </c>
      <c r="H83" t="s">
        <v>31</v>
      </c>
    </row>
    <row r="84" spans="1:8" hidden="1" x14ac:dyDescent="0.25">
      <c r="A84" t="s">
        <v>40</v>
      </c>
      <c r="B84" t="s">
        <v>161</v>
      </c>
      <c r="C84" t="s">
        <v>162</v>
      </c>
      <c r="D84" t="s">
        <v>17</v>
      </c>
      <c r="E84" t="s">
        <v>88</v>
      </c>
      <c r="F84" t="s">
        <v>89</v>
      </c>
      <c r="G84" t="s">
        <v>14</v>
      </c>
      <c r="H84" t="s">
        <v>32</v>
      </c>
    </row>
    <row r="85" spans="1:8" hidden="1" x14ac:dyDescent="0.25">
      <c r="A85" t="s">
        <v>40</v>
      </c>
      <c r="B85" t="s">
        <v>163</v>
      </c>
      <c r="C85" t="s">
        <v>164</v>
      </c>
      <c r="D85" t="s">
        <v>17</v>
      </c>
      <c r="E85" t="s">
        <v>115</v>
      </c>
      <c r="F85" t="s">
        <v>116</v>
      </c>
      <c r="G85" t="s">
        <v>14</v>
      </c>
      <c r="H85" t="s">
        <v>32</v>
      </c>
    </row>
    <row r="86" spans="1:8" hidden="1" x14ac:dyDescent="0.25">
      <c r="A86" t="s">
        <v>40</v>
      </c>
      <c r="B86" t="s">
        <v>165</v>
      </c>
      <c r="C86" t="s">
        <v>166</v>
      </c>
      <c r="D86" t="s">
        <v>17</v>
      </c>
      <c r="E86" t="s">
        <v>51</v>
      </c>
      <c r="F86" t="s">
        <v>167</v>
      </c>
      <c r="G86" t="s">
        <v>14</v>
      </c>
      <c r="H86" t="s">
        <v>31</v>
      </c>
    </row>
    <row r="87" spans="1:8" hidden="1" x14ac:dyDescent="0.25">
      <c r="A87" t="s">
        <v>40</v>
      </c>
      <c r="B87" t="s">
        <v>168</v>
      </c>
      <c r="C87" t="s">
        <v>169</v>
      </c>
      <c r="D87" t="s">
        <v>17</v>
      </c>
      <c r="E87" t="s">
        <v>121</v>
      </c>
      <c r="F87" t="s">
        <v>170</v>
      </c>
      <c r="G87" t="s">
        <v>14</v>
      </c>
      <c r="H87" t="s">
        <v>32</v>
      </c>
    </row>
    <row r="88" spans="1:8" hidden="1" x14ac:dyDescent="0.25">
      <c r="A88" t="s">
        <v>40</v>
      </c>
      <c r="B88" t="s">
        <v>171</v>
      </c>
      <c r="C88" t="s">
        <v>172</v>
      </c>
      <c r="D88" t="s">
        <v>17</v>
      </c>
      <c r="E88" t="s">
        <v>173</v>
      </c>
      <c r="F88" t="s">
        <v>174</v>
      </c>
      <c r="G88" t="s">
        <v>14</v>
      </c>
      <c r="H88" t="s">
        <v>32</v>
      </c>
    </row>
    <row r="89" spans="1:8" hidden="1" x14ac:dyDescent="0.25">
      <c r="A89" t="s">
        <v>40</v>
      </c>
      <c r="B89" t="s">
        <v>175</v>
      </c>
      <c r="C89" t="s">
        <v>176</v>
      </c>
      <c r="D89" t="s">
        <v>17</v>
      </c>
      <c r="E89" t="s">
        <v>78</v>
      </c>
      <c r="F89" t="s">
        <v>177</v>
      </c>
      <c r="G89" t="s">
        <v>14</v>
      </c>
      <c r="H89" t="s">
        <v>31</v>
      </c>
    </row>
    <row r="90" spans="1:8" hidden="1" x14ac:dyDescent="0.25">
      <c r="A90" t="s">
        <v>40</v>
      </c>
      <c r="B90" t="s">
        <v>178</v>
      </c>
      <c r="C90" t="s">
        <v>179</v>
      </c>
      <c r="D90" t="s">
        <v>17</v>
      </c>
      <c r="E90" t="s">
        <v>115</v>
      </c>
      <c r="F90" t="s">
        <v>180</v>
      </c>
      <c r="G90" t="s">
        <v>14</v>
      </c>
      <c r="H90" t="s">
        <v>31</v>
      </c>
    </row>
    <row r="91" spans="1:8" hidden="1" x14ac:dyDescent="0.25">
      <c r="A91" t="s">
        <v>40</v>
      </c>
      <c r="B91" t="s">
        <v>181</v>
      </c>
      <c r="C91" t="s">
        <v>182</v>
      </c>
      <c r="D91" t="s">
        <v>17</v>
      </c>
      <c r="E91" t="s">
        <v>183</v>
      </c>
      <c r="F91" t="s">
        <v>184</v>
      </c>
      <c r="G91" t="s">
        <v>14</v>
      </c>
      <c r="H91" t="s">
        <v>31</v>
      </c>
    </row>
    <row r="92" spans="1:8" hidden="1" x14ac:dyDescent="0.25">
      <c r="A92" t="s">
        <v>40</v>
      </c>
      <c r="B92" t="s">
        <v>185</v>
      </c>
      <c r="C92" t="s">
        <v>186</v>
      </c>
      <c r="D92" t="s">
        <v>17</v>
      </c>
      <c r="E92" t="s">
        <v>51</v>
      </c>
      <c r="F92" t="s">
        <v>71</v>
      </c>
      <c r="G92" t="s">
        <v>14</v>
      </c>
      <c r="H92" t="s">
        <v>31</v>
      </c>
    </row>
    <row r="93" spans="1:8" hidden="1" x14ac:dyDescent="0.25">
      <c r="A93" t="s">
        <v>40</v>
      </c>
      <c r="B93" t="s">
        <v>187</v>
      </c>
      <c r="C93" t="s">
        <v>188</v>
      </c>
      <c r="D93" t="s">
        <v>17</v>
      </c>
      <c r="E93" t="s">
        <v>183</v>
      </c>
      <c r="F93" t="s">
        <v>189</v>
      </c>
      <c r="G93" t="s">
        <v>14</v>
      </c>
      <c r="H93" t="s">
        <v>31</v>
      </c>
    </row>
    <row r="94" spans="1:8" hidden="1" x14ac:dyDescent="0.25">
      <c r="A94" t="s">
        <v>40</v>
      </c>
      <c r="B94" t="s">
        <v>190</v>
      </c>
      <c r="C94" t="s">
        <v>191</v>
      </c>
      <c r="D94" t="s">
        <v>17</v>
      </c>
      <c r="E94" t="s">
        <v>43</v>
      </c>
      <c r="F94" t="s">
        <v>192</v>
      </c>
      <c r="G94" t="s">
        <v>14</v>
      </c>
      <c r="H94" t="s">
        <v>32</v>
      </c>
    </row>
    <row r="95" spans="1:8" hidden="1" x14ac:dyDescent="0.25">
      <c r="A95" t="s">
        <v>40</v>
      </c>
      <c r="B95" t="s">
        <v>193</v>
      </c>
      <c r="C95" t="s">
        <v>194</v>
      </c>
      <c r="D95" t="s">
        <v>17</v>
      </c>
      <c r="E95" t="s">
        <v>130</v>
      </c>
      <c r="F95" t="s">
        <v>195</v>
      </c>
      <c r="G95" t="s">
        <v>14</v>
      </c>
      <c r="H95" t="s">
        <v>31</v>
      </c>
    </row>
    <row r="96" spans="1:8" hidden="1" x14ac:dyDescent="0.25">
      <c r="A96" t="s">
        <v>40</v>
      </c>
      <c r="B96" t="s">
        <v>196</v>
      </c>
      <c r="C96" t="s">
        <v>197</v>
      </c>
      <c r="D96" t="s">
        <v>17</v>
      </c>
      <c r="E96" t="s">
        <v>51</v>
      </c>
      <c r="F96" t="s">
        <v>198</v>
      </c>
      <c r="G96" t="s">
        <v>14</v>
      </c>
      <c r="H96" t="s">
        <v>31</v>
      </c>
    </row>
    <row r="97" spans="1:8" hidden="1" x14ac:dyDescent="0.25">
      <c r="A97" t="s">
        <v>40</v>
      </c>
      <c r="B97" t="s">
        <v>199</v>
      </c>
      <c r="C97" t="s">
        <v>200</v>
      </c>
      <c r="D97" t="s">
        <v>17</v>
      </c>
      <c r="E97" t="s">
        <v>51</v>
      </c>
      <c r="F97" t="s">
        <v>167</v>
      </c>
      <c r="G97" t="s">
        <v>14</v>
      </c>
      <c r="H97" t="s">
        <v>32</v>
      </c>
    </row>
    <row r="98" spans="1:8" hidden="1" x14ac:dyDescent="0.25">
      <c r="A98" t="s">
        <v>40</v>
      </c>
      <c r="B98" t="s">
        <v>201</v>
      </c>
      <c r="C98" t="s">
        <v>202</v>
      </c>
      <c r="D98" t="s">
        <v>17</v>
      </c>
      <c r="E98" t="s">
        <v>47</v>
      </c>
      <c r="F98" t="s">
        <v>203</v>
      </c>
      <c r="G98" t="s">
        <v>14</v>
      </c>
      <c r="H98" t="s">
        <v>31</v>
      </c>
    </row>
    <row r="99" spans="1:8" hidden="1" x14ac:dyDescent="0.25">
      <c r="A99" t="s">
        <v>40</v>
      </c>
      <c r="B99" t="s">
        <v>204</v>
      </c>
      <c r="C99" t="s">
        <v>205</v>
      </c>
      <c r="D99" t="s">
        <v>17</v>
      </c>
      <c r="E99" t="s">
        <v>51</v>
      </c>
      <c r="F99" t="s">
        <v>85</v>
      </c>
      <c r="G99" t="s">
        <v>14</v>
      </c>
      <c r="H99" t="s">
        <v>32</v>
      </c>
    </row>
    <row r="100" spans="1:8" hidden="1" x14ac:dyDescent="0.25">
      <c r="A100" t="s">
        <v>40</v>
      </c>
      <c r="B100" t="s">
        <v>206</v>
      </c>
      <c r="C100" t="s">
        <v>207</v>
      </c>
      <c r="D100" t="s">
        <v>17</v>
      </c>
      <c r="E100" t="s">
        <v>105</v>
      </c>
      <c r="F100" t="s">
        <v>208</v>
      </c>
      <c r="G100" t="s">
        <v>14</v>
      </c>
      <c r="H100" t="s">
        <v>31</v>
      </c>
    </row>
    <row r="101" spans="1:8" hidden="1" x14ac:dyDescent="0.25">
      <c r="A101" t="s">
        <v>40</v>
      </c>
      <c r="B101" t="s">
        <v>209</v>
      </c>
      <c r="C101" t="s">
        <v>210</v>
      </c>
      <c r="D101" t="s">
        <v>17</v>
      </c>
      <c r="E101" t="s">
        <v>183</v>
      </c>
      <c r="F101" t="s">
        <v>189</v>
      </c>
      <c r="G101" t="s">
        <v>14</v>
      </c>
      <c r="H101" t="s">
        <v>31</v>
      </c>
    </row>
    <row r="102" spans="1:8" hidden="1" x14ac:dyDescent="0.25">
      <c r="A102" t="s">
        <v>40</v>
      </c>
      <c r="B102" t="s">
        <v>211</v>
      </c>
      <c r="C102" t="s">
        <v>212</v>
      </c>
      <c r="D102" t="s">
        <v>17</v>
      </c>
      <c r="E102" t="s">
        <v>78</v>
      </c>
      <c r="F102" t="s">
        <v>213</v>
      </c>
      <c r="G102" t="s">
        <v>14</v>
      </c>
      <c r="H102" t="s">
        <v>31</v>
      </c>
    </row>
    <row r="103" spans="1:8" hidden="1" x14ac:dyDescent="0.25">
      <c r="A103" t="s">
        <v>40</v>
      </c>
      <c r="B103" t="s">
        <v>214</v>
      </c>
      <c r="C103" t="s">
        <v>215</v>
      </c>
      <c r="D103" t="s">
        <v>17</v>
      </c>
      <c r="E103" t="s">
        <v>115</v>
      </c>
      <c r="F103" t="s">
        <v>216</v>
      </c>
      <c r="G103" t="s">
        <v>14</v>
      </c>
      <c r="H103" t="s">
        <v>32</v>
      </c>
    </row>
    <row r="104" spans="1:8" hidden="1" x14ac:dyDescent="0.25">
      <c r="A104" t="s">
        <v>40</v>
      </c>
      <c r="B104" t="s">
        <v>217</v>
      </c>
      <c r="C104" t="s">
        <v>218</v>
      </c>
      <c r="D104" t="s">
        <v>17</v>
      </c>
      <c r="E104" t="s">
        <v>130</v>
      </c>
      <c r="F104" t="s">
        <v>219</v>
      </c>
      <c r="G104" t="s">
        <v>14</v>
      </c>
      <c r="H104" t="s">
        <v>32</v>
      </c>
    </row>
    <row r="105" spans="1:8" hidden="1" x14ac:dyDescent="0.25">
      <c r="A105" t="s">
        <v>40</v>
      </c>
      <c r="B105" t="s">
        <v>220</v>
      </c>
      <c r="C105" t="s">
        <v>221</v>
      </c>
      <c r="D105" t="s">
        <v>17</v>
      </c>
      <c r="E105" t="s">
        <v>51</v>
      </c>
      <c r="F105" t="s">
        <v>52</v>
      </c>
      <c r="G105" t="s">
        <v>14</v>
      </c>
      <c r="H105" t="s">
        <v>31</v>
      </c>
    </row>
    <row r="106" spans="1:8" hidden="1" x14ac:dyDescent="0.25">
      <c r="A106" t="s">
        <v>40</v>
      </c>
      <c r="B106" t="s">
        <v>222</v>
      </c>
      <c r="C106" t="s">
        <v>223</v>
      </c>
      <c r="D106" t="s">
        <v>17</v>
      </c>
      <c r="E106" t="s">
        <v>130</v>
      </c>
      <c r="F106" t="s">
        <v>224</v>
      </c>
      <c r="G106" t="s">
        <v>14</v>
      </c>
      <c r="H106" t="s">
        <v>31</v>
      </c>
    </row>
    <row r="107" spans="1:8" hidden="1" x14ac:dyDescent="0.25">
      <c r="A107" t="s">
        <v>40</v>
      </c>
      <c r="B107" t="s">
        <v>225</v>
      </c>
      <c r="C107" t="s">
        <v>226</v>
      </c>
      <c r="D107" t="s">
        <v>17</v>
      </c>
      <c r="E107" t="s">
        <v>227</v>
      </c>
      <c r="F107" t="s">
        <v>228</v>
      </c>
      <c r="G107" t="s">
        <v>14</v>
      </c>
      <c r="H107" t="s">
        <v>32</v>
      </c>
    </row>
    <row r="108" spans="1:8" hidden="1" x14ac:dyDescent="0.25">
      <c r="A108" t="s">
        <v>40</v>
      </c>
      <c r="B108" t="s">
        <v>229</v>
      </c>
      <c r="C108" t="s">
        <v>230</v>
      </c>
      <c r="D108" t="s">
        <v>17</v>
      </c>
      <c r="E108" t="s">
        <v>51</v>
      </c>
      <c r="F108" t="s">
        <v>231</v>
      </c>
      <c r="G108" t="s">
        <v>14</v>
      </c>
      <c r="H108" t="s">
        <v>31</v>
      </c>
    </row>
    <row r="109" spans="1:8" hidden="1" x14ac:dyDescent="0.25">
      <c r="A109" t="s">
        <v>40</v>
      </c>
      <c r="B109" t="s">
        <v>232</v>
      </c>
      <c r="C109" t="s">
        <v>233</v>
      </c>
      <c r="D109" t="s">
        <v>17</v>
      </c>
      <c r="E109" t="s">
        <v>51</v>
      </c>
      <c r="F109" t="s">
        <v>234</v>
      </c>
      <c r="G109" t="s">
        <v>14</v>
      </c>
      <c r="H109" t="s">
        <v>32</v>
      </c>
    </row>
    <row r="110" spans="1:8" hidden="1" x14ac:dyDescent="0.25">
      <c r="A110" t="s">
        <v>40</v>
      </c>
      <c r="B110" t="s">
        <v>235</v>
      </c>
      <c r="C110" t="s">
        <v>236</v>
      </c>
      <c r="D110" t="s">
        <v>17</v>
      </c>
      <c r="E110" t="s">
        <v>130</v>
      </c>
      <c r="F110" t="s">
        <v>237</v>
      </c>
      <c r="G110" t="s">
        <v>14</v>
      </c>
      <c r="H110" t="s">
        <v>32</v>
      </c>
    </row>
    <row r="111" spans="1:8" hidden="1" x14ac:dyDescent="0.25">
      <c r="A111" t="s">
        <v>40</v>
      </c>
      <c r="B111" t="s">
        <v>238</v>
      </c>
      <c r="C111" t="s">
        <v>239</v>
      </c>
      <c r="D111" t="s">
        <v>17</v>
      </c>
      <c r="E111" t="s">
        <v>240</v>
      </c>
      <c r="F111" t="s">
        <v>241</v>
      </c>
      <c r="G111" t="s">
        <v>14</v>
      </c>
      <c r="H111" t="s">
        <v>32</v>
      </c>
    </row>
    <row r="112" spans="1:8" hidden="1" x14ac:dyDescent="0.25">
      <c r="A112" t="s">
        <v>40</v>
      </c>
      <c r="B112" t="s">
        <v>242</v>
      </c>
      <c r="C112" t="s">
        <v>243</v>
      </c>
      <c r="D112" t="s">
        <v>17</v>
      </c>
      <c r="E112" t="s">
        <v>51</v>
      </c>
      <c r="F112" t="s">
        <v>244</v>
      </c>
      <c r="G112" t="s">
        <v>14</v>
      </c>
      <c r="H112" t="s">
        <v>31</v>
      </c>
    </row>
    <row r="113" spans="1:8" hidden="1" x14ac:dyDescent="0.25">
      <c r="A113" t="s">
        <v>40</v>
      </c>
      <c r="B113" t="s">
        <v>245</v>
      </c>
      <c r="C113" t="s">
        <v>246</v>
      </c>
      <c r="D113" t="s">
        <v>17</v>
      </c>
      <c r="E113" t="s">
        <v>183</v>
      </c>
      <c r="F113" t="s">
        <v>247</v>
      </c>
      <c r="G113" t="s">
        <v>14</v>
      </c>
      <c r="H113" t="s">
        <v>31</v>
      </c>
    </row>
    <row r="114" spans="1:8" hidden="1" x14ac:dyDescent="0.25">
      <c r="A114" t="s">
        <v>40</v>
      </c>
      <c r="B114" t="s">
        <v>248</v>
      </c>
      <c r="C114" t="s">
        <v>249</v>
      </c>
      <c r="D114" t="s">
        <v>17</v>
      </c>
      <c r="E114" t="s">
        <v>115</v>
      </c>
      <c r="F114" t="s">
        <v>116</v>
      </c>
      <c r="G114" t="s">
        <v>14</v>
      </c>
      <c r="H114" t="s">
        <v>32</v>
      </c>
    </row>
    <row r="115" spans="1:8" hidden="1" x14ac:dyDescent="0.25">
      <c r="A115" t="s">
        <v>40</v>
      </c>
      <c r="B115" t="s">
        <v>250</v>
      </c>
      <c r="C115" t="s">
        <v>251</v>
      </c>
      <c r="D115" t="s">
        <v>17</v>
      </c>
      <c r="E115" t="s">
        <v>74</v>
      </c>
      <c r="F115" t="s">
        <v>112</v>
      </c>
      <c r="G115" t="s">
        <v>14</v>
      </c>
      <c r="H115" t="s">
        <v>32</v>
      </c>
    </row>
    <row r="116" spans="1:8" hidden="1" x14ac:dyDescent="0.25">
      <c r="A116" t="s">
        <v>40</v>
      </c>
      <c r="B116" t="s">
        <v>252</v>
      </c>
      <c r="C116" t="s">
        <v>253</v>
      </c>
      <c r="D116" t="s">
        <v>17</v>
      </c>
      <c r="E116" t="s">
        <v>51</v>
      </c>
      <c r="F116" t="s">
        <v>82</v>
      </c>
      <c r="G116" t="s">
        <v>14</v>
      </c>
      <c r="H116" t="s">
        <v>31</v>
      </c>
    </row>
    <row r="117" spans="1:8" hidden="1" x14ac:dyDescent="0.25">
      <c r="A117" t="s">
        <v>40</v>
      </c>
      <c r="B117" t="s">
        <v>254</v>
      </c>
      <c r="C117" t="s">
        <v>255</v>
      </c>
      <c r="D117" t="s">
        <v>17</v>
      </c>
      <c r="E117" t="s">
        <v>115</v>
      </c>
      <c r="F117" t="s">
        <v>256</v>
      </c>
      <c r="G117" t="s">
        <v>14</v>
      </c>
      <c r="H117" t="s">
        <v>32</v>
      </c>
    </row>
    <row r="118" spans="1:8" hidden="1" x14ac:dyDescent="0.25">
      <c r="A118" t="s">
        <v>40</v>
      </c>
      <c r="B118" t="s">
        <v>257</v>
      </c>
      <c r="C118" t="s">
        <v>258</v>
      </c>
      <c r="D118" t="s">
        <v>17</v>
      </c>
      <c r="E118" t="s">
        <v>51</v>
      </c>
      <c r="F118" t="s">
        <v>259</v>
      </c>
      <c r="G118" t="s">
        <v>14</v>
      </c>
      <c r="H118" t="s">
        <v>31</v>
      </c>
    </row>
    <row r="119" spans="1:8" hidden="1" x14ac:dyDescent="0.25">
      <c r="A119" t="s">
        <v>40</v>
      </c>
      <c r="B119" t="s">
        <v>260</v>
      </c>
      <c r="C119" t="s">
        <v>261</v>
      </c>
      <c r="D119" t="s">
        <v>17</v>
      </c>
      <c r="E119" t="s">
        <v>115</v>
      </c>
      <c r="F119" t="s">
        <v>262</v>
      </c>
      <c r="G119" t="s">
        <v>14</v>
      </c>
      <c r="H119" t="s">
        <v>32</v>
      </c>
    </row>
    <row r="120" spans="1:8" hidden="1" x14ac:dyDescent="0.25">
      <c r="A120" t="s">
        <v>40</v>
      </c>
      <c r="B120" t="s">
        <v>263</v>
      </c>
      <c r="C120" t="s">
        <v>264</v>
      </c>
      <c r="D120" t="s">
        <v>17</v>
      </c>
      <c r="E120" t="s">
        <v>51</v>
      </c>
      <c r="F120" t="s">
        <v>160</v>
      </c>
      <c r="G120" t="s">
        <v>14</v>
      </c>
      <c r="H120" t="s">
        <v>31</v>
      </c>
    </row>
    <row r="121" spans="1:8" hidden="1" x14ac:dyDescent="0.25">
      <c r="A121" t="s">
        <v>40</v>
      </c>
      <c r="B121" t="s">
        <v>265</v>
      </c>
      <c r="C121" t="s">
        <v>266</v>
      </c>
      <c r="D121" t="s">
        <v>17</v>
      </c>
      <c r="E121" t="s">
        <v>183</v>
      </c>
      <c r="F121" t="s">
        <v>189</v>
      </c>
      <c r="G121" t="s">
        <v>14</v>
      </c>
      <c r="H121" t="s">
        <v>31</v>
      </c>
    </row>
    <row r="122" spans="1:8" hidden="1" x14ac:dyDescent="0.25">
      <c r="A122" t="s">
        <v>40</v>
      </c>
      <c r="B122" t="s">
        <v>267</v>
      </c>
      <c r="C122" t="s">
        <v>268</v>
      </c>
      <c r="D122" t="s">
        <v>17</v>
      </c>
      <c r="E122" t="s">
        <v>92</v>
      </c>
      <c r="F122" t="s">
        <v>93</v>
      </c>
      <c r="G122" t="s">
        <v>14</v>
      </c>
      <c r="H122" t="s">
        <v>32</v>
      </c>
    </row>
    <row r="123" spans="1:8" hidden="1" x14ac:dyDescent="0.25">
      <c r="A123" t="s">
        <v>40</v>
      </c>
      <c r="B123" t="s">
        <v>269</v>
      </c>
      <c r="C123" t="s">
        <v>270</v>
      </c>
      <c r="D123" t="s">
        <v>17</v>
      </c>
      <c r="E123" t="s">
        <v>271</v>
      </c>
      <c r="F123" t="s">
        <v>272</v>
      </c>
      <c r="G123" t="s">
        <v>14</v>
      </c>
      <c r="H123" t="s">
        <v>32</v>
      </c>
    </row>
    <row r="124" spans="1:8" hidden="1" x14ac:dyDescent="0.25">
      <c r="A124" t="s">
        <v>40</v>
      </c>
      <c r="B124" t="s">
        <v>273</v>
      </c>
      <c r="C124" t="s">
        <v>274</v>
      </c>
      <c r="D124" t="s">
        <v>17</v>
      </c>
      <c r="E124" t="s">
        <v>115</v>
      </c>
      <c r="F124" t="s">
        <v>116</v>
      </c>
      <c r="G124" t="s">
        <v>14</v>
      </c>
      <c r="H124" t="s">
        <v>32</v>
      </c>
    </row>
    <row r="125" spans="1:8" hidden="1" x14ac:dyDescent="0.25">
      <c r="A125" t="s">
        <v>40</v>
      </c>
      <c r="B125" t="s">
        <v>275</v>
      </c>
      <c r="C125" t="s">
        <v>276</v>
      </c>
      <c r="D125" t="s">
        <v>17</v>
      </c>
      <c r="E125" t="s">
        <v>51</v>
      </c>
      <c r="F125" t="s">
        <v>160</v>
      </c>
      <c r="G125" t="s">
        <v>14</v>
      </c>
      <c r="H125" t="s">
        <v>31</v>
      </c>
    </row>
    <row r="126" spans="1:8" hidden="1" x14ac:dyDescent="0.25">
      <c r="A126" t="s">
        <v>40</v>
      </c>
      <c r="B126" t="s">
        <v>277</v>
      </c>
      <c r="C126" t="s">
        <v>278</v>
      </c>
      <c r="D126" t="s">
        <v>17</v>
      </c>
      <c r="E126" t="s">
        <v>51</v>
      </c>
      <c r="F126" t="s">
        <v>85</v>
      </c>
      <c r="G126" t="s">
        <v>14</v>
      </c>
      <c r="H126" t="s">
        <v>32</v>
      </c>
    </row>
    <row r="127" spans="1:8" hidden="1" x14ac:dyDescent="0.25">
      <c r="A127" t="s">
        <v>40</v>
      </c>
      <c r="B127" t="s">
        <v>279</v>
      </c>
      <c r="C127" t="s">
        <v>280</v>
      </c>
      <c r="D127" t="s">
        <v>17</v>
      </c>
      <c r="E127" t="s">
        <v>51</v>
      </c>
      <c r="F127" t="s">
        <v>281</v>
      </c>
      <c r="G127" t="s">
        <v>14</v>
      </c>
      <c r="H127" t="s">
        <v>31</v>
      </c>
    </row>
    <row r="128" spans="1:8" hidden="1" x14ac:dyDescent="0.25">
      <c r="A128" t="s">
        <v>40</v>
      </c>
      <c r="B128" t="s">
        <v>282</v>
      </c>
      <c r="C128" t="s">
        <v>283</v>
      </c>
      <c r="D128" t="s">
        <v>17</v>
      </c>
      <c r="E128" t="s">
        <v>51</v>
      </c>
      <c r="F128" t="s">
        <v>284</v>
      </c>
      <c r="G128" t="s">
        <v>14</v>
      </c>
      <c r="H128" t="s">
        <v>32</v>
      </c>
    </row>
    <row r="129" spans="1:8" hidden="1" x14ac:dyDescent="0.25">
      <c r="A129" t="s">
        <v>40</v>
      </c>
      <c r="B129" t="s">
        <v>285</v>
      </c>
      <c r="C129" t="s">
        <v>286</v>
      </c>
      <c r="D129" t="s">
        <v>17</v>
      </c>
      <c r="E129" t="s">
        <v>78</v>
      </c>
      <c r="F129" t="s">
        <v>287</v>
      </c>
      <c r="G129" t="s">
        <v>14</v>
      </c>
      <c r="H129" t="s">
        <v>31</v>
      </c>
    </row>
    <row r="130" spans="1:8" hidden="1" x14ac:dyDescent="0.25">
      <c r="A130" t="s">
        <v>40</v>
      </c>
      <c r="B130" t="s">
        <v>288</v>
      </c>
      <c r="C130" t="s">
        <v>289</v>
      </c>
      <c r="D130" t="s">
        <v>17</v>
      </c>
      <c r="E130" t="s">
        <v>115</v>
      </c>
      <c r="F130" t="s">
        <v>256</v>
      </c>
      <c r="G130" t="s">
        <v>14</v>
      </c>
      <c r="H130" t="s">
        <v>32</v>
      </c>
    </row>
    <row r="131" spans="1:8" hidden="1" x14ac:dyDescent="0.25">
      <c r="A131" t="s">
        <v>40</v>
      </c>
      <c r="B131" t="s">
        <v>290</v>
      </c>
      <c r="C131" t="s">
        <v>291</v>
      </c>
      <c r="D131" t="s">
        <v>17</v>
      </c>
      <c r="E131" t="s">
        <v>271</v>
      </c>
      <c r="F131" t="s">
        <v>292</v>
      </c>
      <c r="G131" t="s">
        <v>14</v>
      </c>
      <c r="H131" t="s">
        <v>31</v>
      </c>
    </row>
    <row r="132" spans="1:8" hidden="1" x14ac:dyDescent="0.25">
      <c r="A132" t="s">
        <v>40</v>
      </c>
      <c r="B132" t="s">
        <v>293</v>
      </c>
      <c r="C132" t="s">
        <v>294</v>
      </c>
      <c r="D132" t="s">
        <v>17</v>
      </c>
      <c r="E132" t="s">
        <v>183</v>
      </c>
      <c r="F132" t="s">
        <v>184</v>
      </c>
      <c r="G132" t="s">
        <v>14</v>
      </c>
      <c r="H132" t="s">
        <v>31</v>
      </c>
    </row>
    <row r="133" spans="1:8" hidden="1" x14ac:dyDescent="0.25">
      <c r="A133" t="s">
        <v>40</v>
      </c>
      <c r="B133" t="s">
        <v>295</v>
      </c>
      <c r="C133" t="s">
        <v>296</v>
      </c>
      <c r="D133" t="s">
        <v>17</v>
      </c>
      <c r="E133" t="s">
        <v>51</v>
      </c>
      <c r="F133" t="s">
        <v>85</v>
      </c>
      <c r="G133" t="s">
        <v>14</v>
      </c>
      <c r="H133" t="s">
        <v>32</v>
      </c>
    </row>
    <row r="134" spans="1:8" hidden="1" x14ac:dyDescent="0.25">
      <c r="A134" t="s">
        <v>40</v>
      </c>
      <c r="B134" t="s">
        <v>297</v>
      </c>
      <c r="C134" t="s">
        <v>298</v>
      </c>
      <c r="D134" t="s">
        <v>17</v>
      </c>
      <c r="E134" t="s">
        <v>88</v>
      </c>
      <c r="F134" t="s">
        <v>299</v>
      </c>
      <c r="G134" t="s">
        <v>14</v>
      </c>
      <c r="H134" t="s">
        <v>31</v>
      </c>
    </row>
    <row r="135" spans="1:8" hidden="1" x14ac:dyDescent="0.25">
      <c r="A135" t="s">
        <v>40</v>
      </c>
      <c r="B135" t="s">
        <v>300</v>
      </c>
      <c r="C135" t="s">
        <v>301</v>
      </c>
      <c r="D135" t="s">
        <v>17</v>
      </c>
      <c r="E135" t="s">
        <v>51</v>
      </c>
      <c r="F135" t="s">
        <v>160</v>
      </c>
      <c r="G135" t="s">
        <v>14</v>
      </c>
      <c r="H135" t="s">
        <v>31</v>
      </c>
    </row>
    <row r="136" spans="1:8" hidden="1" x14ac:dyDescent="0.25">
      <c r="A136" t="s">
        <v>40</v>
      </c>
      <c r="B136" t="s">
        <v>302</v>
      </c>
      <c r="C136" t="s">
        <v>303</v>
      </c>
      <c r="D136" t="s">
        <v>17</v>
      </c>
      <c r="E136" t="s">
        <v>47</v>
      </c>
      <c r="F136" t="s">
        <v>304</v>
      </c>
      <c r="G136" t="s">
        <v>14</v>
      </c>
      <c r="H136" t="s">
        <v>31</v>
      </c>
    </row>
    <row r="137" spans="1:8" hidden="1" x14ac:dyDescent="0.25">
      <c r="A137" t="s">
        <v>40</v>
      </c>
      <c r="B137" t="s">
        <v>305</v>
      </c>
      <c r="C137" t="s">
        <v>306</v>
      </c>
      <c r="D137" t="s">
        <v>17</v>
      </c>
      <c r="E137" t="s">
        <v>78</v>
      </c>
      <c r="F137" t="s">
        <v>213</v>
      </c>
      <c r="G137" t="s">
        <v>14</v>
      </c>
      <c r="H137" t="s">
        <v>31</v>
      </c>
    </row>
    <row r="138" spans="1:8" hidden="1" x14ac:dyDescent="0.25">
      <c r="A138" t="s">
        <v>40</v>
      </c>
      <c r="B138" t="s">
        <v>307</v>
      </c>
      <c r="C138" t="s">
        <v>308</v>
      </c>
      <c r="D138" t="s">
        <v>17</v>
      </c>
      <c r="E138" t="s">
        <v>183</v>
      </c>
      <c r="F138" t="s">
        <v>184</v>
      </c>
      <c r="G138" t="s">
        <v>14</v>
      </c>
      <c r="H138" t="s">
        <v>31</v>
      </c>
    </row>
    <row r="139" spans="1:8" hidden="1" x14ac:dyDescent="0.25">
      <c r="A139" t="s">
        <v>40</v>
      </c>
      <c r="B139" t="s">
        <v>309</v>
      </c>
      <c r="C139" t="s">
        <v>310</v>
      </c>
      <c r="D139" t="s">
        <v>17</v>
      </c>
      <c r="E139" t="s">
        <v>51</v>
      </c>
      <c r="F139" t="s">
        <v>311</v>
      </c>
      <c r="G139" t="s">
        <v>14</v>
      </c>
      <c r="H139" t="s">
        <v>31</v>
      </c>
    </row>
    <row r="140" spans="1:8" hidden="1" x14ac:dyDescent="0.25">
      <c r="A140" t="s">
        <v>40</v>
      </c>
      <c r="B140" t="s">
        <v>312</v>
      </c>
      <c r="C140" t="s">
        <v>313</v>
      </c>
      <c r="D140" t="s">
        <v>17</v>
      </c>
      <c r="E140" t="s">
        <v>74</v>
      </c>
      <c r="F140" t="s">
        <v>112</v>
      </c>
      <c r="G140" t="s">
        <v>14</v>
      </c>
      <c r="H140" t="s">
        <v>31</v>
      </c>
    </row>
    <row r="141" spans="1:8" hidden="1" x14ac:dyDescent="0.25">
      <c r="A141" t="s">
        <v>40</v>
      </c>
      <c r="B141" t="s">
        <v>314</v>
      </c>
      <c r="C141" t="s">
        <v>315</v>
      </c>
      <c r="D141" t="s">
        <v>17</v>
      </c>
      <c r="E141" t="s">
        <v>51</v>
      </c>
      <c r="F141" t="s">
        <v>85</v>
      </c>
      <c r="G141" t="s">
        <v>14</v>
      </c>
      <c r="H141" t="s">
        <v>32</v>
      </c>
    </row>
    <row r="142" spans="1:8" hidden="1" x14ac:dyDescent="0.25">
      <c r="A142" t="s">
        <v>40</v>
      </c>
      <c r="B142" t="s">
        <v>316</v>
      </c>
      <c r="C142" t="s">
        <v>317</v>
      </c>
      <c r="D142" t="s">
        <v>17</v>
      </c>
      <c r="E142" t="s">
        <v>51</v>
      </c>
      <c r="F142" t="s">
        <v>318</v>
      </c>
      <c r="G142" t="s">
        <v>14</v>
      </c>
      <c r="H142" t="s">
        <v>31</v>
      </c>
    </row>
    <row r="143" spans="1:8" hidden="1" x14ac:dyDescent="0.25">
      <c r="A143" t="s">
        <v>40</v>
      </c>
      <c r="B143" t="s">
        <v>319</v>
      </c>
      <c r="C143" t="s">
        <v>320</v>
      </c>
      <c r="D143" t="s">
        <v>17</v>
      </c>
      <c r="E143" t="s">
        <v>115</v>
      </c>
      <c r="F143" t="s">
        <v>116</v>
      </c>
      <c r="G143" t="s">
        <v>14</v>
      </c>
      <c r="H143" t="s">
        <v>32</v>
      </c>
    </row>
    <row r="144" spans="1:8" hidden="1" x14ac:dyDescent="0.25">
      <c r="A144" t="s">
        <v>40</v>
      </c>
      <c r="B144" t="s">
        <v>321</v>
      </c>
      <c r="C144" t="s">
        <v>322</v>
      </c>
      <c r="D144" t="s">
        <v>17</v>
      </c>
      <c r="E144" t="s">
        <v>130</v>
      </c>
      <c r="F144" t="s">
        <v>323</v>
      </c>
      <c r="G144" t="s">
        <v>14</v>
      </c>
      <c r="H144" t="s">
        <v>31</v>
      </c>
    </row>
    <row r="145" spans="1:8" hidden="1" x14ac:dyDescent="0.25">
      <c r="A145" t="s">
        <v>40</v>
      </c>
      <c r="B145" t="s">
        <v>324</v>
      </c>
      <c r="C145" t="s">
        <v>325</v>
      </c>
      <c r="D145" t="s">
        <v>17</v>
      </c>
      <c r="E145" t="s">
        <v>183</v>
      </c>
      <c r="F145" t="s">
        <v>184</v>
      </c>
      <c r="G145" t="s">
        <v>14</v>
      </c>
      <c r="H145" t="s">
        <v>31</v>
      </c>
    </row>
    <row r="146" spans="1:8" hidden="1" x14ac:dyDescent="0.25">
      <c r="A146" t="s">
        <v>40</v>
      </c>
      <c r="B146" t="s">
        <v>326</v>
      </c>
      <c r="C146" t="s">
        <v>327</v>
      </c>
      <c r="D146" t="s">
        <v>17</v>
      </c>
      <c r="E146" t="s">
        <v>328</v>
      </c>
      <c r="F146" t="s">
        <v>329</v>
      </c>
      <c r="G146" t="s">
        <v>14</v>
      </c>
      <c r="H146" t="s">
        <v>32</v>
      </c>
    </row>
    <row r="147" spans="1:8" hidden="1" x14ac:dyDescent="0.25">
      <c r="A147" t="s">
        <v>40</v>
      </c>
      <c r="B147" t="s">
        <v>330</v>
      </c>
      <c r="C147" t="s">
        <v>331</v>
      </c>
      <c r="D147" t="s">
        <v>17</v>
      </c>
      <c r="E147" t="s">
        <v>115</v>
      </c>
      <c r="F147" t="s">
        <v>332</v>
      </c>
      <c r="G147" t="s">
        <v>14</v>
      </c>
      <c r="H147" t="s">
        <v>32</v>
      </c>
    </row>
    <row r="148" spans="1:8" hidden="1" x14ac:dyDescent="0.25">
      <c r="A148" t="s">
        <v>40</v>
      </c>
      <c r="B148" t="s">
        <v>333</v>
      </c>
      <c r="C148" t="s">
        <v>334</v>
      </c>
      <c r="D148" t="s">
        <v>17</v>
      </c>
      <c r="E148" t="s">
        <v>78</v>
      </c>
      <c r="F148" t="s">
        <v>335</v>
      </c>
      <c r="G148" t="s">
        <v>14</v>
      </c>
      <c r="H148" t="s">
        <v>31</v>
      </c>
    </row>
    <row r="149" spans="1:8" hidden="1" x14ac:dyDescent="0.25">
      <c r="A149" t="s">
        <v>40</v>
      </c>
      <c r="B149" t="s">
        <v>336</v>
      </c>
      <c r="C149" t="s">
        <v>337</v>
      </c>
      <c r="D149" t="s">
        <v>17</v>
      </c>
      <c r="E149" t="s">
        <v>78</v>
      </c>
      <c r="F149" t="s">
        <v>102</v>
      </c>
      <c r="G149" t="s">
        <v>14</v>
      </c>
      <c r="H149" t="s">
        <v>31</v>
      </c>
    </row>
    <row r="150" spans="1:8" hidden="1" x14ac:dyDescent="0.25">
      <c r="A150" t="s">
        <v>40</v>
      </c>
      <c r="B150" t="s">
        <v>338</v>
      </c>
      <c r="C150" t="s">
        <v>339</v>
      </c>
      <c r="D150" t="s">
        <v>17</v>
      </c>
      <c r="E150" t="s">
        <v>51</v>
      </c>
      <c r="F150" t="s">
        <v>340</v>
      </c>
      <c r="G150" t="s">
        <v>14</v>
      </c>
      <c r="H150" t="s">
        <v>31</v>
      </c>
    </row>
    <row r="151" spans="1:8" hidden="1" x14ac:dyDescent="0.25">
      <c r="A151" t="s">
        <v>40</v>
      </c>
      <c r="B151" t="s">
        <v>341</v>
      </c>
      <c r="C151" t="s">
        <v>342</v>
      </c>
      <c r="D151" t="s">
        <v>17</v>
      </c>
      <c r="E151" t="s">
        <v>78</v>
      </c>
      <c r="F151" t="s">
        <v>343</v>
      </c>
      <c r="G151" t="s">
        <v>14</v>
      </c>
      <c r="H151" t="s">
        <v>31</v>
      </c>
    </row>
    <row r="152" spans="1:8" hidden="1" x14ac:dyDescent="0.25">
      <c r="A152" t="s">
        <v>40</v>
      </c>
      <c r="B152" t="s">
        <v>344</v>
      </c>
      <c r="C152" t="s">
        <v>345</v>
      </c>
      <c r="D152" t="s">
        <v>17</v>
      </c>
      <c r="E152" t="s">
        <v>173</v>
      </c>
      <c r="F152" t="s">
        <v>346</v>
      </c>
      <c r="G152" t="s">
        <v>14</v>
      </c>
      <c r="H152" t="s">
        <v>32</v>
      </c>
    </row>
    <row r="153" spans="1:8" hidden="1" x14ac:dyDescent="0.25">
      <c r="A153" t="s">
        <v>40</v>
      </c>
      <c r="B153" t="s">
        <v>347</v>
      </c>
      <c r="C153" t="s">
        <v>348</v>
      </c>
      <c r="D153" t="s">
        <v>17</v>
      </c>
      <c r="E153" t="s">
        <v>130</v>
      </c>
      <c r="F153" t="s">
        <v>349</v>
      </c>
      <c r="G153" t="s">
        <v>14</v>
      </c>
      <c r="H153" t="s">
        <v>31</v>
      </c>
    </row>
    <row r="154" spans="1:8" hidden="1" x14ac:dyDescent="0.25">
      <c r="A154" t="s">
        <v>40</v>
      </c>
      <c r="B154" t="s">
        <v>350</v>
      </c>
      <c r="C154" t="s">
        <v>351</v>
      </c>
      <c r="D154" t="s">
        <v>17</v>
      </c>
      <c r="E154" t="s">
        <v>130</v>
      </c>
      <c r="F154" t="s">
        <v>352</v>
      </c>
      <c r="G154" t="s">
        <v>14</v>
      </c>
      <c r="H154" t="s">
        <v>32</v>
      </c>
    </row>
    <row r="155" spans="1:8" hidden="1" x14ac:dyDescent="0.25">
      <c r="A155" t="s">
        <v>40</v>
      </c>
      <c r="B155" t="s">
        <v>353</v>
      </c>
      <c r="C155" t="s">
        <v>354</v>
      </c>
      <c r="D155" t="s">
        <v>17</v>
      </c>
      <c r="E155" t="s">
        <v>328</v>
      </c>
      <c r="F155" t="s">
        <v>355</v>
      </c>
      <c r="G155" t="s">
        <v>14</v>
      </c>
      <c r="H155" t="s">
        <v>32</v>
      </c>
    </row>
    <row r="156" spans="1:8" hidden="1" x14ac:dyDescent="0.25">
      <c r="A156" t="s">
        <v>40</v>
      </c>
      <c r="B156" t="s">
        <v>356</v>
      </c>
      <c r="C156" t="s">
        <v>357</v>
      </c>
      <c r="D156" t="s">
        <v>17</v>
      </c>
      <c r="E156" t="s">
        <v>115</v>
      </c>
      <c r="F156" t="s">
        <v>358</v>
      </c>
      <c r="G156" t="s">
        <v>14</v>
      </c>
      <c r="H156" t="s">
        <v>31</v>
      </c>
    </row>
    <row r="157" spans="1:8" hidden="1" x14ac:dyDescent="0.25">
      <c r="A157" t="s">
        <v>40</v>
      </c>
      <c r="B157" t="s">
        <v>359</v>
      </c>
      <c r="C157" t="s">
        <v>360</v>
      </c>
      <c r="D157" t="s">
        <v>17</v>
      </c>
      <c r="E157" t="s">
        <v>148</v>
      </c>
      <c r="F157" t="s">
        <v>149</v>
      </c>
      <c r="G157" t="s">
        <v>14</v>
      </c>
      <c r="H157" t="s">
        <v>32</v>
      </c>
    </row>
    <row r="158" spans="1:8" hidden="1" x14ac:dyDescent="0.25">
      <c r="A158" t="s">
        <v>40</v>
      </c>
      <c r="B158" t="s">
        <v>361</v>
      </c>
      <c r="C158" t="s">
        <v>362</v>
      </c>
      <c r="D158" t="s">
        <v>17</v>
      </c>
      <c r="E158" t="s">
        <v>51</v>
      </c>
      <c r="F158" t="s">
        <v>71</v>
      </c>
      <c r="G158" t="s">
        <v>14</v>
      </c>
      <c r="H158" t="s">
        <v>31</v>
      </c>
    </row>
    <row r="159" spans="1:8" hidden="1" x14ac:dyDescent="0.25">
      <c r="A159" t="s">
        <v>40</v>
      </c>
      <c r="B159" t="s">
        <v>363</v>
      </c>
      <c r="C159" t="s">
        <v>364</v>
      </c>
      <c r="D159" t="s">
        <v>17</v>
      </c>
      <c r="E159" t="s">
        <v>148</v>
      </c>
      <c r="F159" t="s">
        <v>365</v>
      </c>
      <c r="G159" t="s">
        <v>14</v>
      </c>
      <c r="H159" t="s">
        <v>32</v>
      </c>
    </row>
    <row r="160" spans="1:8" hidden="1" x14ac:dyDescent="0.25">
      <c r="A160" t="s">
        <v>40</v>
      </c>
      <c r="B160" t="s">
        <v>366</v>
      </c>
      <c r="C160" t="s">
        <v>367</v>
      </c>
      <c r="D160" t="s">
        <v>17</v>
      </c>
      <c r="E160" t="s">
        <v>148</v>
      </c>
      <c r="F160" t="s">
        <v>368</v>
      </c>
      <c r="G160" t="s">
        <v>14</v>
      </c>
      <c r="H160" t="s">
        <v>31</v>
      </c>
    </row>
    <row r="161" spans="1:8" hidden="1" x14ac:dyDescent="0.25">
      <c r="A161" t="s">
        <v>40</v>
      </c>
      <c r="B161" t="s">
        <v>369</v>
      </c>
      <c r="C161" t="s">
        <v>370</v>
      </c>
      <c r="D161" t="s">
        <v>17</v>
      </c>
      <c r="E161" t="s">
        <v>371</v>
      </c>
      <c r="F161" t="s">
        <v>372</v>
      </c>
      <c r="G161" t="s">
        <v>14</v>
      </c>
      <c r="H161" t="s">
        <v>32</v>
      </c>
    </row>
    <row r="162" spans="1:8" hidden="1" x14ac:dyDescent="0.25">
      <c r="A162" t="s">
        <v>40</v>
      </c>
      <c r="B162" t="s">
        <v>373</v>
      </c>
      <c r="C162" t="s">
        <v>374</v>
      </c>
      <c r="D162" t="s">
        <v>17</v>
      </c>
      <c r="E162" t="s">
        <v>183</v>
      </c>
      <c r="F162" t="s">
        <v>184</v>
      </c>
      <c r="G162" t="s">
        <v>14</v>
      </c>
      <c r="H162" t="s">
        <v>31</v>
      </c>
    </row>
    <row r="163" spans="1:8" hidden="1" x14ac:dyDescent="0.25">
      <c r="A163" t="s">
        <v>40</v>
      </c>
      <c r="B163" t="s">
        <v>375</v>
      </c>
      <c r="C163" t="s">
        <v>376</v>
      </c>
      <c r="D163" t="s">
        <v>17</v>
      </c>
      <c r="E163" t="s">
        <v>92</v>
      </c>
      <c r="F163" t="s">
        <v>377</v>
      </c>
      <c r="G163" t="s">
        <v>14</v>
      </c>
      <c r="H163" t="s">
        <v>32</v>
      </c>
    </row>
    <row r="164" spans="1:8" hidden="1" x14ac:dyDescent="0.25">
      <c r="A164" t="s">
        <v>40</v>
      </c>
      <c r="B164" t="s">
        <v>378</v>
      </c>
      <c r="C164" t="s">
        <v>379</v>
      </c>
      <c r="D164" t="s">
        <v>17</v>
      </c>
      <c r="E164" t="s">
        <v>47</v>
      </c>
      <c r="F164" t="s">
        <v>380</v>
      </c>
      <c r="G164" t="s">
        <v>14</v>
      </c>
      <c r="H164" t="s">
        <v>31</v>
      </c>
    </row>
    <row r="165" spans="1:8" hidden="1" x14ac:dyDescent="0.25">
      <c r="A165" t="s">
        <v>40</v>
      </c>
      <c r="B165" t="s">
        <v>381</v>
      </c>
      <c r="C165" t="s">
        <v>382</v>
      </c>
      <c r="D165" t="s">
        <v>17</v>
      </c>
      <c r="E165" t="s">
        <v>121</v>
      </c>
      <c r="F165" t="s">
        <v>383</v>
      </c>
      <c r="G165" t="s">
        <v>14</v>
      </c>
      <c r="H165" t="s">
        <v>32</v>
      </c>
    </row>
    <row r="166" spans="1:8" hidden="1" x14ac:dyDescent="0.25">
      <c r="A166" t="s">
        <v>40</v>
      </c>
      <c r="B166" t="s">
        <v>384</v>
      </c>
      <c r="C166" t="s">
        <v>385</v>
      </c>
      <c r="D166" t="s">
        <v>17</v>
      </c>
      <c r="E166" t="s">
        <v>115</v>
      </c>
      <c r="F166" t="s">
        <v>332</v>
      </c>
      <c r="G166" t="s">
        <v>14</v>
      </c>
      <c r="H166" t="s">
        <v>32</v>
      </c>
    </row>
    <row r="167" spans="1:8" hidden="1" x14ac:dyDescent="0.25">
      <c r="A167" t="s">
        <v>40</v>
      </c>
      <c r="B167" t="s">
        <v>386</v>
      </c>
      <c r="C167" t="s">
        <v>387</v>
      </c>
      <c r="D167" t="s">
        <v>17</v>
      </c>
      <c r="E167" t="s">
        <v>130</v>
      </c>
      <c r="F167" t="s">
        <v>195</v>
      </c>
      <c r="G167" t="s">
        <v>14</v>
      </c>
      <c r="H167" t="s">
        <v>31</v>
      </c>
    </row>
    <row r="168" spans="1:8" hidden="1" x14ac:dyDescent="0.25">
      <c r="A168" t="s">
        <v>40</v>
      </c>
      <c r="B168" t="s">
        <v>388</v>
      </c>
      <c r="C168" t="s">
        <v>389</v>
      </c>
      <c r="D168" t="s">
        <v>17</v>
      </c>
      <c r="E168" t="s">
        <v>148</v>
      </c>
      <c r="F168" t="s">
        <v>365</v>
      </c>
      <c r="G168" t="s">
        <v>14</v>
      </c>
      <c r="H168" t="s">
        <v>32</v>
      </c>
    </row>
    <row r="169" spans="1:8" hidden="1" x14ac:dyDescent="0.25">
      <c r="A169" t="s">
        <v>40</v>
      </c>
      <c r="B169" t="s">
        <v>390</v>
      </c>
      <c r="C169" t="s">
        <v>391</v>
      </c>
      <c r="D169" t="s">
        <v>17</v>
      </c>
      <c r="E169" t="s">
        <v>183</v>
      </c>
      <c r="F169" t="s">
        <v>184</v>
      </c>
      <c r="G169" t="s">
        <v>14</v>
      </c>
      <c r="H169" t="s">
        <v>31</v>
      </c>
    </row>
    <row r="170" spans="1:8" hidden="1" x14ac:dyDescent="0.25">
      <c r="A170" t="s">
        <v>40</v>
      </c>
      <c r="B170" t="s">
        <v>392</v>
      </c>
      <c r="C170" t="s">
        <v>393</v>
      </c>
      <c r="D170" t="s">
        <v>17</v>
      </c>
      <c r="E170" t="s">
        <v>115</v>
      </c>
      <c r="F170" t="s">
        <v>116</v>
      </c>
      <c r="G170" t="s">
        <v>14</v>
      </c>
      <c r="H170" t="s">
        <v>32</v>
      </c>
    </row>
    <row r="171" spans="1:8" hidden="1" x14ac:dyDescent="0.25">
      <c r="A171" t="s">
        <v>40</v>
      </c>
      <c r="B171" t="s">
        <v>394</v>
      </c>
      <c r="C171" t="s">
        <v>395</v>
      </c>
      <c r="D171" t="s">
        <v>17</v>
      </c>
      <c r="E171" t="s">
        <v>183</v>
      </c>
      <c r="F171" t="s">
        <v>184</v>
      </c>
      <c r="G171" t="s">
        <v>14</v>
      </c>
      <c r="H171" t="s">
        <v>31</v>
      </c>
    </row>
    <row r="172" spans="1:8" hidden="1" x14ac:dyDescent="0.25">
      <c r="A172" t="s">
        <v>40</v>
      </c>
      <c r="B172" t="s">
        <v>396</v>
      </c>
      <c r="C172" t="s">
        <v>397</v>
      </c>
      <c r="D172" t="s">
        <v>17</v>
      </c>
      <c r="E172" t="s">
        <v>51</v>
      </c>
      <c r="F172" t="s">
        <v>71</v>
      </c>
      <c r="G172" t="s">
        <v>14</v>
      </c>
      <c r="H172" t="s">
        <v>31</v>
      </c>
    </row>
    <row r="173" spans="1:8" hidden="1" x14ac:dyDescent="0.25">
      <c r="A173" t="s">
        <v>40</v>
      </c>
      <c r="B173" t="s">
        <v>398</v>
      </c>
      <c r="C173" t="s">
        <v>399</v>
      </c>
      <c r="D173" t="s">
        <v>17</v>
      </c>
      <c r="E173" t="s">
        <v>51</v>
      </c>
      <c r="F173" t="s">
        <v>99</v>
      </c>
      <c r="G173" t="s">
        <v>14</v>
      </c>
      <c r="H173" t="s">
        <v>31</v>
      </c>
    </row>
    <row r="174" spans="1:8" hidden="1" x14ac:dyDescent="0.25">
      <c r="A174" t="s">
        <v>40</v>
      </c>
      <c r="B174" t="s">
        <v>400</v>
      </c>
      <c r="C174" t="s">
        <v>401</v>
      </c>
      <c r="D174" t="s">
        <v>17</v>
      </c>
      <c r="E174" t="s">
        <v>47</v>
      </c>
      <c r="F174" t="s">
        <v>402</v>
      </c>
      <c r="G174" t="s">
        <v>14</v>
      </c>
      <c r="H174" t="s">
        <v>31</v>
      </c>
    </row>
    <row r="175" spans="1:8" hidden="1" x14ac:dyDescent="0.25">
      <c r="A175" t="s">
        <v>40</v>
      </c>
      <c r="B175" t="s">
        <v>403</v>
      </c>
      <c r="C175" t="s">
        <v>404</v>
      </c>
      <c r="D175" t="s">
        <v>17</v>
      </c>
      <c r="E175" t="s">
        <v>51</v>
      </c>
      <c r="F175" t="s">
        <v>405</v>
      </c>
      <c r="G175" t="s">
        <v>14</v>
      </c>
      <c r="H175" t="s">
        <v>31</v>
      </c>
    </row>
    <row r="176" spans="1:8" hidden="1" x14ac:dyDescent="0.25">
      <c r="A176" t="s">
        <v>40</v>
      </c>
      <c r="B176" t="s">
        <v>406</v>
      </c>
      <c r="C176" t="s">
        <v>407</v>
      </c>
      <c r="D176" t="s">
        <v>17</v>
      </c>
      <c r="E176" t="s">
        <v>47</v>
      </c>
      <c r="F176" t="s">
        <v>408</v>
      </c>
      <c r="G176" t="s">
        <v>14</v>
      </c>
      <c r="H176" t="s">
        <v>31</v>
      </c>
    </row>
    <row r="177" spans="1:8" hidden="1" x14ac:dyDescent="0.25">
      <c r="A177" t="s">
        <v>40</v>
      </c>
      <c r="B177" t="s">
        <v>409</v>
      </c>
      <c r="C177" t="s">
        <v>410</v>
      </c>
      <c r="D177" t="s">
        <v>17</v>
      </c>
      <c r="E177" t="s">
        <v>142</v>
      </c>
      <c r="F177" t="s">
        <v>411</v>
      </c>
      <c r="G177" t="s">
        <v>14</v>
      </c>
      <c r="H177" t="s">
        <v>32</v>
      </c>
    </row>
    <row r="178" spans="1:8" hidden="1" x14ac:dyDescent="0.25">
      <c r="A178" t="s">
        <v>40</v>
      </c>
      <c r="B178" t="s">
        <v>412</v>
      </c>
      <c r="C178" t="s">
        <v>413</v>
      </c>
      <c r="D178" t="s">
        <v>17</v>
      </c>
      <c r="E178" t="s">
        <v>51</v>
      </c>
      <c r="F178" t="s">
        <v>414</v>
      </c>
      <c r="G178" t="s">
        <v>14</v>
      </c>
      <c r="H178" t="s">
        <v>31</v>
      </c>
    </row>
    <row r="179" spans="1:8" hidden="1" x14ac:dyDescent="0.25">
      <c r="A179" t="s">
        <v>40</v>
      </c>
      <c r="B179" t="s">
        <v>415</v>
      </c>
      <c r="C179" t="s">
        <v>416</v>
      </c>
      <c r="D179" t="s">
        <v>17</v>
      </c>
      <c r="E179" t="s">
        <v>271</v>
      </c>
      <c r="F179" t="s">
        <v>417</v>
      </c>
      <c r="G179" t="s">
        <v>14</v>
      </c>
      <c r="H179" t="s">
        <v>32</v>
      </c>
    </row>
    <row r="180" spans="1:8" hidden="1" x14ac:dyDescent="0.25">
      <c r="A180" t="s">
        <v>40</v>
      </c>
      <c r="B180" t="s">
        <v>418</v>
      </c>
      <c r="C180" t="s">
        <v>419</v>
      </c>
      <c r="D180" t="s">
        <v>17</v>
      </c>
      <c r="E180" t="s">
        <v>78</v>
      </c>
      <c r="F180" t="s">
        <v>343</v>
      </c>
      <c r="G180" t="s">
        <v>14</v>
      </c>
      <c r="H180" t="s">
        <v>31</v>
      </c>
    </row>
    <row r="181" spans="1:8" hidden="1" x14ac:dyDescent="0.25">
      <c r="A181" t="s">
        <v>40</v>
      </c>
      <c r="B181" t="s">
        <v>420</v>
      </c>
      <c r="C181" t="s">
        <v>421</v>
      </c>
      <c r="D181" t="s">
        <v>17</v>
      </c>
      <c r="E181" t="s">
        <v>78</v>
      </c>
      <c r="F181" t="s">
        <v>335</v>
      </c>
      <c r="G181" t="s">
        <v>14</v>
      </c>
      <c r="H181" t="s">
        <v>31</v>
      </c>
    </row>
    <row r="182" spans="1:8" hidden="1" x14ac:dyDescent="0.25">
      <c r="A182" t="s">
        <v>40</v>
      </c>
      <c r="B182" t="s">
        <v>422</v>
      </c>
      <c r="C182" t="s">
        <v>423</v>
      </c>
      <c r="D182" t="s">
        <v>17</v>
      </c>
      <c r="E182" t="s">
        <v>121</v>
      </c>
      <c r="F182" t="s">
        <v>424</v>
      </c>
      <c r="G182" t="s">
        <v>14</v>
      </c>
      <c r="H182" t="s">
        <v>31</v>
      </c>
    </row>
    <row r="183" spans="1:8" hidden="1" x14ac:dyDescent="0.25">
      <c r="A183" t="s">
        <v>40</v>
      </c>
      <c r="B183" t="s">
        <v>425</v>
      </c>
      <c r="C183" t="s">
        <v>426</v>
      </c>
      <c r="D183" t="s">
        <v>17</v>
      </c>
      <c r="E183" t="s">
        <v>51</v>
      </c>
      <c r="F183" t="s">
        <v>427</v>
      </c>
      <c r="G183" t="s">
        <v>14</v>
      </c>
      <c r="H183" t="s">
        <v>31</v>
      </c>
    </row>
    <row r="184" spans="1:8" hidden="1" x14ac:dyDescent="0.25">
      <c r="A184" t="s">
        <v>40</v>
      </c>
      <c r="B184" t="s">
        <v>428</v>
      </c>
      <c r="C184" t="s">
        <v>429</v>
      </c>
      <c r="D184" t="s">
        <v>17</v>
      </c>
      <c r="E184" t="s">
        <v>130</v>
      </c>
      <c r="F184" t="s">
        <v>195</v>
      </c>
      <c r="G184" t="s">
        <v>14</v>
      </c>
      <c r="H184" t="s">
        <v>31</v>
      </c>
    </row>
    <row r="185" spans="1:8" hidden="1" x14ac:dyDescent="0.25">
      <c r="A185" t="s">
        <v>40</v>
      </c>
      <c r="B185" t="s">
        <v>430</v>
      </c>
      <c r="C185" t="s">
        <v>431</v>
      </c>
      <c r="D185" t="s">
        <v>17</v>
      </c>
      <c r="E185" t="s">
        <v>115</v>
      </c>
      <c r="F185" t="s">
        <v>332</v>
      </c>
      <c r="G185" t="s">
        <v>14</v>
      </c>
      <c r="H185" t="s">
        <v>32</v>
      </c>
    </row>
    <row r="186" spans="1:8" hidden="1" x14ac:dyDescent="0.25">
      <c r="A186" t="s">
        <v>40</v>
      </c>
      <c r="B186" t="s">
        <v>432</v>
      </c>
      <c r="C186" t="s">
        <v>433</v>
      </c>
      <c r="D186" t="s">
        <v>17</v>
      </c>
      <c r="E186" t="s">
        <v>47</v>
      </c>
      <c r="F186" t="s">
        <v>380</v>
      </c>
      <c r="G186" t="s">
        <v>14</v>
      </c>
      <c r="H186" t="s">
        <v>31</v>
      </c>
    </row>
    <row r="187" spans="1:8" hidden="1" x14ac:dyDescent="0.25">
      <c r="A187" t="s">
        <v>40</v>
      </c>
      <c r="B187" t="s">
        <v>434</v>
      </c>
      <c r="C187" t="s">
        <v>435</v>
      </c>
      <c r="D187" t="s">
        <v>17</v>
      </c>
      <c r="E187" t="s">
        <v>148</v>
      </c>
      <c r="F187" t="s">
        <v>436</v>
      </c>
      <c r="G187" t="s">
        <v>14</v>
      </c>
      <c r="H187" t="s">
        <v>32</v>
      </c>
    </row>
    <row r="188" spans="1:8" hidden="1" x14ac:dyDescent="0.25">
      <c r="A188" t="s">
        <v>40</v>
      </c>
      <c r="B188" t="s">
        <v>437</v>
      </c>
      <c r="C188" t="s">
        <v>438</v>
      </c>
      <c r="D188" t="s">
        <v>17</v>
      </c>
      <c r="E188" t="s">
        <v>173</v>
      </c>
      <c r="F188" t="s">
        <v>439</v>
      </c>
      <c r="G188" t="s">
        <v>14</v>
      </c>
      <c r="H188" t="s">
        <v>32</v>
      </c>
    </row>
    <row r="189" spans="1:8" hidden="1" x14ac:dyDescent="0.25">
      <c r="A189" t="s">
        <v>40</v>
      </c>
      <c r="B189" t="s">
        <v>440</v>
      </c>
      <c r="C189" t="s">
        <v>441</v>
      </c>
      <c r="D189" t="s">
        <v>17</v>
      </c>
      <c r="E189" t="s">
        <v>51</v>
      </c>
      <c r="F189" t="s">
        <v>71</v>
      </c>
      <c r="G189" t="s">
        <v>14</v>
      </c>
      <c r="H189" t="s">
        <v>31</v>
      </c>
    </row>
    <row r="190" spans="1:8" hidden="1" x14ac:dyDescent="0.25">
      <c r="A190" t="s">
        <v>40</v>
      </c>
      <c r="B190" t="s">
        <v>442</v>
      </c>
      <c r="C190" t="s">
        <v>443</v>
      </c>
      <c r="D190" t="s">
        <v>17</v>
      </c>
      <c r="E190" t="s">
        <v>51</v>
      </c>
      <c r="F190" t="s">
        <v>160</v>
      </c>
      <c r="G190" t="s">
        <v>14</v>
      </c>
      <c r="H190" t="s">
        <v>31</v>
      </c>
    </row>
    <row r="191" spans="1:8" hidden="1" x14ac:dyDescent="0.25">
      <c r="A191" t="s">
        <v>40</v>
      </c>
      <c r="B191" t="s">
        <v>444</v>
      </c>
      <c r="C191" t="s">
        <v>445</v>
      </c>
      <c r="D191" t="s">
        <v>17</v>
      </c>
      <c r="E191" t="s">
        <v>121</v>
      </c>
      <c r="F191" t="s">
        <v>446</v>
      </c>
      <c r="G191" t="s">
        <v>14</v>
      </c>
      <c r="H191" t="s">
        <v>31</v>
      </c>
    </row>
    <row r="192" spans="1:8" hidden="1" x14ac:dyDescent="0.25">
      <c r="A192" t="s">
        <v>40</v>
      </c>
      <c r="B192" t="s">
        <v>447</v>
      </c>
      <c r="C192" t="s">
        <v>448</v>
      </c>
      <c r="D192" t="s">
        <v>17</v>
      </c>
      <c r="E192" t="s">
        <v>47</v>
      </c>
      <c r="F192" t="s">
        <v>449</v>
      </c>
      <c r="G192" t="s">
        <v>14</v>
      </c>
      <c r="H192" t="s">
        <v>31</v>
      </c>
    </row>
    <row r="193" spans="1:8" hidden="1" x14ac:dyDescent="0.25">
      <c r="A193" t="s">
        <v>40</v>
      </c>
      <c r="B193" t="s">
        <v>450</v>
      </c>
      <c r="C193" t="s">
        <v>451</v>
      </c>
      <c r="D193" t="s">
        <v>17</v>
      </c>
      <c r="E193" t="s">
        <v>51</v>
      </c>
      <c r="F193" t="s">
        <v>452</v>
      </c>
      <c r="G193" t="s">
        <v>14</v>
      </c>
      <c r="H193" t="s">
        <v>31</v>
      </c>
    </row>
    <row r="194" spans="1:8" hidden="1" x14ac:dyDescent="0.25">
      <c r="A194" t="s">
        <v>40</v>
      </c>
      <c r="B194" t="s">
        <v>453</v>
      </c>
      <c r="C194" t="s">
        <v>454</v>
      </c>
      <c r="D194" t="s">
        <v>17</v>
      </c>
      <c r="E194" t="s">
        <v>51</v>
      </c>
      <c r="F194" t="s">
        <v>71</v>
      </c>
      <c r="G194" t="s">
        <v>14</v>
      </c>
      <c r="H194" t="s">
        <v>31</v>
      </c>
    </row>
    <row r="195" spans="1:8" hidden="1" x14ac:dyDescent="0.25">
      <c r="A195" t="s">
        <v>40</v>
      </c>
      <c r="B195" t="s">
        <v>455</v>
      </c>
      <c r="C195" t="s">
        <v>456</v>
      </c>
      <c r="D195" t="s">
        <v>17</v>
      </c>
      <c r="E195" t="s">
        <v>51</v>
      </c>
      <c r="F195" t="s">
        <v>457</v>
      </c>
      <c r="G195" t="s">
        <v>14</v>
      </c>
      <c r="H195" t="s">
        <v>31</v>
      </c>
    </row>
    <row r="196" spans="1:8" hidden="1" x14ac:dyDescent="0.25">
      <c r="A196" t="s">
        <v>40</v>
      </c>
      <c r="B196" t="s">
        <v>458</v>
      </c>
      <c r="C196" t="s">
        <v>459</v>
      </c>
      <c r="D196" t="s">
        <v>17</v>
      </c>
      <c r="E196" t="s">
        <v>460</v>
      </c>
      <c r="F196" t="s">
        <v>461</v>
      </c>
      <c r="G196" t="s">
        <v>14</v>
      </c>
      <c r="H196" t="s">
        <v>31</v>
      </c>
    </row>
    <row r="197" spans="1:8" hidden="1" x14ac:dyDescent="0.25">
      <c r="A197" t="s">
        <v>40</v>
      </c>
      <c r="B197" t="s">
        <v>462</v>
      </c>
      <c r="C197" t="s">
        <v>463</v>
      </c>
      <c r="D197" t="s">
        <v>17</v>
      </c>
      <c r="E197" t="s">
        <v>78</v>
      </c>
      <c r="F197" t="s">
        <v>287</v>
      </c>
      <c r="G197" t="s">
        <v>14</v>
      </c>
      <c r="H197" t="s">
        <v>31</v>
      </c>
    </row>
    <row r="198" spans="1:8" hidden="1" x14ac:dyDescent="0.25">
      <c r="A198" t="s">
        <v>40</v>
      </c>
      <c r="B198" t="s">
        <v>464</v>
      </c>
      <c r="C198" t="s">
        <v>465</v>
      </c>
      <c r="D198" t="s">
        <v>17</v>
      </c>
      <c r="E198" t="s">
        <v>183</v>
      </c>
      <c r="F198" t="s">
        <v>466</v>
      </c>
      <c r="G198" t="s">
        <v>14</v>
      </c>
      <c r="H198" t="s">
        <v>31</v>
      </c>
    </row>
    <row r="199" spans="1:8" hidden="1" x14ac:dyDescent="0.25">
      <c r="A199" t="s">
        <v>40</v>
      </c>
      <c r="B199" t="s">
        <v>467</v>
      </c>
      <c r="C199" t="s">
        <v>468</v>
      </c>
      <c r="D199" t="s">
        <v>17</v>
      </c>
      <c r="E199" t="s">
        <v>148</v>
      </c>
      <c r="F199" t="s">
        <v>149</v>
      </c>
      <c r="G199" t="s">
        <v>14</v>
      </c>
      <c r="H199" t="s">
        <v>32</v>
      </c>
    </row>
    <row r="200" spans="1:8" hidden="1" x14ac:dyDescent="0.25">
      <c r="A200" t="s">
        <v>40</v>
      </c>
      <c r="B200" t="s">
        <v>469</v>
      </c>
      <c r="C200" t="s">
        <v>470</v>
      </c>
      <c r="D200" t="s">
        <v>17</v>
      </c>
      <c r="E200" t="s">
        <v>183</v>
      </c>
      <c r="F200" t="s">
        <v>189</v>
      </c>
      <c r="G200" t="s">
        <v>14</v>
      </c>
      <c r="H200" t="s">
        <v>31</v>
      </c>
    </row>
    <row r="201" spans="1:8" hidden="1" x14ac:dyDescent="0.25">
      <c r="A201" t="s">
        <v>40</v>
      </c>
      <c r="B201" t="s">
        <v>471</v>
      </c>
      <c r="C201" t="s">
        <v>472</v>
      </c>
      <c r="D201" t="s">
        <v>17</v>
      </c>
      <c r="E201" t="s">
        <v>51</v>
      </c>
      <c r="F201" t="s">
        <v>82</v>
      </c>
      <c r="G201" t="s">
        <v>14</v>
      </c>
      <c r="H201" t="s">
        <v>31</v>
      </c>
    </row>
    <row r="202" spans="1:8" hidden="1" x14ac:dyDescent="0.25">
      <c r="A202" t="s">
        <v>40</v>
      </c>
      <c r="B202" t="s">
        <v>473</v>
      </c>
      <c r="C202" t="s">
        <v>474</v>
      </c>
      <c r="D202" t="s">
        <v>17</v>
      </c>
      <c r="E202" t="s">
        <v>51</v>
      </c>
      <c r="F202" t="s">
        <v>71</v>
      </c>
      <c r="G202" t="s">
        <v>14</v>
      </c>
      <c r="H202" t="s">
        <v>31</v>
      </c>
    </row>
    <row r="203" spans="1:8" hidden="1" x14ac:dyDescent="0.25">
      <c r="A203" t="s">
        <v>40</v>
      </c>
      <c r="B203" t="s">
        <v>475</v>
      </c>
      <c r="C203" t="s">
        <v>476</v>
      </c>
      <c r="D203" t="s">
        <v>17</v>
      </c>
      <c r="E203" t="s">
        <v>78</v>
      </c>
      <c r="F203" t="s">
        <v>477</v>
      </c>
      <c r="G203" t="s">
        <v>14</v>
      </c>
      <c r="H203" t="s">
        <v>31</v>
      </c>
    </row>
    <row r="204" spans="1:8" hidden="1" x14ac:dyDescent="0.25">
      <c r="A204" t="s">
        <v>40</v>
      </c>
      <c r="B204" t="s">
        <v>478</v>
      </c>
      <c r="C204" t="s">
        <v>479</v>
      </c>
      <c r="D204" t="s">
        <v>17</v>
      </c>
      <c r="E204" t="s">
        <v>130</v>
      </c>
      <c r="F204" t="s">
        <v>323</v>
      </c>
      <c r="G204" t="s">
        <v>14</v>
      </c>
      <c r="H204" t="s">
        <v>31</v>
      </c>
    </row>
    <row r="205" spans="1:8" hidden="1" x14ac:dyDescent="0.25">
      <c r="A205" t="s">
        <v>40</v>
      </c>
      <c r="B205" t="s">
        <v>480</v>
      </c>
      <c r="C205" t="s">
        <v>481</v>
      </c>
      <c r="D205" t="s">
        <v>17</v>
      </c>
      <c r="E205" t="s">
        <v>51</v>
      </c>
      <c r="F205" t="s">
        <v>482</v>
      </c>
      <c r="G205" t="s">
        <v>14</v>
      </c>
      <c r="H205" t="s">
        <v>31</v>
      </c>
    </row>
    <row r="206" spans="1:8" hidden="1" x14ac:dyDescent="0.25">
      <c r="A206" t="s">
        <v>40</v>
      </c>
      <c r="B206" t="s">
        <v>483</v>
      </c>
      <c r="C206" t="s">
        <v>484</v>
      </c>
      <c r="D206" t="s">
        <v>17</v>
      </c>
      <c r="E206" t="s">
        <v>47</v>
      </c>
      <c r="F206" t="s">
        <v>485</v>
      </c>
      <c r="G206" t="s">
        <v>14</v>
      </c>
      <c r="H206" t="s">
        <v>31</v>
      </c>
    </row>
    <row r="207" spans="1:8" hidden="1" x14ac:dyDescent="0.25">
      <c r="A207" t="s">
        <v>40</v>
      </c>
      <c r="B207" t="s">
        <v>486</v>
      </c>
      <c r="C207" t="s">
        <v>487</v>
      </c>
      <c r="D207" t="s">
        <v>17</v>
      </c>
      <c r="E207" t="s">
        <v>115</v>
      </c>
      <c r="F207" t="s">
        <v>488</v>
      </c>
      <c r="G207" t="s">
        <v>14</v>
      </c>
      <c r="H207" t="s">
        <v>32</v>
      </c>
    </row>
    <row r="208" spans="1:8" hidden="1" x14ac:dyDescent="0.25">
      <c r="A208" t="s">
        <v>40</v>
      </c>
      <c r="B208" t="s">
        <v>489</v>
      </c>
      <c r="C208" t="s">
        <v>490</v>
      </c>
      <c r="D208" t="s">
        <v>17</v>
      </c>
      <c r="E208" t="s">
        <v>47</v>
      </c>
      <c r="F208" t="s">
        <v>491</v>
      </c>
      <c r="G208" t="s">
        <v>14</v>
      </c>
      <c r="H208" t="s">
        <v>31</v>
      </c>
    </row>
    <row r="209" spans="1:8" hidden="1" x14ac:dyDescent="0.25">
      <c r="A209" t="s">
        <v>40</v>
      </c>
      <c r="B209" t="s">
        <v>492</v>
      </c>
      <c r="C209" t="s">
        <v>493</v>
      </c>
      <c r="D209" t="s">
        <v>17</v>
      </c>
      <c r="E209" t="s">
        <v>51</v>
      </c>
      <c r="F209" t="s">
        <v>494</v>
      </c>
      <c r="G209" t="s">
        <v>14</v>
      </c>
      <c r="H209" t="s">
        <v>31</v>
      </c>
    </row>
    <row r="210" spans="1:8" hidden="1" x14ac:dyDescent="0.25">
      <c r="A210" t="s">
        <v>40</v>
      </c>
      <c r="B210" t="s">
        <v>495</v>
      </c>
      <c r="C210" t="s">
        <v>496</v>
      </c>
      <c r="D210" t="s">
        <v>17</v>
      </c>
      <c r="E210" t="s">
        <v>74</v>
      </c>
      <c r="F210" t="s">
        <v>497</v>
      </c>
      <c r="G210" t="s">
        <v>14</v>
      </c>
      <c r="H210" t="s">
        <v>32</v>
      </c>
    </row>
    <row r="211" spans="1:8" hidden="1" x14ac:dyDescent="0.25">
      <c r="A211" t="s">
        <v>40</v>
      </c>
      <c r="B211" t="s">
        <v>498</v>
      </c>
      <c r="C211" t="s">
        <v>499</v>
      </c>
      <c r="D211" t="s">
        <v>17</v>
      </c>
      <c r="E211" t="s">
        <v>47</v>
      </c>
      <c r="F211" t="s">
        <v>500</v>
      </c>
      <c r="G211" t="s">
        <v>14</v>
      </c>
      <c r="H211" t="s">
        <v>31</v>
      </c>
    </row>
    <row r="212" spans="1:8" hidden="1" x14ac:dyDescent="0.25">
      <c r="A212" t="s">
        <v>40</v>
      </c>
      <c r="B212" t="s">
        <v>501</v>
      </c>
      <c r="C212" t="s">
        <v>502</v>
      </c>
      <c r="D212" t="s">
        <v>17</v>
      </c>
      <c r="E212" t="s">
        <v>271</v>
      </c>
      <c r="F212" t="s">
        <v>503</v>
      </c>
      <c r="G212" t="s">
        <v>14</v>
      </c>
      <c r="H212" t="s">
        <v>32</v>
      </c>
    </row>
    <row r="213" spans="1:8" hidden="1" x14ac:dyDescent="0.25">
      <c r="A213" t="s">
        <v>40</v>
      </c>
      <c r="B213" t="s">
        <v>504</v>
      </c>
      <c r="C213" t="s">
        <v>505</v>
      </c>
      <c r="D213" t="s">
        <v>17</v>
      </c>
      <c r="E213" t="s">
        <v>88</v>
      </c>
      <c r="F213" t="s">
        <v>506</v>
      </c>
      <c r="G213" t="s">
        <v>14</v>
      </c>
      <c r="H213" t="s">
        <v>32</v>
      </c>
    </row>
    <row r="214" spans="1:8" hidden="1" x14ac:dyDescent="0.25">
      <c r="A214" t="s">
        <v>40</v>
      </c>
      <c r="B214" t="s">
        <v>507</v>
      </c>
      <c r="C214" t="s">
        <v>508</v>
      </c>
      <c r="D214" t="s">
        <v>17</v>
      </c>
      <c r="E214" t="s">
        <v>51</v>
      </c>
      <c r="F214" t="s">
        <v>160</v>
      </c>
      <c r="G214" t="s">
        <v>14</v>
      </c>
      <c r="H214" t="s">
        <v>31</v>
      </c>
    </row>
    <row r="215" spans="1:8" hidden="1" x14ac:dyDescent="0.25">
      <c r="A215" t="s">
        <v>40</v>
      </c>
      <c r="B215" t="s">
        <v>509</v>
      </c>
      <c r="C215" t="s">
        <v>510</v>
      </c>
      <c r="D215" t="s">
        <v>17</v>
      </c>
      <c r="E215" t="s">
        <v>121</v>
      </c>
      <c r="F215" t="s">
        <v>511</v>
      </c>
      <c r="G215" t="s">
        <v>14</v>
      </c>
      <c r="H215" t="s">
        <v>31</v>
      </c>
    </row>
    <row r="216" spans="1:8" hidden="1" x14ac:dyDescent="0.25">
      <c r="A216" t="s">
        <v>40</v>
      </c>
      <c r="B216" t="s">
        <v>512</v>
      </c>
      <c r="C216" t="s">
        <v>513</v>
      </c>
      <c r="D216" t="s">
        <v>17</v>
      </c>
      <c r="E216" t="s">
        <v>121</v>
      </c>
      <c r="F216" t="s">
        <v>424</v>
      </c>
      <c r="G216" t="s">
        <v>14</v>
      </c>
      <c r="H216" t="s">
        <v>32</v>
      </c>
    </row>
    <row r="217" spans="1:8" hidden="1" x14ac:dyDescent="0.25">
      <c r="A217" t="s">
        <v>40</v>
      </c>
      <c r="B217" t="s">
        <v>514</v>
      </c>
      <c r="C217" t="s">
        <v>515</v>
      </c>
      <c r="D217" t="s">
        <v>17</v>
      </c>
      <c r="E217" t="s">
        <v>51</v>
      </c>
      <c r="F217" t="s">
        <v>160</v>
      </c>
      <c r="G217" t="s">
        <v>14</v>
      </c>
      <c r="H217" t="s">
        <v>31</v>
      </c>
    </row>
    <row r="218" spans="1:8" hidden="1" x14ac:dyDescent="0.25">
      <c r="A218" t="s">
        <v>40</v>
      </c>
      <c r="B218" t="s">
        <v>516</v>
      </c>
      <c r="C218" t="s">
        <v>517</v>
      </c>
      <c r="D218" t="s">
        <v>17</v>
      </c>
      <c r="E218" t="s">
        <v>78</v>
      </c>
      <c r="F218" t="s">
        <v>335</v>
      </c>
      <c r="G218" t="s">
        <v>14</v>
      </c>
      <c r="H218" t="s">
        <v>31</v>
      </c>
    </row>
    <row r="219" spans="1:8" hidden="1" x14ac:dyDescent="0.25">
      <c r="A219" t="s">
        <v>40</v>
      </c>
      <c r="B219" t="s">
        <v>518</v>
      </c>
      <c r="C219" t="s">
        <v>519</v>
      </c>
      <c r="D219" t="s">
        <v>17</v>
      </c>
      <c r="E219" t="s">
        <v>74</v>
      </c>
      <c r="F219" t="s">
        <v>520</v>
      </c>
      <c r="G219" t="s">
        <v>14</v>
      </c>
      <c r="H219" t="s">
        <v>31</v>
      </c>
    </row>
    <row r="220" spans="1:8" hidden="1" x14ac:dyDescent="0.25">
      <c r="A220" t="s">
        <v>40</v>
      </c>
      <c r="B220" t="s">
        <v>521</v>
      </c>
      <c r="C220" t="s">
        <v>522</v>
      </c>
      <c r="D220" t="s">
        <v>17</v>
      </c>
      <c r="E220" t="s">
        <v>51</v>
      </c>
      <c r="F220" t="s">
        <v>71</v>
      </c>
      <c r="G220" t="s">
        <v>14</v>
      </c>
      <c r="H220" t="s">
        <v>31</v>
      </c>
    </row>
    <row r="221" spans="1:8" hidden="1" x14ac:dyDescent="0.25">
      <c r="A221" t="s">
        <v>40</v>
      </c>
      <c r="B221" t="s">
        <v>523</v>
      </c>
      <c r="C221" t="s">
        <v>524</v>
      </c>
      <c r="D221" t="s">
        <v>17</v>
      </c>
      <c r="E221" t="s">
        <v>183</v>
      </c>
      <c r="F221" t="s">
        <v>525</v>
      </c>
      <c r="G221" t="s">
        <v>14</v>
      </c>
      <c r="H221" t="s">
        <v>31</v>
      </c>
    </row>
    <row r="222" spans="1:8" hidden="1" x14ac:dyDescent="0.25">
      <c r="A222" t="s">
        <v>40</v>
      </c>
      <c r="B222" t="s">
        <v>526</v>
      </c>
      <c r="C222" t="s">
        <v>527</v>
      </c>
      <c r="D222" t="s">
        <v>17</v>
      </c>
      <c r="E222" t="s">
        <v>92</v>
      </c>
      <c r="F222" t="s">
        <v>528</v>
      </c>
      <c r="G222" t="s">
        <v>14</v>
      </c>
      <c r="H222" t="s">
        <v>31</v>
      </c>
    </row>
    <row r="223" spans="1:8" hidden="1" x14ac:dyDescent="0.25">
      <c r="A223" t="s">
        <v>40</v>
      </c>
      <c r="B223" t="s">
        <v>529</v>
      </c>
      <c r="C223" t="s">
        <v>530</v>
      </c>
      <c r="D223" t="s">
        <v>17</v>
      </c>
      <c r="E223" t="s">
        <v>51</v>
      </c>
      <c r="F223" t="s">
        <v>99</v>
      </c>
      <c r="G223" t="s">
        <v>14</v>
      </c>
      <c r="H223" t="s">
        <v>32</v>
      </c>
    </row>
    <row r="224" spans="1:8" hidden="1" x14ac:dyDescent="0.25">
      <c r="A224" t="s">
        <v>40</v>
      </c>
      <c r="B224" t="s">
        <v>531</v>
      </c>
      <c r="C224" t="s">
        <v>532</v>
      </c>
      <c r="D224" t="s">
        <v>17</v>
      </c>
      <c r="E224" t="s">
        <v>115</v>
      </c>
      <c r="F224" t="s">
        <v>533</v>
      </c>
      <c r="G224" t="s">
        <v>14</v>
      </c>
      <c r="H224" t="s">
        <v>32</v>
      </c>
    </row>
    <row r="225" spans="1:8" hidden="1" x14ac:dyDescent="0.25">
      <c r="A225" t="s">
        <v>40</v>
      </c>
      <c r="B225" t="s">
        <v>534</v>
      </c>
      <c r="C225" t="s">
        <v>535</v>
      </c>
      <c r="D225" t="s">
        <v>17</v>
      </c>
      <c r="E225" t="s">
        <v>51</v>
      </c>
      <c r="F225" t="s">
        <v>82</v>
      </c>
      <c r="G225" t="s">
        <v>14</v>
      </c>
      <c r="H225" t="s">
        <v>31</v>
      </c>
    </row>
    <row r="226" spans="1:8" hidden="1" x14ac:dyDescent="0.25">
      <c r="A226" t="s">
        <v>40</v>
      </c>
      <c r="B226" t="s">
        <v>536</v>
      </c>
      <c r="C226" t="s">
        <v>537</v>
      </c>
      <c r="D226" t="s">
        <v>17</v>
      </c>
      <c r="E226" t="s">
        <v>51</v>
      </c>
      <c r="F226" t="s">
        <v>538</v>
      </c>
      <c r="G226" t="s">
        <v>14</v>
      </c>
      <c r="H226" t="s">
        <v>31</v>
      </c>
    </row>
    <row r="227" spans="1:8" hidden="1" x14ac:dyDescent="0.25">
      <c r="A227" t="s">
        <v>40</v>
      </c>
      <c r="B227" t="s">
        <v>539</v>
      </c>
      <c r="C227" t="s">
        <v>540</v>
      </c>
      <c r="D227" t="s">
        <v>17</v>
      </c>
      <c r="E227" t="s">
        <v>47</v>
      </c>
      <c r="F227" t="s">
        <v>408</v>
      </c>
      <c r="G227" t="s">
        <v>14</v>
      </c>
      <c r="H227" t="s">
        <v>31</v>
      </c>
    </row>
    <row r="228" spans="1:8" hidden="1" x14ac:dyDescent="0.25">
      <c r="A228" t="s">
        <v>40</v>
      </c>
      <c r="B228" t="s">
        <v>541</v>
      </c>
      <c r="C228" t="s">
        <v>542</v>
      </c>
      <c r="D228" t="s">
        <v>17</v>
      </c>
      <c r="E228" t="s">
        <v>51</v>
      </c>
      <c r="F228" t="s">
        <v>167</v>
      </c>
      <c r="G228" t="s">
        <v>14</v>
      </c>
      <c r="H228" t="s">
        <v>32</v>
      </c>
    </row>
    <row r="229" spans="1:8" hidden="1" x14ac:dyDescent="0.25">
      <c r="A229" t="s">
        <v>40</v>
      </c>
      <c r="B229" t="s">
        <v>543</v>
      </c>
      <c r="C229" t="s">
        <v>544</v>
      </c>
      <c r="D229" t="s">
        <v>17</v>
      </c>
      <c r="E229" t="s">
        <v>51</v>
      </c>
      <c r="F229" t="s">
        <v>85</v>
      </c>
      <c r="G229" t="s">
        <v>14</v>
      </c>
      <c r="H229" t="s">
        <v>32</v>
      </c>
    </row>
    <row r="230" spans="1:8" hidden="1" x14ac:dyDescent="0.25">
      <c r="A230" t="s">
        <v>40</v>
      </c>
      <c r="B230" t="s">
        <v>545</v>
      </c>
      <c r="C230" t="s">
        <v>546</v>
      </c>
      <c r="D230" t="s">
        <v>17</v>
      </c>
      <c r="E230" t="s">
        <v>43</v>
      </c>
      <c r="F230" t="s">
        <v>547</v>
      </c>
      <c r="G230" t="s">
        <v>14</v>
      </c>
      <c r="H230" t="s">
        <v>32</v>
      </c>
    </row>
    <row r="231" spans="1:8" hidden="1" x14ac:dyDescent="0.25">
      <c r="A231" t="s">
        <v>40</v>
      </c>
      <c r="B231" t="s">
        <v>548</v>
      </c>
      <c r="C231" t="s">
        <v>549</v>
      </c>
      <c r="D231" t="s">
        <v>17</v>
      </c>
      <c r="E231" t="s">
        <v>550</v>
      </c>
      <c r="F231" t="s">
        <v>551</v>
      </c>
      <c r="G231" t="s">
        <v>14</v>
      </c>
      <c r="H231" t="s">
        <v>32</v>
      </c>
    </row>
    <row r="232" spans="1:8" hidden="1" x14ac:dyDescent="0.25">
      <c r="A232" t="s">
        <v>40</v>
      </c>
      <c r="B232" t="s">
        <v>552</v>
      </c>
      <c r="C232" t="s">
        <v>553</v>
      </c>
      <c r="D232" t="s">
        <v>17</v>
      </c>
      <c r="E232" t="s">
        <v>121</v>
      </c>
      <c r="F232" t="s">
        <v>127</v>
      </c>
      <c r="G232" t="s">
        <v>14</v>
      </c>
      <c r="H232" t="s">
        <v>32</v>
      </c>
    </row>
    <row r="233" spans="1:8" hidden="1" x14ac:dyDescent="0.25">
      <c r="A233" t="s">
        <v>40</v>
      </c>
      <c r="B233" t="s">
        <v>554</v>
      </c>
      <c r="C233" t="s">
        <v>555</v>
      </c>
      <c r="D233" t="s">
        <v>17</v>
      </c>
      <c r="E233" t="s">
        <v>88</v>
      </c>
      <c r="F233" t="s">
        <v>89</v>
      </c>
      <c r="G233" t="s">
        <v>14</v>
      </c>
      <c r="H233" t="s">
        <v>32</v>
      </c>
    </row>
    <row r="234" spans="1:8" hidden="1" x14ac:dyDescent="0.25">
      <c r="A234" t="s">
        <v>40</v>
      </c>
      <c r="B234" t="s">
        <v>556</v>
      </c>
      <c r="C234" t="s">
        <v>557</v>
      </c>
      <c r="D234" t="s">
        <v>17</v>
      </c>
      <c r="E234" t="s">
        <v>78</v>
      </c>
      <c r="F234" t="s">
        <v>558</v>
      </c>
      <c r="G234" t="s">
        <v>14</v>
      </c>
      <c r="H234" t="s">
        <v>31</v>
      </c>
    </row>
    <row r="235" spans="1:8" hidden="1" x14ac:dyDescent="0.25">
      <c r="A235" t="s">
        <v>40</v>
      </c>
      <c r="B235" t="s">
        <v>559</v>
      </c>
      <c r="C235" t="s">
        <v>560</v>
      </c>
      <c r="D235" t="s">
        <v>17</v>
      </c>
      <c r="E235" t="s">
        <v>183</v>
      </c>
      <c r="F235" t="s">
        <v>184</v>
      </c>
      <c r="G235" t="s">
        <v>14</v>
      </c>
      <c r="H235" t="s">
        <v>31</v>
      </c>
    </row>
    <row r="236" spans="1:8" hidden="1" x14ac:dyDescent="0.25">
      <c r="A236" t="s">
        <v>40</v>
      </c>
      <c r="B236" t="s">
        <v>561</v>
      </c>
      <c r="C236" t="s">
        <v>562</v>
      </c>
      <c r="D236" t="s">
        <v>17</v>
      </c>
      <c r="E236" t="s">
        <v>78</v>
      </c>
      <c r="F236" t="s">
        <v>563</v>
      </c>
      <c r="G236" t="s">
        <v>14</v>
      </c>
      <c r="H236" t="s">
        <v>31</v>
      </c>
    </row>
    <row r="237" spans="1:8" hidden="1" x14ac:dyDescent="0.25">
      <c r="A237" t="s">
        <v>40</v>
      </c>
      <c r="B237" t="s">
        <v>564</v>
      </c>
      <c r="C237" t="s">
        <v>565</v>
      </c>
      <c r="D237" t="s">
        <v>17</v>
      </c>
      <c r="E237" t="s">
        <v>183</v>
      </c>
      <c r="F237" t="s">
        <v>247</v>
      </c>
      <c r="G237" t="s">
        <v>14</v>
      </c>
      <c r="H237" t="s">
        <v>31</v>
      </c>
    </row>
    <row r="238" spans="1:8" hidden="1" x14ac:dyDescent="0.25">
      <c r="A238" t="s">
        <v>40</v>
      </c>
      <c r="B238" t="s">
        <v>566</v>
      </c>
      <c r="C238" t="s">
        <v>567</v>
      </c>
      <c r="D238" t="s">
        <v>17</v>
      </c>
      <c r="E238" t="s">
        <v>51</v>
      </c>
      <c r="F238" t="s">
        <v>405</v>
      </c>
      <c r="G238" t="s">
        <v>14</v>
      </c>
      <c r="H238" t="s">
        <v>31</v>
      </c>
    </row>
    <row r="239" spans="1:8" hidden="1" x14ac:dyDescent="0.25">
      <c r="A239" t="s">
        <v>40</v>
      </c>
      <c r="B239" t="s">
        <v>568</v>
      </c>
      <c r="C239" t="s">
        <v>569</v>
      </c>
      <c r="D239" t="s">
        <v>17</v>
      </c>
      <c r="E239" t="s">
        <v>328</v>
      </c>
      <c r="F239" t="s">
        <v>570</v>
      </c>
      <c r="G239" t="s">
        <v>14</v>
      </c>
      <c r="H239" t="s">
        <v>32</v>
      </c>
    </row>
    <row r="240" spans="1:8" hidden="1" x14ac:dyDescent="0.25">
      <c r="A240" t="s">
        <v>40</v>
      </c>
      <c r="B240" t="s">
        <v>571</v>
      </c>
      <c r="C240" t="s">
        <v>572</v>
      </c>
      <c r="D240" t="s">
        <v>17</v>
      </c>
      <c r="E240" t="s">
        <v>51</v>
      </c>
      <c r="F240" t="s">
        <v>99</v>
      </c>
      <c r="G240" t="s">
        <v>14</v>
      </c>
      <c r="H240" t="s">
        <v>31</v>
      </c>
    </row>
    <row r="241" spans="1:8" hidden="1" x14ac:dyDescent="0.25">
      <c r="A241" t="s">
        <v>40</v>
      </c>
      <c r="B241" t="s">
        <v>573</v>
      </c>
      <c r="C241" t="s">
        <v>574</v>
      </c>
      <c r="D241" t="s">
        <v>21</v>
      </c>
      <c r="E241" t="s">
        <v>47</v>
      </c>
      <c r="F241" t="s">
        <v>575</v>
      </c>
      <c r="G241" t="s">
        <v>14</v>
      </c>
      <c r="H241" t="s">
        <v>32</v>
      </c>
    </row>
    <row r="242" spans="1:8" hidden="1" x14ac:dyDescent="0.25">
      <c r="A242" t="s">
        <v>40</v>
      </c>
      <c r="B242" t="s">
        <v>576</v>
      </c>
      <c r="C242" t="s">
        <v>577</v>
      </c>
      <c r="D242" t="s">
        <v>21</v>
      </c>
      <c r="E242" t="s">
        <v>47</v>
      </c>
      <c r="F242" t="s">
        <v>48</v>
      </c>
      <c r="G242" t="s">
        <v>14</v>
      </c>
      <c r="H242" t="s">
        <v>32</v>
      </c>
    </row>
    <row r="243" spans="1:8" hidden="1" x14ac:dyDescent="0.25">
      <c r="A243" t="s">
        <v>40</v>
      </c>
      <c r="B243" t="s">
        <v>578</v>
      </c>
      <c r="C243" t="s">
        <v>579</v>
      </c>
      <c r="D243" t="s">
        <v>21</v>
      </c>
      <c r="E243" t="s">
        <v>51</v>
      </c>
      <c r="F243" t="s">
        <v>52</v>
      </c>
      <c r="G243" t="s">
        <v>14</v>
      </c>
      <c r="H243" t="s">
        <v>32</v>
      </c>
    </row>
    <row r="244" spans="1:8" hidden="1" x14ac:dyDescent="0.25">
      <c r="A244" t="s">
        <v>40</v>
      </c>
      <c r="B244" t="s">
        <v>580</v>
      </c>
      <c r="C244" t="s">
        <v>581</v>
      </c>
      <c r="D244" t="s">
        <v>21</v>
      </c>
      <c r="E244" t="s">
        <v>115</v>
      </c>
      <c r="F244" t="s">
        <v>332</v>
      </c>
      <c r="G244" t="s">
        <v>14</v>
      </c>
      <c r="H244" t="s">
        <v>32</v>
      </c>
    </row>
    <row r="245" spans="1:8" hidden="1" x14ac:dyDescent="0.25">
      <c r="A245" t="s">
        <v>40</v>
      </c>
      <c r="B245" t="s">
        <v>582</v>
      </c>
      <c r="C245" t="s">
        <v>583</v>
      </c>
      <c r="D245" t="s">
        <v>21</v>
      </c>
      <c r="E245" t="s">
        <v>271</v>
      </c>
      <c r="F245" t="s">
        <v>584</v>
      </c>
      <c r="G245" t="s">
        <v>14</v>
      </c>
      <c r="H245" t="s">
        <v>32</v>
      </c>
    </row>
    <row r="246" spans="1:8" hidden="1" x14ac:dyDescent="0.25">
      <c r="A246" t="s">
        <v>40</v>
      </c>
      <c r="B246" t="s">
        <v>585</v>
      </c>
      <c r="C246" t="s">
        <v>586</v>
      </c>
      <c r="D246" t="s">
        <v>21</v>
      </c>
      <c r="E246" t="s">
        <v>47</v>
      </c>
      <c r="F246" t="s">
        <v>587</v>
      </c>
      <c r="G246" t="s">
        <v>14</v>
      </c>
      <c r="H246" t="s">
        <v>32</v>
      </c>
    </row>
    <row r="247" spans="1:8" hidden="1" x14ac:dyDescent="0.25">
      <c r="A247" t="s">
        <v>40</v>
      </c>
      <c r="B247" t="s">
        <v>588</v>
      </c>
      <c r="C247" t="s">
        <v>589</v>
      </c>
      <c r="D247" t="s">
        <v>24</v>
      </c>
      <c r="E247" t="s">
        <v>47</v>
      </c>
      <c r="F247" t="s">
        <v>48</v>
      </c>
      <c r="G247" t="s">
        <v>14</v>
      </c>
      <c r="H247" t="s">
        <v>32</v>
      </c>
    </row>
    <row r="248" spans="1:8" hidden="1" x14ac:dyDescent="0.25">
      <c r="A248" t="s">
        <v>40</v>
      </c>
      <c r="B248" t="s">
        <v>590</v>
      </c>
      <c r="C248" t="s">
        <v>591</v>
      </c>
      <c r="D248" t="s">
        <v>24</v>
      </c>
      <c r="E248" t="s">
        <v>271</v>
      </c>
      <c r="F248" t="s">
        <v>417</v>
      </c>
      <c r="G248" t="s">
        <v>14</v>
      </c>
      <c r="H248" t="s">
        <v>32</v>
      </c>
    </row>
    <row r="249" spans="1:8" hidden="1" x14ac:dyDescent="0.25">
      <c r="A249" t="s">
        <v>40</v>
      </c>
      <c r="B249" t="s">
        <v>592</v>
      </c>
      <c r="C249" t="s">
        <v>593</v>
      </c>
      <c r="D249" t="s">
        <v>24</v>
      </c>
      <c r="E249" t="s">
        <v>51</v>
      </c>
      <c r="F249" t="s">
        <v>52</v>
      </c>
      <c r="G249" t="s">
        <v>14</v>
      </c>
      <c r="H249" t="s">
        <v>32</v>
      </c>
    </row>
    <row r="250" spans="1:8" hidden="1" x14ac:dyDescent="0.25">
      <c r="A250" t="s">
        <v>40</v>
      </c>
      <c r="B250" t="s">
        <v>594</v>
      </c>
      <c r="C250" t="s">
        <v>595</v>
      </c>
      <c r="D250" t="s">
        <v>24</v>
      </c>
      <c r="E250" t="s">
        <v>121</v>
      </c>
      <c r="F250" t="s">
        <v>596</v>
      </c>
      <c r="G250" t="s">
        <v>14</v>
      </c>
      <c r="H250" t="s">
        <v>32</v>
      </c>
    </row>
    <row r="251" spans="1:8" hidden="1" x14ac:dyDescent="0.25">
      <c r="A251" t="s">
        <v>40</v>
      </c>
      <c r="B251" t="s">
        <v>597</v>
      </c>
      <c r="C251" t="s">
        <v>598</v>
      </c>
      <c r="D251" t="s">
        <v>24</v>
      </c>
      <c r="E251" t="s">
        <v>47</v>
      </c>
      <c r="F251" t="s">
        <v>58</v>
      </c>
      <c r="G251" t="s">
        <v>14</v>
      </c>
      <c r="H251" t="s">
        <v>32</v>
      </c>
    </row>
    <row r="252" spans="1:8" hidden="1" x14ac:dyDescent="0.25">
      <c r="A252" t="s">
        <v>40</v>
      </c>
      <c r="B252" t="s">
        <v>599</v>
      </c>
      <c r="C252" t="s">
        <v>600</v>
      </c>
      <c r="D252" t="s">
        <v>24</v>
      </c>
      <c r="E252" t="s">
        <v>121</v>
      </c>
      <c r="F252" t="s">
        <v>383</v>
      </c>
      <c r="G252" t="s">
        <v>14</v>
      </c>
      <c r="H252" t="s">
        <v>32</v>
      </c>
    </row>
    <row r="253" spans="1:8" hidden="1" x14ac:dyDescent="0.25">
      <c r="A253" t="s">
        <v>40</v>
      </c>
      <c r="B253" t="s">
        <v>601</v>
      </c>
      <c r="C253" t="s">
        <v>602</v>
      </c>
      <c r="D253" t="s">
        <v>24</v>
      </c>
      <c r="E253" t="s">
        <v>271</v>
      </c>
      <c r="F253" t="s">
        <v>603</v>
      </c>
      <c r="G253" t="s">
        <v>14</v>
      </c>
      <c r="H253" t="s">
        <v>32</v>
      </c>
    </row>
    <row r="254" spans="1:8" hidden="1" x14ac:dyDescent="0.25">
      <c r="A254" t="s">
        <v>40</v>
      </c>
      <c r="B254" t="s">
        <v>604</v>
      </c>
      <c r="C254" t="s">
        <v>605</v>
      </c>
      <c r="D254" t="s">
        <v>17</v>
      </c>
      <c r="E254" t="s">
        <v>121</v>
      </c>
      <c r="F254" t="s">
        <v>383</v>
      </c>
      <c r="G254" t="s">
        <v>14</v>
      </c>
      <c r="H254" t="s">
        <v>32</v>
      </c>
    </row>
    <row r="255" spans="1:8" hidden="1" x14ac:dyDescent="0.25">
      <c r="A255" t="s">
        <v>40</v>
      </c>
      <c r="B255" t="s">
        <v>606</v>
      </c>
      <c r="C255" t="s">
        <v>607</v>
      </c>
      <c r="D255" t="s">
        <v>20</v>
      </c>
      <c r="E255" t="s">
        <v>608</v>
      </c>
      <c r="F255" t="s">
        <v>609</v>
      </c>
      <c r="G255" t="s">
        <v>14</v>
      </c>
      <c r="H255" t="s">
        <v>32</v>
      </c>
    </row>
    <row r="256" spans="1:8" hidden="1" x14ac:dyDescent="0.25">
      <c r="A256" t="s">
        <v>40</v>
      </c>
      <c r="B256" t="s">
        <v>610</v>
      </c>
      <c r="C256" t="s">
        <v>611</v>
      </c>
      <c r="D256" t="s">
        <v>20</v>
      </c>
      <c r="E256" t="s">
        <v>608</v>
      </c>
      <c r="F256" t="s">
        <v>612</v>
      </c>
      <c r="G256" t="s">
        <v>14</v>
      </c>
      <c r="H256" t="s">
        <v>32</v>
      </c>
    </row>
    <row r="257" spans="1:8" hidden="1" x14ac:dyDescent="0.25">
      <c r="A257" t="s">
        <v>40</v>
      </c>
      <c r="B257" t="s">
        <v>613</v>
      </c>
      <c r="C257" t="s">
        <v>614</v>
      </c>
      <c r="D257" t="s">
        <v>20</v>
      </c>
      <c r="E257" t="s">
        <v>608</v>
      </c>
      <c r="F257" t="s">
        <v>615</v>
      </c>
      <c r="G257" t="s">
        <v>14</v>
      </c>
      <c r="H257" t="s">
        <v>32</v>
      </c>
    </row>
    <row r="258" spans="1:8" hidden="1" x14ac:dyDescent="0.25">
      <c r="A258" t="s">
        <v>40</v>
      </c>
      <c r="B258" t="s">
        <v>616</v>
      </c>
      <c r="C258" t="s">
        <v>617</v>
      </c>
      <c r="D258" t="s">
        <v>20</v>
      </c>
      <c r="E258" t="s">
        <v>608</v>
      </c>
      <c r="F258" t="s">
        <v>618</v>
      </c>
      <c r="G258" t="s">
        <v>14</v>
      </c>
      <c r="H258" t="s">
        <v>32</v>
      </c>
    </row>
    <row r="259" spans="1:8" hidden="1" x14ac:dyDescent="0.25">
      <c r="A259" t="s">
        <v>40</v>
      </c>
      <c r="B259" t="s">
        <v>619</v>
      </c>
      <c r="C259" t="s">
        <v>620</v>
      </c>
      <c r="D259" t="s">
        <v>26</v>
      </c>
      <c r="E259" t="s">
        <v>51</v>
      </c>
      <c r="F259" t="s">
        <v>621</v>
      </c>
      <c r="G259" t="s">
        <v>14</v>
      </c>
      <c r="H259" t="s">
        <v>32</v>
      </c>
    </row>
    <row r="260" spans="1:8" hidden="1" x14ac:dyDescent="0.25">
      <c r="A260" t="s">
        <v>40</v>
      </c>
      <c r="B260" t="s">
        <v>622</v>
      </c>
      <c r="C260" t="s">
        <v>623</v>
      </c>
      <c r="D260" t="s">
        <v>26</v>
      </c>
      <c r="E260" t="s">
        <v>624</v>
      </c>
      <c r="F260" t="s">
        <v>625</v>
      </c>
      <c r="G260" t="s">
        <v>14</v>
      </c>
      <c r="H260" t="s">
        <v>32</v>
      </c>
    </row>
    <row r="261" spans="1:8" hidden="1" x14ac:dyDescent="0.25">
      <c r="A261" t="s">
        <v>40</v>
      </c>
      <c r="B261" t="s">
        <v>626</v>
      </c>
      <c r="C261" t="s">
        <v>627</v>
      </c>
      <c r="D261" t="s">
        <v>26</v>
      </c>
      <c r="E261" t="s">
        <v>51</v>
      </c>
      <c r="F261" t="s">
        <v>628</v>
      </c>
      <c r="G261" t="s">
        <v>14</v>
      </c>
      <c r="H261" t="s">
        <v>32</v>
      </c>
    </row>
    <row r="262" spans="1:8" hidden="1" x14ac:dyDescent="0.25">
      <c r="A262" t="s">
        <v>40</v>
      </c>
      <c r="B262" t="s">
        <v>629</v>
      </c>
      <c r="C262" t="s">
        <v>630</v>
      </c>
      <c r="D262" t="s">
        <v>26</v>
      </c>
      <c r="E262" t="s">
        <v>51</v>
      </c>
      <c r="F262" t="s">
        <v>160</v>
      </c>
      <c r="G262" t="s">
        <v>14</v>
      </c>
      <c r="H262" t="s">
        <v>32</v>
      </c>
    </row>
    <row r="263" spans="1:8" hidden="1" x14ac:dyDescent="0.25">
      <c r="A263" t="s">
        <v>40</v>
      </c>
      <c r="B263" t="s">
        <v>631</v>
      </c>
      <c r="C263" t="s">
        <v>632</v>
      </c>
      <c r="D263" t="s">
        <v>26</v>
      </c>
      <c r="E263" t="s">
        <v>51</v>
      </c>
      <c r="F263" t="s">
        <v>71</v>
      </c>
      <c r="G263" t="s">
        <v>14</v>
      </c>
      <c r="H263" t="s">
        <v>32</v>
      </c>
    </row>
    <row r="264" spans="1:8" hidden="1" x14ac:dyDescent="0.25">
      <c r="A264" t="s">
        <v>40</v>
      </c>
      <c r="B264" t="s">
        <v>633</v>
      </c>
      <c r="C264" t="s">
        <v>634</v>
      </c>
      <c r="D264" t="s">
        <v>26</v>
      </c>
      <c r="E264" t="s">
        <v>51</v>
      </c>
      <c r="F264" t="s">
        <v>71</v>
      </c>
      <c r="G264" t="s">
        <v>14</v>
      </c>
      <c r="H264" t="s">
        <v>32</v>
      </c>
    </row>
    <row r="265" spans="1:8" hidden="1" x14ac:dyDescent="0.25">
      <c r="A265" t="s">
        <v>40</v>
      </c>
      <c r="B265" t="s">
        <v>635</v>
      </c>
      <c r="C265" t="s">
        <v>636</v>
      </c>
      <c r="D265" t="s">
        <v>26</v>
      </c>
      <c r="E265" t="s">
        <v>637</v>
      </c>
      <c r="F265" t="s">
        <v>638</v>
      </c>
      <c r="G265" t="s">
        <v>14</v>
      </c>
      <c r="H265" t="s">
        <v>32</v>
      </c>
    </row>
    <row r="266" spans="1:8" hidden="1" x14ac:dyDescent="0.25">
      <c r="A266" t="s">
        <v>40</v>
      </c>
      <c r="B266" t="s">
        <v>639</v>
      </c>
      <c r="C266" t="s">
        <v>640</v>
      </c>
      <c r="D266" t="s">
        <v>26</v>
      </c>
      <c r="E266" t="s">
        <v>271</v>
      </c>
      <c r="F266" t="s">
        <v>584</v>
      </c>
      <c r="G266" t="s">
        <v>14</v>
      </c>
      <c r="H266" t="s">
        <v>32</v>
      </c>
    </row>
    <row r="267" spans="1:8" hidden="1" x14ac:dyDescent="0.25">
      <c r="A267" t="s">
        <v>40</v>
      </c>
      <c r="B267" t="s">
        <v>641</v>
      </c>
      <c r="C267" t="s">
        <v>642</v>
      </c>
      <c r="D267" t="s">
        <v>26</v>
      </c>
      <c r="E267" t="s">
        <v>121</v>
      </c>
      <c r="F267" t="s">
        <v>628</v>
      </c>
      <c r="G267" t="s">
        <v>14</v>
      </c>
      <c r="H267" t="s">
        <v>32</v>
      </c>
    </row>
    <row r="268" spans="1:8" hidden="1" x14ac:dyDescent="0.25">
      <c r="A268" t="s">
        <v>40</v>
      </c>
      <c r="B268" t="s">
        <v>643</v>
      </c>
      <c r="C268" t="s">
        <v>644</v>
      </c>
      <c r="D268" t="s">
        <v>26</v>
      </c>
      <c r="E268" t="s">
        <v>645</v>
      </c>
      <c r="F268" t="s">
        <v>628</v>
      </c>
      <c r="G268" t="s">
        <v>14</v>
      </c>
      <c r="H268" t="s">
        <v>32</v>
      </c>
    </row>
    <row r="269" spans="1:8" hidden="1" x14ac:dyDescent="0.25">
      <c r="A269" t="s">
        <v>40</v>
      </c>
      <c r="B269" t="s">
        <v>646</v>
      </c>
      <c r="C269" t="s">
        <v>647</v>
      </c>
      <c r="D269" t="s">
        <v>26</v>
      </c>
      <c r="E269" t="s">
        <v>51</v>
      </c>
      <c r="F269" t="s">
        <v>85</v>
      </c>
      <c r="G269" t="s">
        <v>14</v>
      </c>
      <c r="H269" t="s">
        <v>32</v>
      </c>
    </row>
    <row r="270" spans="1:8" hidden="1" x14ac:dyDescent="0.25">
      <c r="A270" t="s">
        <v>40</v>
      </c>
      <c r="B270" t="s">
        <v>648</v>
      </c>
      <c r="C270" t="s">
        <v>649</v>
      </c>
      <c r="D270" t="s">
        <v>26</v>
      </c>
      <c r="E270" t="s">
        <v>51</v>
      </c>
      <c r="F270" t="s">
        <v>85</v>
      </c>
      <c r="G270" t="s">
        <v>14</v>
      </c>
      <c r="H270" t="s">
        <v>32</v>
      </c>
    </row>
    <row r="271" spans="1:8" hidden="1" x14ac:dyDescent="0.25">
      <c r="A271" t="s">
        <v>40</v>
      </c>
      <c r="B271" t="s">
        <v>650</v>
      </c>
      <c r="C271" t="s">
        <v>651</v>
      </c>
      <c r="D271" t="s">
        <v>26</v>
      </c>
      <c r="E271" t="s">
        <v>51</v>
      </c>
      <c r="F271" t="s">
        <v>621</v>
      </c>
      <c r="G271" t="s">
        <v>14</v>
      </c>
      <c r="H271" t="s">
        <v>32</v>
      </c>
    </row>
    <row r="272" spans="1:8" hidden="1" x14ac:dyDescent="0.25">
      <c r="A272" t="s">
        <v>40</v>
      </c>
      <c r="B272" t="s">
        <v>652</v>
      </c>
      <c r="C272" t="s">
        <v>653</v>
      </c>
      <c r="D272" t="s">
        <v>26</v>
      </c>
      <c r="E272" t="s">
        <v>51</v>
      </c>
      <c r="F272" t="s">
        <v>71</v>
      </c>
      <c r="G272" t="s">
        <v>14</v>
      </c>
      <c r="H272" t="s">
        <v>32</v>
      </c>
    </row>
    <row r="273" spans="1:8" hidden="1" x14ac:dyDescent="0.25">
      <c r="A273" t="s">
        <v>40</v>
      </c>
      <c r="B273" t="s">
        <v>654</v>
      </c>
      <c r="C273" t="s">
        <v>655</v>
      </c>
      <c r="D273" t="s">
        <v>26</v>
      </c>
      <c r="E273" t="s">
        <v>624</v>
      </c>
      <c r="F273" t="s">
        <v>656</v>
      </c>
      <c r="G273" t="s">
        <v>14</v>
      </c>
      <c r="H273" t="s">
        <v>32</v>
      </c>
    </row>
    <row r="274" spans="1:8" hidden="1" x14ac:dyDescent="0.25">
      <c r="A274" t="s">
        <v>40</v>
      </c>
      <c r="B274" t="s">
        <v>657</v>
      </c>
      <c r="C274" t="s">
        <v>658</v>
      </c>
      <c r="D274" t="s">
        <v>26</v>
      </c>
      <c r="E274" t="s">
        <v>183</v>
      </c>
      <c r="F274" t="s">
        <v>659</v>
      </c>
      <c r="G274" t="s">
        <v>14</v>
      </c>
      <c r="H274" t="s">
        <v>32</v>
      </c>
    </row>
    <row r="275" spans="1:8" hidden="1" x14ac:dyDescent="0.25">
      <c r="A275" t="s">
        <v>40</v>
      </c>
      <c r="B275" t="s">
        <v>660</v>
      </c>
      <c r="C275" t="s">
        <v>661</v>
      </c>
      <c r="D275" t="s">
        <v>26</v>
      </c>
      <c r="E275" t="s">
        <v>51</v>
      </c>
      <c r="F275" t="s">
        <v>259</v>
      </c>
      <c r="G275" t="s">
        <v>14</v>
      </c>
      <c r="H275" t="s">
        <v>32</v>
      </c>
    </row>
    <row r="276" spans="1:8" hidden="1" x14ac:dyDescent="0.25">
      <c r="A276" t="s">
        <v>40</v>
      </c>
      <c r="B276" t="s">
        <v>662</v>
      </c>
      <c r="C276" t="s">
        <v>663</v>
      </c>
      <c r="D276" t="s">
        <v>26</v>
      </c>
      <c r="E276" t="s">
        <v>47</v>
      </c>
      <c r="F276" t="s">
        <v>664</v>
      </c>
      <c r="G276" t="s">
        <v>14</v>
      </c>
      <c r="H276" t="s">
        <v>32</v>
      </c>
    </row>
    <row r="277" spans="1:8" hidden="1" x14ac:dyDescent="0.25">
      <c r="A277" t="s">
        <v>40</v>
      </c>
      <c r="B277" t="s">
        <v>665</v>
      </c>
      <c r="C277" t="s">
        <v>666</v>
      </c>
      <c r="D277" t="s">
        <v>23</v>
      </c>
      <c r="E277" t="s">
        <v>271</v>
      </c>
      <c r="F277" t="s">
        <v>667</v>
      </c>
      <c r="G277" t="s">
        <v>14</v>
      </c>
      <c r="H277" t="s">
        <v>32</v>
      </c>
    </row>
    <row r="278" spans="1:8" hidden="1" x14ac:dyDescent="0.25">
      <c r="A278" t="s">
        <v>40</v>
      </c>
      <c r="B278" t="s">
        <v>668</v>
      </c>
      <c r="C278" t="s">
        <v>669</v>
      </c>
      <c r="D278" t="s">
        <v>23</v>
      </c>
      <c r="E278" t="s">
        <v>271</v>
      </c>
      <c r="F278" t="s">
        <v>670</v>
      </c>
      <c r="G278" t="s">
        <v>14</v>
      </c>
      <c r="H278" t="s">
        <v>32</v>
      </c>
    </row>
    <row r="279" spans="1:8" hidden="1" x14ac:dyDescent="0.25">
      <c r="A279" t="s">
        <v>40</v>
      </c>
      <c r="B279" t="s">
        <v>671</v>
      </c>
      <c r="C279" t="s">
        <v>672</v>
      </c>
      <c r="D279" t="s">
        <v>23</v>
      </c>
      <c r="E279" t="s">
        <v>51</v>
      </c>
      <c r="F279" t="s">
        <v>160</v>
      </c>
      <c r="G279" t="s">
        <v>14</v>
      </c>
      <c r="H279" t="s">
        <v>32</v>
      </c>
    </row>
    <row r="280" spans="1:8" hidden="1" x14ac:dyDescent="0.25">
      <c r="A280" t="s">
        <v>40</v>
      </c>
      <c r="B280" t="s">
        <v>673</v>
      </c>
      <c r="C280" t="s">
        <v>674</v>
      </c>
      <c r="D280" t="s">
        <v>23</v>
      </c>
      <c r="E280" t="s">
        <v>51</v>
      </c>
      <c r="F280" t="s">
        <v>71</v>
      </c>
      <c r="G280" t="s">
        <v>14</v>
      </c>
      <c r="H280" t="s">
        <v>32</v>
      </c>
    </row>
    <row r="281" spans="1:8" hidden="1" x14ac:dyDescent="0.25">
      <c r="A281" t="s">
        <v>40</v>
      </c>
      <c r="B281" t="s">
        <v>675</v>
      </c>
      <c r="C281" t="s">
        <v>676</v>
      </c>
      <c r="D281" t="s">
        <v>23</v>
      </c>
      <c r="E281" t="s">
        <v>121</v>
      </c>
      <c r="F281" t="s">
        <v>677</v>
      </c>
      <c r="G281" t="s">
        <v>14</v>
      </c>
      <c r="H281" t="s">
        <v>32</v>
      </c>
    </row>
    <row r="282" spans="1:8" hidden="1" x14ac:dyDescent="0.25">
      <c r="A282" t="s">
        <v>40</v>
      </c>
      <c r="B282" t="s">
        <v>678</v>
      </c>
      <c r="C282" t="s">
        <v>679</v>
      </c>
      <c r="D282" t="s">
        <v>23</v>
      </c>
      <c r="E282" t="s">
        <v>271</v>
      </c>
      <c r="F282" t="s">
        <v>584</v>
      </c>
      <c r="G282" t="s">
        <v>14</v>
      </c>
      <c r="H282" t="s">
        <v>32</v>
      </c>
    </row>
    <row r="283" spans="1:8" hidden="1" x14ac:dyDescent="0.25">
      <c r="A283" t="s">
        <v>40</v>
      </c>
      <c r="B283" t="s">
        <v>680</v>
      </c>
      <c r="C283" t="s">
        <v>681</v>
      </c>
      <c r="D283" t="s">
        <v>23</v>
      </c>
      <c r="E283" t="s">
        <v>682</v>
      </c>
      <c r="F283" t="s">
        <v>683</v>
      </c>
      <c r="G283" t="s">
        <v>14</v>
      </c>
      <c r="H283" t="s">
        <v>32</v>
      </c>
    </row>
    <row r="284" spans="1:8" hidden="1" x14ac:dyDescent="0.25">
      <c r="A284" t="s">
        <v>40</v>
      </c>
      <c r="B284" t="s">
        <v>684</v>
      </c>
      <c r="C284" t="s">
        <v>685</v>
      </c>
      <c r="D284" t="s">
        <v>23</v>
      </c>
      <c r="E284" t="s">
        <v>51</v>
      </c>
      <c r="F284" t="s">
        <v>85</v>
      </c>
      <c r="G284" t="s">
        <v>14</v>
      </c>
      <c r="H284" t="s">
        <v>32</v>
      </c>
    </row>
    <row r="285" spans="1:8" hidden="1" x14ac:dyDescent="0.25">
      <c r="A285" t="s">
        <v>40</v>
      </c>
      <c r="B285" t="s">
        <v>686</v>
      </c>
      <c r="C285" t="s">
        <v>687</v>
      </c>
      <c r="D285" t="s">
        <v>23</v>
      </c>
      <c r="E285" t="s">
        <v>105</v>
      </c>
      <c r="F285" t="s">
        <v>656</v>
      </c>
      <c r="G285" t="s">
        <v>14</v>
      </c>
      <c r="H285" t="s">
        <v>32</v>
      </c>
    </row>
    <row r="286" spans="1:8" hidden="1" x14ac:dyDescent="0.25">
      <c r="A286" t="s">
        <v>40</v>
      </c>
      <c r="B286" t="s">
        <v>688</v>
      </c>
      <c r="C286" t="s">
        <v>689</v>
      </c>
      <c r="D286" t="s">
        <v>23</v>
      </c>
      <c r="E286" t="s">
        <v>271</v>
      </c>
      <c r="F286" t="s">
        <v>690</v>
      </c>
      <c r="G286" t="s">
        <v>14</v>
      </c>
      <c r="H286" t="s">
        <v>32</v>
      </c>
    </row>
    <row r="287" spans="1:8" hidden="1" x14ac:dyDescent="0.25">
      <c r="A287" t="s">
        <v>40</v>
      </c>
      <c r="B287" t="s">
        <v>691</v>
      </c>
      <c r="C287" t="s">
        <v>692</v>
      </c>
      <c r="D287" t="s">
        <v>23</v>
      </c>
      <c r="E287" t="s">
        <v>121</v>
      </c>
      <c r="F287" t="s">
        <v>693</v>
      </c>
      <c r="G287" t="s">
        <v>14</v>
      </c>
      <c r="H287" t="s">
        <v>32</v>
      </c>
    </row>
    <row r="288" spans="1:8" hidden="1" x14ac:dyDescent="0.25">
      <c r="A288" t="s">
        <v>40</v>
      </c>
      <c r="B288" t="s">
        <v>694</v>
      </c>
      <c r="C288" t="s">
        <v>695</v>
      </c>
      <c r="D288" t="s">
        <v>23</v>
      </c>
      <c r="E288" t="s">
        <v>121</v>
      </c>
      <c r="F288" t="s">
        <v>696</v>
      </c>
      <c r="G288" t="s">
        <v>14</v>
      </c>
      <c r="H288" t="s">
        <v>32</v>
      </c>
    </row>
    <row r="289" spans="1:8" hidden="1" x14ac:dyDescent="0.25">
      <c r="A289" t="s">
        <v>40</v>
      </c>
      <c r="B289" t="s">
        <v>697</v>
      </c>
      <c r="C289" t="s">
        <v>698</v>
      </c>
      <c r="D289" t="s">
        <v>23</v>
      </c>
      <c r="E289" t="s">
        <v>43</v>
      </c>
      <c r="F289" t="s">
        <v>699</v>
      </c>
      <c r="G289" t="s">
        <v>14</v>
      </c>
      <c r="H289" t="s">
        <v>32</v>
      </c>
    </row>
    <row r="290" spans="1:8" hidden="1" x14ac:dyDescent="0.25">
      <c r="A290" t="s">
        <v>40</v>
      </c>
      <c r="B290" t="s">
        <v>700</v>
      </c>
      <c r="C290" t="s">
        <v>701</v>
      </c>
      <c r="D290" t="s">
        <v>17</v>
      </c>
      <c r="E290" t="s">
        <v>78</v>
      </c>
      <c r="F290" t="s">
        <v>702</v>
      </c>
      <c r="G290" t="s">
        <v>14</v>
      </c>
      <c r="H290" t="s">
        <v>31</v>
      </c>
    </row>
    <row r="291" spans="1:8" hidden="1" x14ac:dyDescent="0.25">
      <c r="A291" t="s">
        <v>40</v>
      </c>
      <c r="B291" t="s">
        <v>703</v>
      </c>
      <c r="C291" t="s">
        <v>704</v>
      </c>
      <c r="D291" t="s">
        <v>23</v>
      </c>
      <c r="E291" t="s">
        <v>47</v>
      </c>
      <c r="F291" t="s">
        <v>380</v>
      </c>
      <c r="G291" t="s">
        <v>14</v>
      </c>
      <c r="H291" t="s">
        <v>32</v>
      </c>
    </row>
    <row r="292" spans="1:8" hidden="1" x14ac:dyDescent="0.25">
      <c r="A292" t="s">
        <v>40</v>
      </c>
      <c r="B292" t="s">
        <v>656</v>
      </c>
      <c r="C292" t="s">
        <v>705</v>
      </c>
      <c r="D292" t="s">
        <v>23</v>
      </c>
      <c r="E292" t="s">
        <v>105</v>
      </c>
      <c r="F292" t="s">
        <v>656</v>
      </c>
      <c r="G292" t="s">
        <v>14</v>
      </c>
      <c r="H292" t="s">
        <v>32</v>
      </c>
    </row>
    <row r="293" spans="1:8" hidden="1" x14ac:dyDescent="0.25">
      <c r="A293" t="s">
        <v>40</v>
      </c>
      <c r="B293" t="s">
        <v>706</v>
      </c>
      <c r="C293" t="s">
        <v>707</v>
      </c>
      <c r="D293" t="s">
        <v>23</v>
      </c>
      <c r="E293" t="s">
        <v>271</v>
      </c>
      <c r="F293" t="s">
        <v>417</v>
      </c>
      <c r="G293" t="s">
        <v>14</v>
      </c>
      <c r="H293" t="s">
        <v>32</v>
      </c>
    </row>
    <row r="294" spans="1:8" hidden="1" x14ac:dyDescent="0.25">
      <c r="A294" t="s">
        <v>40</v>
      </c>
      <c r="B294" t="s">
        <v>708</v>
      </c>
      <c r="C294" t="s">
        <v>709</v>
      </c>
      <c r="D294" t="s">
        <v>23</v>
      </c>
      <c r="E294" t="s">
        <v>271</v>
      </c>
      <c r="F294" t="s">
        <v>667</v>
      </c>
      <c r="G294" t="s">
        <v>14</v>
      </c>
      <c r="H294" t="s">
        <v>32</v>
      </c>
    </row>
    <row r="295" spans="1:8" hidden="1" x14ac:dyDescent="0.25">
      <c r="A295" t="s">
        <v>40</v>
      </c>
      <c r="B295" t="s">
        <v>710</v>
      </c>
      <c r="C295" t="s">
        <v>711</v>
      </c>
      <c r="D295" t="s">
        <v>23</v>
      </c>
      <c r="E295" t="s">
        <v>148</v>
      </c>
      <c r="F295" t="s">
        <v>712</v>
      </c>
      <c r="G295" t="s">
        <v>14</v>
      </c>
      <c r="H295" t="s">
        <v>32</v>
      </c>
    </row>
    <row r="296" spans="1:8" hidden="1" x14ac:dyDescent="0.25">
      <c r="A296" t="s">
        <v>40</v>
      </c>
      <c r="B296" t="s">
        <v>713</v>
      </c>
      <c r="C296" t="s">
        <v>714</v>
      </c>
      <c r="D296" t="s">
        <v>23</v>
      </c>
      <c r="E296" t="s">
        <v>121</v>
      </c>
      <c r="F296" t="s">
        <v>715</v>
      </c>
      <c r="G296" t="s">
        <v>14</v>
      </c>
      <c r="H296" t="s">
        <v>32</v>
      </c>
    </row>
    <row r="297" spans="1:8" hidden="1" x14ac:dyDescent="0.25">
      <c r="A297" t="s">
        <v>40</v>
      </c>
      <c r="B297" t="s">
        <v>716</v>
      </c>
      <c r="C297" t="s">
        <v>717</v>
      </c>
      <c r="D297" t="s">
        <v>23</v>
      </c>
      <c r="E297" t="s">
        <v>121</v>
      </c>
      <c r="F297" t="s">
        <v>716</v>
      </c>
      <c r="G297" t="s">
        <v>14</v>
      </c>
      <c r="H297" t="s">
        <v>32</v>
      </c>
    </row>
    <row r="298" spans="1:8" hidden="1" x14ac:dyDescent="0.25">
      <c r="A298" t="s">
        <v>40</v>
      </c>
      <c r="B298" t="s">
        <v>718</v>
      </c>
      <c r="C298" t="s">
        <v>719</v>
      </c>
      <c r="D298" t="s">
        <v>23</v>
      </c>
      <c r="E298" t="s">
        <v>682</v>
      </c>
      <c r="F298" t="s">
        <v>720</v>
      </c>
      <c r="G298" t="s">
        <v>14</v>
      </c>
      <c r="H298" t="s">
        <v>32</v>
      </c>
    </row>
    <row r="299" spans="1:8" hidden="1" x14ac:dyDescent="0.25">
      <c r="A299" t="s">
        <v>40</v>
      </c>
      <c r="B299" t="s">
        <v>721</v>
      </c>
      <c r="C299" t="s">
        <v>722</v>
      </c>
      <c r="D299" t="s">
        <v>23</v>
      </c>
      <c r="E299" t="s">
        <v>47</v>
      </c>
      <c r="F299" t="s">
        <v>721</v>
      </c>
      <c r="G299" t="s">
        <v>14</v>
      </c>
      <c r="H299" t="s">
        <v>32</v>
      </c>
    </row>
    <row r="300" spans="1:8" hidden="1" x14ac:dyDescent="0.25">
      <c r="A300" t="s">
        <v>40</v>
      </c>
      <c r="B300" t="s">
        <v>723</v>
      </c>
      <c r="C300" t="s">
        <v>724</v>
      </c>
      <c r="D300" t="s">
        <v>23</v>
      </c>
      <c r="E300" t="s">
        <v>271</v>
      </c>
      <c r="F300" t="s">
        <v>690</v>
      </c>
      <c r="G300" t="s">
        <v>14</v>
      </c>
      <c r="H300" t="s">
        <v>32</v>
      </c>
    </row>
    <row r="301" spans="1:8" hidden="1" x14ac:dyDescent="0.25">
      <c r="A301" t="s">
        <v>40</v>
      </c>
      <c r="B301" t="s">
        <v>725</v>
      </c>
      <c r="C301" t="s">
        <v>726</v>
      </c>
      <c r="D301" t="s">
        <v>23</v>
      </c>
      <c r="E301" t="s">
        <v>271</v>
      </c>
      <c r="F301" t="s">
        <v>690</v>
      </c>
      <c r="G301" t="s">
        <v>14</v>
      </c>
      <c r="H301" t="s">
        <v>32</v>
      </c>
    </row>
    <row r="302" spans="1:8" hidden="1" x14ac:dyDescent="0.25">
      <c r="A302" t="s">
        <v>40</v>
      </c>
      <c r="B302" t="s">
        <v>682</v>
      </c>
      <c r="C302" t="s">
        <v>727</v>
      </c>
      <c r="D302" t="s">
        <v>23</v>
      </c>
      <c r="E302" t="s">
        <v>682</v>
      </c>
      <c r="F302" t="s">
        <v>728</v>
      </c>
      <c r="G302" t="s">
        <v>14</v>
      </c>
      <c r="H302" t="s">
        <v>32</v>
      </c>
    </row>
    <row r="303" spans="1:8" hidden="1" x14ac:dyDescent="0.25">
      <c r="A303" t="s">
        <v>40</v>
      </c>
      <c r="B303" t="s">
        <v>729</v>
      </c>
      <c r="C303" t="s">
        <v>730</v>
      </c>
      <c r="D303" t="s">
        <v>17</v>
      </c>
      <c r="E303" t="s">
        <v>43</v>
      </c>
      <c r="F303" t="s">
        <v>61</v>
      </c>
      <c r="G303" t="s">
        <v>14</v>
      </c>
      <c r="H303" t="s">
        <v>32</v>
      </c>
    </row>
    <row r="304" spans="1:8" hidden="1" x14ac:dyDescent="0.25">
      <c r="A304" t="s">
        <v>40</v>
      </c>
      <c r="B304" t="s">
        <v>665</v>
      </c>
      <c r="C304" t="s">
        <v>731</v>
      </c>
      <c r="D304" t="s">
        <v>19</v>
      </c>
      <c r="E304" t="s">
        <v>271</v>
      </c>
      <c r="F304" t="s">
        <v>667</v>
      </c>
      <c r="G304" t="s">
        <v>14</v>
      </c>
      <c r="H304" t="s">
        <v>32</v>
      </c>
    </row>
    <row r="305" spans="1:8" hidden="1" x14ac:dyDescent="0.25">
      <c r="A305" t="s">
        <v>40</v>
      </c>
      <c r="B305" t="s">
        <v>732</v>
      </c>
      <c r="C305" t="s">
        <v>733</v>
      </c>
      <c r="D305" t="s">
        <v>19</v>
      </c>
      <c r="E305" t="s">
        <v>105</v>
      </c>
      <c r="F305" t="s">
        <v>656</v>
      </c>
      <c r="G305" t="s">
        <v>14</v>
      </c>
      <c r="H305" t="s">
        <v>32</v>
      </c>
    </row>
    <row r="306" spans="1:8" hidden="1" x14ac:dyDescent="0.25">
      <c r="A306" t="s">
        <v>40</v>
      </c>
      <c r="B306" t="s">
        <v>678</v>
      </c>
      <c r="C306" t="s">
        <v>734</v>
      </c>
      <c r="D306" t="s">
        <v>19</v>
      </c>
      <c r="E306" t="s">
        <v>271</v>
      </c>
      <c r="F306" t="s">
        <v>678</v>
      </c>
      <c r="G306" t="s">
        <v>14</v>
      </c>
      <c r="H306" t="s">
        <v>32</v>
      </c>
    </row>
    <row r="307" spans="1:8" hidden="1" x14ac:dyDescent="0.25">
      <c r="A307" t="s">
        <v>40</v>
      </c>
      <c r="B307" t="s">
        <v>680</v>
      </c>
      <c r="C307" t="s">
        <v>735</v>
      </c>
      <c r="D307" t="s">
        <v>19</v>
      </c>
      <c r="E307" t="s">
        <v>682</v>
      </c>
      <c r="F307" t="s">
        <v>680</v>
      </c>
      <c r="G307" t="s">
        <v>14</v>
      </c>
      <c r="H307" t="s">
        <v>32</v>
      </c>
    </row>
    <row r="308" spans="1:8" hidden="1" x14ac:dyDescent="0.25">
      <c r="A308" t="s">
        <v>40</v>
      </c>
      <c r="B308" t="s">
        <v>684</v>
      </c>
      <c r="C308" t="s">
        <v>736</v>
      </c>
      <c r="D308" t="s">
        <v>19</v>
      </c>
      <c r="E308" t="s">
        <v>51</v>
      </c>
      <c r="F308" t="s">
        <v>85</v>
      </c>
      <c r="G308" t="s">
        <v>14</v>
      </c>
      <c r="H308" t="s">
        <v>32</v>
      </c>
    </row>
    <row r="309" spans="1:8" hidden="1" x14ac:dyDescent="0.25">
      <c r="A309" t="s">
        <v>40</v>
      </c>
      <c r="B309" t="s">
        <v>737</v>
      </c>
      <c r="C309" t="s">
        <v>738</v>
      </c>
      <c r="D309" t="s">
        <v>19</v>
      </c>
      <c r="E309" t="s">
        <v>739</v>
      </c>
      <c r="F309" t="s">
        <v>740</v>
      </c>
      <c r="G309" t="s">
        <v>14</v>
      </c>
      <c r="H309" t="s">
        <v>32</v>
      </c>
    </row>
    <row r="310" spans="1:8" hidden="1" x14ac:dyDescent="0.25">
      <c r="A310" t="s">
        <v>40</v>
      </c>
      <c r="B310" t="s">
        <v>271</v>
      </c>
      <c r="C310" t="s">
        <v>741</v>
      </c>
      <c r="D310" t="s">
        <v>19</v>
      </c>
      <c r="E310" t="s">
        <v>271</v>
      </c>
      <c r="F310" t="s">
        <v>742</v>
      </c>
      <c r="G310" t="s">
        <v>14</v>
      </c>
      <c r="H310" t="s">
        <v>32</v>
      </c>
    </row>
    <row r="311" spans="1:8" hidden="1" x14ac:dyDescent="0.25">
      <c r="A311" t="s">
        <v>743</v>
      </c>
      <c r="B311" t="s">
        <v>744</v>
      </c>
      <c r="C311" t="s">
        <v>745</v>
      </c>
      <c r="D311" t="s">
        <v>19</v>
      </c>
      <c r="E311" t="s">
        <v>682</v>
      </c>
      <c r="F311" t="s">
        <v>728</v>
      </c>
      <c r="G311" t="s">
        <v>14</v>
      </c>
      <c r="H311" t="s">
        <v>32</v>
      </c>
    </row>
    <row r="312" spans="1:8" hidden="1" x14ac:dyDescent="0.25">
      <c r="A312" t="s">
        <v>40</v>
      </c>
      <c r="B312" t="s">
        <v>691</v>
      </c>
      <c r="C312" t="s">
        <v>746</v>
      </c>
      <c r="D312" t="s">
        <v>19</v>
      </c>
      <c r="E312" t="s">
        <v>624</v>
      </c>
      <c r="F312" t="s">
        <v>693</v>
      </c>
      <c r="G312" t="s">
        <v>14</v>
      </c>
      <c r="H312" t="s">
        <v>32</v>
      </c>
    </row>
    <row r="313" spans="1:8" hidden="1" x14ac:dyDescent="0.25">
      <c r="A313" t="s">
        <v>40</v>
      </c>
      <c r="B313" t="s">
        <v>747</v>
      </c>
      <c r="C313" t="s">
        <v>748</v>
      </c>
      <c r="D313" t="s">
        <v>19</v>
      </c>
      <c r="E313" t="s">
        <v>47</v>
      </c>
      <c r="F313" t="s">
        <v>48</v>
      </c>
      <c r="G313" t="s">
        <v>14</v>
      </c>
      <c r="H313" t="s">
        <v>32</v>
      </c>
    </row>
    <row r="314" spans="1:8" hidden="1" x14ac:dyDescent="0.25">
      <c r="A314" t="s">
        <v>40</v>
      </c>
      <c r="B314" t="s">
        <v>749</v>
      </c>
      <c r="C314" t="s">
        <v>750</v>
      </c>
      <c r="D314" t="s">
        <v>19</v>
      </c>
      <c r="E314" t="s">
        <v>739</v>
      </c>
      <c r="F314" t="s">
        <v>751</v>
      </c>
      <c r="G314" t="s">
        <v>14</v>
      </c>
      <c r="H314" t="s">
        <v>32</v>
      </c>
    </row>
    <row r="315" spans="1:8" hidden="1" x14ac:dyDescent="0.25">
      <c r="A315" t="s">
        <v>40</v>
      </c>
      <c r="B315" t="s">
        <v>752</v>
      </c>
      <c r="C315" t="s">
        <v>753</v>
      </c>
      <c r="D315" t="s">
        <v>19</v>
      </c>
      <c r="E315" t="s">
        <v>121</v>
      </c>
      <c r="F315" t="s">
        <v>677</v>
      </c>
      <c r="G315" t="s">
        <v>14</v>
      </c>
      <c r="H315" t="s">
        <v>32</v>
      </c>
    </row>
    <row r="316" spans="1:8" hidden="1" x14ac:dyDescent="0.25">
      <c r="A316" t="s">
        <v>40</v>
      </c>
      <c r="B316" t="s">
        <v>754</v>
      </c>
      <c r="C316" t="s">
        <v>755</v>
      </c>
      <c r="D316" t="s">
        <v>19</v>
      </c>
      <c r="E316" t="s">
        <v>51</v>
      </c>
      <c r="F316" t="s">
        <v>160</v>
      </c>
      <c r="G316" t="s">
        <v>14</v>
      </c>
      <c r="H316" t="s">
        <v>32</v>
      </c>
    </row>
    <row r="317" spans="1:8" hidden="1" x14ac:dyDescent="0.25">
      <c r="A317" t="s">
        <v>40</v>
      </c>
      <c r="B317" t="s">
        <v>756</v>
      </c>
      <c r="C317" t="s">
        <v>757</v>
      </c>
      <c r="D317" t="s">
        <v>19</v>
      </c>
      <c r="E317" t="s">
        <v>271</v>
      </c>
      <c r="F317" t="s">
        <v>584</v>
      </c>
      <c r="G317" t="s">
        <v>14</v>
      </c>
      <c r="H317" t="s">
        <v>32</v>
      </c>
    </row>
    <row r="318" spans="1:8" hidden="1" x14ac:dyDescent="0.25">
      <c r="A318" t="s">
        <v>40</v>
      </c>
      <c r="B318" t="s">
        <v>718</v>
      </c>
      <c r="C318" t="s">
        <v>758</v>
      </c>
      <c r="D318" t="s">
        <v>19</v>
      </c>
      <c r="E318" t="s">
        <v>682</v>
      </c>
      <c r="F318" t="s">
        <v>720</v>
      </c>
      <c r="G318" t="s">
        <v>14</v>
      </c>
      <c r="H318" t="s">
        <v>32</v>
      </c>
    </row>
    <row r="319" spans="1:8" hidden="1" x14ac:dyDescent="0.25">
      <c r="A319" t="s">
        <v>40</v>
      </c>
      <c r="B319" t="s">
        <v>721</v>
      </c>
      <c r="C319" t="s">
        <v>759</v>
      </c>
      <c r="D319" t="s">
        <v>19</v>
      </c>
      <c r="E319" t="s">
        <v>47</v>
      </c>
      <c r="F319" t="s">
        <v>721</v>
      </c>
      <c r="G319" t="s">
        <v>14</v>
      </c>
      <c r="H319" t="s">
        <v>32</v>
      </c>
    </row>
    <row r="320" spans="1:8" hidden="1" x14ac:dyDescent="0.25">
      <c r="A320" t="s">
        <v>40</v>
      </c>
      <c r="B320" t="s">
        <v>682</v>
      </c>
      <c r="C320" t="s">
        <v>760</v>
      </c>
      <c r="D320" t="s">
        <v>19</v>
      </c>
      <c r="E320" t="s">
        <v>682</v>
      </c>
      <c r="F320" t="s">
        <v>728</v>
      </c>
      <c r="G320" t="s">
        <v>14</v>
      </c>
      <c r="H320" t="s">
        <v>32</v>
      </c>
    </row>
    <row r="321" spans="1:8" x14ac:dyDescent="0.25">
      <c r="A321" t="s">
        <v>743</v>
      </c>
      <c r="B321" t="s">
        <v>761</v>
      </c>
      <c r="C321" t="s">
        <v>762</v>
      </c>
      <c r="D321" t="s">
        <v>18</v>
      </c>
      <c r="E321" t="s">
        <v>183</v>
      </c>
      <c r="F321" t="s">
        <v>189</v>
      </c>
      <c r="G321" t="s">
        <v>14</v>
      </c>
      <c r="H321" t="s">
        <v>31</v>
      </c>
    </row>
    <row r="322" spans="1:8" x14ac:dyDescent="0.25">
      <c r="A322" t="s">
        <v>40</v>
      </c>
      <c r="B322" t="s">
        <v>763</v>
      </c>
      <c r="C322" t="s">
        <v>764</v>
      </c>
      <c r="D322" t="s">
        <v>18</v>
      </c>
      <c r="E322" t="s">
        <v>183</v>
      </c>
      <c r="F322" t="s">
        <v>189</v>
      </c>
      <c r="G322" t="s">
        <v>14</v>
      </c>
      <c r="H322" t="s">
        <v>31</v>
      </c>
    </row>
    <row r="323" spans="1:8" x14ac:dyDescent="0.25">
      <c r="A323" t="s">
        <v>40</v>
      </c>
      <c r="B323" t="s">
        <v>765</v>
      </c>
      <c r="C323" t="s">
        <v>766</v>
      </c>
      <c r="D323" t="s">
        <v>18</v>
      </c>
      <c r="E323" t="s">
        <v>749</v>
      </c>
      <c r="F323" t="s">
        <v>767</v>
      </c>
      <c r="G323" t="s">
        <v>14</v>
      </c>
      <c r="H323" t="s">
        <v>31</v>
      </c>
    </row>
    <row r="324" spans="1:8" x14ac:dyDescent="0.25">
      <c r="A324" t="s">
        <v>743</v>
      </c>
      <c r="B324" t="s">
        <v>768</v>
      </c>
      <c r="C324" t="s">
        <v>769</v>
      </c>
      <c r="D324" t="s">
        <v>18</v>
      </c>
      <c r="E324" t="s">
        <v>51</v>
      </c>
      <c r="F324" t="s">
        <v>51</v>
      </c>
      <c r="G324" t="s">
        <v>14</v>
      </c>
      <c r="H324" t="s">
        <v>31</v>
      </c>
    </row>
    <row r="325" spans="1:8" x14ac:dyDescent="0.25">
      <c r="A325" t="s">
        <v>743</v>
      </c>
      <c r="B325" t="s">
        <v>770</v>
      </c>
      <c r="C325" t="s">
        <v>771</v>
      </c>
      <c r="D325" t="s">
        <v>18</v>
      </c>
      <c r="E325" t="s">
        <v>51</v>
      </c>
      <c r="F325" t="s">
        <v>772</v>
      </c>
      <c r="G325" t="s">
        <v>14</v>
      </c>
      <c r="H325" t="s">
        <v>31</v>
      </c>
    </row>
    <row r="326" spans="1:8" x14ac:dyDescent="0.25">
      <c r="A326" t="s">
        <v>40</v>
      </c>
      <c r="B326" t="s">
        <v>773</v>
      </c>
      <c r="C326" t="s">
        <v>774</v>
      </c>
      <c r="D326" t="s">
        <v>18</v>
      </c>
      <c r="E326" t="s">
        <v>775</v>
      </c>
      <c r="F326" t="s">
        <v>224</v>
      </c>
      <c r="G326" t="s">
        <v>14</v>
      </c>
      <c r="H326" t="s">
        <v>32</v>
      </c>
    </row>
    <row r="327" spans="1:8" x14ac:dyDescent="0.25">
      <c r="A327" t="s">
        <v>40</v>
      </c>
      <c r="B327" t="s">
        <v>776</v>
      </c>
      <c r="C327" t="s">
        <v>777</v>
      </c>
      <c r="D327" t="s">
        <v>18</v>
      </c>
      <c r="E327" t="s">
        <v>51</v>
      </c>
      <c r="F327" t="s">
        <v>778</v>
      </c>
      <c r="G327" t="s">
        <v>14</v>
      </c>
      <c r="H327" t="s">
        <v>31</v>
      </c>
    </row>
    <row r="328" spans="1:8" x14ac:dyDescent="0.25">
      <c r="A328" t="s">
        <v>40</v>
      </c>
      <c r="B328" t="s">
        <v>779</v>
      </c>
      <c r="C328" t="s">
        <v>780</v>
      </c>
      <c r="D328" t="s">
        <v>18</v>
      </c>
      <c r="E328" t="s">
        <v>781</v>
      </c>
      <c r="F328" t="s">
        <v>85</v>
      </c>
      <c r="G328" t="s">
        <v>14</v>
      </c>
      <c r="H328" t="s">
        <v>31</v>
      </c>
    </row>
    <row r="329" spans="1:8" x14ac:dyDescent="0.25">
      <c r="A329" t="s">
        <v>40</v>
      </c>
      <c r="B329" t="s">
        <v>782</v>
      </c>
      <c r="C329" t="s">
        <v>783</v>
      </c>
      <c r="D329" t="s">
        <v>18</v>
      </c>
      <c r="E329" t="s">
        <v>739</v>
      </c>
      <c r="F329" t="s">
        <v>784</v>
      </c>
      <c r="G329" t="s">
        <v>14</v>
      </c>
      <c r="H329" t="s">
        <v>31</v>
      </c>
    </row>
    <row r="330" spans="1:8" x14ac:dyDescent="0.25">
      <c r="A330" t="s">
        <v>40</v>
      </c>
      <c r="B330" t="s">
        <v>785</v>
      </c>
      <c r="C330" t="s">
        <v>786</v>
      </c>
      <c r="D330" t="s">
        <v>18</v>
      </c>
      <c r="E330" t="s">
        <v>781</v>
      </c>
      <c r="F330" t="s">
        <v>85</v>
      </c>
      <c r="G330" t="s">
        <v>14</v>
      </c>
      <c r="H330" t="s">
        <v>31</v>
      </c>
    </row>
    <row r="331" spans="1:8" x14ac:dyDescent="0.25">
      <c r="A331" t="s">
        <v>40</v>
      </c>
      <c r="B331" t="s">
        <v>787</v>
      </c>
      <c r="C331" t="s">
        <v>788</v>
      </c>
      <c r="D331" t="s">
        <v>18</v>
      </c>
      <c r="E331" t="s">
        <v>789</v>
      </c>
      <c r="F331" t="s">
        <v>790</v>
      </c>
      <c r="G331" t="s">
        <v>14</v>
      </c>
      <c r="H331" t="s">
        <v>32</v>
      </c>
    </row>
    <row r="332" spans="1:8" x14ac:dyDescent="0.25">
      <c r="A332" t="s">
        <v>40</v>
      </c>
      <c r="B332" t="s">
        <v>791</v>
      </c>
      <c r="C332" t="s">
        <v>792</v>
      </c>
      <c r="D332" t="s">
        <v>18</v>
      </c>
      <c r="E332" t="s">
        <v>183</v>
      </c>
      <c r="F332" t="s">
        <v>247</v>
      </c>
      <c r="G332" t="s">
        <v>14</v>
      </c>
      <c r="H332" t="s">
        <v>31</v>
      </c>
    </row>
    <row r="333" spans="1:8" x14ac:dyDescent="0.25">
      <c r="A333" t="s">
        <v>40</v>
      </c>
      <c r="B333" t="s">
        <v>793</v>
      </c>
      <c r="C333" t="s">
        <v>794</v>
      </c>
      <c r="D333" t="s">
        <v>18</v>
      </c>
      <c r="E333" t="s">
        <v>781</v>
      </c>
      <c r="F333" t="s">
        <v>244</v>
      </c>
      <c r="G333" t="s">
        <v>14</v>
      </c>
      <c r="H333" t="s">
        <v>31</v>
      </c>
    </row>
    <row r="334" spans="1:8" x14ac:dyDescent="0.25">
      <c r="A334" t="s">
        <v>40</v>
      </c>
      <c r="B334" t="s">
        <v>795</v>
      </c>
      <c r="C334" t="s">
        <v>796</v>
      </c>
      <c r="D334" t="s">
        <v>18</v>
      </c>
      <c r="E334" t="s">
        <v>781</v>
      </c>
      <c r="F334" t="s">
        <v>797</v>
      </c>
      <c r="G334" t="s">
        <v>14</v>
      </c>
      <c r="H334" t="s">
        <v>31</v>
      </c>
    </row>
    <row r="335" spans="1:8" x14ac:dyDescent="0.25">
      <c r="A335" t="s">
        <v>40</v>
      </c>
      <c r="B335" t="s">
        <v>798</v>
      </c>
      <c r="C335" t="s">
        <v>799</v>
      </c>
      <c r="D335" t="s">
        <v>18</v>
      </c>
      <c r="E335" t="s">
        <v>183</v>
      </c>
      <c r="F335" t="s">
        <v>184</v>
      </c>
      <c r="G335" t="s">
        <v>14</v>
      </c>
      <c r="H335" t="s">
        <v>31</v>
      </c>
    </row>
    <row r="336" spans="1:8" x14ac:dyDescent="0.25">
      <c r="A336" t="s">
        <v>40</v>
      </c>
      <c r="B336" t="s">
        <v>800</v>
      </c>
      <c r="C336" t="s">
        <v>801</v>
      </c>
      <c r="D336" t="s">
        <v>18</v>
      </c>
      <c r="E336" t="s">
        <v>802</v>
      </c>
      <c r="F336" t="s">
        <v>93</v>
      </c>
      <c r="G336" t="s">
        <v>14</v>
      </c>
      <c r="H336" t="s">
        <v>31</v>
      </c>
    </row>
    <row r="337" spans="1:8" x14ac:dyDescent="0.25">
      <c r="A337" t="s">
        <v>40</v>
      </c>
      <c r="B337" t="s">
        <v>703</v>
      </c>
      <c r="C337" t="s">
        <v>803</v>
      </c>
      <c r="D337" t="s">
        <v>18</v>
      </c>
      <c r="E337" t="s">
        <v>47</v>
      </c>
      <c r="F337" t="s">
        <v>380</v>
      </c>
      <c r="G337" t="s">
        <v>14</v>
      </c>
      <c r="H337" t="s">
        <v>31</v>
      </c>
    </row>
    <row r="338" spans="1:8" x14ac:dyDescent="0.25">
      <c r="A338" t="s">
        <v>40</v>
      </c>
      <c r="B338" t="s">
        <v>804</v>
      </c>
      <c r="C338" t="s">
        <v>805</v>
      </c>
      <c r="D338" t="s">
        <v>18</v>
      </c>
      <c r="E338" t="s">
        <v>806</v>
      </c>
      <c r="F338" t="s">
        <v>807</v>
      </c>
      <c r="G338" t="s">
        <v>14</v>
      </c>
      <c r="H338" t="s">
        <v>31</v>
      </c>
    </row>
    <row r="339" spans="1:8" x14ac:dyDescent="0.25">
      <c r="A339" t="s">
        <v>40</v>
      </c>
      <c r="B339" t="s">
        <v>808</v>
      </c>
      <c r="C339" t="s">
        <v>809</v>
      </c>
      <c r="D339" t="s">
        <v>18</v>
      </c>
      <c r="E339" t="s">
        <v>183</v>
      </c>
      <c r="F339" t="s">
        <v>189</v>
      </c>
      <c r="G339" t="s">
        <v>14</v>
      </c>
      <c r="H339" t="s">
        <v>31</v>
      </c>
    </row>
    <row r="340" spans="1:8" x14ac:dyDescent="0.25">
      <c r="A340" t="s">
        <v>40</v>
      </c>
      <c r="B340" t="s">
        <v>810</v>
      </c>
      <c r="C340" t="s">
        <v>811</v>
      </c>
      <c r="D340" t="s">
        <v>18</v>
      </c>
      <c r="E340" t="s">
        <v>781</v>
      </c>
      <c r="F340" t="s">
        <v>812</v>
      </c>
      <c r="G340" t="s">
        <v>14</v>
      </c>
      <c r="H340" t="s">
        <v>31</v>
      </c>
    </row>
    <row r="341" spans="1:8" x14ac:dyDescent="0.25">
      <c r="A341" t="s">
        <v>40</v>
      </c>
      <c r="B341" t="s">
        <v>813</v>
      </c>
      <c r="C341" t="s">
        <v>814</v>
      </c>
      <c r="D341" t="s">
        <v>18</v>
      </c>
      <c r="E341" t="s">
        <v>183</v>
      </c>
      <c r="F341" t="s">
        <v>184</v>
      </c>
      <c r="G341" t="s">
        <v>14</v>
      </c>
      <c r="H341" t="s">
        <v>31</v>
      </c>
    </row>
    <row r="342" spans="1:8" x14ac:dyDescent="0.25">
      <c r="A342" t="s">
        <v>40</v>
      </c>
      <c r="B342" t="s">
        <v>815</v>
      </c>
      <c r="C342" t="s">
        <v>816</v>
      </c>
      <c r="D342" t="s">
        <v>18</v>
      </c>
      <c r="E342" t="s">
        <v>781</v>
      </c>
      <c r="F342" t="s">
        <v>817</v>
      </c>
      <c r="G342" t="s">
        <v>14</v>
      </c>
      <c r="H342" t="s">
        <v>31</v>
      </c>
    </row>
    <row r="343" spans="1:8" x14ac:dyDescent="0.25">
      <c r="A343" t="s">
        <v>40</v>
      </c>
      <c r="B343" t="s">
        <v>818</v>
      </c>
      <c r="C343" t="s">
        <v>819</v>
      </c>
      <c r="D343" t="s">
        <v>18</v>
      </c>
      <c r="E343" t="s">
        <v>820</v>
      </c>
      <c r="F343" t="s">
        <v>807</v>
      </c>
      <c r="G343" t="s">
        <v>14</v>
      </c>
      <c r="H343" t="s">
        <v>31</v>
      </c>
    </row>
    <row r="344" spans="1:8" x14ac:dyDescent="0.25">
      <c r="A344" t="s">
        <v>40</v>
      </c>
      <c r="B344" t="s">
        <v>821</v>
      </c>
      <c r="C344" t="s">
        <v>822</v>
      </c>
      <c r="D344" t="s">
        <v>18</v>
      </c>
      <c r="E344" t="s">
        <v>51</v>
      </c>
      <c r="F344" t="s">
        <v>71</v>
      </c>
      <c r="G344" t="s">
        <v>14</v>
      </c>
      <c r="H344" t="s">
        <v>31</v>
      </c>
    </row>
    <row r="345" spans="1:8" x14ac:dyDescent="0.25">
      <c r="A345" t="s">
        <v>40</v>
      </c>
      <c r="B345" t="s">
        <v>823</v>
      </c>
      <c r="C345" t="s">
        <v>824</v>
      </c>
      <c r="D345" t="s">
        <v>18</v>
      </c>
      <c r="E345" t="s">
        <v>271</v>
      </c>
      <c r="F345" t="s">
        <v>584</v>
      </c>
      <c r="G345" t="s">
        <v>14</v>
      </c>
      <c r="H345" t="s">
        <v>32</v>
      </c>
    </row>
    <row r="346" spans="1:8" x14ac:dyDescent="0.25">
      <c r="A346" t="s">
        <v>40</v>
      </c>
      <c r="B346" t="s">
        <v>825</v>
      </c>
      <c r="C346" t="s">
        <v>826</v>
      </c>
      <c r="D346" t="s">
        <v>18</v>
      </c>
      <c r="E346" t="s">
        <v>183</v>
      </c>
      <c r="F346" t="s">
        <v>659</v>
      </c>
      <c r="G346" t="s">
        <v>14</v>
      </c>
      <c r="H346" t="s">
        <v>31</v>
      </c>
    </row>
    <row r="347" spans="1:8" x14ac:dyDescent="0.25">
      <c r="A347" t="s">
        <v>40</v>
      </c>
      <c r="B347" t="s">
        <v>827</v>
      </c>
      <c r="C347" t="s">
        <v>828</v>
      </c>
      <c r="D347" t="s">
        <v>18</v>
      </c>
      <c r="E347" t="s">
        <v>183</v>
      </c>
      <c r="F347" t="s">
        <v>525</v>
      </c>
      <c r="G347" t="s">
        <v>14</v>
      </c>
      <c r="H347" t="s">
        <v>31</v>
      </c>
    </row>
    <row r="348" spans="1:8" x14ac:dyDescent="0.25">
      <c r="A348" t="s">
        <v>40</v>
      </c>
      <c r="B348" t="s">
        <v>829</v>
      </c>
      <c r="C348" t="s">
        <v>830</v>
      </c>
      <c r="D348" t="s">
        <v>18</v>
      </c>
      <c r="E348" t="s">
        <v>51</v>
      </c>
      <c r="F348" t="s">
        <v>99</v>
      </c>
      <c r="G348" t="s">
        <v>14</v>
      </c>
      <c r="H348" t="s">
        <v>31</v>
      </c>
    </row>
    <row r="349" spans="1:8" x14ac:dyDescent="0.25">
      <c r="A349" t="s">
        <v>40</v>
      </c>
      <c r="B349" t="s">
        <v>831</v>
      </c>
      <c r="C349" t="s">
        <v>832</v>
      </c>
      <c r="D349" t="s">
        <v>18</v>
      </c>
      <c r="E349" t="s">
        <v>51</v>
      </c>
      <c r="F349" t="s">
        <v>817</v>
      </c>
      <c r="G349" t="s">
        <v>14</v>
      </c>
      <c r="H349" t="s">
        <v>31</v>
      </c>
    </row>
    <row r="350" spans="1:8" hidden="1" x14ac:dyDescent="0.25">
      <c r="A350" t="s">
        <v>40</v>
      </c>
      <c r="B350" t="s">
        <v>833</v>
      </c>
      <c r="C350" t="s">
        <v>834</v>
      </c>
      <c r="D350" t="s">
        <v>17</v>
      </c>
      <c r="E350" t="s">
        <v>835</v>
      </c>
      <c r="F350" t="s">
        <v>836</v>
      </c>
      <c r="G350" t="s">
        <v>14</v>
      </c>
      <c r="H350" t="s">
        <v>31</v>
      </c>
    </row>
    <row r="351" spans="1:8" x14ac:dyDescent="0.25">
      <c r="A351" t="s">
        <v>40</v>
      </c>
      <c r="B351" t="s">
        <v>837</v>
      </c>
      <c r="C351" t="s">
        <v>838</v>
      </c>
      <c r="D351" t="s">
        <v>18</v>
      </c>
      <c r="E351" t="s">
        <v>271</v>
      </c>
      <c r="F351" t="s">
        <v>584</v>
      </c>
      <c r="G351" t="s">
        <v>14</v>
      </c>
      <c r="H351" t="s">
        <v>32</v>
      </c>
    </row>
  </sheetData>
  <conditionalFormatting sqref="E28:E38">
    <cfRule type="dataBar" priority="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{B6D44BA3-E2D7-4939-9AA4-CF27FA14AF05}</x14:id>
        </ext>
      </extLst>
    </cfRule>
  </conditionalFormatting>
  <conditionalFormatting sqref="H46:H351">
    <cfRule type="cellIs" dxfId="9" priority="2" operator="equal">
      <formula>"Not Install"</formula>
    </cfRule>
    <cfRule type="cellIs" dxfId="8" priority="3" operator="equal">
      <formula>"Installed"</formula>
    </cfRule>
  </conditionalFormatting>
  <dataValidations count="1">
    <dataValidation type="list" allowBlank="1" showInputMessage="1" showErrorMessage="1" sqref="H46:H351" xr:uid="{904E8431-7198-44A5-9966-AAAEA1435D80}">
      <formula1>$A$41:$A$43</formula1>
    </dataValidation>
  </dataValidations>
  <pageMargins left="0.7" right="0.7" top="0.75" bottom="0.75" header="0.3" footer="0.3"/>
  <drawing r:id="rId4"/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6D44BA3-E2D7-4939-9AA4-CF27FA14AF0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E28:E38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A34B-15B7-42EA-834A-1D6F3DE789E1}">
  <sheetPr>
    <tabColor rgb="FFFFC000"/>
  </sheetPr>
  <dimension ref="A1:M32"/>
  <sheetViews>
    <sheetView zoomScale="85" zoomScaleNormal="85" workbookViewId="0">
      <selection activeCell="C14" sqref="C14"/>
    </sheetView>
  </sheetViews>
  <sheetFormatPr defaultRowHeight="15" x14ac:dyDescent="0.25"/>
  <cols>
    <col min="1" max="1" width="22.85546875" bestFit="1" customWidth="1"/>
    <col min="2" max="2" width="25.5703125" bestFit="1" customWidth="1"/>
    <col min="3" max="3" width="37.140625" customWidth="1"/>
    <col min="4" max="4" width="17.42578125" customWidth="1"/>
    <col min="5" max="5" width="33" bestFit="1" customWidth="1"/>
    <col min="6" max="6" width="17.140625" bestFit="1" customWidth="1"/>
    <col min="7" max="7" width="15.7109375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4.85546875" customWidth="1"/>
  </cols>
  <sheetData>
    <row r="1" spans="1:5" x14ac:dyDescent="0.25">
      <c r="A1" s="198" t="s">
        <v>839</v>
      </c>
      <c r="B1" s="198" t="s">
        <v>840</v>
      </c>
      <c r="C1" s="198" t="s">
        <v>841</v>
      </c>
      <c r="D1" s="198" t="s">
        <v>842</v>
      </c>
      <c r="E1" s="199" t="s">
        <v>843</v>
      </c>
    </row>
    <row r="2" spans="1:5" x14ac:dyDescent="0.25">
      <c r="A2" s="198"/>
      <c r="B2" s="198"/>
      <c r="C2" s="198"/>
      <c r="D2" s="198"/>
      <c r="E2" s="199"/>
    </row>
    <row r="3" spans="1:5" x14ac:dyDescent="0.25">
      <c r="A3" s="140" t="s">
        <v>16</v>
      </c>
      <c r="B3" s="140" t="s">
        <v>844</v>
      </c>
      <c r="C3" s="177" t="s">
        <v>845</v>
      </c>
      <c r="D3" s="177" t="s">
        <v>846</v>
      </c>
      <c r="E3" s="50" t="s">
        <v>847</v>
      </c>
    </row>
    <row r="4" spans="1:5" x14ac:dyDescent="0.25">
      <c r="A4" s="140" t="s">
        <v>17</v>
      </c>
      <c r="B4" s="140" t="s">
        <v>848</v>
      </c>
      <c r="C4" s="177" t="s">
        <v>849</v>
      </c>
      <c r="D4" s="177" t="s">
        <v>850</v>
      </c>
      <c r="E4" s="50" t="s">
        <v>851</v>
      </c>
    </row>
    <row r="5" spans="1:5" x14ac:dyDescent="0.25">
      <c r="A5" s="140" t="s">
        <v>744</v>
      </c>
      <c r="B5" s="140" t="s">
        <v>852</v>
      </c>
      <c r="C5" s="177" t="s">
        <v>853</v>
      </c>
      <c r="D5" s="177" t="s">
        <v>854</v>
      </c>
      <c r="E5" s="50" t="s">
        <v>855</v>
      </c>
    </row>
    <row r="6" spans="1:5" x14ac:dyDescent="0.25">
      <c r="A6" s="140" t="s">
        <v>856</v>
      </c>
      <c r="B6" s="140" t="s">
        <v>857</v>
      </c>
      <c r="C6" s="177" t="s">
        <v>20</v>
      </c>
      <c r="D6" s="177" t="s">
        <v>858</v>
      </c>
      <c r="E6" s="50" t="s">
        <v>859</v>
      </c>
    </row>
    <row r="7" spans="1:5" x14ac:dyDescent="0.25">
      <c r="A7" s="140" t="s">
        <v>21</v>
      </c>
      <c r="B7" s="140" t="s">
        <v>860</v>
      </c>
      <c r="C7" s="177" t="s">
        <v>861</v>
      </c>
      <c r="D7" s="177" t="s">
        <v>862</v>
      </c>
      <c r="E7" s="50" t="s">
        <v>863</v>
      </c>
    </row>
    <row r="8" spans="1:5" x14ac:dyDescent="0.25">
      <c r="A8" s="140" t="s">
        <v>22</v>
      </c>
      <c r="B8" s="140" t="s">
        <v>864</v>
      </c>
      <c r="C8" s="177" t="s">
        <v>865</v>
      </c>
      <c r="D8" s="177" t="s">
        <v>866</v>
      </c>
      <c r="E8" s="50" t="s">
        <v>867</v>
      </c>
    </row>
    <row r="9" spans="1:5" x14ac:dyDescent="0.25">
      <c r="A9" s="140" t="s">
        <v>868</v>
      </c>
      <c r="B9" s="140" t="s">
        <v>869</v>
      </c>
      <c r="C9" s="177" t="s">
        <v>853</v>
      </c>
      <c r="D9" s="177" t="s">
        <v>854</v>
      </c>
      <c r="E9" s="50" t="s">
        <v>855</v>
      </c>
    </row>
    <row r="10" spans="1:5" x14ac:dyDescent="0.25">
      <c r="A10" s="140" t="s">
        <v>24</v>
      </c>
      <c r="B10" s="140" t="s">
        <v>870</v>
      </c>
      <c r="C10" s="177" t="s">
        <v>871</v>
      </c>
      <c r="D10" s="177" t="s">
        <v>872</v>
      </c>
      <c r="E10" s="50" t="s">
        <v>873</v>
      </c>
    </row>
    <row r="11" spans="1:5" x14ac:dyDescent="0.25">
      <c r="A11" s="140" t="s">
        <v>25</v>
      </c>
      <c r="B11" s="140" t="s">
        <v>874</v>
      </c>
      <c r="C11" s="177" t="s">
        <v>875</v>
      </c>
      <c r="D11" s="177" t="s">
        <v>876</v>
      </c>
      <c r="E11" s="50" t="s">
        <v>877</v>
      </c>
    </row>
    <row r="12" spans="1:5" x14ac:dyDescent="0.25">
      <c r="A12" s="140" t="s">
        <v>878</v>
      </c>
      <c r="B12" s="140" t="s">
        <v>879</v>
      </c>
      <c r="C12" s="177" t="s">
        <v>880</v>
      </c>
      <c r="D12" s="177" t="s">
        <v>881</v>
      </c>
      <c r="E12" s="50" t="s">
        <v>882</v>
      </c>
    </row>
    <row r="13" spans="1:5" x14ac:dyDescent="0.25">
      <c r="A13" s="140" t="s">
        <v>883</v>
      </c>
      <c r="B13" s="140" t="s">
        <v>884</v>
      </c>
      <c r="C13" s="177" t="s">
        <v>885</v>
      </c>
      <c r="D13" s="177" t="s">
        <v>886</v>
      </c>
      <c r="E13" s="50" t="s">
        <v>887</v>
      </c>
    </row>
    <row r="14" spans="1:5" x14ac:dyDescent="0.25">
      <c r="A14" s="177" t="s">
        <v>888</v>
      </c>
      <c r="B14" s="178" t="s">
        <v>889</v>
      </c>
      <c r="C14" s="177" t="s">
        <v>890</v>
      </c>
      <c r="D14" s="177" t="s">
        <v>891</v>
      </c>
      <c r="E14" s="50" t="s">
        <v>892</v>
      </c>
    </row>
    <row r="18" spans="1:13" x14ac:dyDescent="0.25">
      <c r="A18" s="64" t="s">
        <v>893</v>
      </c>
    </row>
    <row r="19" spans="1:13" x14ac:dyDescent="0.25">
      <c r="A19" s="50"/>
      <c r="B19" s="50"/>
      <c r="C19" s="50"/>
      <c r="D19" s="50"/>
      <c r="E19" s="129"/>
      <c r="F19" s="197" t="s">
        <v>894</v>
      </c>
      <c r="G19" s="197"/>
      <c r="H19" s="197"/>
      <c r="I19" s="197"/>
      <c r="J19" s="197"/>
      <c r="K19" s="197"/>
      <c r="L19" s="195" t="s">
        <v>895</v>
      </c>
    </row>
    <row r="20" spans="1:13" x14ac:dyDescent="0.25">
      <c r="A20" s="56" t="s">
        <v>29</v>
      </c>
      <c r="B20" s="56" t="s">
        <v>10</v>
      </c>
      <c r="C20" s="50" t="s">
        <v>13</v>
      </c>
      <c r="D20" s="50" t="s">
        <v>14</v>
      </c>
      <c r="E20" s="50" t="s">
        <v>896</v>
      </c>
      <c r="F20" s="190" t="s">
        <v>897</v>
      </c>
      <c r="G20" s="190" t="s">
        <v>898</v>
      </c>
      <c r="H20" s="190" t="s">
        <v>899</v>
      </c>
      <c r="I20" s="190" t="s">
        <v>900</v>
      </c>
      <c r="J20" s="190" t="s">
        <v>901</v>
      </c>
      <c r="K20" s="191" t="s">
        <v>902</v>
      </c>
      <c r="L20" s="196"/>
    </row>
    <row r="21" spans="1:13" x14ac:dyDescent="0.25">
      <c r="A21" s="179" t="s">
        <v>903</v>
      </c>
      <c r="B21" s="162">
        <v>46161</v>
      </c>
      <c r="C21" s="50">
        <v>80</v>
      </c>
      <c r="D21" s="50">
        <v>220</v>
      </c>
      <c r="E21" s="50">
        <v>7</v>
      </c>
      <c r="F21" s="50"/>
      <c r="G21" s="50"/>
      <c r="H21" s="50"/>
      <c r="I21" s="50"/>
      <c r="J21" s="50"/>
      <c r="K21" s="129"/>
      <c r="L21" s="5">
        <f t="shared" ref="L21:L32" si="0">C21+D21+E21+F21+G21+H21+I21+J21+K21</f>
        <v>307</v>
      </c>
    </row>
    <row r="22" spans="1:13" x14ac:dyDescent="0.25">
      <c r="A22" s="179" t="s">
        <v>904</v>
      </c>
      <c r="B22" s="162">
        <v>46161</v>
      </c>
      <c r="C22" s="50">
        <v>41</v>
      </c>
      <c r="D22" s="50">
        <v>7</v>
      </c>
      <c r="E22" s="50"/>
      <c r="F22" s="50"/>
      <c r="G22" s="50"/>
      <c r="H22" s="50"/>
      <c r="I22" s="50"/>
      <c r="J22" s="50"/>
      <c r="K22" s="129"/>
      <c r="L22" s="35">
        <f t="shared" si="0"/>
        <v>48</v>
      </c>
    </row>
    <row r="23" spans="1:13" x14ac:dyDescent="0.25">
      <c r="A23" s="179" t="s">
        <v>905</v>
      </c>
      <c r="B23" s="162">
        <v>46161</v>
      </c>
      <c r="C23" s="50">
        <v>28</v>
      </c>
      <c r="D23" s="50">
        <v>4</v>
      </c>
      <c r="E23" s="50"/>
      <c r="F23" s="50"/>
      <c r="G23" s="50"/>
      <c r="H23" s="50"/>
      <c r="I23" s="50"/>
      <c r="J23" s="50"/>
      <c r="K23" s="129"/>
      <c r="L23" s="35">
        <f t="shared" si="0"/>
        <v>32</v>
      </c>
    </row>
    <row r="24" spans="1:13" x14ac:dyDescent="0.25">
      <c r="A24" s="179" t="s">
        <v>906</v>
      </c>
      <c r="B24" s="162">
        <v>46161</v>
      </c>
      <c r="C24" s="50">
        <v>33</v>
      </c>
      <c r="D24" s="50">
        <v>4</v>
      </c>
      <c r="E24" s="50"/>
      <c r="F24" s="50"/>
      <c r="G24" s="50"/>
      <c r="H24" s="50"/>
      <c r="I24" s="50"/>
      <c r="J24" s="50"/>
      <c r="K24" s="129"/>
      <c r="L24" s="35">
        <f t="shared" si="0"/>
        <v>37</v>
      </c>
    </row>
    <row r="25" spans="1:13" x14ac:dyDescent="0.25">
      <c r="A25" s="179" t="s">
        <v>907</v>
      </c>
      <c r="B25" s="162">
        <v>46192</v>
      </c>
      <c r="C25" s="50">
        <v>35</v>
      </c>
      <c r="D25" s="50">
        <v>6</v>
      </c>
      <c r="E25" s="50"/>
      <c r="F25" s="50"/>
      <c r="G25" s="50"/>
      <c r="H25" s="50"/>
      <c r="I25" s="50"/>
      <c r="J25" s="50"/>
      <c r="K25" s="129"/>
      <c r="L25" s="35">
        <f t="shared" si="0"/>
        <v>41</v>
      </c>
      <c r="M25" t="s">
        <v>908</v>
      </c>
    </row>
    <row r="26" spans="1:13" x14ac:dyDescent="0.25">
      <c r="A26" s="179" t="s">
        <v>870</v>
      </c>
      <c r="B26" s="162">
        <v>46192</v>
      </c>
      <c r="C26" s="50">
        <v>54</v>
      </c>
      <c r="D26" s="50">
        <v>12</v>
      </c>
      <c r="E26" s="50"/>
      <c r="F26" s="50"/>
      <c r="G26" s="50"/>
      <c r="H26" s="50"/>
      <c r="I26" s="50"/>
      <c r="J26" s="50"/>
      <c r="K26" s="129"/>
      <c r="L26" s="35">
        <f t="shared" si="0"/>
        <v>66</v>
      </c>
    </row>
    <row r="27" spans="1:13" x14ac:dyDescent="0.25">
      <c r="A27" s="179" t="s">
        <v>909</v>
      </c>
      <c r="B27" s="162">
        <v>46191</v>
      </c>
      <c r="C27" s="50">
        <v>36</v>
      </c>
      <c r="D27" s="50">
        <v>20</v>
      </c>
      <c r="E27" s="50"/>
      <c r="F27" s="50"/>
      <c r="G27" s="50"/>
      <c r="H27" s="50"/>
      <c r="I27" s="50"/>
      <c r="J27" s="50"/>
      <c r="K27" s="129"/>
      <c r="L27" s="35">
        <f t="shared" si="0"/>
        <v>56</v>
      </c>
    </row>
    <row r="28" spans="1:13" x14ac:dyDescent="0.25">
      <c r="A28" s="179" t="s">
        <v>857</v>
      </c>
      <c r="B28" s="162">
        <v>46192</v>
      </c>
      <c r="C28" s="50">
        <v>26</v>
      </c>
      <c r="D28" s="50">
        <v>4</v>
      </c>
      <c r="E28" s="50"/>
      <c r="F28" s="50"/>
      <c r="G28" s="50"/>
      <c r="H28" s="50"/>
      <c r="I28" s="50"/>
      <c r="J28" s="50"/>
      <c r="K28" s="129"/>
      <c r="L28" s="35">
        <f t="shared" si="0"/>
        <v>30</v>
      </c>
    </row>
    <row r="29" spans="1:13" x14ac:dyDescent="0.25">
      <c r="A29" s="179" t="s">
        <v>910</v>
      </c>
      <c r="B29" s="162">
        <v>46221</v>
      </c>
      <c r="C29" s="50">
        <v>11</v>
      </c>
      <c r="D29" s="50">
        <v>22</v>
      </c>
      <c r="E29" s="50"/>
      <c r="F29" s="50"/>
      <c r="G29" s="50"/>
      <c r="H29" s="50"/>
      <c r="I29" s="50"/>
      <c r="J29" s="50"/>
      <c r="K29" s="129"/>
      <c r="L29" s="35">
        <f t="shared" si="0"/>
        <v>33</v>
      </c>
    </row>
    <row r="30" spans="1:13" x14ac:dyDescent="0.25">
      <c r="A30" s="179" t="s">
        <v>911</v>
      </c>
      <c r="B30" s="162">
        <v>46246</v>
      </c>
      <c r="C30" s="50">
        <v>17</v>
      </c>
      <c r="D30" s="50">
        <v>13</v>
      </c>
      <c r="E30" s="50"/>
      <c r="F30" s="50"/>
      <c r="G30" s="50"/>
      <c r="H30" s="50"/>
      <c r="I30" s="50"/>
      <c r="J30" s="50"/>
      <c r="K30" s="129"/>
      <c r="L30" s="35">
        <f t="shared" si="0"/>
        <v>30</v>
      </c>
    </row>
    <row r="31" spans="1:13" x14ac:dyDescent="0.25">
      <c r="A31" s="179" t="s">
        <v>912</v>
      </c>
      <c r="B31" s="162">
        <v>46183</v>
      </c>
      <c r="C31" s="50">
        <v>135</v>
      </c>
      <c r="D31" s="50">
        <v>48</v>
      </c>
      <c r="E31" s="50"/>
      <c r="F31" s="50"/>
      <c r="G31" s="50"/>
      <c r="H31" s="50"/>
      <c r="I31" s="50"/>
      <c r="J31" s="50"/>
      <c r="K31" s="129"/>
      <c r="L31" s="35">
        <f t="shared" si="0"/>
        <v>183</v>
      </c>
    </row>
    <row r="32" spans="1:13" x14ac:dyDescent="0.25">
      <c r="A32" s="178" t="s">
        <v>889</v>
      </c>
      <c r="B32" s="177"/>
      <c r="C32" s="50">
        <v>41</v>
      </c>
      <c r="D32" s="50">
        <v>15</v>
      </c>
      <c r="E32" s="50"/>
      <c r="F32" s="50"/>
      <c r="G32" s="50"/>
      <c r="H32" s="50"/>
      <c r="I32" s="50"/>
      <c r="J32" s="50"/>
      <c r="K32" s="129"/>
      <c r="L32" s="35">
        <f t="shared" si="0"/>
        <v>56</v>
      </c>
    </row>
  </sheetData>
  <mergeCells count="7">
    <mergeCell ref="L19:L20"/>
    <mergeCell ref="F19:K19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EE5E-C0B9-4FFB-B030-BD6537FF861E}">
  <sheetPr codeName="Sheet6" filterMode="1">
    <tabColor rgb="FF00B0F0"/>
  </sheetPr>
  <dimension ref="A1:R718"/>
  <sheetViews>
    <sheetView tabSelected="1" zoomScale="85" zoomScaleNormal="85" workbookViewId="0">
      <pane ySplit="1" topLeftCell="A111" activePane="bottomLeft" state="frozen"/>
      <selection pane="bottomLeft" activeCell="K137" sqref="K137"/>
    </sheetView>
  </sheetViews>
  <sheetFormatPr defaultRowHeight="15" customHeight="1" x14ac:dyDescent="0.25"/>
  <cols>
    <col min="1" max="1" width="8.42578125" customWidth="1"/>
    <col min="2" max="2" width="20.7109375" customWidth="1"/>
    <col min="3" max="3" width="39.85546875" customWidth="1"/>
    <col min="4" max="4" width="16.140625" customWidth="1"/>
    <col min="5" max="5" width="10.42578125" bestFit="1" customWidth="1"/>
    <col min="6" max="6" width="38.140625" bestFit="1" customWidth="1"/>
    <col min="7" max="7" width="31.140625" customWidth="1"/>
    <col min="8" max="8" width="9.85546875" customWidth="1"/>
    <col min="10" max="10" width="16.28515625" bestFit="1" customWidth="1"/>
    <col min="11" max="11" width="16.85546875" customWidth="1"/>
    <col min="12" max="12" width="33.42578125" bestFit="1" customWidth="1"/>
    <col min="13" max="13" width="21.42578125" bestFit="1" customWidth="1"/>
    <col min="14" max="14" width="27" bestFit="1" customWidth="1"/>
    <col min="15" max="15" width="54.140625" bestFit="1" customWidth="1"/>
    <col min="16" max="16" width="30.85546875" bestFit="1" customWidth="1"/>
  </cols>
  <sheetData>
    <row r="1" spans="1:18" x14ac:dyDescent="0.25">
      <c r="A1" s="13" t="s">
        <v>35</v>
      </c>
      <c r="B1" s="180" t="s">
        <v>36</v>
      </c>
      <c r="C1" s="180" t="s">
        <v>37</v>
      </c>
      <c r="D1" s="180" t="s">
        <v>913</v>
      </c>
      <c r="E1" s="13" t="s">
        <v>29</v>
      </c>
      <c r="F1" s="180" t="s">
        <v>38</v>
      </c>
      <c r="G1" s="180" t="s">
        <v>39</v>
      </c>
      <c r="H1" s="180" t="s">
        <v>10</v>
      </c>
      <c r="I1" s="13" t="s">
        <v>914</v>
      </c>
      <c r="J1" s="13" t="s">
        <v>915</v>
      </c>
      <c r="K1" s="181" t="s">
        <v>916</v>
      </c>
      <c r="L1" s="181" t="s">
        <v>917</v>
      </c>
      <c r="M1" s="181" t="s">
        <v>918</v>
      </c>
      <c r="N1" s="181" t="s">
        <v>919</v>
      </c>
      <c r="O1" s="182" t="s">
        <v>920</v>
      </c>
      <c r="P1" s="180" t="s">
        <v>921</v>
      </c>
      <c r="Q1" s="183" t="s">
        <v>28</v>
      </c>
      <c r="R1" s="183" t="s">
        <v>922</v>
      </c>
    </row>
    <row r="2" spans="1:18" hidden="1" x14ac:dyDescent="0.25">
      <c r="A2" s="5" t="s">
        <v>40</v>
      </c>
      <c r="B2" s="5" t="s">
        <v>923</v>
      </c>
      <c r="C2" s="5" t="s">
        <v>924</v>
      </c>
      <c r="D2" s="5"/>
      <c r="E2" s="5" t="s">
        <v>25</v>
      </c>
      <c r="F2" s="5" t="str">
        <f t="shared" ref="F2:F42" si="0">P2</f>
        <v>Operational</v>
      </c>
      <c r="G2" s="5" t="str">
        <f t="shared" ref="G2:G37" si="1">O2</f>
        <v>Safety Supervisor</v>
      </c>
      <c r="H2" s="5" t="s">
        <v>13</v>
      </c>
      <c r="I2" s="5">
        <f t="shared" ref="I2:I62" si="2">M2</f>
        <v>200300</v>
      </c>
      <c r="J2" s="5" t="str">
        <f t="shared" ref="J2:J62" si="3">L2</f>
        <v>Supervisor</v>
      </c>
      <c r="K2" s="7" t="str">
        <f>_xlfn.IFNA(VLOOKUP(I2,[1]ALL!$B:$H,7,0),"")</f>
        <v>Unit - PIK Avenue</v>
      </c>
      <c r="L2" s="7" t="str">
        <f>_xlfn.IFNA(VLOOKUP(I2,[1]ALL!$B:$H,5,0),"")</f>
        <v>Supervisor</v>
      </c>
      <c r="M2" s="7">
        <v>200300</v>
      </c>
      <c r="N2" s="9">
        <f>_xlfn.IFNA(VLOOKUP(I2,[1]ALL!$B:$H,3,0),"")</f>
        <v>43907</v>
      </c>
      <c r="O2" s="10" t="str">
        <f>_xlfn.IFNA(VLOOKUP(I2,[1]ALL!$B:$H,6,0),"")</f>
        <v>Safety Supervisor</v>
      </c>
      <c r="P2" s="5" t="s">
        <v>121</v>
      </c>
      <c r="Q2" s="5" t="s">
        <v>12</v>
      </c>
      <c r="R2" s="5" t="s">
        <v>12</v>
      </c>
    </row>
    <row r="3" spans="1:18" hidden="1" x14ac:dyDescent="0.25">
      <c r="A3" s="5" t="s">
        <v>40</v>
      </c>
      <c r="B3" s="5" t="s">
        <v>925</v>
      </c>
      <c r="C3" t="s">
        <v>926</v>
      </c>
      <c r="D3" s="5" t="s">
        <v>927</v>
      </c>
      <c r="E3" s="5" t="s">
        <v>25</v>
      </c>
      <c r="F3" s="5" t="str">
        <f t="shared" si="0"/>
        <v>GE &amp; TR</v>
      </c>
      <c r="G3" s="5" t="str">
        <f t="shared" si="1"/>
        <v>GEA Senior Staff</v>
      </c>
      <c r="H3" s="5" t="s">
        <v>13</v>
      </c>
      <c r="I3" s="5">
        <f t="shared" si="2"/>
        <v>241776</v>
      </c>
      <c r="J3" s="5" t="str">
        <f t="shared" si="3"/>
        <v>Senior Staff</v>
      </c>
      <c r="K3" s="7" t="s">
        <v>928</v>
      </c>
      <c r="L3" s="7" t="s">
        <v>929</v>
      </c>
      <c r="M3" s="7">
        <v>241776</v>
      </c>
      <c r="N3" s="9">
        <v>45566</v>
      </c>
      <c r="O3" s="10" t="s">
        <v>930</v>
      </c>
      <c r="P3" s="5" t="s">
        <v>645</v>
      </c>
      <c r="Q3" s="5" t="s">
        <v>12</v>
      </c>
      <c r="R3" s="5" t="s">
        <v>12</v>
      </c>
    </row>
    <row r="4" spans="1:18" hidden="1" x14ac:dyDescent="0.25">
      <c r="A4" s="5" t="s">
        <v>40</v>
      </c>
      <c r="B4" s="5" t="s">
        <v>931</v>
      </c>
      <c r="C4" s="5" t="s">
        <v>932</v>
      </c>
      <c r="D4" s="5" t="s">
        <v>933</v>
      </c>
      <c r="E4" s="5" t="s">
        <v>25</v>
      </c>
      <c r="F4" s="5" t="str">
        <f t="shared" si="0"/>
        <v>Engineering</v>
      </c>
      <c r="G4" s="5" t="str">
        <f t="shared" si="1"/>
        <v>Civil Staff</v>
      </c>
      <c r="H4" s="5" t="s">
        <v>13</v>
      </c>
      <c r="I4" s="5">
        <f t="shared" si="2"/>
        <v>240599</v>
      </c>
      <c r="J4" s="5" t="str">
        <f t="shared" si="3"/>
        <v>Staff</v>
      </c>
      <c r="K4" s="7" t="str">
        <f>_xlfn.IFNA(VLOOKUP(I4,[1]ALL!$B:$H,7,0),"")</f>
        <v>Unit - PIK Avenue</v>
      </c>
      <c r="L4" s="7" t="str">
        <f>_xlfn.IFNA(VLOOKUP(I4,[1]ALL!$B:$H,5,0),"")</f>
        <v>Staff</v>
      </c>
      <c r="M4" s="7">
        <v>240599</v>
      </c>
      <c r="N4" s="9">
        <f>_xlfn.IFNA(VLOOKUP(I4,[1]ALL!$B:$H,3,0),"")</f>
        <v>45371</v>
      </c>
      <c r="O4" s="10" t="str">
        <f>_xlfn.IFNA(VLOOKUP(I4,[1]ALL!$B:$H,6,0),"")</f>
        <v>Civil Staff</v>
      </c>
      <c r="P4" s="5" t="str">
        <f>_xlfn.IFNA(VLOOKUP(I4,[1]ALL!$B:$H,4,0),"")</f>
        <v>Engineering</v>
      </c>
      <c r="Q4" s="5" t="s">
        <v>12</v>
      </c>
      <c r="R4" s="5" t="s">
        <v>12</v>
      </c>
    </row>
    <row r="5" spans="1:18" hidden="1" x14ac:dyDescent="0.25">
      <c r="A5" s="5" t="s">
        <v>40</v>
      </c>
      <c r="B5" s="5" t="s">
        <v>934</v>
      </c>
      <c r="C5" s="5" t="s">
        <v>935</v>
      </c>
      <c r="D5" s="5"/>
      <c r="E5" s="5" t="s">
        <v>25</v>
      </c>
      <c r="F5" s="5" t="str">
        <f t="shared" si="0"/>
        <v>Engineering</v>
      </c>
      <c r="G5" s="5" t="str">
        <f t="shared" si="1"/>
        <v>MVAC Staff</v>
      </c>
      <c r="H5" s="5" t="s">
        <v>13</v>
      </c>
      <c r="I5" s="5">
        <f t="shared" si="2"/>
        <v>220602</v>
      </c>
      <c r="J5" s="5" t="str">
        <f t="shared" si="3"/>
        <v>Staff</v>
      </c>
      <c r="K5" s="7" t="str">
        <f>_xlfn.IFNA(VLOOKUP(I5,[1]ALL!$B:$H,7,0),"")</f>
        <v>Unit - PIK Avenue</v>
      </c>
      <c r="L5" s="7" t="str">
        <f>_xlfn.IFNA(VLOOKUP(I5,[1]ALL!$B:$H,5,0),"")</f>
        <v>Staff</v>
      </c>
      <c r="M5" s="7">
        <v>220602</v>
      </c>
      <c r="N5" s="9">
        <f>_xlfn.IFNA(VLOOKUP(I5,[1]ALL!$B:$H,3,0),"")</f>
        <v>44676</v>
      </c>
      <c r="O5" s="10" t="str">
        <f>_xlfn.IFNA(VLOOKUP(I5,[1]ALL!$B:$H,6,0),"")</f>
        <v>MVAC Staff</v>
      </c>
      <c r="P5" s="5" t="str">
        <f>_xlfn.IFNA(VLOOKUP(I5,[1]ALL!$B:$H,4,0),"")</f>
        <v>Engineering</v>
      </c>
      <c r="Q5" s="5" t="s">
        <v>12</v>
      </c>
      <c r="R5" s="5" t="s">
        <v>12</v>
      </c>
    </row>
    <row r="6" spans="1:18" hidden="1" x14ac:dyDescent="0.25">
      <c r="A6" s="5" t="s">
        <v>40</v>
      </c>
      <c r="B6" s="5" t="s">
        <v>936</v>
      </c>
      <c r="C6" s="5" t="s">
        <v>937</v>
      </c>
      <c r="D6" s="5" t="s">
        <v>938</v>
      </c>
      <c r="E6" s="5" t="s">
        <v>25</v>
      </c>
      <c r="F6" s="5" t="str">
        <f t="shared" si="0"/>
        <v>Engineering</v>
      </c>
      <c r="G6" s="5" t="str">
        <f t="shared" si="1"/>
        <v>Plumbing Staff</v>
      </c>
      <c r="H6" s="5" t="s">
        <v>13</v>
      </c>
      <c r="I6" s="5">
        <f t="shared" si="2"/>
        <v>220770</v>
      </c>
      <c r="J6" s="5" t="str">
        <f t="shared" si="3"/>
        <v>Staff</v>
      </c>
      <c r="K6" s="7" t="str">
        <f>_xlfn.IFNA(VLOOKUP(I6,[1]ALL!$B:$H,7,0),"")</f>
        <v>Unit - PIK Avenue</v>
      </c>
      <c r="L6" s="7" t="str">
        <f>_xlfn.IFNA(VLOOKUP(I6,[1]ALL!$B:$H,5,0),"")</f>
        <v>Staff</v>
      </c>
      <c r="M6" s="7">
        <v>220770</v>
      </c>
      <c r="N6" s="9">
        <f>_xlfn.IFNA(VLOOKUP(I6,[1]ALL!$B:$H,3,0),"")</f>
        <v>44714</v>
      </c>
      <c r="O6" s="10" t="str">
        <f>_xlfn.IFNA(VLOOKUP(I6,[1]ALL!$B:$H,6,0),"")</f>
        <v>Plumbing Staff</v>
      </c>
      <c r="P6" s="5" t="str">
        <f>_xlfn.IFNA(VLOOKUP(I6,[1]ALL!$B:$H,4,0),"")</f>
        <v>Engineering</v>
      </c>
      <c r="Q6" s="5" t="s">
        <v>12</v>
      </c>
      <c r="R6" s="5" t="s">
        <v>12</v>
      </c>
    </row>
    <row r="7" spans="1:18" hidden="1" x14ac:dyDescent="0.25">
      <c r="A7" s="5" t="s">
        <v>40</v>
      </c>
      <c r="B7" s="5" t="s">
        <v>939</v>
      </c>
      <c r="C7" s="5" t="s">
        <v>940</v>
      </c>
      <c r="D7" s="5" t="s">
        <v>941</v>
      </c>
      <c r="E7" s="5" t="s">
        <v>25</v>
      </c>
      <c r="F7" s="5" t="str">
        <f t="shared" si="0"/>
        <v>Engineering</v>
      </c>
      <c r="G7" s="5" t="str">
        <f t="shared" si="1"/>
        <v>MVAC Staff</v>
      </c>
      <c r="H7" s="5" t="s">
        <v>13</v>
      </c>
      <c r="I7" s="5">
        <f t="shared" si="2"/>
        <v>240831</v>
      </c>
      <c r="J7" s="5" t="str">
        <f t="shared" si="3"/>
        <v>Staff</v>
      </c>
      <c r="K7" s="7" t="s">
        <v>928</v>
      </c>
      <c r="L7" s="7" t="s">
        <v>942</v>
      </c>
      <c r="M7" s="7">
        <v>240831</v>
      </c>
      <c r="N7" s="9">
        <v>45418</v>
      </c>
      <c r="O7" s="10" t="s">
        <v>943</v>
      </c>
      <c r="P7" s="5" t="s">
        <v>271</v>
      </c>
      <c r="Q7" s="5" t="s">
        <v>12</v>
      </c>
      <c r="R7" s="5" t="s">
        <v>12</v>
      </c>
    </row>
    <row r="8" spans="1:18" hidden="1" x14ac:dyDescent="0.25">
      <c r="A8" s="5" t="s">
        <v>40</v>
      </c>
      <c r="B8" s="5" t="s">
        <v>944</v>
      </c>
      <c r="C8" s="5" t="s">
        <v>945</v>
      </c>
      <c r="D8" s="5" t="s">
        <v>946</v>
      </c>
      <c r="E8" s="5" t="s">
        <v>25</v>
      </c>
      <c r="F8" s="5" t="str">
        <f t="shared" si="0"/>
        <v>Center Experience</v>
      </c>
      <c r="G8" s="5" t="str">
        <f t="shared" si="1"/>
        <v>Social Media &amp; Digital Administration Senior Staff</v>
      </c>
      <c r="H8" s="5" t="s">
        <v>13</v>
      </c>
      <c r="I8" s="5">
        <f t="shared" si="2"/>
        <v>250079</v>
      </c>
      <c r="J8" s="5" t="str">
        <f t="shared" si="3"/>
        <v>Senior Staff</v>
      </c>
      <c r="K8" s="7" t="s">
        <v>928</v>
      </c>
      <c r="L8" s="7" t="s">
        <v>929</v>
      </c>
      <c r="M8" s="7">
        <v>250079</v>
      </c>
      <c r="N8" s="9">
        <v>45677</v>
      </c>
      <c r="O8" s="10" t="s">
        <v>947</v>
      </c>
      <c r="P8" s="5" t="s">
        <v>43</v>
      </c>
      <c r="Q8" s="5" t="s">
        <v>12</v>
      </c>
      <c r="R8" s="5" t="s">
        <v>12</v>
      </c>
    </row>
    <row r="9" spans="1:18" hidden="1" x14ac:dyDescent="0.25">
      <c r="A9" s="5" t="s">
        <v>40</v>
      </c>
      <c r="B9" s="5" t="s">
        <v>41</v>
      </c>
      <c r="C9" s="5" t="s">
        <v>42</v>
      </c>
      <c r="D9" s="5"/>
      <c r="E9" s="5" t="s">
        <v>25</v>
      </c>
      <c r="F9" s="5" t="str">
        <f t="shared" si="0"/>
        <v>Center Experience</v>
      </c>
      <c r="G9" s="5" t="str">
        <f t="shared" si="1"/>
        <v>Events Asst. Manager</v>
      </c>
      <c r="H9" s="5" t="s">
        <v>14</v>
      </c>
      <c r="I9" s="5">
        <f t="shared" si="2"/>
        <v>190318</v>
      </c>
      <c r="J9" s="5" t="str">
        <f t="shared" si="3"/>
        <v>Assistant Manager</v>
      </c>
      <c r="K9" s="7" t="str">
        <f>_xlfn.IFNA(VLOOKUP(I9,[1]ALL!$B:$H,7,0),"")</f>
        <v>Unit - PIK Avenue</v>
      </c>
      <c r="L9" s="7" t="str">
        <f>_xlfn.IFNA(VLOOKUP(I9,[1]ALL!$B:$H,5,0),"")</f>
        <v>Assistant Manager</v>
      </c>
      <c r="M9" s="7">
        <v>190318</v>
      </c>
      <c r="N9" s="9">
        <f>_xlfn.IFNA(VLOOKUP(I9,[1]ALL!$B:$H,3,0),"")</f>
        <v>43556</v>
      </c>
      <c r="O9" s="10" t="str">
        <f>_xlfn.IFNA(VLOOKUP(I9,[1]ALL!$B:$H,6,0),"")</f>
        <v>Events Asst. Manager</v>
      </c>
      <c r="P9" s="5" t="str">
        <f>_xlfn.IFNA(VLOOKUP(I9,[1]ALL!$B:$H,4,0),"")</f>
        <v>Center Experience</v>
      </c>
      <c r="Q9" s="5" t="s">
        <v>12</v>
      </c>
      <c r="R9" s="5" t="s">
        <v>12</v>
      </c>
    </row>
    <row r="10" spans="1:18" hidden="1" x14ac:dyDescent="0.25">
      <c r="A10" s="5" t="s">
        <v>40</v>
      </c>
      <c r="B10" s="5" t="s">
        <v>948</v>
      </c>
      <c r="C10" s="5" t="s">
        <v>949</v>
      </c>
      <c r="D10" s="5" t="s">
        <v>950</v>
      </c>
      <c r="E10" s="5" t="s">
        <v>25</v>
      </c>
      <c r="F10" s="5" t="str">
        <f t="shared" si="0"/>
        <v>Engineering</v>
      </c>
      <c r="G10" s="5" t="str">
        <f t="shared" si="1"/>
        <v>Plumbing Staff</v>
      </c>
      <c r="H10" s="5" t="s">
        <v>13</v>
      </c>
      <c r="I10" s="5">
        <f t="shared" si="2"/>
        <v>241697</v>
      </c>
      <c r="J10" s="5" t="str">
        <f t="shared" si="3"/>
        <v>Staff</v>
      </c>
      <c r="K10" s="7" t="s">
        <v>928</v>
      </c>
      <c r="L10" s="7" t="s">
        <v>942</v>
      </c>
      <c r="M10" s="7">
        <v>241697</v>
      </c>
      <c r="N10" s="9">
        <v>45552</v>
      </c>
      <c r="O10" s="10" t="s">
        <v>951</v>
      </c>
      <c r="P10" s="5" t="s">
        <v>271</v>
      </c>
      <c r="Q10" s="5" t="s">
        <v>12</v>
      </c>
      <c r="R10" s="5" t="s">
        <v>12</v>
      </c>
    </row>
    <row r="11" spans="1:18" hidden="1" x14ac:dyDescent="0.25">
      <c r="A11" s="5" t="s">
        <v>40</v>
      </c>
      <c r="B11" s="5" t="s">
        <v>952</v>
      </c>
      <c r="C11" s="5" t="s">
        <v>953</v>
      </c>
      <c r="D11" s="5" t="s">
        <v>954</v>
      </c>
      <c r="E11" s="5" t="s">
        <v>25</v>
      </c>
      <c r="F11" s="5" t="str">
        <f t="shared" si="0"/>
        <v>Engineering</v>
      </c>
      <c r="G11" s="5" t="str">
        <f t="shared" si="1"/>
        <v>Engineering Administration Staff</v>
      </c>
      <c r="H11" s="5" t="s">
        <v>13</v>
      </c>
      <c r="I11" s="5">
        <f t="shared" si="2"/>
        <v>242145</v>
      </c>
      <c r="J11" s="5" t="str">
        <f t="shared" si="3"/>
        <v>Staff</v>
      </c>
      <c r="K11" s="7" t="s">
        <v>928</v>
      </c>
      <c r="L11" s="7" t="s">
        <v>942</v>
      </c>
      <c r="M11" s="7">
        <v>242145</v>
      </c>
      <c r="N11" s="9">
        <v>45628</v>
      </c>
      <c r="O11" s="10" t="s">
        <v>667</v>
      </c>
      <c r="P11" s="5" t="s">
        <v>271</v>
      </c>
      <c r="Q11" s="5" t="s">
        <v>12</v>
      </c>
      <c r="R11" s="5" t="s">
        <v>12</v>
      </c>
    </row>
    <row r="12" spans="1:18" hidden="1" x14ac:dyDescent="0.25">
      <c r="A12" s="5" t="s">
        <v>40</v>
      </c>
      <c r="B12" s="5" t="s">
        <v>955</v>
      </c>
      <c r="C12" t="s">
        <v>956</v>
      </c>
      <c r="D12" s="5"/>
      <c r="E12" s="5" t="s">
        <v>25</v>
      </c>
      <c r="F12" s="5" t="str">
        <f t="shared" si="0"/>
        <v>Engineering</v>
      </c>
      <c r="G12" s="5" t="str">
        <f t="shared" si="1"/>
        <v>Control Panel Staff</v>
      </c>
      <c r="H12" s="5" t="s">
        <v>13</v>
      </c>
      <c r="I12" s="5">
        <f t="shared" si="2"/>
        <v>200011</v>
      </c>
      <c r="J12" s="5" t="str">
        <f t="shared" si="3"/>
        <v>Senior Staff</v>
      </c>
      <c r="K12" s="7" t="s">
        <v>928</v>
      </c>
      <c r="L12" s="7" t="str">
        <f>_xlfn.IFNA(VLOOKUP(I12,[1]ALL!$B:$H,5,0),"")</f>
        <v>Senior Staff</v>
      </c>
      <c r="M12" s="7">
        <v>200011</v>
      </c>
      <c r="N12" s="9">
        <f>_xlfn.IFNA(VLOOKUP(I12,[1]ALL!$B:$H,3,0),"")</f>
        <v>43832</v>
      </c>
      <c r="O12" s="10" t="s">
        <v>957</v>
      </c>
      <c r="P12" s="5" t="s">
        <v>271</v>
      </c>
      <c r="Q12" s="5" t="s">
        <v>12</v>
      </c>
      <c r="R12" s="5" t="s">
        <v>12</v>
      </c>
    </row>
    <row r="13" spans="1:18" hidden="1" x14ac:dyDescent="0.25">
      <c r="A13" s="5" t="s">
        <v>40</v>
      </c>
      <c r="B13" s="5" t="s">
        <v>958</v>
      </c>
      <c r="C13" s="5" t="s">
        <v>959</v>
      </c>
      <c r="D13" s="5"/>
      <c r="E13" s="5" t="s">
        <v>25</v>
      </c>
      <c r="F13" s="5" t="str">
        <f t="shared" si="0"/>
        <v>Operational</v>
      </c>
      <c r="G13" s="5" t="str">
        <f t="shared" si="1"/>
        <v>-</v>
      </c>
      <c r="H13" s="5" t="s">
        <v>13</v>
      </c>
      <c r="I13" s="5" t="str">
        <f t="shared" si="2"/>
        <v>-</v>
      </c>
      <c r="J13" s="5" t="str">
        <f t="shared" si="3"/>
        <v>Staff</v>
      </c>
      <c r="K13" s="7" t="s">
        <v>928</v>
      </c>
      <c r="L13" s="7" t="s">
        <v>942</v>
      </c>
      <c r="M13" s="7" t="s">
        <v>12</v>
      </c>
      <c r="N13" s="9" t="str">
        <f>_xlfn.IFNA(VLOOKUP(I13,[1]ALL!$B:$H,3,0),"")</f>
        <v/>
      </c>
      <c r="O13" s="10" t="s">
        <v>12</v>
      </c>
      <c r="P13" s="5" t="s">
        <v>121</v>
      </c>
      <c r="Q13" s="5" t="s">
        <v>12</v>
      </c>
      <c r="R13" s="5" t="s">
        <v>12</v>
      </c>
    </row>
    <row r="14" spans="1:18" hidden="1" x14ac:dyDescent="0.25">
      <c r="A14" s="5" t="s">
        <v>743</v>
      </c>
      <c r="B14" s="5" t="s">
        <v>960</v>
      </c>
      <c r="C14" s="5" t="s">
        <v>961</v>
      </c>
      <c r="D14" s="5"/>
      <c r="E14" s="5" t="s">
        <v>25</v>
      </c>
      <c r="F14" s="5" t="str">
        <f t="shared" si="0"/>
        <v>Engineering</v>
      </c>
      <c r="G14" s="5" t="str">
        <f t="shared" si="1"/>
        <v>Engineering Staff</v>
      </c>
      <c r="H14" s="5" t="s">
        <v>13</v>
      </c>
      <c r="I14" s="5" t="str">
        <f t="shared" si="2"/>
        <v>-</v>
      </c>
      <c r="J14" s="5" t="str">
        <f t="shared" si="3"/>
        <v>Staff</v>
      </c>
      <c r="K14" s="7" t="s">
        <v>928</v>
      </c>
      <c r="L14" s="7" t="s">
        <v>942</v>
      </c>
      <c r="M14" s="7" t="s">
        <v>12</v>
      </c>
      <c r="N14" s="9">
        <v>45715</v>
      </c>
      <c r="O14" s="10" t="s">
        <v>742</v>
      </c>
      <c r="P14" s="5" t="s">
        <v>271</v>
      </c>
      <c r="Q14" s="5" t="s">
        <v>12</v>
      </c>
      <c r="R14" s="5" t="s">
        <v>12</v>
      </c>
    </row>
    <row r="15" spans="1:18" hidden="1" x14ac:dyDescent="0.25">
      <c r="A15" s="5" t="s">
        <v>40</v>
      </c>
      <c r="B15" s="5" t="s">
        <v>962</v>
      </c>
      <c r="C15" s="5" t="s">
        <v>963</v>
      </c>
      <c r="D15" s="5" t="s">
        <v>964</v>
      </c>
      <c r="E15" s="5" t="s">
        <v>25</v>
      </c>
      <c r="F15" s="5" t="str">
        <f t="shared" si="0"/>
        <v>Operational</v>
      </c>
      <c r="G15" s="5" t="str">
        <f t="shared" si="1"/>
        <v>Operational Mall Administration Staff</v>
      </c>
      <c r="H15" s="5" t="s">
        <v>13</v>
      </c>
      <c r="I15" s="5">
        <f t="shared" si="2"/>
        <v>220244</v>
      </c>
      <c r="J15" s="5" t="str">
        <f t="shared" si="3"/>
        <v>Staff</v>
      </c>
      <c r="K15" s="7" t="str">
        <f>_xlfn.IFNA(VLOOKUP(I15,[1]ALL!$B:$H,7,0),"")</f>
        <v>Unit - PIK Avenue</v>
      </c>
      <c r="L15" s="7" t="str">
        <f>_xlfn.IFNA(VLOOKUP(I15,[1]ALL!$B:$H,5,0),"")</f>
        <v>Staff</v>
      </c>
      <c r="M15" s="7">
        <v>220244</v>
      </c>
      <c r="N15" s="9">
        <f>_xlfn.IFNA(VLOOKUP(I15,[1]ALL!$B:$H,3,0),"")</f>
        <v>44613</v>
      </c>
      <c r="O15" s="10" t="s">
        <v>965</v>
      </c>
      <c r="P15" s="5" t="s">
        <v>121</v>
      </c>
      <c r="Q15" s="5" t="s">
        <v>12</v>
      </c>
      <c r="R15" s="5" t="s">
        <v>12</v>
      </c>
    </row>
    <row r="16" spans="1:18" hidden="1" x14ac:dyDescent="0.25">
      <c r="A16" s="5" t="s">
        <v>40</v>
      </c>
      <c r="B16" s="5" t="s">
        <v>45</v>
      </c>
      <c r="C16" t="s">
        <v>46</v>
      </c>
      <c r="D16" s="5" t="s">
        <v>966</v>
      </c>
      <c r="E16" s="5" t="s">
        <v>25</v>
      </c>
      <c r="F16" s="5" t="str">
        <f t="shared" si="0"/>
        <v>HR &amp; GA</v>
      </c>
      <c r="G16" s="5" t="str">
        <f t="shared" si="1"/>
        <v>HR &amp; GA Operation Staff</v>
      </c>
      <c r="H16" s="5" t="s">
        <v>14</v>
      </c>
      <c r="I16" s="5">
        <f t="shared" si="2"/>
        <v>231356</v>
      </c>
      <c r="J16" s="5" t="str">
        <f t="shared" si="3"/>
        <v>Staff</v>
      </c>
      <c r="K16" s="7" t="s">
        <v>928</v>
      </c>
      <c r="L16" s="7" t="str">
        <f>_xlfn.IFNA(VLOOKUP(I16,[1]ALL!$B:$H,5,0),"")</f>
        <v>Staff</v>
      </c>
      <c r="M16" s="7">
        <v>231356</v>
      </c>
      <c r="N16" s="9">
        <f>_xlfn.IFNA(VLOOKUP(I16,[1]ALL!$B:$H,3,0),"")</f>
        <v>45147</v>
      </c>
      <c r="O16" s="10" t="str">
        <f>_xlfn.IFNA(VLOOKUP(I16,[1]ALL!$B:$H,6,0),"")</f>
        <v>HR &amp; GA Operation Staff</v>
      </c>
      <c r="P16" s="5" t="str">
        <f>_xlfn.IFNA(VLOOKUP(I16,[1]ALL!$B:$H,4,0),"")</f>
        <v>HR &amp; GA</v>
      </c>
      <c r="Q16" s="5" t="s">
        <v>12</v>
      </c>
      <c r="R16" s="5" t="s">
        <v>12</v>
      </c>
    </row>
    <row r="17" spans="1:18" hidden="1" x14ac:dyDescent="0.25">
      <c r="A17" s="5" t="s">
        <v>40</v>
      </c>
      <c r="B17" s="5" t="s">
        <v>967</v>
      </c>
      <c r="C17" s="5" t="s">
        <v>968</v>
      </c>
      <c r="D17" s="5"/>
      <c r="E17" s="5" t="s">
        <v>25</v>
      </c>
      <c r="F17" s="5" t="str">
        <f t="shared" si="0"/>
        <v>Operational</v>
      </c>
      <c r="G17" s="5" t="str">
        <f t="shared" si="1"/>
        <v>Housekeeping &amp; Parking Staff</v>
      </c>
      <c r="H17" s="5" t="s">
        <v>13</v>
      </c>
      <c r="I17" s="5">
        <f t="shared" si="2"/>
        <v>231615</v>
      </c>
      <c r="J17" s="5" t="str">
        <f t="shared" si="3"/>
        <v>Staff</v>
      </c>
      <c r="K17" s="7" t="str">
        <f>_xlfn.IFNA(VLOOKUP(I17,[1]ALL!$B:$H,7,0),"")</f>
        <v>Unit - PIK Avenue</v>
      </c>
      <c r="L17" s="7" t="str">
        <f>_xlfn.IFNA(VLOOKUP(I17,[1]ALL!$B:$H,5,0),"")</f>
        <v>Staff</v>
      </c>
      <c r="M17" s="7">
        <v>231615</v>
      </c>
      <c r="N17" s="9">
        <f>_xlfn.IFNA(VLOOKUP(I17,[1]ALL!$B:$H,3,0),"")</f>
        <v>45187</v>
      </c>
      <c r="O17" s="10" t="str">
        <f>_xlfn.IFNA(VLOOKUP(I17,[1]ALL!$B:$H,6,0),"")</f>
        <v>Housekeeping &amp; Parking Staff</v>
      </c>
      <c r="P17" s="5" t="s">
        <v>121</v>
      </c>
      <c r="Q17" s="5" t="s">
        <v>12</v>
      </c>
      <c r="R17" s="5" t="s">
        <v>12</v>
      </c>
    </row>
    <row r="18" spans="1:18" hidden="1" x14ac:dyDescent="0.25">
      <c r="A18" s="5" t="s">
        <v>743</v>
      </c>
      <c r="B18" s="5" t="s">
        <v>969</v>
      </c>
      <c r="C18" s="5" t="s">
        <v>970</v>
      </c>
      <c r="D18" s="5"/>
      <c r="E18" s="5" t="s">
        <v>25</v>
      </c>
      <c r="F18" s="5" t="str">
        <f t="shared" si="0"/>
        <v>GE &amp; TR</v>
      </c>
      <c r="G18" s="5" t="str">
        <f t="shared" si="1"/>
        <v>Guest Experience Staff</v>
      </c>
      <c r="H18" s="5" t="s">
        <v>13</v>
      </c>
      <c r="I18" s="5" t="str">
        <f t="shared" si="2"/>
        <v>-</v>
      </c>
      <c r="J18" s="5" t="str">
        <f t="shared" si="3"/>
        <v>Staff</v>
      </c>
      <c r="K18" s="7" t="s">
        <v>928</v>
      </c>
      <c r="L18" s="7" t="s">
        <v>942</v>
      </c>
      <c r="M18" s="7" t="s">
        <v>12</v>
      </c>
      <c r="N18" s="5"/>
      <c r="O18" s="5" t="s">
        <v>971</v>
      </c>
      <c r="P18" s="5" t="s">
        <v>645</v>
      </c>
      <c r="Q18" s="5" t="s">
        <v>12</v>
      </c>
      <c r="R18" s="5" t="s">
        <v>12</v>
      </c>
    </row>
    <row r="19" spans="1:18" hidden="1" x14ac:dyDescent="0.25">
      <c r="A19" s="5" t="s">
        <v>40</v>
      </c>
      <c r="B19" s="5" t="s">
        <v>972</v>
      </c>
      <c r="C19" s="5" t="s">
        <v>973</v>
      </c>
      <c r="D19" s="5" t="s">
        <v>974</v>
      </c>
      <c r="E19" s="5" t="s">
        <v>25</v>
      </c>
      <c r="F19" s="5" t="str">
        <f t="shared" si="0"/>
        <v>Marketing Communication</v>
      </c>
      <c r="G19" s="5" t="str">
        <f t="shared" si="1"/>
        <v>Visual Merchandise &amp; Onsite Staff</v>
      </c>
      <c r="H19" s="5" t="s">
        <v>13</v>
      </c>
      <c r="I19" s="5">
        <f t="shared" si="2"/>
        <v>211091</v>
      </c>
      <c r="J19" s="5" t="str">
        <f t="shared" si="3"/>
        <v>Staff</v>
      </c>
      <c r="K19" s="7" t="str">
        <f>_xlfn.IFNA(VLOOKUP(I19,[1]ALL!$B:$H,7,0),"")</f>
        <v>Unit - PIK Avenue</v>
      </c>
      <c r="L19" s="7" t="str">
        <f>_xlfn.IFNA(VLOOKUP(I19,[1]ALL!$B:$H,5,0),"")</f>
        <v>Staff</v>
      </c>
      <c r="M19" s="7">
        <v>211091</v>
      </c>
      <c r="N19" s="9">
        <f>_xlfn.IFNA(VLOOKUP(I19,[1]ALL!$B:$H,3,0),"")</f>
        <v>44517</v>
      </c>
      <c r="O19" s="10" t="str">
        <f>_xlfn.IFNA(VLOOKUP(I19,[1]ALL!$B:$H,6,0),"")</f>
        <v>Visual Merchandise &amp; Onsite Staff</v>
      </c>
      <c r="P19" s="5" t="s">
        <v>328</v>
      </c>
      <c r="Q19" s="5" t="s">
        <v>975</v>
      </c>
      <c r="R19" s="5" t="s">
        <v>976</v>
      </c>
    </row>
    <row r="20" spans="1:18" hidden="1" x14ac:dyDescent="0.25">
      <c r="A20" s="5" t="s">
        <v>743</v>
      </c>
      <c r="B20" s="5" t="s">
        <v>78</v>
      </c>
      <c r="C20" s="5" t="s">
        <v>977</v>
      </c>
      <c r="D20" s="5"/>
      <c r="E20" s="5" t="s">
        <v>25</v>
      </c>
      <c r="F20" s="5" t="str">
        <f t="shared" si="0"/>
        <v>IT</v>
      </c>
      <c r="G20" s="5" t="str">
        <f t="shared" si="1"/>
        <v>IT Application Staff</v>
      </c>
      <c r="H20" s="5" t="s">
        <v>13</v>
      </c>
      <c r="I20" s="5" t="str">
        <f t="shared" si="2"/>
        <v>-</v>
      </c>
      <c r="J20" s="5" t="str">
        <f t="shared" si="3"/>
        <v>Staff</v>
      </c>
      <c r="K20" s="7" t="s">
        <v>928</v>
      </c>
      <c r="L20" s="7" t="s">
        <v>942</v>
      </c>
      <c r="M20" s="7" t="s">
        <v>12</v>
      </c>
      <c r="N20" s="9">
        <v>45688</v>
      </c>
      <c r="O20" s="10" t="s">
        <v>563</v>
      </c>
      <c r="P20" s="5" t="s">
        <v>78</v>
      </c>
      <c r="Q20" s="5" t="s">
        <v>12</v>
      </c>
      <c r="R20" s="5" t="s">
        <v>12</v>
      </c>
    </row>
    <row r="21" spans="1:18" hidden="1" x14ac:dyDescent="0.25">
      <c r="A21" s="5" t="s">
        <v>40</v>
      </c>
      <c r="B21" s="5" t="s">
        <v>978</v>
      </c>
      <c r="C21" s="5" t="s">
        <v>979</v>
      </c>
      <c r="D21" s="5" t="s">
        <v>980</v>
      </c>
      <c r="E21" s="5" t="s">
        <v>25</v>
      </c>
      <c r="F21" s="5" t="str">
        <f t="shared" si="0"/>
        <v>Operational</v>
      </c>
      <c r="G21" s="5" t="str">
        <f t="shared" si="1"/>
        <v>Safety Staff</v>
      </c>
      <c r="H21" s="5" t="s">
        <v>13</v>
      </c>
      <c r="I21" s="5" t="str">
        <f t="shared" si="2"/>
        <v>-</v>
      </c>
      <c r="J21" s="5" t="str">
        <f t="shared" si="3"/>
        <v>Staff</v>
      </c>
      <c r="K21" s="7" t="s">
        <v>928</v>
      </c>
      <c r="L21" s="7" t="s">
        <v>942</v>
      </c>
      <c r="M21" s="7" t="s">
        <v>12</v>
      </c>
      <c r="N21" s="9">
        <v>45810</v>
      </c>
      <c r="O21" s="10" t="s">
        <v>981</v>
      </c>
      <c r="P21" s="5" t="s">
        <v>121</v>
      </c>
      <c r="Q21" t="s">
        <v>982</v>
      </c>
      <c r="R21" t="s">
        <v>12</v>
      </c>
    </row>
    <row r="22" spans="1:18" hidden="1" x14ac:dyDescent="0.25">
      <c r="A22" s="5" t="s">
        <v>40</v>
      </c>
      <c r="B22" s="5" t="s">
        <v>983</v>
      </c>
      <c r="C22" s="5" t="s">
        <v>984</v>
      </c>
      <c r="D22" s="5" t="s">
        <v>985</v>
      </c>
      <c r="E22" s="5" t="s">
        <v>25</v>
      </c>
      <c r="F22" s="5" t="str">
        <f t="shared" si="0"/>
        <v>Operational</v>
      </c>
      <c r="G22" s="5" t="str">
        <f t="shared" si="1"/>
        <v>Security Staff</v>
      </c>
      <c r="H22" s="5" t="s">
        <v>13</v>
      </c>
      <c r="I22" s="5">
        <f t="shared" si="2"/>
        <v>211248</v>
      </c>
      <c r="J22" s="5" t="str">
        <f t="shared" si="3"/>
        <v>Supervisor</v>
      </c>
      <c r="K22" s="7" t="str">
        <f>_xlfn.IFNA(VLOOKUP(I22,[1]ALL!$B:$H,7,0),"")</f>
        <v>Unit - MOI</v>
      </c>
      <c r="L22" s="7" t="s">
        <v>986</v>
      </c>
      <c r="M22" s="7">
        <v>211248</v>
      </c>
      <c r="N22" s="9">
        <f>_xlfn.IFNA(VLOOKUP(I22,[1]ALL!$B:$H,3,0),"")</f>
        <v>44550</v>
      </c>
      <c r="O22" s="10" t="s">
        <v>715</v>
      </c>
      <c r="P22" s="5" t="s">
        <v>121</v>
      </c>
      <c r="Q22" s="5" t="s">
        <v>975</v>
      </c>
      <c r="R22" t="s">
        <v>987</v>
      </c>
    </row>
    <row r="23" spans="1:18" hidden="1" x14ac:dyDescent="0.25">
      <c r="A23" s="5" t="s">
        <v>40</v>
      </c>
      <c r="B23" s="5" t="s">
        <v>988</v>
      </c>
      <c r="C23" t="s">
        <v>989</v>
      </c>
      <c r="D23" s="5" t="s">
        <v>990</v>
      </c>
      <c r="E23" s="5" t="s">
        <v>25</v>
      </c>
      <c r="F23" s="5" t="str">
        <f t="shared" si="0"/>
        <v>GE &amp; TR</v>
      </c>
      <c r="G23" s="5" t="str">
        <f t="shared" si="1"/>
        <v>Tenant Relation Staff</v>
      </c>
      <c r="H23" s="5" t="s">
        <v>13</v>
      </c>
      <c r="I23" s="5">
        <f t="shared" si="2"/>
        <v>241179</v>
      </c>
      <c r="J23" s="5" t="str">
        <f t="shared" si="3"/>
        <v>Staff</v>
      </c>
      <c r="K23" s="7" t="s">
        <v>928</v>
      </c>
      <c r="L23" s="7" t="s">
        <v>942</v>
      </c>
      <c r="M23" s="7">
        <v>241179</v>
      </c>
      <c r="N23" s="9">
        <v>45298</v>
      </c>
      <c r="O23" s="10" t="s">
        <v>728</v>
      </c>
      <c r="P23" s="5" t="s">
        <v>645</v>
      </c>
      <c r="Q23" s="5" t="s">
        <v>12</v>
      </c>
      <c r="R23" s="5" t="s">
        <v>12</v>
      </c>
    </row>
    <row r="24" spans="1:18" hidden="1" x14ac:dyDescent="0.25">
      <c r="A24" s="5" t="s">
        <v>40</v>
      </c>
      <c r="B24" s="5" t="s">
        <v>991</v>
      </c>
      <c r="C24" t="s">
        <v>992</v>
      </c>
      <c r="D24" s="5" t="s">
        <v>993</v>
      </c>
      <c r="E24" s="5" t="s">
        <v>25</v>
      </c>
      <c r="F24" s="5" t="str">
        <f t="shared" si="0"/>
        <v>Engineering</v>
      </c>
      <c r="G24" s="5" t="str">
        <f t="shared" si="1"/>
        <v>Plumbing Supervisor</v>
      </c>
      <c r="H24" s="5" t="s">
        <v>13</v>
      </c>
      <c r="I24" s="5">
        <f t="shared" si="2"/>
        <v>230826</v>
      </c>
      <c r="J24" s="5" t="str">
        <f t="shared" si="3"/>
        <v>Supervisor</v>
      </c>
      <c r="K24" s="7" t="s">
        <v>928</v>
      </c>
      <c r="L24" s="7" t="s">
        <v>986</v>
      </c>
      <c r="M24" s="7">
        <v>230826</v>
      </c>
      <c r="N24" s="9">
        <v>42802</v>
      </c>
      <c r="O24" s="10" t="s">
        <v>994</v>
      </c>
      <c r="P24" s="5" t="s">
        <v>271</v>
      </c>
      <c r="Q24" s="5" t="s">
        <v>12</v>
      </c>
      <c r="R24" s="5" t="s">
        <v>12</v>
      </c>
    </row>
    <row r="25" spans="1:18" hidden="1" x14ac:dyDescent="0.25">
      <c r="A25" s="5" t="s">
        <v>40</v>
      </c>
      <c r="B25" s="5" t="s">
        <v>995</v>
      </c>
      <c r="C25" t="s">
        <v>996</v>
      </c>
      <c r="D25" s="5" t="s">
        <v>997</v>
      </c>
      <c r="E25" s="5" t="s">
        <v>25</v>
      </c>
      <c r="F25" s="5" t="str">
        <f t="shared" si="0"/>
        <v>Operational</v>
      </c>
      <c r="G25" s="5" t="str">
        <f t="shared" si="1"/>
        <v>Landscape Supervisor</v>
      </c>
      <c r="H25" s="5" t="s">
        <v>13</v>
      </c>
      <c r="I25" s="5">
        <f t="shared" si="2"/>
        <v>241334</v>
      </c>
      <c r="J25" s="5" t="str">
        <f t="shared" si="3"/>
        <v>Supervisor</v>
      </c>
      <c r="K25" s="7" t="s">
        <v>928</v>
      </c>
      <c r="L25" s="7" t="s">
        <v>986</v>
      </c>
      <c r="M25" s="7">
        <v>241334</v>
      </c>
      <c r="N25" s="9">
        <v>45495</v>
      </c>
      <c r="O25" s="10" t="s">
        <v>998</v>
      </c>
      <c r="P25" s="5" t="s">
        <v>121</v>
      </c>
      <c r="Q25" s="5" t="s">
        <v>12</v>
      </c>
      <c r="R25" s="5" t="s">
        <v>12</v>
      </c>
    </row>
    <row r="26" spans="1:18" hidden="1" x14ac:dyDescent="0.25">
      <c r="A26" s="5" t="s">
        <v>40</v>
      </c>
      <c r="B26" s="5" t="s">
        <v>999</v>
      </c>
      <c r="C26" s="5" t="s">
        <v>1000</v>
      </c>
      <c r="D26" s="5" t="s">
        <v>1001</v>
      </c>
      <c r="E26" s="5" t="s">
        <v>25</v>
      </c>
      <c r="F26" s="5" t="str">
        <f t="shared" si="0"/>
        <v>Engineering</v>
      </c>
      <c r="G26" s="5" t="str">
        <f t="shared" si="1"/>
        <v>Plumbing Staff</v>
      </c>
      <c r="H26" s="5" t="s">
        <v>13</v>
      </c>
      <c r="I26" s="5">
        <f t="shared" si="2"/>
        <v>240424</v>
      </c>
      <c r="J26" s="5" t="str">
        <f t="shared" si="3"/>
        <v>Staff</v>
      </c>
      <c r="K26" s="7" t="str">
        <f>_xlfn.IFNA(VLOOKUP(I26,[1]ALL!$B:$H,7,0),"")</f>
        <v>Unit - PIK Avenue</v>
      </c>
      <c r="L26" s="7" t="str">
        <f>_xlfn.IFNA(VLOOKUP(I26,[1]ALL!$B:$H,5,0),"")</f>
        <v>Staff</v>
      </c>
      <c r="M26" s="7">
        <v>240424</v>
      </c>
      <c r="N26" s="9">
        <f>_xlfn.IFNA(VLOOKUP(I26,[1]ALL!$B:$H,3,0),"")</f>
        <v>45352</v>
      </c>
      <c r="O26" s="10" t="str">
        <f>_xlfn.IFNA(VLOOKUP(I26,[1]ALL!$B:$H,6,0),"")</f>
        <v>Plumbing Staff</v>
      </c>
      <c r="P26" s="5" t="str">
        <f>_xlfn.IFNA(VLOOKUP(I26,[1]ALL!$B:$H,4,0),"")</f>
        <v>Engineering</v>
      </c>
      <c r="Q26" s="5" t="s">
        <v>12</v>
      </c>
      <c r="R26" s="5" t="s">
        <v>12</v>
      </c>
    </row>
    <row r="27" spans="1:18" hidden="1" x14ac:dyDescent="0.25">
      <c r="A27" s="5" t="s">
        <v>40</v>
      </c>
      <c r="B27" s="5" t="s">
        <v>1002</v>
      </c>
      <c r="C27" s="5" t="s">
        <v>1003</v>
      </c>
      <c r="D27" s="5" t="s">
        <v>1004</v>
      </c>
      <c r="E27" s="5" t="s">
        <v>25</v>
      </c>
      <c r="F27" s="5" t="str">
        <f t="shared" si="0"/>
        <v>Operational</v>
      </c>
      <c r="G27" s="5" t="str">
        <f t="shared" si="1"/>
        <v>Housekeeping &amp; Parking Staff</v>
      </c>
      <c r="H27" s="5" t="s">
        <v>13</v>
      </c>
      <c r="I27" s="5">
        <f t="shared" si="2"/>
        <v>241848</v>
      </c>
      <c r="J27" s="5" t="str">
        <f t="shared" si="3"/>
        <v>Staff</v>
      </c>
      <c r="K27" s="7" t="s">
        <v>928</v>
      </c>
      <c r="L27" s="7" t="s">
        <v>942</v>
      </c>
      <c r="M27" s="7">
        <v>241848</v>
      </c>
      <c r="N27" s="9">
        <v>45579</v>
      </c>
      <c r="O27" s="10" t="s">
        <v>1005</v>
      </c>
      <c r="P27" s="5" t="s">
        <v>121</v>
      </c>
      <c r="Q27" s="5" t="s">
        <v>12</v>
      </c>
      <c r="R27" s="5" t="s">
        <v>12</v>
      </c>
    </row>
    <row r="28" spans="1:18" hidden="1" x14ac:dyDescent="0.25">
      <c r="A28" s="5" t="s">
        <v>40</v>
      </c>
      <c r="B28" s="5" t="s">
        <v>49</v>
      </c>
      <c r="C28" s="5" t="s">
        <v>50</v>
      </c>
      <c r="D28" s="5" t="s">
        <v>1006</v>
      </c>
      <c r="E28" s="5" t="s">
        <v>25</v>
      </c>
      <c r="F28" s="5" t="str">
        <f t="shared" si="0"/>
        <v>Finance &amp; Accounting</v>
      </c>
      <c r="G28" s="5" t="str">
        <f t="shared" si="1"/>
        <v>Cashier Staff</v>
      </c>
      <c r="H28" s="5" t="s">
        <v>14</v>
      </c>
      <c r="I28" s="5">
        <f t="shared" si="2"/>
        <v>241582</v>
      </c>
      <c r="J28" s="5" t="str">
        <f t="shared" si="3"/>
        <v>Staff</v>
      </c>
      <c r="K28" s="7" t="s">
        <v>928</v>
      </c>
      <c r="L28" s="7" t="s">
        <v>942</v>
      </c>
      <c r="M28" s="7">
        <v>241582</v>
      </c>
      <c r="N28" s="9">
        <v>45537</v>
      </c>
      <c r="O28" s="10" t="s">
        <v>52</v>
      </c>
      <c r="P28" s="5" t="s">
        <v>51</v>
      </c>
      <c r="Q28" s="5" t="s">
        <v>12</v>
      </c>
      <c r="R28" s="5" t="s">
        <v>12</v>
      </c>
    </row>
    <row r="29" spans="1:18" hidden="1" x14ac:dyDescent="0.25">
      <c r="A29" s="5" t="s">
        <v>40</v>
      </c>
      <c r="B29" s="5" t="s">
        <v>1007</v>
      </c>
      <c r="C29" s="5" t="s">
        <v>1008</v>
      </c>
      <c r="D29" s="5" t="s">
        <v>1009</v>
      </c>
      <c r="E29" s="5" t="s">
        <v>25</v>
      </c>
      <c r="F29" s="5" t="str">
        <f t="shared" si="0"/>
        <v>Operational</v>
      </c>
      <c r="G29" s="5" t="str">
        <f t="shared" si="1"/>
        <v>Housekeeping &amp; Parking Supervisor</v>
      </c>
      <c r="H29" s="5" t="s">
        <v>13</v>
      </c>
      <c r="I29" s="5">
        <f t="shared" si="2"/>
        <v>140892</v>
      </c>
      <c r="J29" s="5" t="str">
        <f t="shared" si="3"/>
        <v>Supervisor</v>
      </c>
      <c r="K29" s="7" t="str">
        <f>_xlfn.IFNA(VLOOKUP(I29,[1]ALL!$B:$H,7,0),"")</f>
        <v>Unit - PIK Avenue</v>
      </c>
      <c r="L29" s="7" t="str">
        <f>_xlfn.IFNA(VLOOKUP(I29,[1]ALL!$B:$H,5,0),"")</f>
        <v>Supervisor</v>
      </c>
      <c r="M29" s="7">
        <v>140892</v>
      </c>
      <c r="N29" s="9">
        <f>_xlfn.IFNA(VLOOKUP(I29,[1]ALL!$B:$H,3,0),"")</f>
        <v>41873</v>
      </c>
      <c r="O29" s="10" t="str">
        <f>_xlfn.IFNA(VLOOKUP(I29,[1]ALL!$B:$H,6,0),"")</f>
        <v>Housekeeping &amp; Parking Supervisor</v>
      </c>
      <c r="P29" s="5" t="s">
        <v>121</v>
      </c>
      <c r="Q29" s="5" t="s">
        <v>12</v>
      </c>
      <c r="R29" s="5" t="s">
        <v>12</v>
      </c>
    </row>
    <row r="30" spans="1:18" hidden="1" x14ac:dyDescent="0.25">
      <c r="A30" s="5" t="s">
        <v>40</v>
      </c>
      <c r="B30" s="5" t="s">
        <v>1010</v>
      </c>
      <c r="C30" t="s">
        <v>1011</v>
      </c>
      <c r="D30" s="5" t="s">
        <v>1012</v>
      </c>
      <c r="E30" s="5" t="s">
        <v>25</v>
      </c>
      <c r="F30" s="5" t="str">
        <f t="shared" si="0"/>
        <v>Engineering</v>
      </c>
      <c r="G30" s="5" t="str">
        <f t="shared" si="1"/>
        <v>Electrical Staff</v>
      </c>
      <c r="H30" s="5" t="s">
        <v>13</v>
      </c>
      <c r="I30" s="5">
        <f t="shared" si="2"/>
        <v>240949</v>
      </c>
      <c r="J30" s="5" t="str">
        <f t="shared" si="3"/>
        <v>Staff</v>
      </c>
      <c r="K30" s="7" t="s">
        <v>928</v>
      </c>
      <c r="L30" s="7" t="s">
        <v>942</v>
      </c>
      <c r="M30" s="7">
        <v>240949</v>
      </c>
      <c r="N30" s="9">
        <v>45357</v>
      </c>
      <c r="O30" s="10" t="s">
        <v>1013</v>
      </c>
      <c r="P30" s="5" t="s">
        <v>271</v>
      </c>
      <c r="Q30" s="5" t="s">
        <v>12</v>
      </c>
      <c r="R30" s="5" t="s">
        <v>12</v>
      </c>
    </row>
    <row r="31" spans="1:18" ht="14.1" hidden="1" customHeight="1" x14ac:dyDescent="0.25">
      <c r="A31" s="5" t="s">
        <v>40</v>
      </c>
      <c r="B31" s="5" t="s">
        <v>1014</v>
      </c>
      <c r="C31" s="5" t="s">
        <v>1015</v>
      </c>
      <c r="D31" s="5" t="s">
        <v>1016</v>
      </c>
      <c r="E31" s="5" t="s">
        <v>25</v>
      </c>
      <c r="F31" s="5" t="str">
        <f t="shared" si="0"/>
        <v>Engineering</v>
      </c>
      <c r="G31" s="5" t="str">
        <f t="shared" si="1"/>
        <v>Electrical Staff</v>
      </c>
      <c r="H31" s="5" t="s">
        <v>13</v>
      </c>
      <c r="I31" s="5">
        <f t="shared" si="2"/>
        <v>232144</v>
      </c>
      <c r="J31" s="5" t="str">
        <f t="shared" si="3"/>
        <v>Staff</v>
      </c>
      <c r="K31" s="7" t="str">
        <f>_xlfn.IFNA(VLOOKUP(I31,[1]ALL!$B:$H,7,0),"")</f>
        <v>Unit - PIK Avenue</v>
      </c>
      <c r="L31" s="7" t="str">
        <f>_xlfn.IFNA(VLOOKUP(I31,[1]ALL!$B:$H,5,0),"")</f>
        <v>Staff</v>
      </c>
      <c r="M31" s="7">
        <v>232144</v>
      </c>
      <c r="N31" s="9">
        <f>_xlfn.IFNA(VLOOKUP(I31,[1]ALL!$B:$H,3,0),"")</f>
        <v>45257</v>
      </c>
      <c r="O31" s="10" t="str">
        <f>_xlfn.IFNA(VLOOKUP(I31,[1]ALL!$B:$H,6,0),"")</f>
        <v>Electrical Staff</v>
      </c>
      <c r="P31" s="5" t="str">
        <f>_xlfn.IFNA(VLOOKUP(I31,[1]ALL!$B:$H,4,0),"")</f>
        <v>Engineering</v>
      </c>
      <c r="Q31" s="5" t="s">
        <v>12</v>
      </c>
      <c r="R31" s="5" t="s">
        <v>12</v>
      </c>
    </row>
    <row r="32" spans="1:18" ht="14.1" hidden="1" customHeight="1" x14ac:dyDescent="0.25">
      <c r="A32" s="5" t="s">
        <v>40</v>
      </c>
      <c r="B32" s="5" t="s">
        <v>1017</v>
      </c>
      <c r="C32" s="5" t="s">
        <v>12</v>
      </c>
      <c r="D32" s="5" t="s">
        <v>1018</v>
      </c>
      <c r="E32" s="5" t="s">
        <v>25</v>
      </c>
      <c r="F32" s="5" t="str">
        <f t="shared" si="0"/>
        <v>Engineering</v>
      </c>
      <c r="G32" s="5" t="str">
        <f t="shared" si="1"/>
        <v>Electrical Staff</v>
      </c>
      <c r="H32" s="5" t="s">
        <v>13</v>
      </c>
      <c r="I32" s="5" t="str">
        <f t="shared" si="2"/>
        <v>-</v>
      </c>
      <c r="J32" s="5" t="str">
        <f t="shared" si="3"/>
        <v>Staff</v>
      </c>
      <c r="K32" s="7" t="s">
        <v>928</v>
      </c>
      <c r="L32" s="7" t="s">
        <v>942</v>
      </c>
      <c r="M32" s="7" t="s">
        <v>12</v>
      </c>
      <c r="N32" s="9">
        <v>45771</v>
      </c>
      <c r="O32" s="10" t="s">
        <v>1013</v>
      </c>
      <c r="P32" s="5" t="s">
        <v>271</v>
      </c>
      <c r="Q32" s="5" t="s">
        <v>1019</v>
      </c>
      <c r="R32" s="5" t="s">
        <v>1020</v>
      </c>
    </row>
    <row r="33" spans="1:18" ht="14.1" hidden="1" customHeight="1" x14ac:dyDescent="0.25">
      <c r="A33" s="5" t="s">
        <v>40</v>
      </c>
      <c r="B33" s="5" t="s">
        <v>1021</v>
      </c>
      <c r="C33" s="5" t="s">
        <v>1022</v>
      </c>
      <c r="D33" s="5" t="s">
        <v>1023</v>
      </c>
      <c r="E33" s="5" t="s">
        <v>25</v>
      </c>
      <c r="F33" s="5" t="str">
        <f t="shared" ref="F33" si="4">P33</f>
        <v>Operational</v>
      </c>
      <c r="G33" s="5" t="str">
        <f t="shared" ref="G33" si="5">O33</f>
        <v>Security Staff</v>
      </c>
      <c r="H33" s="5" t="s">
        <v>13</v>
      </c>
      <c r="I33" s="5" t="str">
        <f t="shared" ref="I33" si="6">M33</f>
        <v>-</v>
      </c>
      <c r="J33" s="5" t="str">
        <f t="shared" ref="J33" si="7">L33</f>
        <v>Staff</v>
      </c>
      <c r="K33" s="7" t="s">
        <v>928</v>
      </c>
      <c r="L33" s="7" t="s">
        <v>942</v>
      </c>
      <c r="M33" s="7" t="s">
        <v>12</v>
      </c>
      <c r="N33" s="9">
        <v>45915</v>
      </c>
      <c r="O33" s="10" t="s">
        <v>715</v>
      </c>
      <c r="P33" s="5" t="s">
        <v>121</v>
      </c>
      <c r="Q33" s="5" t="s">
        <v>1019</v>
      </c>
      <c r="R33" s="5" t="s">
        <v>1024</v>
      </c>
    </row>
    <row r="34" spans="1:18" hidden="1" x14ac:dyDescent="0.25">
      <c r="A34" s="5" t="s">
        <v>40</v>
      </c>
      <c r="B34" s="5" t="s">
        <v>1025</v>
      </c>
      <c r="C34" s="5" t="s">
        <v>1026</v>
      </c>
      <c r="D34" s="5"/>
      <c r="E34" s="5" t="s">
        <v>25</v>
      </c>
      <c r="F34" s="5" t="str">
        <f t="shared" si="0"/>
        <v>Operational</v>
      </c>
      <c r="G34" s="5" t="str">
        <f t="shared" si="1"/>
        <v>F &amp; B Staff</v>
      </c>
      <c r="H34" s="5" t="s">
        <v>13</v>
      </c>
      <c r="I34" s="5">
        <f t="shared" si="2"/>
        <v>170442</v>
      </c>
      <c r="J34" s="5" t="str">
        <f t="shared" si="3"/>
        <v>Staff</v>
      </c>
      <c r="K34" s="7" t="str">
        <f>_xlfn.IFNA(VLOOKUP(I34,[1]ALL!$B:$H,7,0),"")</f>
        <v>Unit - PIK Avenue</v>
      </c>
      <c r="L34" s="7" t="str">
        <f>_xlfn.IFNA(VLOOKUP(I34,[1]ALL!$B:$H,5,0),"")</f>
        <v>Staff</v>
      </c>
      <c r="M34" s="7">
        <v>170442</v>
      </c>
      <c r="N34" s="9">
        <f>_xlfn.IFNA(VLOOKUP(I34,[1]ALL!$B:$H,3,0),"")</f>
        <v>42860</v>
      </c>
      <c r="O34" s="10" t="str">
        <f>_xlfn.IFNA(VLOOKUP(I34,[1]ALL!$B:$H,6,0),"")</f>
        <v>F &amp; B Staff</v>
      </c>
      <c r="P34" s="5" t="s">
        <v>121</v>
      </c>
      <c r="Q34" s="5" t="s">
        <v>12</v>
      </c>
      <c r="R34" s="5" t="s">
        <v>12</v>
      </c>
    </row>
    <row r="35" spans="1:18" hidden="1" x14ac:dyDescent="0.25">
      <c r="A35" s="5" t="s">
        <v>40</v>
      </c>
      <c r="B35" s="5" t="s">
        <v>1027</v>
      </c>
      <c r="C35" s="5" t="s">
        <v>1028</v>
      </c>
      <c r="D35" s="5" t="s">
        <v>1029</v>
      </c>
      <c r="E35" s="5" t="s">
        <v>25</v>
      </c>
      <c r="F35" s="5" t="str">
        <f t="shared" si="0"/>
        <v>Operational</v>
      </c>
      <c r="G35" s="5" t="str">
        <f t="shared" si="1"/>
        <v>Housekeeping &amp; Parking Staff</v>
      </c>
      <c r="H35" s="5" t="s">
        <v>13</v>
      </c>
      <c r="I35" s="5">
        <f t="shared" si="2"/>
        <v>250107</v>
      </c>
      <c r="J35" s="5" t="str">
        <f t="shared" si="3"/>
        <v>Staff</v>
      </c>
      <c r="K35" s="7" t="s">
        <v>928</v>
      </c>
      <c r="L35" s="7" t="s">
        <v>942</v>
      </c>
      <c r="M35" s="7">
        <v>250107</v>
      </c>
      <c r="N35" s="9">
        <v>45691</v>
      </c>
      <c r="O35" s="10" t="s">
        <v>1005</v>
      </c>
      <c r="P35" s="5" t="s">
        <v>121</v>
      </c>
      <c r="Q35" t="s">
        <v>1030</v>
      </c>
      <c r="R35" t="s">
        <v>1007</v>
      </c>
    </row>
    <row r="36" spans="1:18" hidden="1" x14ac:dyDescent="0.25">
      <c r="A36" s="5" t="s">
        <v>40</v>
      </c>
      <c r="B36" s="5" t="s">
        <v>1031</v>
      </c>
      <c r="C36" s="5" t="s">
        <v>1032</v>
      </c>
      <c r="D36" s="5"/>
      <c r="E36" s="5" t="s">
        <v>25</v>
      </c>
      <c r="F36" s="5" t="str">
        <f t="shared" si="0"/>
        <v>Engineering</v>
      </c>
      <c r="G36" s="5" t="str">
        <f t="shared" si="1"/>
        <v>Civil Supervisor</v>
      </c>
      <c r="H36" s="5" t="s">
        <v>13</v>
      </c>
      <c r="I36" s="5">
        <f t="shared" si="2"/>
        <v>130947</v>
      </c>
      <c r="J36" s="5" t="str">
        <f t="shared" si="3"/>
        <v>Supervisor</v>
      </c>
      <c r="K36" s="7" t="str">
        <f>_xlfn.IFNA(VLOOKUP(I36,[1]ALL!$B:$H,7,0),"")</f>
        <v>Unit - PIK Avenue</v>
      </c>
      <c r="L36" s="7" t="str">
        <f>_xlfn.IFNA(VLOOKUP(I36,[1]ALL!$B:$H,5,0),"")</f>
        <v>Supervisor</v>
      </c>
      <c r="M36" s="7">
        <v>130947</v>
      </c>
      <c r="N36" s="9">
        <f>_xlfn.IFNA(VLOOKUP(I36,[1]ALL!$B:$H,3,0),"")</f>
        <v>41519</v>
      </c>
      <c r="O36" s="10" t="str">
        <f>_xlfn.IFNA(VLOOKUP(I36,[1]ALL!$B:$H,6,0),"")</f>
        <v>Civil Supervisor</v>
      </c>
      <c r="P36" s="5" t="str">
        <f>_xlfn.IFNA(VLOOKUP(I36,[1]ALL!$B:$H,4,0),"")</f>
        <v>Engineering</v>
      </c>
      <c r="Q36" s="5" t="s">
        <v>12</v>
      </c>
      <c r="R36" s="5" t="s">
        <v>12</v>
      </c>
    </row>
    <row r="37" spans="1:18" hidden="1" x14ac:dyDescent="0.25">
      <c r="A37" s="5" t="s">
        <v>40</v>
      </c>
      <c r="B37" s="5" t="s">
        <v>1033</v>
      </c>
      <c r="C37" s="5" t="s">
        <v>1034</v>
      </c>
      <c r="D37" s="5"/>
      <c r="E37" s="5" t="s">
        <v>25</v>
      </c>
      <c r="F37" s="5" t="str">
        <f t="shared" si="0"/>
        <v>Center Experience</v>
      </c>
      <c r="G37" s="5" t="str">
        <f t="shared" si="1"/>
        <v>Events Supervisor</v>
      </c>
      <c r="H37" s="5" t="s">
        <v>13</v>
      </c>
      <c r="I37" s="5">
        <f t="shared" si="2"/>
        <v>191092</v>
      </c>
      <c r="J37" s="5" t="str">
        <f t="shared" si="3"/>
        <v>Supervisor</v>
      </c>
      <c r="K37" s="7" t="str">
        <f>_xlfn.IFNA(VLOOKUP(I37,[1]ALL!$B:$H,7,0),"")</f>
        <v>Unit - PIK Avenue</v>
      </c>
      <c r="L37" s="7" t="str">
        <f>_xlfn.IFNA(VLOOKUP(I37,[1]ALL!$B:$H,5,0),"")</f>
        <v>Supervisor</v>
      </c>
      <c r="M37" s="7">
        <v>191092</v>
      </c>
      <c r="N37" s="9">
        <f>_xlfn.IFNA(VLOOKUP(I37,[1]ALL!$B:$H,3,0),"")</f>
        <v>43794</v>
      </c>
      <c r="O37" s="10" t="str">
        <f>_xlfn.IFNA(VLOOKUP(I37,[1]ALL!$B:$H,6,0),"")</f>
        <v>Events Supervisor</v>
      </c>
      <c r="P37" s="5" t="str">
        <f>_xlfn.IFNA(VLOOKUP(I37,[1]ALL!$B:$H,4,0),"")</f>
        <v>Center Experience</v>
      </c>
      <c r="Q37" s="5" t="s">
        <v>12</v>
      </c>
      <c r="R37" s="5" t="s">
        <v>12</v>
      </c>
    </row>
    <row r="38" spans="1:18" hidden="1" x14ac:dyDescent="0.25">
      <c r="A38" s="5" t="s">
        <v>743</v>
      </c>
      <c r="B38" s="5" t="s">
        <v>1035</v>
      </c>
      <c r="C38" t="s">
        <v>1036</v>
      </c>
      <c r="D38" s="5"/>
      <c r="E38" s="5" t="s">
        <v>25</v>
      </c>
      <c r="F38" s="5" t="str">
        <f t="shared" si="0"/>
        <v>GE &amp; TR</v>
      </c>
      <c r="G38" s="5" t="s">
        <v>728</v>
      </c>
      <c r="H38" s="5" t="s">
        <v>13</v>
      </c>
      <c r="I38" s="5" t="str">
        <f t="shared" si="2"/>
        <v>-</v>
      </c>
      <c r="J38" s="5" t="str">
        <f t="shared" si="3"/>
        <v>Staff</v>
      </c>
      <c r="K38" s="7" t="s">
        <v>928</v>
      </c>
      <c r="L38" s="7" t="s">
        <v>942</v>
      </c>
      <c r="M38" s="7" t="s">
        <v>12</v>
      </c>
      <c r="N38" s="5"/>
      <c r="O38" s="10" t="s">
        <v>728</v>
      </c>
      <c r="P38" s="5" t="s">
        <v>645</v>
      </c>
      <c r="Q38" s="5" t="s">
        <v>12</v>
      </c>
      <c r="R38" s="5" t="s">
        <v>12</v>
      </c>
    </row>
    <row r="39" spans="1:18" hidden="1" x14ac:dyDescent="0.25">
      <c r="A39" s="5" t="s">
        <v>40</v>
      </c>
      <c r="B39" s="5" t="s">
        <v>1037</v>
      </c>
      <c r="C39" s="5" t="s">
        <v>1038</v>
      </c>
      <c r="D39" s="5"/>
      <c r="E39" s="5" t="s">
        <v>25</v>
      </c>
      <c r="F39" s="5" t="str">
        <f t="shared" si="0"/>
        <v>Center Experience</v>
      </c>
      <c r="G39" s="5" t="str">
        <f>O39</f>
        <v>Visual Merchandise &amp; Onsite Supervisor</v>
      </c>
      <c r="H39" s="5" t="s">
        <v>13</v>
      </c>
      <c r="I39" s="5">
        <f t="shared" si="2"/>
        <v>110672</v>
      </c>
      <c r="J39" s="5" t="str">
        <f t="shared" si="3"/>
        <v>Supervisor</v>
      </c>
      <c r="K39" s="7" t="str">
        <f>_xlfn.IFNA(VLOOKUP(I39,[1]ALL!$B:$H,7,0),"")</f>
        <v>Unit - GGP</v>
      </c>
      <c r="L39" s="7" t="str">
        <f>_xlfn.IFNA(VLOOKUP(I39,[1]ALL!$B:$H,5,0),"")</f>
        <v>Supervisor</v>
      </c>
      <c r="M39" s="7">
        <v>110672</v>
      </c>
      <c r="N39" s="9">
        <f>_xlfn.IFNA(VLOOKUP(I39,[1]ALL!$B:$H,3,0),"")</f>
        <v>40756</v>
      </c>
      <c r="O39" s="10" t="str">
        <f>_xlfn.IFNA(VLOOKUP(I39,[1]ALL!$B:$H,6,0),"")</f>
        <v>Visual Merchandise &amp; Onsite Supervisor</v>
      </c>
      <c r="P39" s="5" t="s">
        <v>43</v>
      </c>
      <c r="Q39" s="5" t="s">
        <v>12</v>
      </c>
      <c r="R39" s="5" t="s">
        <v>12</v>
      </c>
    </row>
    <row r="40" spans="1:18" hidden="1" x14ac:dyDescent="0.25">
      <c r="A40" s="5" t="s">
        <v>40</v>
      </c>
      <c r="B40" s="5" t="s">
        <v>1039</v>
      </c>
      <c r="C40" s="5" t="s">
        <v>1040</v>
      </c>
      <c r="D40" s="5" t="s">
        <v>1041</v>
      </c>
      <c r="E40" s="5" t="s">
        <v>25</v>
      </c>
      <c r="F40" s="5" t="str">
        <f t="shared" si="0"/>
        <v>GE &amp; TR</v>
      </c>
      <c r="G40" s="5" t="str">
        <f>O40</f>
        <v>Tenant Relation Staff</v>
      </c>
      <c r="H40" s="5" t="s">
        <v>13</v>
      </c>
      <c r="I40" s="5">
        <f t="shared" si="2"/>
        <v>241468</v>
      </c>
      <c r="J40" s="5" t="str">
        <f t="shared" si="3"/>
        <v>Staff</v>
      </c>
      <c r="K40" s="7" t="s">
        <v>928</v>
      </c>
      <c r="L40" s="7" t="s">
        <v>942</v>
      </c>
      <c r="M40" s="7">
        <v>241468</v>
      </c>
      <c r="N40" s="9">
        <v>45513</v>
      </c>
      <c r="O40" s="10" t="s">
        <v>728</v>
      </c>
      <c r="P40" s="5" t="s">
        <v>645</v>
      </c>
      <c r="Q40" s="5" t="s">
        <v>12</v>
      </c>
      <c r="R40" s="5" t="s">
        <v>12</v>
      </c>
    </row>
    <row r="41" spans="1:18" hidden="1" x14ac:dyDescent="0.25">
      <c r="A41" s="5" t="s">
        <v>40</v>
      </c>
      <c r="B41" s="5" t="s">
        <v>1042</v>
      </c>
      <c r="C41" s="5" t="s">
        <v>1043</v>
      </c>
      <c r="D41" s="5"/>
      <c r="E41" s="5" t="s">
        <v>25</v>
      </c>
      <c r="F41" s="5" t="str">
        <f t="shared" si="0"/>
        <v>Center Experience</v>
      </c>
      <c r="G41" s="5" t="str">
        <f>O41</f>
        <v>Advertising &amp; Shopping Promotion Supervisor</v>
      </c>
      <c r="H41" s="5" t="s">
        <v>13</v>
      </c>
      <c r="I41" s="5">
        <f t="shared" si="2"/>
        <v>171088</v>
      </c>
      <c r="J41" s="5" t="str">
        <f t="shared" si="3"/>
        <v>Supervisor</v>
      </c>
      <c r="K41" s="7" t="str">
        <f>_xlfn.IFNA(VLOOKUP(I41,[1]ALL!$B:$H,7,0),"")</f>
        <v>Unit - PIK Avenue</v>
      </c>
      <c r="L41" s="7" t="str">
        <f>_xlfn.IFNA(VLOOKUP(I41,[1]ALL!$B:$H,5,0),"")</f>
        <v>Supervisor</v>
      </c>
      <c r="M41" s="7">
        <v>171088</v>
      </c>
      <c r="N41" s="9">
        <f>_xlfn.IFNA(VLOOKUP(I41,[1]ALL!$B:$H,3,0),"")</f>
        <v>43059</v>
      </c>
      <c r="O41" s="10" t="str">
        <f>_xlfn.IFNA(VLOOKUP(I41,[1]ALL!$B:$H,6,0),"")</f>
        <v>Advertising &amp; Shopping Promotion Supervisor</v>
      </c>
      <c r="P41" s="5" t="str">
        <f>_xlfn.IFNA(VLOOKUP(I41,[1]ALL!$B:$H,4,0),"")</f>
        <v>Center Experience</v>
      </c>
      <c r="Q41" s="5" t="s">
        <v>12</v>
      </c>
      <c r="R41" s="5" t="s">
        <v>12</v>
      </c>
    </row>
    <row r="42" spans="1:18" hidden="1" x14ac:dyDescent="0.25">
      <c r="A42" s="13" t="s">
        <v>40</v>
      </c>
      <c r="B42" s="184" t="s">
        <v>1044</v>
      </c>
      <c r="C42" s="184" t="s">
        <v>1045</v>
      </c>
      <c r="D42" s="13" t="s">
        <v>1046</v>
      </c>
      <c r="E42" s="13" t="s">
        <v>16</v>
      </c>
      <c r="F42" s="13" t="str">
        <f t="shared" si="0"/>
        <v>Center Experience</v>
      </c>
      <c r="G42" s="13" t="s">
        <v>1047</v>
      </c>
      <c r="H42" s="13" t="s">
        <v>13</v>
      </c>
      <c r="I42" s="13">
        <f t="shared" si="2"/>
        <v>241117</v>
      </c>
      <c r="J42" s="13" t="str">
        <f t="shared" si="3"/>
        <v>Staff</v>
      </c>
      <c r="K42" s="181" t="s">
        <v>1048</v>
      </c>
      <c r="L42" s="181" t="s">
        <v>942</v>
      </c>
      <c r="M42" s="181">
        <v>241117</v>
      </c>
      <c r="N42" s="185">
        <v>45474</v>
      </c>
      <c r="O42" s="186" t="s">
        <v>1047</v>
      </c>
      <c r="P42" s="13" t="s">
        <v>43</v>
      </c>
      <c r="Q42" s="13" t="s">
        <v>12</v>
      </c>
      <c r="R42" s="13" t="s">
        <v>12</v>
      </c>
    </row>
    <row r="43" spans="1:18" hidden="1" x14ac:dyDescent="0.25">
      <c r="A43" s="5" t="s">
        <v>40</v>
      </c>
      <c r="B43" s="5" t="s">
        <v>103</v>
      </c>
      <c r="C43" s="6" t="s">
        <v>1049</v>
      </c>
      <c r="D43" s="5"/>
      <c r="E43" s="5" t="s">
        <v>16</v>
      </c>
      <c r="F43" s="5" t="s">
        <v>106</v>
      </c>
      <c r="G43" s="5" t="s">
        <v>106</v>
      </c>
      <c r="H43" s="5" t="s">
        <v>13</v>
      </c>
      <c r="I43" s="5">
        <f t="shared" si="2"/>
        <v>100003</v>
      </c>
      <c r="J43" s="5" t="str">
        <f t="shared" si="3"/>
        <v>CEO</v>
      </c>
      <c r="K43" s="7" t="s">
        <v>1048</v>
      </c>
      <c r="L43" s="7" t="s">
        <v>106</v>
      </c>
      <c r="M43" s="7">
        <v>100003</v>
      </c>
      <c r="N43" s="9" t="str">
        <f>_xlfn.IFNA(VLOOKUP(I43,[1]ALL!$B:$H,3,0),"")</f>
        <v/>
      </c>
      <c r="O43" s="49" t="s">
        <v>106</v>
      </c>
      <c r="P43" s="50" t="s">
        <v>105</v>
      </c>
      <c r="Q43" s="5" t="s">
        <v>12</v>
      </c>
      <c r="R43" s="5" t="s">
        <v>12</v>
      </c>
    </row>
    <row r="44" spans="1:18" hidden="1" x14ac:dyDescent="0.25">
      <c r="A44" s="5" t="s">
        <v>40</v>
      </c>
      <c r="B44" s="5" t="s">
        <v>1050</v>
      </c>
      <c r="C44" t="s">
        <v>1051</v>
      </c>
      <c r="D44" s="5" t="s">
        <v>1052</v>
      </c>
      <c r="E44" s="5" t="s">
        <v>16</v>
      </c>
      <c r="F44" s="5" t="str">
        <f>P44</f>
        <v>Engineering</v>
      </c>
      <c r="G44" s="5" t="str">
        <f t="shared" ref="G44:G52" si="8">O44</f>
        <v>Engineering Administration Staff</v>
      </c>
      <c r="H44" s="5" t="s">
        <v>13</v>
      </c>
      <c r="I44" s="5">
        <f t="shared" si="2"/>
        <v>241270</v>
      </c>
      <c r="J44" s="5" t="str">
        <f t="shared" si="3"/>
        <v>Staff</v>
      </c>
      <c r="K44" s="7" t="s">
        <v>1048</v>
      </c>
      <c r="L44" s="7" t="s">
        <v>942</v>
      </c>
      <c r="M44" s="7">
        <v>241270</v>
      </c>
      <c r="N44" s="9">
        <v>45488</v>
      </c>
      <c r="O44" s="10" t="s">
        <v>667</v>
      </c>
      <c r="P44" s="5" t="s">
        <v>271</v>
      </c>
      <c r="Q44" s="5" t="s">
        <v>12</v>
      </c>
      <c r="R44" s="5" t="s">
        <v>12</v>
      </c>
    </row>
    <row r="45" spans="1:18" hidden="1" x14ac:dyDescent="0.25">
      <c r="A45" s="5" t="s">
        <v>40</v>
      </c>
      <c r="B45" s="5" t="s">
        <v>1053</v>
      </c>
      <c r="C45" t="s">
        <v>1054</v>
      </c>
      <c r="D45" s="5" t="s">
        <v>1055</v>
      </c>
      <c r="E45" s="5" t="s">
        <v>16</v>
      </c>
      <c r="F45" s="5" t="str">
        <f>P45</f>
        <v>GE &amp; TR</v>
      </c>
      <c r="G45" s="5" t="str">
        <f t="shared" ref="G45" si="9">O45</f>
        <v>GEA &amp; Tenant Relation Staff</v>
      </c>
      <c r="H45" s="5" t="s">
        <v>13</v>
      </c>
      <c r="I45" s="5" t="str">
        <f t="shared" ref="I45" si="10">M45</f>
        <v>-</v>
      </c>
      <c r="J45" s="5" t="str">
        <f t="shared" ref="J45" si="11">L45</f>
        <v>Staff</v>
      </c>
      <c r="K45" s="7" t="s">
        <v>1048</v>
      </c>
      <c r="L45" s="7" t="s">
        <v>942</v>
      </c>
      <c r="M45" s="7" t="s">
        <v>12</v>
      </c>
      <c r="N45" s="9">
        <v>46002</v>
      </c>
      <c r="O45" s="10" t="s">
        <v>1056</v>
      </c>
      <c r="P45" s="5" t="s">
        <v>645</v>
      </c>
      <c r="Q45" s="5" t="s">
        <v>1019</v>
      </c>
      <c r="R45" s="5" t="s">
        <v>1057</v>
      </c>
    </row>
    <row r="46" spans="1:18" hidden="1" x14ac:dyDescent="0.25">
      <c r="A46" s="5" t="s">
        <v>743</v>
      </c>
      <c r="B46" s="5" t="s">
        <v>1058</v>
      </c>
      <c r="C46" s="5" t="s">
        <v>1059</v>
      </c>
      <c r="D46" s="5"/>
      <c r="E46" s="5" t="s">
        <v>16</v>
      </c>
      <c r="F46" s="5" t="str">
        <f>P46</f>
        <v>Marketing Communication</v>
      </c>
      <c r="G46" s="5" t="str">
        <f t="shared" si="8"/>
        <v>Marcomm Staff</v>
      </c>
      <c r="H46" s="5" t="s">
        <v>13</v>
      </c>
      <c r="I46" s="5" t="str">
        <f t="shared" si="2"/>
        <v>-</v>
      </c>
      <c r="J46" s="5" t="str">
        <f t="shared" si="3"/>
        <v>Staff</v>
      </c>
      <c r="K46" s="7" t="s">
        <v>1048</v>
      </c>
      <c r="L46" s="7" t="s">
        <v>942</v>
      </c>
      <c r="M46" s="7" t="s">
        <v>12</v>
      </c>
      <c r="N46" s="9" t="str">
        <f>_xlfn.IFNA(VLOOKUP(I46,[1]ALL!$B:$H,3,0),"")</f>
        <v/>
      </c>
      <c r="O46" s="10" t="s">
        <v>1060</v>
      </c>
      <c r="P46" s="5" t="s">
        <v>328</v>
      </c>
      <c r="Q46" s="5" t="s">
        <v>12</v>
      </c>
      <c r="R46" s="5" t="s">
        <v>12</v>
      </c>
    </row>
    <row r="47" spans="1:18" hidden="1" x14ac:dyDescent="0.25">
      <c r="A47" s="5" t="s">
        <v>40</v>
      </c>
      <c r="B47" s="5" t="s">
        <v>1061</v>
      </c>
      <c r="C47" s="5" t="s">
        <v>1062</v>
      </c>
      <c r="D47" s="5" t="s">
        <v>1063</v>
      </c>
      <c r="E47" s="5" t="s">
        <v>16</v>
      </c>
      <c r="F47" s="5" t="str">
        <f>P47</f>
        <v>Engineering</v>
      </c>
      <c r="G47" s="5" t="str">
        <f t="shared" si="8"/>
        <v>MVAC Supervisor</v>
      </c>
      <c r="H47" s="5" t="s">
        <v>13</v>
      </c>
      <c r="I47" s="5">
        <f t="shared" si="2"/>
        <v>210263</v>
      </c>
      <c r="J47" s="5" t="str">
        <f t="shared" si="3"/>
        <v>Supervisor</v>
      </c>
      <c r="K47" s="7" t="str">
        <f>_xlfn.IFNA(VLOOKUP(I47,[1]ALL!$B:$H,7,0),"")</f>
        <v>Unit - ASHTA</v>
      </c>
      <c r="L47" s="7" t="str">
        <f>_xlfn.IFNA(VLOOKUP(I47,[1]ALL!$B:$H,5,0),"")</f>
        <v>Supervisor</v>
      </c>
      <c r="M47" s="7">
        <v>210263</v>
      </c>
      <c r="N47" s="9">
        <f>_xlfn.IFNA(VLOOKUP(I47,[1]ALL!$B:$H,3,0),"")</f>
        <v>44308</v>
      </c>
      <c r="O47" s="10" t="str">
        <f>_xlfn.IFNA(VLOOKUP(I47,[1]ALL!$B:$H,6,0),"")</f>
        <v>MVAC Supervisor</v>
      </c>
      <c r="P47" s="5" t="str">
        <f>_xlfn.IFNA(VLOOKUP(I47,[1]ALL!$B:$H,4,0),"")</f>
        <v>Engineering</v>
      </c>
      <c r="Q47" s="5" t="s">
        <v>12</v>
      </c>
      <c r="R47" s="5" t="s">
        <v>12</v>
      </c>
    </row>
    <row r="48" spans="1:18" hidden="1" x14ac:dyDescent="0.25">
      <c r="A48" s="5" t="s">
        <v>743</v>
      </c>
      <c r="B48" s="5" t="s">
        <v>1064</v>
      </c>
      <c r="C48" s="5" t="s">
        <v>1065</v>
      </c>
      <c r="D48" s="5"/>
      <c r="E48" s="5" t="s">
        <v>16</v>
      </c>
      <c r="F48" s="5" t="s">
        <v>1066</v>
      </c>
      <c r="G48" s="5" t="str">
        <f t="shared" si="8"/>
        <v>-</v>
      </c>
      <c r="H48" s="5" t="s">
        <v>13</v>
      </c>
      <c r="I48" s="5" t="str">
        <f t="shared" si="2"/>
        <v>-</v>
      </c>
      <c r="J48" s="5" t="str">
        <f t="shared" si="3"/>
        <v>Staff</v>
      </c>
      <c r="K48" s="7" t="s">
        <v>1048</v>
      </c>
      <c r="L48" s="7" t="s">
        <v>942</v>
      </c>
      <c r="M48" s="7" t="s">
        <v>12</v>
      </c>
      <c r="N48" s="5"/>
      <c r="O48" s="5" t="s">
        <v>12</v>
      </c>
      <c r="P48" s="5" t="str">
        <f>F48</f>
        <v>Other</v>
      </c>
      <c r="Q48" s="5" t="s">
        <v>12</v>
      </c>
      <c r="R48" s="5" t="s">
        <v>12</v>
      </c>
    </row>
    <row r="49" spans="1:18" hidden="1" x14ac:dyDescent="0.25">
      <c r="A49" s="5" t="s">
        <v>40</v>
      </c>
      <c r="B49" s="5" t="s">
        <v>1067</v>
      </c>
      <c r="C49" s="5" t="s">
        <v>1068</v>
      </c>
      <c r="D49" s="5" t="s">
        <v>1069</v>
      </c>
      <c r="E49" s="5" t="s">
        <v>17</v>
      </c>
      <c r="F49" s="5" t="str">
        <f>P49</f>
        <v>Fit Out</v>
      </c>
      <c r="G49" s="5" t="str">
        <f t="shared" si="8"/>
        <v>Fit Out Supervisor</v>
      </c>
      <c r="H49" s="5" t="s">
        <v>13</v>
      </c>
      <c r="I49" s="5">
        <f t="shared" si="2"/>
        <v>240381</v>
      </c>
      <c r="J49" s="5" t="str">
        <f t="shared" si="3"/>
        <v>Supervisor</v>
      </c>
      <c r="K49" s="7" t="str">
        <f>_xlfn.IFNA(VLOOKUP(I49,[1]ALL!$B:$H,7,0),"")</f>
        <v>Unit - ASHTA</v>
      </c>
      <c r="L49" s="7" t="str">
        <f>_xlfn.IFNA(VLOOKUP(I49,[1]ALL!$B:$H,5,0),"")</f>
        <v>Supervisor</v>
      </c>
      <c r="M49" s="7">
        <v>240381</v>
      </c>
      <c r="N49" s="9">
        <f>_xlfn.IFNA(VLOOKUP(I49,[1]ALL!$B:$H,3,0),"")</f>
        <v>45348</v>
      </c>
      <c r="O49" s="10" t="str">
        <f>_xlfn.IFNA(VLOOKUP(I49,[1]ALL!$B:$H,6,0),"")</f>
        <v>Fit Out Supervisor</v>
      </c>
      <c r="P49" s="5" t="str">
        <f>_xlfn.IFNA(VLOOKUP(I49,[1]ALL!$B:$H,4,0),"")</f>
        <v>Fit Out</v>
      </c>
      <c r="Q49" s="5" t="s">
        <v>12</v>
      </c>
      <c r="R49" s="5" t="s">
        <v>12</v>
      </c>
    </row>
    <row r="50" spans="1:18" hidden="1" x14ac:dyDescent="0.25">
      <c r="A50" s="5" t="s">
        <v>40</v>
      </c>
      <c r="B50" s="5" t="s">
        <v>1070</v>
      </c>
      <c r="C50" t="s">
        <v>1071</v>
      </c>
      <c r="D50" s="5" t="s">
        <v>1072</v>
      </c>
      <c r="E50" s="5" t="s">
        <v>16</v>
      </c>
      <c r="F50" s="5" t="str">
        <f>P50</f>
        <v>Center Experience</v>
      </c>
      <c r="G50" s="5" t="str">
        <f t="shared" si="8"/>
        <v xml:space="preserve">Advertising &amp; Shopping Promotion Staff  </v>
      </c>
      <c r="H50" s="5" t="s">
        <v>13</v>
      </c>
      <c r="I50" s="5">
        <f t="shared" si="2"/>
        <v>220922</v>
      </c>
      <c r="J50" s="5" t="str">
        <f t="shared" si="3"/>
        <v>Staff</v>
      </c>
      <c r="K50" s="7" t="str">
        <f>_xlfn.IFNA(VLOOKUP(I50,[1]ALL!$B:$H,7,0),"")</f>
        <v>Unit - HUBLIFE</v>
      </c>
      <c r="L50" s="7" t="str">
        <f>_xlfn.IFNA(VLOOKUP(I50,[1]ALL!$B:$H,5,0),"")</f>
        <v>Staff</v>
      </c>
      <c r="M50" s="7">
        <v>220922</v>
      </c>
      <c r="N50" s="9">
        <f>_xlfn.IFNA(VLOOKUP(I50,[1]ALL!$B:$H,3,0),"")</f>
        <v>44741</v>
      </c>
      <c r="O50" s="10" t="str">
        <f>_xlfn.IFNA(VLOOKUP(I50,[1]ALL!$B:$H,6,0),"")</f>
        <v xml:space="preserve">Advertising &amp; Shopping Promotion Staff  </v>
      </c>
      <c r="P50" s="5" t="str">
        <f>_xlfn.IFNA(VLOOKUP(I50,[1]ALL!$B:$H,4,0),"")</f>
        <v>Center Experience</v>
      </c>
      <c r="Q50" s="5" t="s">
        <v>12</v>
      </c>
      <c r="R50" s="5" t="s">
        <v>12</v>
      </c>
    </row>
    <row r="51" spans="1:18" hidden="1" x14ac:dyDescent="0.25">
      <c r="A51" s="5" t="s">
        <v>40</v>
      </c>
      <c r="B51" s="5" t="s">
        <v>1073</v>
      </c>
      <c r="C51" s="5" t="s">
        <v>1074</v>
      </c>
      <c r="D51" s="5" t="s">
        <v>1075</v>
      </c>
      <c r="E51" s="5" t="s">
        <v>16</v>
      </c>
      <c r="F51" s="5" t="str">
        <f>P51</f>
        <v>Operational</v>
      </c>
      <c r="G51" s="5" t="str">
        <f t="shared" si="8"/>
        <v>Landscape Supervisor</v>
      </c>
      <c r="H51" s="5" t="s">
        <v>13</v>
      </c>
      <c r="I51" s="5">
        <f t="shared" si="2"/>
        <v>221363</v>
      </c>
      <c r="J51" s="5" t="str">
        <f t="shared" si="3"/>
        <v>Supervisor</v>
      </c>
      <c r="K51" s="7" t="str">
        <f>_xlfn.IFNA(VLOOKUP(I51,[1]ALL!$B:$H,7,0),"")</f>
        <v>Unit - ASHTA</v>
      </c>
      <c r="L51" s="7" t="str">
        <f>_xlfn.IFNA(VLOOKUP(I51,[1]ALL!$B:$H,5,0),"")</f>
        <v>Supervisor</v>
      </c>
      <c r="M51" s="7">
        <v>221363</v>
      </c>
      <c r="N51" s="9">
        <f>_xlfn.IFNA(VLOOKUP(I51,[1]ALL!$B:$H,3,0),"")</f>
        <v>44816</v>
      </c>
      <c r="O51" s="10" t="str">
        <f>_xlfn.IFNA(VLOOKUP(I51,[1]ALL!$B:$H,6,0),"")</f>
        <v>Landscape Supervisor</v>
      </c>
      <c r="P51" s="5" t="s">
        <v>121</v>
      </c>
      <c r="Q51" s="5" t="s">
        <v>12</v>
      </c>
      <c r="R51" s="5" t="s">
        <v>12</v>
      </c>
    </row>
    <row r="52" spans="1:18" hidden="1" x14ac:dyDescent="0.25">
      <c r="A52" s="5" t="s">
        <v>743</v>
      </c>
      <c r="B52" s="5" t="s">
        <v>1076</v>
      </c>
      <c r="C52" s="5" t="s">
        <v>1077</v>
      </c>
      <c r="D52" s="5"/>
      <c r="E52" s="5" t="s">
        <v>16</v>
      </c>
      <c r="F52" t="s">
        <v>645</v>
      </c>
      <c r="G52" s="5" t="str">
        <f t="shared" si="8"/>
        <v>-</v>
      </c>
      <c r="H52" s="5" t="s">
        <v>13</v>
      </c>
      <c r="I52" s="5" t="str">
        <f t="shared" si="2"/>
        <v>-</v>
      </c>
      <c r="J52" s="5" t="str">
        <f t="shared" si="3"/>
        <v>Staff</v>
      </c>
      <c r="K52" s="7" t="s">
        <v>1048</v>
      </c>
      <c r="L52" s="7" t="s">
        <v>942</v>
      </c>
      <c r="M52" s="7" t="s">
        <v>12</v>
      </c>
      <c r="N52" s="5"/>
      <c r="O52" s="5" t="s">
        <v>12</v>
      </c>
      <c r="P52" s="5" t="s">
        <v>645</v>
      </c>
      <c r="Q52" s="5" t="s">
        <v>12</v>
      </c>
      <c r="R52" s="5" t="s">
        <v>12</v>
      </c>
    </row>
    <row r="53" spans="1:18" hidden="1" x14ac:dyDescent="0.25">
      <c r="A53" s="5" t="s">
        <v>40</v>
      </c>
      <c r="B53" s="5" t="s">
        <v>1078</v>
      </c>
      <c r="C53" s="6" t="s">
        <v>1079</v>
      </c>
      <c r="D53" s="5"/>
      <c r="E53" s="5" t="s">
        <v>16</v>
      </c>
      <c r="F53" s="5" t="str">
        <f t="shared" ref="F53:F82" si="12">P53</f>
        <v>Management</v>
      </c>
      <c r="G53" s="5" t="s">
        <v>106</v>
      </c>
      <c r="H53" s="5" t="s">
        <v>13</v>
      </c>
      <c r="I53" s="5" t="str">
        <f t="shared" si="2"/>
        <v>-</v>
      </c>
      <c r="J53" s="5" t="str">
        <f t="shared" si="3"/>
        <v>CEO</v>
      </c>
      <c r="K53" s="7" t="s">
        <v>1048</v>
      </c>
      <c r="L53" s="7" t="s">
        <v>106</v>
      </c>
      <c r="M53" s="7" t="s">
        <v>12</v>
      </c>
      <c r="N53" s="9" t="str">
        <f>_xlfn.IFNA(VLOOKUP(I53,[1]ALL!$B:$H,3,0),"")</f>
        <v/>
      </c>
      <c r="O53" s="49" t="s">
        <v>106</v>
      </c>
      <c r="P53" s="50" t="s">
        <v>105</v>
      </c>
      <c r="Q53" s="5" t="s">
        <v>12</v>
      </c>
      <c r="R53" s="5" t="s">
        <v>12</v>
      </c>
    </row>
    <row r="54" spans="1:18" hidden="1" x14ac:dyDescent="0.25">
      <c r="A54" s="5" t="s">
        <v>40</v>
      </c>
      <c r="B54" s="5" t="s">
        <v>1080</v>
      </c>
      <c r="C54" s="5" t="s">
        <v>1081</v>
      </c>
      <c r="D54" s="5" t="s">
        <v>1082</v>
      </c>
      <c r="E54" s="5" t="s">
        <v>16</v>
      </c>
      <c r="F54" s="5" t="str">
        <f t="shared" si="12"/>
        <v>Operational</v>
      </c>
      <c r="G54" s="5" t="str">
        <f t="shared" ref="G54:G68" si="13">O54</f>
        <v>Housekeeping Supervisor</v>
      </c>
      <c r="H54" s="5" t="s">
        <v>13</v>
      </c>
      <c r="I54" s="5">
        <f t="shared" si="2"/>
        <v>230801</v>
      </c>
      <c r="J54" s="5" t="str">
        <f t="shared" si="3"/>
        <v>Supervisor</v>
      </c>
      <c r="K54" s="7" t="str">
        <f>_xlfn.IFNA(VLOOKUP(I54,[1]ALL!$B:$H,7,0),"")</f>
        <v>Unit - ASHTA</v>
      </c>
      <c r="L54" s="7" t="str">
        <f>_xlfn.IFNA(VLOOKUP(I54,[1]ALL!$B:$H,5,0),"")</f>
        <v>Supervisor</v>
      </c>
      <c r="M54" s="7">
        <v>230801</v>
      </c>
      <c r="N54" s="9">
        <f>_xlfn.IFNA(VLOOKUP(I54,[1]ALL!$B:$H,3,0),"")</f>
        <v>45085</v>
      </c>
      <c r="O54" s="10" t="str">
        <f>_xlfn.IFNA(VLOOKUP(I54,[1]ALL!$B:$H,6,0),"")</f>
        <v>Housekeeping Supervisor</v>
      </c>
      <c r="P54" s="5" t="s">
        <v>121</v>
      </c>
      <c r="Q54" s="5" t="s">
        <v>12</v>
      </c>
      <c r="R54" s="5" t="s">
        <v>12</v>
      </c>
    </row>
    <row r="55" spans="1:18" hidden="1" x14ac:dyDescent="0.25">
      <c r="A55" s="5" t="s">
        <v>40</v>
      </c>
      <c r="B55" s="5" t="s">
        <v>1083</v>
      </c>
      <c r="C55" s="5" t="s">
        <v>1084</v>
      </c>
      <c r="D55" s="5" t="s">
        <v>1085</v>
      </c>
      <c r="E55" s="5" t="s">
        <v>16</v>
      </c>
      <c r="F55" s="5" t="str">
        <f t="shared" si="12"/>
        <v>Operational</v>
      </c>
      <c r="G55" s="5" t="str">
        <f t="shared" si="13"/>
        <v>Security &amp; Parking Supervisor</v>
      </c>
      <c r="H55" s="5" t="s">
        <v>13</v>
      </c>
      <c r="I55" s="5">
        <f t="shared" si="2"/>
        <v>241869</v>
      </c>
      <c r="J55" s="5" t="str">
        <f t="shared" si="3"/>
        <v>Supervisor</v>
      </c>
      <c r="K55" s="7" t="s">
        <v>1048</v>
      </c>
      <c r="L55" s="7" t="s">
        <v>986</v>
      </c>
      <c r="M55" s="7">
        <v>241869</v>
      </c>
      <c r="N55" s="9">
        <v>45582</v>
      </c>
      <c r="O55" s="10" t="s">
        <v>1086</v>
      </c>
      <c r="P55" s="5" t="s">
        <v>121</v>
      </c>
      <c r="Q55" s="5" t="s">
        <v>12</v>
      </c>
      <c r="R55" s="5" t="s">
        <v>12</v>
      </c>
    </row>
    <row r="56" spans="1:18" hidden="1" x14ac:dyDescent="0.25">
      <c r="A56" s="5" t="s">
        <v>743</v>
      </c>
      <c r="B56" s="5" t="s">
        <v>78</v>
      </c>
      <c r="C56" t="s">
        <v>1087</v>
      </c>
      <c r="D56" s="5"/>
      <c r="E56" s="5" t="s">
        <v>16</v>
      </c>
      <c r="F56" s="5" t="str">
        <f t="shared" si="12"/>
        <v>IT</v>
      </c>
      <c r="G56" s="5" t="str">
        <f t="shared" si="13"/>
        <v>IT Application Staff</v>
      </c>
      <c r="H56" s="5" t="s">
        <v>13</v>
      </c>
      <c r="I56" s="5" t="str">
        <f t="shared" si="2"/>
        <v>-</v>
      </c>
      <c r="J56" s="5" t="str">
        <f t="shared" si="3"/>
        <v>Staff</v>
      </c>
      <c r="K56" s="7" t="s">
        <v>1048</v>
      </c>
      <c r="L56" s="7" t="s">
        <v>942</v>
      </c>
      <c r="M56" s="7" t="s">
        <v>12</v>
      </c>
      <c r="N56" s="9">
        <v>45688</v>
      </c>
      <c r="O56" s="10" t="s">
        <v>563</v>
      </c>
      <c r="P56" s="5" t="s">
        <v>78</v>
      </c>
      <c r="Q56" s="5" t="s">
        <v>12</v>
      </c>
      <c r="R56" s="5" t="s">
        <v>12</v>
      </c>
    </row>
    <row r="57" spans="1:18" hidden="1" x14ac:dyDescent="0.25">
      <c r="A57" s="5" t="s">
        <v>40</v>
      </c>
      <c r="B57" s="5" t="s">
        <v>1088</v>
      </c>
      <c r="C57" s="5" t="s">
        <v>1089</v>
      </c>
      <c r="D57" s="5" t="s">
        <v>1090</v>
      </c>
      <c r="E57" s="5" t="s">
        <v>16</v>
      </c>
      <c r="F57" s="5" t="str">
        <f t="shared" si="12"/>
        <v>Operational</v>
      </c>
      <c r="G57" s="5" t="str">
        <f t="shared" si="13"/>
        <v>Fire &amp; Safety Supervisor</v>
      </c>
      <c r="H57" s="5" t="s">
        <v>13</v>
      </c>
      <c r="I57" s="5">
        <f t="shared" si="2"/>
        <v>210423</v>
      </c>
      <c r="J57" s="5" t="str">
        <f t="shared" si="3"/>
        <v>Supervisor</v>
      </c>
      <c r="K57" s="7" t="str">
        <f>_xlfn.IFNA(VLOOKUP(I57,[1]ALL!$B:$H,7,0),"")</f>
        <v>Unit - ASHTA</v>
      </c>
      <c r="L57" s="7" t="str">
        <f>_xlfn.IFNA(VLOOKUP(I57,[1]ALL!$B:$H,5,0),"")</f>
        <v>Supervisor</v>
      </c>
      <c r="M57" s="7">
        <v>210423</v>
      </c>
      <c r="N57" s="9">
        <f>_xlfn.IFNA(VLOOKUP(I57,[1]ALL!$B:$H,3,0),"")</f>
        <v>44350</v>
      </c>
      <c r="O57" s="10" t="str">
        <f>_xlfn.IFNA(VLOOKUP(I57,[1]ALL!$B:$H,6,0),"")</f>
        <v>Fire &amp; Safety Supervisor</v>
      </c>
      <c r="P57" s="5" t="s">
        <v>121</v>
      </c>
      <c r="Q57" s="5" t="s">
        <v>12</v>
      </c>
      <c r="R57" s="5" t="s">
        <v>12</v>
      </c>
    </row>
    <row r="58" spans="1:18" hidden="1" x14ac:dyDescent="0.25">
      <c r="A58" s="5" t="s">
        <v>40</v>
      </c>
      <c r="B58" s="5" t="s">
        <v>1091</v>
      </c>
      <c r="C58" s="5" t="s">
        <v>1092</v>
      </c>
      <c r="D58" s="5" t="s">
        <v>1093</v>
      </c>
      <c r="E58" s="5" t="s">
        <v>16</v>
      </c>
      <c r="F58" s="5" t="str">
        <f t="shared" si="12"/>
        <v>GE &amp; TR</v>
      </c>
      <c r="G58" s="5" t="str">
        <f t="shared" si="13"/>
        <v>GEA &amp; Tenant Relation Supervisor</v>
      </c>
      <c r="H58" s="5" t="s">
        <v>13</v>
      </c>
      <c r="I58" s="5">
        <f t="shared" si="2"/>
        <v>241985</v>
      </c>
      <c r="J58" s="5" t="str">
        <f t="shared" si="3"/>
        <v>Supervisor</v>
      </c>
      <c r="K58" s="7" t="s">
        <v>1048</v>
      </c>
      <c r="L58" s="7" t="s">
        <v>986</v>
      </c>
      <c r="M58" s="7">
        <v>241985</v>
      </c>
      <c r="N58" s="9">
        <v>45600</v>
      </c>
      <c r="O58" s="10" t="s">
        <v>1094</v>
      </c>
      <c r="P58" s="5" t="s">
        <v>645</v>
      </c>
      <c r="Q58" s="5" t="s">
        <v>12</v>
      </c>
      <c r="R58" s="5" t="s">
        <v>12</v>
      </c>
    </row>
    <row r="59" spans="1:18" hidden="1" x14ac:dyDescent="0.25">
      <c r="A59" s="5" t="s">
        <v>40</v>
      </c>
      <c r="B59" s="5" t="s">
        <v>1095</v>
      </c>
      <c r="C59" s="5" t="s">
        <v>1096</v>
      </c>
      <c r="D59" s="5" t="s">
        <v>1097</v>
      </c>
      <c r="E59" s="5" t="s">
        <v>16</v>
      </c>
      <c r="F59" s="5" t="str">
        <f t="shared" si="12"/>
        <v>Engineering</v>
      </c>
      <c r="G59" s="5" t="str">
        <f t="shared" si="13"/>
        <v>Plumbing Supervisor</v>
      </c>
      <c r="H59" s="5" t="s">
        <v>13</v>
      </c>
      <c r="I59" s="5">
        <f t="shared" si="2"/>
        <v>210176</v>
      </c>
      <c r="J59" s="5" t="str">
        <f t="shared" si="3"/>
        <v>Supervisor</v>
      </c>
      <c r="K59" s="7" t="str">
        <f>_xlfn.IFNA(VLOOKUP(I59,[1]ALL!$B:$H,7,0),"")</f>
        <v>Unit - ASHTA</v>
      </c>
      <c r="L59" s="7" t="str">
        <f>_xlfn.IFNA(VLOOKUP(I59,[1]ALL!$B:$H,5,0),"")</f>
        <v>Supervisor</v>
      </c>
      <c r="M59" s="7">
        <v>210176</v>
      </c>
      <c r="N59" s="9">
        <f>_xlfn.IFNA(VLOOKUP(I59,[1]ALL!$B:$H,3,0),"")</f>
        <v>44287</v>
      </c>
      <c r="O59" s="10" t="str">
        <f>_xlfn.IFNA(VLOOKUP(I59,[1]ALL!$B:$H,6,0),"")</f>
        <v>Plumbing Supervisor</v>
      </c>
      <c r="P59" s="5" t="str">
        <f>_xlfn.IFNA(VLOOKUP(I59,[1]ALL!$B:$H,4,0),"")</f>
        <v>Engineering</v>
      </c>
      <c r="Q59" s="5" t="s">
        <v>12</v>
      </c>
      <c r="R59" s="5" t="s">
        <v>12</v>
      </c>
    </row>
    <row r="60" spans="1:18" hidden="1" x14ac:dyDescent="0.25">
      <c r="A60" s="5" t="s">
        <v>40</v>
      </c>
      <c r="B60" s="5" t="s">
        <v>1098</v>
      </c>
      <c r="C60" s="5" t="s">
        <v>1099</v>
      </c>
      <c r="D60" s="5" t="s">
        <v>1100</v>
      </c>
      <c r="E60" s="5" t="s">
        <v>16</v>
      </c>
      <c r="F60" s="5" t="str">
        <f t="shared" si="12"/>
        <v>GE &amp; TR</v>
      </c>
      <c r="G60" s="5" t="str">
        <f t="shared" si="13"/>
        <v>GEA &amp; Tenant Relation Staff</v>
      </c>
      <c r="H60" s="5" t="s">
        <v>13</v>
      </c>
      <c r="I60" s="5">
        <f t="shared" si="2"/>
        <v>250056</v>
      </c>
      <c r="J60" s="5" t="str">
        <f t="shared" si="3"/>
        <v>Staff</v>
      </c>
      <c r="K60" s="7" t="s">
        <v>1048</v>
      </c>
      <c r="L60" s="7" t="s">
        <v>942</v>
      </c>
      <c r="M60" s="7">
        <v>250056</v>
      </c>
      <c r="N60" s="9">
        <v>45670</v>
      </c>
      <c r="O60" s="10" t="s">
        <v>1056</v>
      </c>
      <c r="P60" s="5" t="s">
        <v>645</v>
      </c>
      <c r="Q60" s="5" t="s">
        <v>12</v>
      </c>
      <c r="R60" s="5" t="s">
        <v>12</v>
      </c>
    </row>
    <row r="61" spans="1:18" hidden="1" x14ac:dyDescent="0.25">
      <c r="A61" s="5" t="s">
        <v>40</v>
      </c>
      <c r="B61" s="5" t="s">
        <v>1101</v>
      </c>
      <c r="C61" s="5" t="s">
        <v>1102</v>
      </c>
      <c r="D61" s="5" t="s">
        <v>1103</v>
      </c>
      <c r="E61" s="5" t="s">
        <v>16</v>
      </c>
      <c r="F61" s="5" t="str">
        <f t="shared" si="12"/>
        <v>Engineering</v>
      </c>
      <c r="G61" s="5" t="str">
        <f t="shared" si="13"/>
        <v>Civil Supervisor</v>
      </c>
      <c r="H61" s="5" t="s">
        <v>13</v>
      </c>
      <c r="I61" s="5">
        <f t="shared" si="2"/>
        <v>210275</v>
      </c>
      <c r="J61" s="5" t="str">
        <f t="shared" si="3"/>
        <v>Supervisor</v>
      </c>
      <c r="K61" s="7" t="str">
        <f>_xlfn.IFNA(VLOOKUP(I61,[1]ALL!$B:$H,7,0),"")</f>
        <v>Unit - ASHTA</v>
      </c>
      <c r="L61" s="7" t="str">
        <f>_xlfn.IFNA(VLOOKUP(I61,[1]ALL!$B:$H,5,0),"")</f>
        <v>Supervisor</v>
      </c>
      <c r="M61" s="7">
        <v>210275</v>
      </c>
      <c r="N61" s="9">
        <f>_xlfn.IFNA(VLOOKUP(I61,[1]ALL!$B:$H,3,0),"")</f>
        <v>44312</v>
      </c>
      <c r="O61" s="10" t="str">
        <f>_xlfn.IFNA(VLOOKUP(I61,[1]ALL!$B:$H,6,0),"")</f>
        <v>Civil Supervisor</v>
      </c>
      <c r="P61" s="5" t="str">
        <f>_xlfn.IFNA(VLOOKUP(I61,[1]ALL!$B:$H,4,0),"")</f>
        <v>Engineering</v>
      </c>
      <c r="Q61" s="5" t="s">
        <v>12</v>
      </c>
      <c r="R61" s="5" t="s">
        <v>12</v>
      </c>
    </row>
    <row r="62" spans="1:18" hidden="1" x14ac:dyDescent="0.25">
      <c r="A62" s="5" t="s">
        <v>40</v>
      </c>
      <c r="B62" s="5" t="s">
        <v>1104</v>
      </c>
      <c r="C62" s="5" t="s">
        <v>1105</v>
      </c>
      <c r="D62" s="5" t="s">
        <v>1106</v>
      </c>
      <c r="E62" s="5" t="s">
        <v>16</v>
      </c>
      <c r="F62" s="5" t="str">
        <f t="shared" si="12"/>
        <v>Engineering</v>
      </c>
      <c r="G62" s="5" t="str">
        <f t="shared" si="13"/>
        <v>Electrical Supervisor</v>
      </c>
      <c r="H62" s="5" t="s">
        <v>13</v>
      </c>
      <c r="I62" s="5">
        <f t="shared" si="2"/>
        <v>130983</v>
      </c>
      <c r="J62" s="5" t="str">
        <f t="shared" si="3"/>
        <v>Supervisor</v>
      </c>
      <c r="K62" s="7" t="str">
        <f>_xlfn.IFNA(VLOOKUP(I62,[1]ALL!$B:$H,7,0),"")</f>
        <v>Unit - ASHTA</v>
      </c>
      <c r="L62" s="7" t="str">
        <f>_xlfn.IFNA(VLOOKUP(I62,[1]ALL!$B:$H,5,0),"")</f>
        <v>Supervisor</v>
      </c>
      <c r="M62" s="7">
        <v>130983</v>
      </c>
      <c r="N62" s="9">
        <f>_xlfn.IFNA(VLOOKUP(I62,[1]ALL!$B:$H,3,0),"")</f>
        <v>41533</v>
      </c>
      <c r="O62" s="10" t="str">
        <f>_xlfn.IFNA(VLOOKUP(I62,[1]ALL!$B:$H,6,0),"")</f>
        <v>Electrical Supervisor</v>
      </c>
      <c r="P62" s="5" t="str">
        <f>_xlfn.IFNA(VLOOKUP(I62,[1]ALL!$B:$H,4,0),"")</f>
        <v>Engineering</v>
      </c>
      <c r="Q62" s="5" t="s">
        <v>12</v>
      </c>
      <c r="R62" s="5" t="s">
        <v>12</v>
      </c>
    </row>
    <row r="63" spans="1:18" hidden="1" x14ac:dyDescent="0.25">
      <c r="A63" s="5" t="s">
        <v>40</v>
      </c>
      <c r="B63" s="5" t="s">
        <v>1107</v>
      </c>
      <c r="C63" s="5" t="s">
        <v>1108</v>
      </c>
      <c r="D63" s="5" t="s">
        <v>1109</v>
      </c>
      <c r="E63" s="5" t="s">
        <v>16</v>
      </c>
      <c r="F63" s="5" t="str">
        <f t="shared" si="12"/>
        <v>GE &amp; TR</v>
      </c>
      <c r="G63" s="5" t="str">
        <f t="shared" si="13"/>
        <v>GEA &amp; Tenant Relation Staff</v>
      </c>
      <c r="H63" s="5" t="s">
        <v>13</v>
      </c>
      <c r="I63" s="5">
        <f t="shared" ref="I63:I128" si="14">M63</f>
        <v>230849</v>
      </c>
      <c r="J63" s="5" t="str">
        <f t="shared" ref="J63:J128" si="15">L63</f>
        <v>Senior Staff</v>
      </c>
      <c r="K63" s="7" t="str">
        <f>_xlfn.IFNA(VLOOKUP(I63,[1]ALL!$B:$H,7,0),"")</f>
        <v>Unit - ASHTA</v>
      </c>
      <c r="L63" s="7" t="str">
        <f>_xlfn.IFNA(VLOOKUP(I63,[1]ALL!$B:$H,5,0),"")</f>
        <v>Senior Staff</v>
      </c>
      <c r="M63" s="7">
        <v>230849</v>
      </c>
      <c r="N63" s="9">
        <f>_xlfn.IFNA(VLOOKUP(I63,[1]ALL!$B:$H,3,0),"")</f>
        <v>43339</v>
      </c>
      <c r="O63" s="10" t="str">
        <f>_xlfn.IFNA(VLOOKUP(I63,[1]ALL!$B:$H,6,0),"")</f>
        <v>GEA &amp; Tenant Relation Staff</v>
      </c>
      <c r="P63" s="5" t="s">
        <v>645</v>
      </c>
      <c r="Q63" s="5" t="s">
        <v>12</v>
      </c>
      <c r="R63" s="5" t="s">
        <v>12</v>
      </c>
    </row>
    <row r="64" spans="1:18" hidden="1" x14ac:dyDescent="0.25">
      <c r="A64" s="5" t="s">
        <v>40</v>
      </c>
      <c r="B64" s="5" t="s">
        <v>1110</v>
      </c>
      <c r="C64" s="5" t="s">
        <v>1111</v>
      </c>
      <c r="D64" s="5" t="s">
        <v>1112</v>
      </c>
      <c r="E64" s="5" t="s">
        <v>16</v>
      </c>
      <c r="F64" s="5" t="str">
        <f t="shared" si="12"/>
        <v>Operational</v>
      </c>
      <c r="G64" s="5" t="str">
        <f t="shared" si="13"/>
        <v>Operation Administration Staff</v>
      </c>
      <c r="H64" s="5" t="s">
        <v>13</v>
      </c>
      <c r="I64" s="5">
        <f t="shared" si="14"/>
        <v>232369</v>
      </c>
      <c r="J64" s="5" t="str">
        <f t="shared" si="15"/>
        <v>Staff</v>
      </c>
      <c r="K64" s="7" t="str">
        <f>_xlfn.IFNA(VLOOKUP(I64,[1]ALL!$B:$H,7,0),"")</f>
        <v>Unit - ASHTA</v>
      </c>
      <c r="L64" s="7" t="str">
        <f>_xlfn.IFNA(VLOOKUP(I64,[1]ALL!$B:$H,5,0),"")</f>
        <v>Staff</v>
      </c>
      <c r="M64" s="7">
        <v>232369</v>
      </c>
      <c r="N64" s="9">
        <f>_xlfn.IFNA(VLOOKUP(I64,[1]ALL!$B:$H,3,0),"")</f>
        <v>45293</v>
      </c>
      <c r="O64" s="10" t="s">
        <v>1113</v>
      </c>
      <c r="P64" s="5" t="s">
        <v>121</v>
      </c>
      <c r="Q64" s="5" t="s">
        <v>12</v>
      </c>
      <c r="R64" s="5" t="s">
        <v>12</v>
      </c>
    </row>
    <row r="65" spans="1:18" hidden="1" x14ac:dyDescent="0.25">
      <c r="A65" s="5" t="s">
        <v>40</v>
      </c>
      <c r="B65" s="5" t="s">
        <v>56</v>
      </c>
      <c r="C65" s="5" t="s">
        <v>57</v>
      </c>
      <c r="D65" s="5" t="s">
        <v>1114</v>
      </c>
      <c r="E65" s="5" t="s">
        <v>16</v>
      </c>
      <c r="F65" s="5" t="str">
        <f t="shared" si="12"/>
        <v>HR &amp; GA</v>
      </c>
      <c r="G65" s="5" t="str">
        <f t="shared" si="13"/>
        <v>HR &amp; GA Operation Supervisor</v>
      </c>
      <c r="H65" s="5" t="s">
        <v>14</v>
      </c>
      <c r="I65" s="5">
        <f t="shared" si="14"/>
        <v>110144</v>
      </c>
      <c r="J65" s="5" t="str">
        <f t="shared" si="15"/>
        <v>Supervisor</v>
      </c>
      <c r="K65" s="7" t="str">
        <f>_xlfn.IFNA(VLOOKUP(I65,[1]ALL!$B:$H,7,0),"")</f>
        <v>Unit - ASHTA</v>
      </c>
      <c r="L65" s="7" t="s">
        <v>986</v>
      </c>
      <c r="M65" s="7">
        <v>110144</v>
      </c>
      <c r="N65" s="9">
        <f>_xlfn.IFNA(VLOOKUP(I65,[1]ALL!$B:$H,3,0),"")</f>
        <v>40575</v>
      </c>
      <c r="O65" s="10" t="s">
        <v>58</v>
      </c>
      <c r="P65" s="5" t="str">
        <f>_xlfn.IFNA(VLOOKUP(I65,[1]ALL!$B:$H,4,0),"")</f>
        <v>HR &amp; GA</v>
      </c>
      <c r="Q65" s="5" t="s">
        <v>12</v>
      </c>
      <c r="R65" s="5" t="s">
        <v>12</v>
      </c>
    </row>
    <row r="66" spans="1:18" hidden="1" x14ac:dyDescent="0.25">
      <c r="A66" s="5" t="s">
        <v>40</v>
      </c>
      <c r="B66" s="5" t="s">
        <v>1115</v>
      </c>
      <c r="C66" s="6" t="s">
        <v>1116</v>
      </c>
      <c r="D66" s="5"/>
      <c r="E66" s="5" t="s">
        <v>16</v>
      </c>
      <c r="F66" s="5" t="str">
        <f t="shared" si="12"/>
        <v>Management</v>
      </c>
      <c r="G66" s="5" t="str">
        <f t="shared" si="13"/>
        <v>CEO</v>
      </c>
      <c r="H66" s="5" t="s">
        <v>13</v>
      </c>
      <c r="I66" s="5">
        <f t="shared" si="14"/>
        <v>121479</v>
      </c>
      <c r="J66" s="5" t="str">
        <f t="shared" si="15"/>
        <v>Assistant Manager</v>
      </c>
      <c r="K66" s="7" t="str">
        <f>_xlfn.IFNA(VLOOKUP(I66,[1]ALL!$B:$H,7,0),"")</f>
        <v>Head Office - ASGO</v>
      </c>
      <c r="L66" s="7" t="str">
        <f>_xlfn.IFNA(VLOOKUP(I66,[1]ALL!$B:$H,5,0),"")</f>
        <v>Assistant Manager</v>
      </c>
      <c r="M66" s="7">
        <v>121479</v>
      </c>
      <c r="N66" s="9">
        <f>_xlfn.IFNA(VLOOKUP(I66,[1]ALL!$B:$H,3,0),"")</f>
        <v>41244</v>
      </c>
      <c r="O66" s="49" t="s">
        <v>106</v>
      </c>
      <c r="P66" s="50" t="s">
        <v>105</v>
      </c>
      <c r="Q66" s="5" t="s">
        <v>12</v>
      </c>
      <c r="R66" s="5" t="s">
        <v>12</v>
      </c>
    </row>
    <row r="67" spans="1:18" hidden="1" x14ac:dyDescent="0.25">
      <c r="A67" s="5" t="s">
        <v>743</v>
      </c>
      <c r="B67" s="5" t="s">
        <v>1117</v>
      </c>
      <c r="C67" s="5" t="s">
        <v>1118</v>
      </c>
      <c r="D67" s="5"/>
      <c r="E67" s="5" t="s">
        <v>16</v>
      </c>
      <c r="F67" s="5" t="str">
        <f t="shared" si="12"/>
        <v>Other</v>
      </c>
      <c r="G67" s="5" t="str">
        <f t="shared" si="13"/>
        <v>-</v>
      </c>
      <c r="H67" s="5" t="s">
        <v>13</v>
      </c>
      <c r="I67" s="5" t="str">
        <f t="shared" si="14"/>
        <v>-</v>
      </c>
      <c r="J67" s="5" t="str">
        <f t="shared" si="15"/>
        <v>Staff</v>
      </c>
      <c r="K67" s="7" t="s">
        <v>1048</v>
      </c>
      <c r="L67" s="7" t="s">
        <v>942</v>
      </c>
      <c r="M67" s="7" t="s">
        <v>12</v>
      </c>
      <c r="N67" s="5"/>
      <c r="O67" s="5" t="s">
        <v>12</v>
      </c>
      <c r="P67" s="5" t="s">
        <v>1066</v>
      </c>
      <c r="Q67" s="5" t="s">
        <v>12</v>
      </c>
      <c r="R67" s="5" t="s">
        <v>12</v>
      </c>
    </row>
    <row r="68" spans="1:18" hidden="1" x14ac:dyDescent="0.25">
      <c r="A68" s="5" t="s">
        <v>40</v>
      </c>
      <c r="B68" s="5" t="s">
        <v>59</v>
      </c>
      <c r="C68" t="s">
        <v>60</v>
      </c>
      <c r="D68" s="5" t="s">
        <v>1119</v>
      </c>
      <c r="E68" s="5" t="s">
        <v>16</v>
      </c>
      <c r="F68" s="5" t="str">
        <f t="shared" si="12"/>
        <v>Center Experience</v>
      </c>
      <c r="G68" s="5" t="str">
        <f t="shared" si="13"/>
        <v>Casual Leasing Assistant Manager</v>
      </c>
      <c r="H68" s="5" t="s">
        <v>14</v>
      </c>
      <c r="I68" s="5">
        <f t="shared" si="14"/>
        <v>241312</v>
      </c>
      <c r="J68" s="5" t="str">
        <f t="shared" si="15"/>
        <v>Assistant Manager</v>
      </c>
      <c r="K68" s="7" t="s">
        <v>1048</v>
      </c>
      <c r="L68" s="7" t="s">
        <v>1120</v>
      </c>
      <c r="M68" s="7">
        <v>241312</v>
      </c>
      <c r="N68" s="9">
        <v>45495</v>
      </c>
      <c r="O68" s="10" t="s">
        <v>61</v>
      </c>
      <c r="P68" s="5" t="s">
        <v>43</v>
      </c>
      <c r="Q68" s="5" t="s">
        <v>12</v>
      </c>
      <c r="R68" s="5" t="s">
        <v>12</v>
      </c>
    </row>
    <row r="69" spans="1:18" hidden="1" x14ac:dyDescent="0.25">
      <c r="A69" s="5" t="s">
        <v>40</v>
      </c>
      <c r="B69" s="5" t="s">
        <v>1121</v>
      </c>
      <c r="C69" s="6" t="s">
        <v>1122</v>
      </c>
      <c r="D69" s="5"/>
      <c r="E69" s="5" t="s">
        <v>16</v>
      </c>
      <c r="F69" s="5" t="str">
        <f t="shared" si="12"/>
        <v>Management</v>
      </c>
      <c r="G69" s="5" t="s">
        <v>106</v>
      </c>
      <c r="H69" s="5" t="s">
        <v>13</v>
      </c>
      <c r="I69" s="5" t="str">
        <f t="shared" si="14"/>
        <v>-</v>
      </c>
      <c r="J69" s="5" t="str">
        <f t="shared" si="15"/>
        <v>CEO</v>
      </c>
      <c r="K69" s="7" t="s">
        <v>1048</v>
      </c>
      <c r="L69" s="7" t="s">
        <v>106</v>
      </c>
      <c r="M69" s="7" t="s">
        <v>12</v>
      </c>
      <c r="N69" s="9" t="str">
        <f>_xlfn.IFNA(VLOOKUP(I69,[1]ALL!$B:$H,3,0),"")</f>
        <v/>
      </c>
      <c r="O69" s="49" t="s">
        <v>106</v>
      </c>
      <c r="P69" s="50" t="s">
        <v>105</v>
      </c>
      <c r="Q69" s="5" t="s">
        <v>12</v>
      </c>
      <c r="R69" s="5" t="s">
        <v>12</v>
      </c>
    </row>
    <row r="70" spans="1:18" hidden="1" x14ac:dyDescent="0.25">
      <c r="A70" s="5" t="s">
        <v>743</v>
      </c>
      <c r="B70" s="5" t="s">
        <v>1123</v>
      </c>
      <c r="C70" t="s">
        <v>1124</v>
      </c>
      <c r="D70" s="5"/>
      <c r="E70" s="5" t="s">
        <v>16</v>
      </c>
      <c r="F70" s="5" t="str">
        <f t="shared" si="12"/>
        <v>Tenant Relation</v>
      </c>
      <c r="G70" s="5" t="s">
        <v>728</v>
      </c>
      <c r="H70" s="5" t="s">
        <v>13</v>
      </c>
      <c r="I70" s="5" t="str">
        <f t="shared" si="14"/>
        <v>-</v>
      </c>
      <c r="J70" s="5" t="str">
        <f t="shared" si="15"/>
        <v>Staff</v>
      </c>
      <c r="K70" s="7" t="s">
        <v>1048</v>
      </c>
      <c r="L70" s="7" t="s">
        <v>942</v>
      </c>
      <c r="M70" s="7" t="s">
        <v>12</v>
      </c>
      <c r="N70" s="5"/>
      <c r="O70" s="5"/>
      <c r="P70" s="5" t="s">
        <v>682</v>
      </c>
      <c r="Q70" s="5" t="s">
        <v>12</v>
      </c>
      <c r="R70" s="5" t="s">
        <v>12</v>
      </c>
    </row>
    <row r="71" spans="1:18" hidden="1" x14ac:dyDescent="0.25">
      <c r="A71" s="5" t="s">
        <v>40</v>
      </c>
      <c r="B71" s="5" t="s">
        <v>1125</v>
      </c>
      <c r="C71" s="6" t="s">
        <v>1126</v>
      </c>
      <c r="D71" s="5"/>
      <c r="E71" s="5" t="s">
        <v>16</v>
      </c>
      <c r="F71" s="5" t="str">
        <f t="shared" si="12"/>
        <v>Management</v>
      </c>
      <c r="G71" s="5" t="s">
        <v>106</v>
      </c>
      <c r="H71" s="5" t="s">
        <v>13</v>
      </c>
      <c r="I71" s="5" t="str">
        <f t="shared" si="14"/>
        <v>-</v>
      </c>
      <c r="J71" s="5" t="str">
        <f t="shared" si="15"/>
        <v>CEO</v>
      </c>
      <c r="K71" s="7" t="s">
        <v>1048</v>
      </c>
      <c r="L71" s="7" t="s">
        <v>106</v>
      </c>
      <c r="M71" s="7" t="s">
        <v>12</v>
      </c>
      <c r="N71" s="9" t="str">
        <f>_xlfn.IFNA(VLOOKUP(I71,[1]ALL!$B:$H,3,0),"")</f>
        <v/>
      </c>
      <c r="O71" s="49" t="s">
        <v>106</v>
      </c>
      <c r="P71" s="50" t="s">
        <v>105</v>
      </c>
      <c r="Q71" s="5" t="s">
        <v>12</v>
      </c>
      <c r="R71" s="5" t="s">
        <v>12</v>
      </c>
    </row>
    <row r="72" spans="1:18" hidden="1" x14ac:dyDescent="0.25">
      <c r="A72" s="5" t="s">
        <v>40</v>
      </c>
      <c r="B72" s="5" t="s">
        <v>103</v>
      </c>
      <c r="C72" s="6" t="s">
        <v>1127</v>
      </c>
      <c r="D72" s="5"/>
      <c r="E72" s="5" t="s">
        <v>22</v>
      </c>
      <c r="F72" s="5" t="str">
        <f t="shared" si="12"/>
        <v>Management</v>
      </c>
      <c r="G72" s="5" t="s">
        <v>106</v>
      </c>
      <c r="H72" s="5" t="s">
        <v>13</v>
      </c>
      <c r="I72" s="5" t="str">
        <f t="shared" si="14"/>
        <v>-</v>
      </c>
      <c r="J72" s="5" t="str">
        <f t="shared" si="15"/>
        <v>CEO</v>
      </c>
      <c r="K72" s="7" t="s">
        <v>1128</v>
      </c>
      <c r="L72" s="7" t="s">
        <v>106</v>
      </c>
      <c r="M72" s="7" t="s">
        <v>12</v>
      </c>
      <c r="N72" s="9" t="str">
        <f>_xlfn.IFNA(VLOOKUP(I72,[1]ALL!$B:$H,3,0),"")</f>
        <v/>
      </c>
      <c r="O72" s="10" t="s">
        <v>106</v>
      </c>
      <c r="P72" s="50" t="s">
        <v>105</v>
      </c>
      <c r="Q72" s="5" t="s">
        <v>12</v>
      </c>
      <c r="R72" s="5" t="s">
        <v>12</v>
      </c>
    </row>
    <row r="73" spans="1:18" hidden="1" x14ac:dyDescent="0.25">
      <c r="A73" s="5" t="s">
        <v>40</v>
      </c>
      <c r="B73" s="5" t="s">
        <v>1129</v>
      </c>
      <c r="C73" s="5" t="s">
        <v>1130</v>
      </c>
      <c r="D73" s="5"/>
      <c r="E73" s="5" t="s">
        <v>22</v>
      </c>
      <c r="F73" s="5" t="str">
        <f t="shared" si="12"/>
        <v>Operational</v>
      </c>
      <c r="G73" s="5" t="str">
        <f>O73</f>
        <v>F &amp; B Supervisor</v>
      </c>
      <c r="H73" s="5" t="s">
        <v>13</v>
      </c>
      <c r="I73" s="5">
        <f t="shared" si="14"/>
        <v>230674</v>
      </c>
      <c r="J73" s="5" t="str">
        <f t="shared" si="15"/>
        <v>Supervisor</v>
      </c>
      <c r="K73" s="7" t="str">
        <f>_xlfn.IFNA(VLOOKUP(I73,[1]ALL!$B:$H,7,0),"")</f>
        <v>Unit - HUBLIFE</v>
      </c>
      <c r="L73" s="7" t="str">
        <f>_xlfn.IFNA(VLOOKUP(I73,[1]ALL!$B:$H,5,0),"")</f>
        <v>Supervisor</v>
      </c>
      <c r="M73" s="7">
        <v>230674</v>
      </c>
      <c r="N73" s="9">
        <f>_xlfn.IFNA(VLOOKUP(I73,[1]ALL!$B:$H,3,0),"")</f>
        <v>42529</v>
      </c>
      <c r="O73" s="10" t="str">
        <f>_xlfn.IFNA(VLOOKUP(I73,[1]ALL!$B:$H,6,0),"")</f>
        <v>F &amp; B Supervisor</v>
      </c>
      <c r="P73" s="5" t="s">
        <v>121</v>
      </c>
      <c r="Q73" s="5" t="s">
        <v>12</v>
      </c>
      <c r="R73" s="5" t="s">
        <v>12</v>
      </c>
    </row>
    <row r="74" spans="1:18" hidden="1" x14ac:dyDescent="0.25">
      <c r="A74" s="5" t="s">
        <v>40</v>
      </c>
      <c r="B74" s="5" t="s">
        <v>1131</v>
      </c>
      <c r="C74" s="5" t="s">
        <v>1132</v>
      </c>
      <c r="D74" s="5"/>
      <c r="E74" s="5" t="s">
        <v>22</v>
      </c>
      <c r="F74" s="5" t="str">
        <f t="shared" si="12"/>
        <v>Center Experience</v>
      </c>
      <c r="G74" s="5" t="str">
        <f>O74</f>
        <v>Events Supervisor</v>
      </c>
      <c r="H74" s="5" t="s">
        <v>13</v>
      </c>
      <c r="I74" s="5">
        <f t="shared" si="14"/>
        <v>210383</v>
      </c>
      <c r="J74" s="5" t="str">
        <f t="shared" si="15"/>
        <v>Supervisor</v>
      </c>
      <c r="K74" s="7" t="str">
        <f>_xlfn.IFNA(VLOOKUP(I74,[1]ALL!$B:$H,7,0),"")</f>
        <v>Unit - HUBLIFE</v>
      </c>
      <c r="L74" s="7" t="str">
        <f>_xlfn.IFNA(VLOOKUP(I74,[1]ALL!$B:$H,5,0),"")</f>
        <v>Supervisor</v>
      </c>
      <c r="M74" s="7">
        <v>210383</v>
      </c>
      <c r="N74" s="9">
        <f>_xlfn.IFNA(VLOOKUP(I74,[1]ALL!$B:$H,3,0),"")</f>
        <v>44340</v>
      </c>
      <c r="O74" s="10" t="str">
        <f>_xlfn.IFNA(VLOOKUP(I74,[1]ALL!$B:$H,6,0),"")</f>
        <v>Events Supervisor</v>
      </c>
      <c r="P74" s="5" t="str">
        <f>_xlfn.IFNA(VLOOKUP(I74,[1]ALL!$B:$H,4,0),"")</f>
        <v>Center Experience</v>
      </c>
      <c r="Q74" s="5" t="s">
        <v>12</v>
      </c>
      <c r="R74" s="5" t="s">
        <v>12</v>
      </c>
    </row>
    <row r="75" spans="1:18" hidden="1" x14ac:dyDescent="0.25">
      <c r="A75" s="5" t="s">
        <v>40</v>
      </c>
      <c r="B75" s="5" t="s">
        <v>1133</v>
      </c>
      <c r="C75" s="5" t="s">
        <v>1134</v>
      </c>
      <c r="D75" s="5" t="s">
        <v>1135</v>
      </c>
      <c r="E75" s="5" t="s">
        <v>22</v>
      </c>
      <c r="F75" s="5" t="str">
        <f t="shared" si="12"/>
        <v>Center Experience</v>
      </c>
      <c r="G75" s="5" t="s">
        <v>1136</v>
      </c>
      <c r="H75" s="5" t="s">
        <v>13</v>
      </c>
      <c r="I75" s="5">
        <f t="shared" si="14"/>
        <v>241001</v>
      </c>
      <c r="J75" s="5" t="str">
        <f t="shared" si="15"/>
        <v>Senior Staff</v>
      </c>
      <c r="K75" s="7" t="s">
        <v>1128</v>
      </c>
      <c r="L75" s="7" t="s">
        <v>929</v>
      </c>
      <c r="M75" s="7">
        <v>241001</v>
      </c>
      <c r="N75" s="9">
        <v>45454</v>
      </c>
      <c r="O75" s="10" t="s">
        <v>1136</v>
      </c>
      <c r="P75" s="5" t="s">
        <v>43</v>
      </c>
      <c r="Q75" s="5" t="s">
        <v>12</v>
      </c>
      <c r="R75" s="5" t="s">
        <v>12</v>
      </c>
    </row>
    <row r="76" spans="1:18" hidden="1" x14ac:dyDescent="0.25">
      <c r="A76" s="5" t="s">
        <v>40</v>
      </c>
      <c r="B76" s="5" t="s">
        <v>62</v>
      </c>
      <c r="C76" s="5" t="s">
        <v>63</v>
      </c>
      <c r="D76" s="5" t="s">
        <v>1137</v>
      </c>
      <c r="E76" s="5" t="s">
        <v>22</v>
      </c>
      <c r="F76" s="5" t="str">
        <f t="shared" si="12"/>
        <v>Center Experience</v>
      </c>
      <c r="G76" s="5" t="str">
        <f t="shared" ref="G76:G86" si="16">O76</f>
        <v>Events Assistant Manager</v>
      </c>
      <c r="H76" s="5" t="s">
        <v>14</v>
      </c>
      <c r="I76" s="5" t="str">
        <f t="shared" si="14"/>
        <v>-</v>
      </c>
      <c r="J76" s="5" t="str">
        <f t="shared" si="15"/>
        <v>Assistant Manager</v>
      </c>
      <c r="K76" s="7" t="s">
        <v>1128</v>
      </c>
      <c r="L76" s="7" t="s">
        <v>1120</v>
      </c>
      <c r="M76" s="7" t="s">
        <v>12</v>
      </c>
      <c r="N76" s="9">
        <v>45782</v>
      </c>
      <c r="O76" s="10" t="s">
        <v>64</v>
      </c>
      <c r="P76" s="5" t="s">
        <v>43</v>
      </c>
      <c r="Q76" s="5" t="s">
        <v>1019</v>
      </c>
      <c r="R76" s="5" t="s">
        <v>1138</v>
      </c>
    </row>
    <row r="77" spans="1:18" hidden="1" x14ac:dyDescent="0.25">
      <c r="A77" s="5" t="s">
        <v>743</v>
      </c>
      <c r="B77" t="s">
        <v>1139</v>
      </c>
      <c r="C77" t="s">
        <v>1140</v>
      </c>
      <c r="D77" s="5"/>
      <c r="E77" s="5" t="s">
        <v>22</v>
      </c>
      <c r="F77" s="5" t="str">
        <f t="shared" ref="F77" si="17">P77</f>
        <v>Engineering</v>
      </c>
      <c r="G77" s="5" t="str">
        <f t="shared" ref="G77" si="18">O77</f>
        <v>Engineering Staff</v>
      </c>
      <c r="H77" s="5" t="s">
        <v>13</v>
      </c>
      <c r="I77" s="5" t="str">
        <f t="shared" ref="I77" si="19">M77</f>
        <v>-</v>
      </c>
      <c r="J77" s="5" t="str">
        <f t="shared" ref="J77" si="20">L77</f>
        <v>Staff</v>
      </c>
      <c r="K77" s="7" t="s">
        <v>1128</v>
      </c>
      <c r="L77" s="7" t="s">
        <v>942</v>
      </c>
      <c r="M77" s="7" t="s">
        <v>12</v>
      </c>
      <c r="N77" s="9"/>
      <c r="O77" s="10" t="s">
        <v>742</v>
      </c>
      <c r="P77" s="5" t="s">
        <v>271</v>
      </c>
      <c r="Q77" s="5" t="s">
        <v>12</v>
      </c>
      <c r="R77" s="5" t="s">
        <v>12</v>
      </c>
    </row>
    <row r="78" spans="1:18" hidden="1" x14ac:dyDescent="0.25">
      <c r="A78" s="5" t="s">
        <v>743</v>
      </c>
      <c r="B78" s="5" t="s">
        <v>1141</v>
      </c>
      <c r="C78" s="5" t="s">
        <v>1142</v>
      </c>
      <c r="D78" s="5"/>
      <c r="E78" s="5" t="s">
        <v>22</v>
      </c>
      <c r="F78" s="5" t="str">
        <f t="shared" si="12"/>
        <v>Operational</v>
      </c>
      <c r="G78" s="5" t="str">
        <f t="shared" si="16"/>
        <v>HSE Staff (Outsource)</v>
      </c>
      <c r="H78" s="5" t="s">
        <v>12</v>
      </c>
      <c r="I78" s="5" t="str">
        <f t="shared" si="14"/>
        <v>-</v>
      </c>
      <c r="J78" s="5" t="str">
        <f t="shared" si="15"/>
        <v>Staff</v>
      </c>
      <c r="K78" s="7" t="s">
        <v>1128</v>
      </c>
      <c r="L78" s="7" t="s">
        <v>942</v>
      </c>
      <c r="M78" s="7" t="s">
        <v>12</v>
      </c>
      <c r="N78" s="51">
        <v>45812</v>
      </c>
      <c r="O78" s="10" t="s">
        <v>1143</v>
      </c>
      <c r="P78" s="5" t="s">
        <v>121</v>
      </c>
      <c r="Q78" s="5" t="s">
        <v>12</v>
      </c>
      <c r="R78" s="5" t="s">
        <v>1144</v>
      </c>
    </row>
    <row r="79" spans="1:18" hidden="1" x14ac:dyDescent="0.25">
      <c r="A79" s="5" t="s">
        <v>743</v>
      </c>
      <c r="B79" s="5" t="s">
        <v>1145</v>
      </c>
      <c r="C79" s="5" t="s">
        <v>1146</v>
      </c>
      <c r="D79" s="5"/>
      <c r="E79" s="5" t="s">
        <v>22</v>
      </c>
      <c r="F79" s="5" t="str">
        <f t="shared" si="12"/>
        <v>GE &amp; TR</v>
      </c>
      <c r="G79" s="5" t="str">
        <f t="shared" si="16"/>
        <v>Tenant Relation Staff</v>
      </c>
      <c r="H79" s="5" t="s">
        <v>13</v>
      </c>
      <c r="I79" s="5" t="str">
        <f t="shared" si="14"/>
        <v>-</v>
      </c>
      <c r="J79" s="5" t="str">
        <f t="shared" si="15"/>
        <v>Staff</v>
      </c>
      <c r="K79" s="7" t="s">
        <v>1128</v>
      </c>
      <c r="L79" s="7" t="s">
        <v>942</v>
      </c>
      <c r="M79" s="7" t="s">
        <v>12</v>
      </c>
      <c r="N79" s="5"/>
      <c r="O79" s="10" t="s">
        <v>728</v>
      </c>
      <c r="P79" s="5" t="s">
        <v>645</v>
      </c>
      <c r="Q79" s="5" t="s">
        <v>12</v>
      </c>
      <c r="R79" s="5" t="s">
        <v>12</v>
      </c>
    </row>
    <row r="80" spans="1:18" hidden="1" x14ac:dyDescent="0.25">
      <c r="A80" s="5" t="s">
        <v>40</v>
      </c>
      <c r="B80" s="5" t="s">
        <v>1147</v>
      </c>
      <c r="C80" t="s">
        <v>1148</v>
      </c>
      <c r="D80" s="5" t="s">
        <v>1149</v>
      </c>
      <c r="E80" s="5" t="s">
        <v>22</v>
      </c>
      <c r="F80" s="5" t="str">
        <f t="shared" si="12"/>
        <v>GE &amp; TR</v>
      </c>
      <c r="G80" s="5" t="str">
        <f t="shared" si="16"/>
        <v>Tenant Relation Staff</v>
      </c>
      <c r="H80" s="5" t="s">
        <v>13</v>
      </c>
      <c r="I80" s="5">
        <f t="shared" si="14"/>
        <v>241299</v>
      </c>
      <c r="J80" s="5" t="str">
        <f t="shared" si="15"/>
        <v>Staff</v>
      </c>
      <c r="K80" s="7" t="s">
        <v>1128</v>
      </c>
      <c r="L80" s="7" t="s">
        <v>942</v>
      </c>
      <c r="M80" s="7">
        <v>241299</v>
      </c>
      <c r="N80" s="9">
        <v>45489</v>
      </c>
      <c r="O80" s="10" t="s">
        <v>728</v>
      </c>
      <c r="P80" s="5" t="s">
        <v>645</v>
      </c>
      <c r="Q80" s="5" t="s">
        <v>12</v>
      </c>
      <c r="R80" s="5" t="s">
        <v>12</v>
      </c>
    </row>
    <row r="81" spans="1:18" hidden="1" x14ac:dyDescent="0.25">
      <c r="A81" s="5" t="s">
        <v>40</v>
      </c>
      <c r="B81" s="5" t="s">
        <v>1078</v>
      </c>
      <c r="C81" s="6" t="s">
        <v>1150</v>
      </c>
      <c r="D81" s="5"/>
      <c r="E81" s="5" t="s">
        <v>22</v>
      </c>
      <c r="F81" s="5" t="str">
        <f t="shared" si="12"/>
        <v>Management</v>
      </c>
      <c r="G81" s="5" t="str">
        <f t="shared" si="16"/>
        <v>CEO</v>
      </c>
      <c r="H81" s="5" t="s">
        <v>13</v>
      </c>
      <c r="I81" s="5" t="str">
        <f t="shared" si="14"/>
        <v>-</v>
      </c>
      <c r="J81" s="5" t="str">
        <f t="shared" si="15"/>
        <v>CEO</v>
      </c>
      <c r="K81" s="7" t="s">
        <v>1128</v>
      </c>
      <c r="L81" s="7" t="s">
        <v>106</v>
      </c>
      <c r="M81" s="7" t="s">
        <v>12</v>
      </c>
      <c r="N81" s="9" t="str">
        <f>_xlfn.IFNA(VLOOKUP(I81,[1]ALL!$B:$H,3,0),"")</f>
        <v/>
      </c>
      <c r="O81" s="10" t="s">
        <v>106</v>
      </c>
      <c r="P81" s="50" t="s">
        <v>105</v>
      </c>
      <c r="Q81" s="5" t="s">
        <v>12</v>
      </c>
      <c r="R81" s="5" t="s">
        <v>12</v>
      </c>
    </row>
    <row r="82" spans="1:18" hidden="1" x14ac:dyDescent="0.25">
      <c r="A82" s="5" t="s">
        <v>40</v>
      </c>
      <c r="B82" s="5" t="s">
        <v>1151</v>
      </c>
      <c r="C82" s="5" t="s">
        <v>1152</v>
      </c>
      <c r="D82" s="5" t="s">
        <v>1153</v>
      </c>
      <c r="E82" s="5" t="s">
        <v>22</v>
      </c>
      <c r="F82" s="5" t="str">
        <f t="shared" si="12"/>
        <v>Operational</v>
      </c>
      <c r="G82" s="5" t="str">
        <f t="shared" si="16"/>
        <v>Operation Mall Administration Staff</v>
      </c>
      <c r="H82" s="5" t="s">
        <v>13</v>
      </c>
      <c r="I82" s="5">
        <f t="shared" si="14"/>
        <v>240208</v>
      </c>
      <c r="J82" s="5" t="str">
        <f t="shared" si="15"/>
        <v>Staff</v>
      </c>
      <c r="K82" s="7" t="str">
        <f>_xlfn.IFNA(VLOOKUP(I82,[1]ALL!$B:$H,7,0),"")</f>
        <v>Unit - HUBLIFE</v>
      </c>
      <c r="L82" s="7" t="str">
        <f>_xlfn.IFNA(VLOOKUP(I82,[1]ALL!$B:$H,5,0),"")</f>
        <v>Staff</v>
      </c>
      <c r="M82" s="7">
        <v>240208</v>
      </c>
      <c r="N82" s="9">
        <f>_xlfn.IFNA(VLOOKUP(I82,[1]ALL!$B:$H,3,0),"")</f>
        <v>45327</v>
      </c>
      <c r="O82" s="10" t="str">
        <f>_xlfn.IFNA(VLOOKUP(I82,[1]ALL!$B:$H,6,0),"")</f>
        <v>Operation Mall Administration Staff</v>
      </c>
      <c r="P82" s="5" t="s">
        <v>121</v>
      </c>
      <c r="Q82" s="5" t="s">
        <v>12</v>
      </c>
      <c r="R82" s="5" t="s">
        <v>12</v>
      </c>
    </row>
    <row r="83" spans="1:18" hidden="1" x14ac:dyDescent="0.25">
      <c r="A83" s="5" t="s">
        <v>40</v>
      </c>
      <c r="B83" s="5" t="s">
        <v>1154</v>
      </c>
      <c r="C83" s="5" t="s">
        <v>1155</v>
      </c>
      <c r="D83" s="5" t="s">
        <v>1156</v>
      </c>
      <c r="E83" s="5" t="s">
        <v>22</v>
      </c>
      <c r="F83" s="5" t="str">
        <f t="shared" ref="F83:F118" si="21">P83</f>
        <v>Operational</v>
      </c>
      <c r="G83" s="5" t="str">
        <f t="shared" si="16"/>
        <v>Landscape Supervisor</v>
      </c>
      <c r="H83" s="5" t="s">
        <v>13</v>
      </c>
      <c r="I83" s="5">
        <f t="shared" si="14"/>
        <v>242069</v>
      </c>
      <c r="J83" s="5" t="str">
        <f t="shared" si="15"/>
        <v>Supervisor</v>
      </c>
      <c r="K83" s="7" t="s">
        <v>1128</v>
      </c>
      <c r="L83" s="7" t="s">
        <v>986</v>
      </c>
      <c r="M83" s="7">
        <v>242069</v>
      </c>
      <c r="N83" s="9">
        <v>45614</v>
      </c>
      <c r="O83" s="10" t="s">
        <v>998</v>
      </c>
      <c r="P83" s="5" t="s">
        <v>121</v>
      </c>
      <c r="Q83" s="5" t="s">
        <v>12</v>
      </c>
      <c r="R83" s="5" t="s">
        <v>12</v>
      </c>
    </row>
    <row r="84" spans="1:18" hidden="1" x14ac:dyDescent="0.25">
      <c r="A84" s="5" t="s">
        <v>40</v>
      </c>
      <c r="B84" s="5" t="s">
        <v>1157</v>
      </c>
      <c r="C84" s="5" t="s">
        <v>1158</v>
      </c>
      <c r="D84" s="11" t="s">
        <v>1159</v>
      </c>
      <c r="E84" s="5" t="s">
        <v>22</v>
      </c>
      <c r="F84" s="5" t="str">
        <f t="shared" si="21"/>
        <v>Engineering</v>
      </c>
      <c r="G84" s="5" t="str">
        <f t="shared" si="16"/>
        <v>Civil Supervisor</v>
      </c>
      <c r="H84" s="5" t="s">
        <v>13</v>
      </c>
      <c r="I84" s="5">
        <f t="shared" si="14"/>
        <v>240950</v>
      </c>
      <c r="J84" s="5" t="str">
        <f t="shared" si="15"/>
        <v>Supervisor</v>
      </c>
      <c r="K84" s="7" t="s">
        <v>1128</v>
      </c>
      <c r="L84" s="7" t="s">
        <v>986</v>
      </c>
      <c r="M84" s="7">
        <v>240950</v>
      </c>
      <c r="N84" s="9">
        <v>45446</v>
      </c>
      <c r="O84" s="10" t="s">
        <v>1160</v>
      </c>
      <c r="P84" s="5" t="s">
        <v>271</v>
      </c>
      <c r="Q84" s="5" t="s">
        <v>12</v>
      </c>
      <c r="R84" s="5" t="s">
        <v>12</v>
      </c>
    </row>
    <row r="85" spans="1:18" hidden="1" x14ac:dyDescent="0.25">
      <c r="A85" s="5" t="s">
        <v>40</v>
      </c>
      <c r="B85" s="5" t="s">
        <v>1161</v>
      </c>
      <c r="C85" s="5" t="s">
        <v>1162</v>
      </c>
      <c r="D85" s="5" t="s">
        <v>1163</v>
      </c>
      <c r="E85" s="5" t="s">
        <v>22</v>
      </c>
      <c r="F85" s="5" t="str">
        <f t="shared" si="21"/>
        <v>Operational</v>
      </c>
      <c r="G85" s="5" t="str">
        <f t="shared" si="16"/>
        <v>F &amp; B Staff</v>
      </c>
      <c r="H85" s="5" t="s">
        <v>13</v>
      </c>
      <c r="I85" s="5">
        <f t="shared" si="14"/>
        <v>221123</v>
      </c>
      <c r="J85" s="5" t="str">
        <f t="shared" si="15"/>
        <v>Staff</v>
      </c>
      <c r="K85" s="7" t="s">
        <v>1128</v>
      </c>
      <c r="L85" s="7" t="str">
        <f>_xlfn.IFNA(VLOOKUP(I85,[1]ALL!$B:$H,5,0),"")</f>
        <v>Staff</v>
      </c>
      <c r="M85" s="7">
        <v>221123</v>
      </c>
      <c r="N85" s="9">
        <f>_xlfn.IFNA(VLOOKUP(I85,[1]ALL!$B:$H,3,0),"")</f>
        <v>44774</v>
      </c>
      <c r="O85" s="10" t="str">
        <f>_xlfn.IFNA(VLOOKUP(I85,[1]ALL!$B:$H,6,0),"")</f>
        <v>F &amp; B Staff</v>
      </c>
      <c r="P85" s="5" t="s">
        <v>121</v>
      </c>
      <c r="Q85" s="5" t="s">
        <v>975</v>
      </c>
      <c r="R85" t="s">
        <v>1164</v>
      </c>
    </row>
    <row r="86" spans="1:18" hidden="1" x14ac:dyDescent="0.25">
      <c r="A86" s="5" t="s">
        <v>743</v>
      </c>
      <c r="B86" s="5" t="s">
        <v>78</v>
      </c>
      <c r="C86" s="5" t="s">
        <v>1165</v>
      </c>
      <c r="D86" s="5"/>
      <c r="E86" s="5" t="s">
        <v>22</v>
      </c>
      <c r="F86" s="5" t="str">
        <f t="shared" si="21"/>
        <v>IT</v>
      </c>
      <c r="G86" s="5" t="str">
        <f t="shared" si="16"/>
        <v>IT Application Staff</v>
      </c>
      <c r="H86" s="5" t="s">
        <v>13</v>
      </c>
      <c r="I86" s="5" t="str">
        <f t="shared" si="14"/>
        <v>-</v>
      </c>
      <c r="J86" s="5" t="str">
        <f t="shared" si="15"/>
        <v>Staff</v>
      </c>
      <c r="K86" s="7" t="s">
        <v>1128</v>
      </c>
      <c r="L86" s="7" t="s">
        <v>942</v>
      </c>
      <c r="M86" s="7" t="s">
        <v>12</v>
      </c>
      <c r="N86" s="9">
        <v>45688</v>
      </c>
      <c r="O86" s="10" t="s">
        <v>563</v>
      </c>
      <c r="P86" s="5" t="s">
        <v>78</v>
      </c>
      <c r="Q86" s="5" t="s">
        <v>12</v>
      </c>
      <c r="R86" s="5" t="s">
        <v>12</v>
      </c>
    </row>
    <row r="87" spans="1:18" hidden="1" x14ac:dyDescent="0.25">
      <c r="A87" s="5" t="s">
        <v>743</v>
      </c>
      <c r="B87" s="5" t="s">
        <v>115</v>
      </c>
      <c r="C87" s="5" t="s">
        <v>1166</v>
      </c>
      <c r="D87" s="5"/>
      <c r="E87" s="5" t="s">
        <v>22</v>
      </c>
      <c r="F87" s="5" t="str">
        <f t="shared" si="21"/>
        <v>Leasing</v>
      </c>
      <c r="G87" s="5" t="s">
        <v>332</v>
      </c>
      <c r="H87" s="5" t="s">
        <v>13</v>
      </c>
      <c r="I87" s="5" t="str">
        <f t="shared" si="14"/>
        <v>-</v>
      </c>
      <c r="J87" s="5" t="str">
        <f t="shared" si="15"/>
        <v>Staff</v>
      </c>
      <c r="K87" s="7" t="s">
        <v>1128</v>
      </c>
      <c r="L87" s="7" t="s">
        <v>942</v>
      </c>
      <c r="M87" s="7" t="s">
        <v>12</v>
      </c>
      <c r="N87" s="9" t="str">
        <f>_xlfn.IFNA(VLOOKUP(I87,[1]ALL!$B:$H,3,0),"")</f>
        <v/>
      </c>
      <c r="O87" s="10" t="s">
        <v>115</v>
      </c>
      <c r="P87" s="5" t="s">
        <v>115</v>
      </c>
      <c r="Q87" s="5" t="s">
        <v>12</v>
      </c>
      <c r="R87" s="5" t="s">
        <v>12</v>
      </c>
    </row>
    <row r="88" spans="1:18" hidden="1" x14ac:dyDescent="0.25">
      <c r="A88" s="5" t="s">
        <v>40</v>
      </c>
      <c r="B88" s="5" t="s">
        <v>1167</v>
      </c>
      <c r="C88" s="5" t="s">
        <v>1168</v>
      </c>
      <c r="D88" s="5" t="s">
        <v>1169</v>
      </c>
      <c r="E88" s="5" t="s">
        <v>22</v>
      </c>
      <c r="F88" s="5" t="str">
        <f t="shared" si="21"/>
        <v>Engineering</v>
      </c>
      <c r="G88" s="5" t="str">
        <f>O88</f>
        <v>MVAC Supervisor</v>
      </c>
      <c r="H88" s="5" t="s">
        <v>13</v>
      </c>
      <c r="I88" s="5">
        <f t="shared" si="14"/>
        <v>240439</v>
      </c>
      <c r="J88" s="5" t="str">
        <f t="shared" si="15"/>
        <v>Supervisor</v>
      </c>
      <c r="K88" s="7" t="s">
        <v>1128</v>
      </c>
      <c r="L88" s="7" t="str">
        <f>_xlfn.IFNA(VLOOKUP(I88,[1]ALL!$B:$H,5,0),"")</f>
        <v>Supervisor</v>
      </c>
      <c r="M88" s="7">
        <v>240439</v>
      </c>
      <c r="N88" s="9">
        <f>_xlfn.IFNA(VLOOKUP(I88,[1]ALL!$B:$H,3,0),"")</f>
        <v>45355</v>
      </c>
      <c r="O88" s="10" t="str">
        <f>_xlfn.IFNA(VLOOKUP(I88,[1]ALL!$B:$H,6,0),"")</f>
        <v>MVAC Supervisor</v>
      </c>
      <c r="P88" s="5" t="str">
        <f>_xlfn.IFNA(VLOOKUP(I88,[1]ALL!$B:$H,4,0),"")</f>
        <v>Engineering</v>
      </c>
      <c r="Q88" s="5" t="s">
        <v>12</v>
      </c>
      <c r="R88" s="5" t="s">
        <v>12</v>
      </c>
    </row>
    <row r="89" spans="1:18" hidden="1" x14ac:dyDescent="0.25">
      <c r="A89" s="5" t="s">
        <v>40</v>
      </c>
      <c r="B89" s="5" t="s">
        <v>1170</v>
      </c>
      <c r="C89" t="s">
        <v>1140</v>
      </c>
      <c r="D89" s="5" t="s">
        <v>1171</v>
      </c>
      <c r="E89" s="5" t="s">
        <v>22</v>
      </c>
      <c r="F89" s="5" t="str">
        <f t="shared" si="21"/>
        <v>Engineering</v>
      </c>
      <c r="G89" s="5" t="str">
        <f>O89</f>
        <v>MVAC Staff</v>
      </c>
      <c r="H89" s="5" t="s">
        <v>12</v>
      </c>
      <c r="I89" s="5" t="str">
        <f t="shared" ref="I89" si="22">M89</f>
        <v>-</v>
      </c>
      <c r="J89" s="5" t="str">
        <f t="shared" ref="J89" si="23">L89</f>
        <v>Staff</v>
      </c>
      <c r="K89" s="7" t="s">
        <v>1128</v>
      </c>
      <c r="L89" s="7" t="s">
        <v>942</v>
      </c>
      <c r="M89" s="7" t="s">
        <v>12</v>
      </c>
      <c r="N89" s="9">
        <v>40196</v>
      </c>
      <c r="O89" s="10" t="s">
        <v>943</v>
      </c>
      <c r="P89" s="5" t="s">
        <v>271</v>
      </c>
      <c r="Q89" s="5" t="s">
        <v>12</v>
      </c>
      <c r="R89" s="5" t="s">
        <v>12</v>
      </c>
    </row>
    <row r="90" spans="1:18" hidden="1" x14ac:dyDescent="0.25">
      <c r="A90" s="5" t="s">
        <v>40</v>
      </c>
      <c r="B90" s="5" t="s">
        <v>1172</v>
      </c>
      <c r="C90" t="s">
        <v>1173</v>
      </c>
      <c r="D90" s="5" t="s">
        <v>1174</v>
      </c>
      <c r="E90" s="5" t="s">
        <v>22</v>
      </c>
      <c r="F90" s="5" t="str">
        <f t="shared" si="21"/>
        <v>Operational</v>
      </c>
      <c r="G90" s="5" t="str">
        <f>O90</f>
        <v>Security Supervisor</v>
      </c>
      <c r="H90" s="5" t="s">
        <v>13</v>
      </c>
      <c r="I90" s="5" t="str">
        <f t="shared" si="14"/>
        <v>-</v>
      </c>
      <c r="J90" s="5" t="str">
        <f t="shared" si="15"/>
        <v>Supervisor</v>
      </c>
      <c r="K90" s="7" t="s">
        <v>1128</v>
      </c>
      <c r="L90" s="7" t="s">
        <v>986</v>
      </c>
      <c r="M90" s="7" t="s">
        <v>12</v>
      </c>
      <c r="N90" s="9">
        <v>45782</v>
      </c>
      <c r="O90" s="10" t="s">
        <v>1175</v>
      </c>
      <c r="P90" s="5" t="s">
        <v>121</v>
      </c>
      <c r="Q90" s="5" t="s">
        <v>1019</v>
      </c>
      <c r="R90" s="5" t="s">
        <v>1176</v>
      </c>
    </row>
    <row r="91" spans="1:18" hidden="1" x14ac:dyDescent="0.25">
      <c r="A91" s="5" t="s">
        <v>40</v>
      </c>
      <c r="B91" s="5" t="s">
        <v>1177</v>
      </c>
      <c r="C91" t="s">
        <v>1178</v>
      </c>
      <c r="D91" s="5" t="s">
        <v>1179</v>
      </c>
      <c r="E91" s="5" t="s">
        <v>22</v>
      </c>
      <c r="F91" s="5" t="str">
        <f t="shared" si="21"/>
        <v>Engineering</v>
      </c>
      <c r="G91" s="5" t="str">
        <f>O91</f>
        <v>MVAC Supervisor</v>
      </c>
      <c r="H91" s="5" t="s">
        <v>13</v>
      </c>
      <c r="I91" s="5">
        <f t="shared" si="14"/>
        <v>241376</v>
      </c>
      <c r="J91" s="5" t="str">
        <f t="shared" si="15"/>
        <v>Supervisor</v>
      </c>
      <c r="K91" s="7" t="s">
        <v>1128</v>
      </c>
      <c r="L91" s="7" t="s">
        <v>986</v>
      </c>
      <c r="M91" s="7">
        <v>241376</v>
      </c>
      <c r="N91" s="9">
        <v>45505</v>
      </c>
      <c r="O91" s="10" t="s">
        <v>1180</v>
      </c>
      <c r="P91" s="5" t="s">
        <v>271</v>
      </c>
      <c r="Q91" s="5" t="s">
        <v>12</v>
      </c>
      <c r="R91" s="5" t="s">
        <v>12</v>
      </c>
    </row>
    <row r="92" spans="1:18" hidden="1" x14ac:dyDescent="0.25">
      <c r="A92" s="5" t="s">
        <v>40</v>
      </c>
      <c r="B92" s="5" t="s">
        <v>1181</v>
      </c>
      <c r="C92" t="s">
        <v>1182</v>
      </c>
      <c r="D92" s="5" t="s">
        <v>1183</v>
      </c>
      <c r="E92" s="5" t="s">
        <v>22</v>
      </c>
      <c r="F92" s="5" t="str">
        <f t="shared" si="21"/>
        <v>Center Experience</v>
      </c>
      <c r="G92" s="5" t="str">
        <f t="shared" ref="G92" si="24">O92</f>
        <v>Casual Leasing Junior Supervisor</v>
      </c>
      <c r="H92" s="5" t="s">
        <v>13</v>
      </c>
      <c r="I92" s="5">
        <f t="shared" si="14"/>
        <v>250214</v>
      </c>
      <c r="J92" s="5" t="str">
        <f t="shared" si="15"/>
        <v>Supervisor</v>
      </c>
      <c r="K92" s="7" t="s">
        <v>1128</v>
      </c>
      <c r="L92" s="7" t="s">
        <v>986</v>
      </c>
      <c r="M92" s="7">
        <v>250214</v>
      </c>
      <c r="N92" s="9">
        <v>45719</v>
      </c>
      <c r="O92" s="10" t="s">
        <v>1184</v>
      </c>
      <c r="P92" s="5" t="s">
        <v>43</v>
      </c>
      <c r="Q92" s="5" t="s">
        <v>12</v>
      </c>
      <c r="R92" s="5" t="s">
        <v>12</v>
      </c>
    </row>
    <row r="93" spans="1:18" hidden="1" x14ac:dyDescent="0.25">
      <c r="A93" s="5" t="s">
        <v>40</v>
      </c>
      <c r="B93" s="5" t="s">
        <v>1185</v>
      </c>
      <c r="C93" s="5" t="s">
        <v>1186</v>
      </c>
      <c r="D93" s="5" t="s">
        <v>1187</v>
      </c>
      <c r="E93" s="5" t="s">
        <v>22</v>
      </c>
      <c r="F93" s="5" t="str">
        <f t="shared" si="21"/>
        <v>Operational</v>
      </c>
      <c r="G93" s="5" t="str">
        <f>O93</f>
        <v>Fire &amp; Safety Supervisor</v>
      </c>
      <c r="H93" s="5" t="s">
        <v>13</v>
      </c>
      <c r="I93" s="5">
        <f t="shared" si="14"/>
        <v>240658</v>
      </c>
      <c r="J93" s="5" t="str">
        <f t="shared" si="15"/>
        <v>Supervisor</v>
      </c>
      <c r="K93" s="7" t="s">
        <v>1128</v>
      </c>
      <c r="L93" s="7" t="s">
        <v>986</v>
      </c>
      <c r="M93" s="7">
        <v>240658</v>
      </c>
      <c r="N93" s="9">
        <v>45386</v>
      </c>
      <c r="O93" s="10" t="s">
        <v>1188</v>
      </c>
      <c r="P93" s="5" t="s">
        <v>121</v>
      </c>
      <c r="Q93" s="5" t="s">
        <v>12</v>
      </c>
      <c r="R93" s="5" t="s">
        <v>12</v>
      </c>
    </row>
    <row r="94" spans="1:18" hidden="1" x14ac:dyDescent="0.25">
      <c r="A94" s="5" t="s">
        <v>40</v>
      </c>
      <c r="B94" s="5" t="s">
        <v>1115</v>
      </c>
      <c r="C94" s="6" t="s">
        <v>1189</v>
      </c>
      <c r="D94" s="5"/>
      <c r="E94" s="5" t="s">
        <v>22</v>
      </c>
      <c r="F94" s="5" t="str">
        <f t="shared" si="21"/>
        <v>Management</v>
      </c>
      <c r="G94" s="5" t="s">
        <v>106</v>
      </c>
      <c r="H94" s="5" t="s">
        <v>13</v>
      </c>
      <c r="I94" s="5">
        <f t="shared" si="14"/>
        <v>100244</v>
      </c>
      <c r="J94" s="5" t="str">
        <f t="shared" si="15"/>
        <v>CEO</v>
      </c>
      <c r="K94" s="7" t="s">
        <v>1128</v>
      </c>
      <c r="L94" s="7" t="s">
        <v>106</v>
      </c>
      <c r="M94" s="7">
        <v>100244</v>
      </c>
      <c r="N94" s="9" t="str">
        <f>_xlfn.IFNA(VLOOKUP(I94,[1]ALL!$B:$H,3,0),"")</f>
        <v/>
      </c>
      <c r="O94" s="10" t="s">
        <v>106</v>
      </c>
      <c r="P94" s="50" t="s">
        <v>105</v>
      </c>
      <c r="Q94" s="5" t="s">
        <v>12</v>
      </c>
      <c r="R94" s="5" t="s">
        <v>12</v>
      </c>
    </row>
    <row r="95" spans="1:18" hidden="1" x14ac:dyDescent="0.25">
      <c r="A95" s="5" t="s">
        <v>40</v>
      </c>
      <c r="B95" s="5" t="s">
        <v>1190</v>
      </c>
      <c r="C95" t="s">
        <v>1191</v>
      </c>
      <c r="D95" s="5"/>
      <c r="E95" s="5" t="s">
        <v>22</v>
      </c>
      <c r="F95" s="5" t="str">
        <f t="shared" si="21"/>
        <v>Casual Leasing</v>
      </c>
      <c r="G95" s="5" t="str">
        <f>O95</f>
        <v>Casual Leasing Supervisor</v>
      </c>
      <c r="H95" s="5" t="s">
        <v>13</v>
      </c>
      <c r="I95" s="5">
        <f t="shared" si="14"/>
        <v>190079</v>
      </c>
      <c r="J95" s="5" t="str">
        <f t="shared" si="15"/>
        <v>Supervisor</v>
      </c>
      <c r="K95" s="7" t="str">
        <f>_xlfn.IFNA(VLOOKUP(I95,[1]ALL!$B:$H,7,0),"")</f>
        <v>Unit - HUBLIFE</v>
      </c>
      <c r="L95" s="7" t="str">
        <f>_xlfn.IFNA(VLOOKUP(I95,[1]ALL!$B:$H,5,0),"")</f>
        <v>Supervisor</v>
      </c>
      <c r="M95" s="7">
        <v>190079</v>
      </c>
      <c r="N95" s="9">
        <f>_xlfn.IFNA(VLOOKUP(I95,[1]ALL!$B:$H,3,0),"")</f>
        <v>43482</v>
      </c>
      <c r="O95" s="10" t="s">
        <v>1192</v>
      </c>
      <c r="P95" s="5" t="s">
        <v>152</v>
      </c>
      <c r="Q95" s="5" t="s">
        <v>12</v>
      </c>
      <c r="R95" s="5" t="s">
        <v>12</v>
      </c>
    </row>
    <row r="96" spans="1:18" hidden="1" x14ac:dyDescent="0.25">
      <c r="A96" s="5" t="s">
        <v>40</v>
      </c>
      <c r="B96" s="5" t="s">
        <v>1121</v>
      </c>
      <c r="C96" s="6" t="s">
        <v>1193</v>
      </c>
      <c r="D96" s="5"/>
      <c r="E96" s="5" t="s">
        <v>22</v>
      </c>
      <c r="F96" s="5" t="str">
        <f t="shared" si="21"/>
        <v>Management</v>
      </c>
      <c r="G96" s="5" t="s">
        <v>106</v>
      </c>
      <c r="H96" s="5" t="s">
        <v>13</v>
      </c>
      <c r="I96" s="5" t="str">
        <f t="shared" si="14"/>
        <v>-</v>
      </c>
      <c r="J96" s="5" t="str">
        <f t="shared" si="15"/>
        <v>CEO</v>
      </c>
      <c r="K96" s="7" t="s">
        <v>1128</v>
      </c>
      <c r="L96" s="7" t="s">
        <v>106</v>
      </c>
      <c r="M96" s="7" t="s">
        <v>12</v>
      </c>
      <c r="N96" s="9" t="str">
        <f>_xlfn.IFNA(VLOOKUP(I96,[1]ALL!$B:$H,3,0),"")</f>
        <v/>
      </c>
      <c r="O96" s="10" t="s">
        <v>106</v>
      </c>
      <c r="P96" s="50" t="s">
        <v>105</v>
      </c>
      <c r="Q96" s="5" t="s">
        <v>12</v>
      </c>
      <c r="R96" s="5" t="s">
        <v>12</v>
      </c>
    </row>
    <row r="97" spans="1:18" hidden="1" x14ac:dyDescent="0.25">
      <c r="A97" s="5" t="s">
        <v>40</v>
      </c>
      <c r="B97" s="5" t="s">
        <v>1194</v>
      </c>
      <c r="C97" s="5" t="s">
        <v>1195</v>
      </c>
      <c r="D97" s="5" t="s">
        <v>1196</v>
      </c>
      <c r="E97" s="5" t="s">
        <v>22</v>
      </c>
      <c r="F97" s="5" t="str">
        <f t="shared" si="21"/>
        <v>Engineering</v>
      </c>
      <c r="G97" s="5" t="str">
        <f>O97</f>
        <v>Electrical Supervisor</v>
      </c>
      <c r="H97" s="5" t="s">
        <v>13</v>
      </c>
      <c r="I97" s="5">
        <f t="shared" si="14"/>
        <v>220481</v>
      </c>
      <c r="J97" s="5" t="str">
        <f t="shared" si="15"/>
        <v>Supervisor</v>
      </c>
      <c r="K97" s="7" t="str">
        <f>_xlfn.IFNA(VLOOKUP(I97,[1]ALL!$B:$H,7,0),"")</f>
        <v>Unit - HUBLIFE</v>
      </c>
      <c r="L97" s="7" t="str">
        <f>_xlfn.IFNA(VLOOKUP(I97,[1]ALL!$B:$H,5,0),"")</f>
        <v>Supervisor</v>
      </c>
      <c r="M97" s="7">
        <v>220481</v>
      </c>
      <c r="N97" s="9">
        <f>_xlfn.IFNA(VLOOKUP(I97,[1]ALL!$B:$H,3,0),"")</f>
        <v>44652</v>
      </c>
      <c r="O97" s="10" t="str">
        <f>_xlfn.IFNA(VLOOKUP(I97,[1]ALL!$B:$H,6,0),"")</f>
        <v>Electrical Supervisor</v>
      </c>
      <c r="P97" s="5" t="str">
        <f>_xlfn.IFNA(VLOOKUP(I97,[1]ALL!$B:$H,4,0),"")</f>
        <v>Engineering</v>
      </c>
      <c r="Q97" s="5" t="s">
        <v>12</v>
      </c>
      <c r="R97" s="5" t="s">
        <v>12</v>
      </c>
    </row>
    <row r="98" spans="1:18" hidden="1" x14ac:dyDescent="0.25">
      <c r="A98" s="5" t="s">
        <v>40</v>
      </c>
      <c r="B98" s="5" t="s">
        <v>1197</v>
      </c>
      <c r="C98" t="s">
        <v>1140</v>
      </c>
      <c r="D98" s="5" t="s">
        <v>1198</v>
      </c>
      <c r="E98" s="5" t="s">
        <v>22</v>
      </c>
      <c r="F98" s="5" t="str">
        <f t="shared" ref="F98" si="25">P98</f>
        <v>Engineering</v>
      </c>
      <c r="G98" s="5" t="str">
        <f>O98</f>
        <v>MVAC Staff</v>
      </c>
      <c r="H98" s="5" t="s">
        <v>12</v>
      </c>
      <c r="I98" s="5" t="str">
        <f t="shared" si="14"/>
        <v>-</v>
      </c>
      <c r="J98" s="5" t="str">
        <f t="shared" si="15"/>
        <v>Staff</v>
      </c>
      <c r="K98" s="7" t="s">
        <v>1128</v>
      </c>
      <c r="L98" s="7" t="s">
        <v>942</v>
      </c>
      <c r="M98" s="7" t="s">
        <v>12</v>
      </c>
      <c r="N98" s="9">
        <v>44652</v>
      </c>
      <c r="O98" s="10" t="s">
        <v>943</v>
      </c>
      <c r="P98" s="5" t="s">
        <v>271</v>
      </c>
      <c r="Q98" s="5" t="s">
        <v>12</v>
      </c>
      <c r="R98" s="5" t="s">
        <v>12</v>
      </c>
    </row>
    <row r="99" spans="1:18" hidden="1" x14ac:dyDescent="0.25">
      <c r="A99" s="5" t="s">
        <v>743</v>
      </c>
      <c r="B99" s="5" t="s">
        <v>1199</v>
      </c>
      <c r="C99" t="s">
        <v>1200</v>
      </c>
      <c r="D99" s="5"/>
      <c r="E99" s="5" t="s">
        <v>22</v>
      </c>
      <c r="F99" s="5" t="str">
        <f t="shared" si="21"/>
        <v>GE &amp; TR</v>
      </c>
      <c r="G99" s="5" t="s">
        <v>728</v>
      </c>
      <c r="H99" s="5" t="s">
        <v>13</v>
      </c>
      <c r="I99" s="5" t="str">
        <f t="shared" si="14"/>
        <v>-</v>
      </c>
      <c r="J99" s="5" t="str">
        <f t="shared" si="15"/>
        <v>Staff</v>
      </c>
      <c r="K99" s="7" t="s">
        <v>1128</v>
      </c>
      <c r="L99" s="7" t="s">
        <v>942</v>
      </c>
      <c r="M99" s="7" t="s">
        <v>12</v>
      </c>
      <c r="N99" s="5"/>
      <c r="O99" s="10" t="s">
        <v>728</v>
      </c>
      <c r="P99" s="5" t="s">
        <v>645</v>
      </c>
      <c r="Q99" s="5" t="s">
        <v>12</v>
      </c>
      <c r="R99" s="5" t="s">
        <v>12</v>
      </c>
    </row>
    <row r="100" spans="1:18" hidden="1" x14ac:dyDescent="0.25">
      <c r="A100" s="5" t="s">
        <v>40</v>
      </c>
      <c r="B100" s="5" t="s">
        <v>1125</v>
      </c>
      <c r="C100" s="6" t="s">
        <v>1201</v>
      </c>
      <c r="D100" s="5"/>
      <c r="E100" s="5" t="s">
        <v>22</v>
      </c>
      <c r="F100" s="5" t="str">
        <f t="shared" si="21"/>
        <v>Management</v>
      </c>
      <c r="G100" s="5" t="s">
        <v>106</v>
      </c>
      <c r="H100" s="5" t="s">
        <v>13</v>
      </c>
      <c r="I100" s="5" t="str">
        <f t="shared" si="14"/>
        <v>-</v>
      </c>
      <c r="J100" s="5" t="str">
        <f t="shared" si="15"/>
        <v>CEO</v>
      </c>
      <c r="K100" s="7" t="s">
        <v>1128</v>
      </c>
      <c r="L100" s="7" t="s">
        <v>106</v>
      </c>
      <c r="M100" s="7" t="s">
        <v>12</v>
      </c>
      <c r="N100" s="9" t="str">
        <f>_xlfn.IFNA(VLOOKUP(I100,[1]ALL!$B:$H,3,0),"")</f>
        <v/>
      </c>
      <c r="O100" s="10" t="s">
        <v>106</v>
      </c>
      <c r="P100" s="50" t="s">
        <v>105</v>
      </c>
      <c r="Q100" s="5" t="s">
        <v>12</v>
      </c>
      <c r="R100" s="5" t="s">
        <v>12</v>
      </c>
    </row>
    <row r="101" spans="1:18" hidden="1" x14ac:dyDescent="0.25">
      <c r="A101" s="5" t="s">
        <v>40</v>
      </c>
      <c r="B101" s="5" t="s">
        <v>67</v>
      </c>
      <c r="C101" s="5" t="s">
        <v>68</v>
      </c>
      <c r="D101" s="5" t="s">
        <v>1202</v>
      </c>
      <c r="E101" s="5" t="s">
        <v>22</v>
      </c>
      <c r="F101" s="5" t="str">
        <f t="shared" si="21"/>
        <v>HR &amp; GA</v>
      </c>
      <c r="G101" s="5" t="str">
        <f t="shared" ref="G101:G106" si="26">O101</f>
        <v>HR &amp; GA Operation Staff</v>
      </c>
      <c r="H101" s="5" t="s">
        <v>14</v>
      </c>
      <c r="I101" s="5">
        <f t="shared" si="14"/>
        <v>240427</v>
      </c>
      <c r="J101" s="5" t="str">
        <f t="shared" si="15"/>
        <v>Senior Staff</v>
      </c>
      <c r="K101" s="7" t="str">
        <f>_xlfn.IFNA(VLOOKUP(I101,[1]ALL!$B:$H,7,0),"")</f>
        <v>Unit - HUBLIFE</v>
      </c>
      <c r="L101" s="7" t="str">
        <f>_xlfn.IFNA(VLOOKUP(I101,[1]ALL!$B:$H,5,0),"")</f>
        <v>Senior Staff</v>
      </c>
      <c r="M101" s="7">
        <v>240427</v>
      </c>
      <c r="N101" s="9">
        <f>_xlfn.IFNA(VLOOKUP(I101,[1]ALL!$B:$H,3,0),"")</f>
        <v>45352</v>
      </c>
      <c r="O101" s="10" t="str">
        <f>_xlfn.IFNA(VLOOKUP(I101,[1]ALL!$B:$H,6,0),"")</f>
        <v>HR &amp; GA Operation Staff</v>
      </c>
      <c r="P101" s="5" t="str">
        <f>_xlfn.IFNA(VLOOKUP(I101,[1]ALL!$B:$H,4,0),"")</f>
        <v>HR &amp; GA</v>
      </c>
      <c r="Q101" s="5" t="s">
        <v>12</v>
      </c>
      <c r="R101" s="5" t="s">
        <v>12</v>
      </c>
    </row>
    <row r="102" spans="1:18" ht="15.75" hidden="1" thickBot="1" x14ac:dyDescent="0.3">
      <c r="A102" s="5" t="s">
        <v>40</v>
      </c>
      <c r="B102" s="5" t="s">
        <v>1203</v>
      </c>
      <c r="C102" s="61" t="s">
        <v>1204</v>
      </c>
      <c r="D102" s="5" t="s">
        <v>1205</v>
      </c>
      <c r="E102" s="5" t="s">
        <v>17</v>
      </c>
      <c r="F102" s="5" t="str">
        <f t="shared" si="21"/>
        <v>Operational</v>
      </c>
      <c r="G102" s="5" t="str">
        <f t="shared" si="26"/>
        <v>Security Operational Supervisor</v>
      </c>
      <c r="H102" s="5" t="s">
        <v>13</v>
      </c>
      <c r="I102" s="5">
        <f t="shared" si="14"/>
        <v>241865</v>
      </c>
      <c r="J102" s="5" t="str">
        <f t="shared" si="15"/>
        <v>Supervisor</v>
      </c>
      <c r="K102" s="7" t="s">
        <v>1206</v>
      </c>
      <c r="L102" s="7" t="s">
        <v>986</v>
      </c>
      <c r="M102" s="7">
        <v>241865</v>
      </c>
      <c r="N102" s="51">
        <v>45579</v>
      </c>
      <c r="O102" s="5" t="s">
        <v>1207</v>
      </c>
      <c r="P102" s="5" t="s">
        <v>121</v>
      </c>
      <c r="Q102" s="5" t="s">
        <v>12</v>
      </c>
      <c r="R102" s="5" t="s">
        <v>12</v>
      </c>
    </row>
    <row r="103" spans="1:18" hidden="1" x14ac:dyDescent="0.25">
      <c r="A103" s="5" t="s">
        <v>40</v>
      </c>
      <c r="B103" s="5" t="s">
        <v>69</v>
      </c>
      <c r="C103" t="s">
        <v>70</v>
      </c>
      <c r="D103" s="5" t="s">
        <v>1208</v>
      </c>
      <c r="E103" s="5" t="s">
        <v>17</v>
      </c>
      <c r="F103" s="5" t="str">
        <f t="shared" si="21"/>
        <v>Finance &amp; Accounting</v>
      </c>
      <c r="G103" s="5" t="str">
        <f t="shared" si="26"/>
        <v>Account Receivable Staff</v>
      </c>
      <c r="H103" s="5" t="s">
        <v>14</v>
      </c>
      <c r="I103" s="5">
        <f t="shared" si="14"/>
        <v>241721</v>
      </c>
      <c r="J103" s="5" t="str">
        <f t="shared" si="15"/>
        <v>Staff</v>
      </c>
      <c r="K103" s="7" t="s">
        <v>1206</v>
      </c>
      <c r="L103" s="7" t="s">
        <v>942</v>
      </c>
      <c r="M103" s="7">
        <v>241721</v>
      </c>
      <c r="N103" s="51">
        <v>45558</v>
      </c>
      <c r="O103" s="5" t="s">
        <v>71</v>
      </c>
      <c r="P103" s="5" t="s">
        <v>51</v>
      </c>
      <c r="Q103" s="5" t="s">
        <v>12</v>
      </c>
      <c r="R103" s="5" t="s">
        <v>12</v>
      </c>
    </row>
    <row r="104" spans="1:18" hidden="1" x14ac:dyDescent="0.25">
      <c r="A104" s="5" t="s">
        <v>40</v>
      </c>
      <c r="B104" s="5" t="s">
        <v>1209</v>
      </c>
      <c r="C104" s="5" t="s">
        <v>1210</v>
      </c>
      <c r="D104" s="5" t="s">
        <v>1211</v>
      </c>
      <c r="E104" s="5" t="s">
        <v>17</v>
      </c>
      <c r="F104" s="5" t="str">
        <f t="shared" si="21"/>
        <v>Center Experience</v>
      </c>
      <c r="G104" s="5" t="str">
        <f t="shared" si="26"/>
        <v>Advertising &amp; Shopping Promotion Staff</v>
      </c>
      <c r="H104" s="5" t="s">
        <v>13</v>
      </c>
      <c r="I104" s="5">
        <f t="shared" si="14"/>
        <v>150984</v>
      </c>
      <c r="J104" s="5" t="str">
        <f t="shared" si="15"/>
        <v>Staff</v>
      </c>
      <c r="K104" s="7" t="str">
        <f>_xlfn.IFNA(VLOOKUP(I104,[1]ALL!$B:$H,7,0),"")</f>
        <v>Unit - MOI</v>
      </c>
      <c r="L104" s="7" t="str">
        <f>_xlfn.IFNA(VLOOKUP(I104,[1]ALL!$B:$H,5,0),"")</f>
        <v>Staff</v>
      </c>
      <c r="M104" s="7">
        <v>150984</v>
      </c>
      <c r="N104" s="9">
        <f>_xlfn.IFNA(VLOOKUP(I104,[1]ALL!$B:$H,3,0),"")</f>
        <v>42314</v>
      </c>
      <c r="O104" s="10" t="str">
        <f>_xlfn.IFNA(VLOOKUP(I104,[1]ALL!$B:$H,6,0),"")</f>
        <v>Advertising &amp; Shopping Promotion Staff</v>
      </c>
      <c r="P104" s="5" t="str">
        <f>_xlfn.IFNA(VLOOKUP(I104,[1]ALL!$B:$H,4,0),"")</f>
        <v>Center Experience</v>
      </c>
      <c r="Q104" s="5" t="s">
        <v>975</v>
      </c>
      <c r="R104" s="5" t="s">
        <v>1212</v>
      </c>
    </row>
    <row r="105" spans="1:18" hidden="1" x14ac:dyDescent="0.25">
      <c r="A105" s="5" t="s">
        <v>40</v>
      </c>
      <c r="B105" s="5" t="s">
        <v>72</v>
      </c>
      <c r="C105" s="5" t="s">
        <v>73</v>
      </c>
      <c r="D105" s="5" t="s">
        <v>1213</v>
      </c>
      <c r="E105" s="5" t="s">
        <v>17</v>
      </c>
      <c r="F105" s="5" t="str">
        <f t="shared" si="21"/>
        <v>Internal Audit &amp; Business Process</v>
      </c>
      <c r="G105" s="5" t="str">
        <f t="shared" si="26"/>
        <v>Internal Audit &amp; Business Process Senior Staff</v>
      </c>
      <c r="H105" s="5" t="s">
        <v>14</v>
      </c>
      <c r="I105" s="5">
        <f t="shared" si="14"/>
        <v>181017</v>
      </c>
      <c r="J105" s="5" t="str">
        <f t="shared" si="15"/>
        <v>Senior Staff</v>
      </c>
      <c r="K105" s="7" t="s">
        <v>928</v>
      </c>
      <c r="L105" s="7" t="s">
        <v>929</v>
      </c>
      <c r="M105" s="7">
        <v>181017</v>
      </c>
      <c r="N105" s="9">
        <f>_xlfn.IFNA(VLOOKUP(I105,[1]ALL!$B:$H,3,0),"")</f>
        <v>43313</v>
      </c>
      <c r="O105" s="10" t="s">
        <v>75</v>
      </c>
      <c r="P105" s="5" t="str">
        <f>_xlfn.IFNA(VLOOKUP(I105,[1]ALL!$B:$H,4,0),"")</f>
        <v>Internal Audit &amp; Business Process</v>
      </c>
      <c r="Q105" s="5" t="s">
        <v>12</v>
      </c>
      <c r="R105" s="5" t="s">
        <v>12</v>
      </c>
    </row>
    <row r="106" spans="1:18" hidden="1" x14ac:dyDescent="0.25">
      <c r="A106" s="5" t="s">
        <v>40</v>
      </c>
      <c r="B106" s="5" t="s">
        <v>76</v>
      </c>
      <c r="C106" s="5" t="s">
        <v>77</v>
      </c>
      <c r="D106" s="5" t="s">
        <v>1214</v>
      </c>
      <c r="E106" s="5" t="s">
        <v>17</v>
      </c>
      <c r="F106" s="5" t="str">
        <f t="shared" si="21"/>
        <v>IT</v>
      </c>
      <c r="G106" s="5" t="str">
        <f t="shared" si="26"/>
        <v>IT Administration Staff</v>
      </c>
      <c r="H106" s="5" t="s">
        <v>14</v>
      </c>
      <c r="I106" s="5">
        <f t="shared" si="14"/>
        <v>180362</v>
      </c>
      <c r="J106" s="5" t="str">
        <f t="shared" si="15"/>
        <v>Staff</v>
      </c>
      <c r="K106" s="7" t="str">
        <f>_xlfn.IFNA(VLOOKUP(I106,[1]ALL!$B:$H,7,0),"")</f>
        <v>Head Office - ASGO</v>
      </c>
      <c r="L106" s="7" t="str">
        <f>_xlfn.IFNA(VLOOKUP(I106,[1]ALL!$B:$H,5,0),"")</f>
        <v>Staff</v>
      </c>
      <c r="M106" s="7">
        <v>180362</v>
      </c>
      <c r="N106" s="9">
        <f>_xlfn.IFNA(VLOOKUP(I106,[1]ALL!$B:$H,3,0),"")</f>
        <v>43165</v>
      </c>
      <c r="O106" s="10" t="str">
        <f>_xlfn.IFNA(VLOOKUP(I106,[1]ALL!$B:$H,6,0),"")</f>
        <v>IT Administration Staff</v>
      </c>
      <c r="P106" s="5" t="str">
        <f>_xlfn.IFNA(VLOOKUP(I106,[1]ALL!$B:$H,4,0),"")</f>
        <v>IT</v>
      </c>
      <c r="Q106" s="5" t="s">
        <v>12</v>
      </c>
      <c r="R106" s="5" t="s">
        <v>12</v>
      </c>
    </row>
    <row r="107" spans="1:18" hidden="1" x14ac:dyDescent="0.25">
      <c r="A107" s="5" t="s">
        <v>743</v>
      </c>
      <c r="B107" s="5" t="s">
        <v>761</v>
      </c>
      <c r="C107" s="5" t="s">
        <v>1215</v>
      </c>
      <c r="D107" s="5"/>
      <c r="E107" s="5" t="s">
        <v>17</v>
      </c>
      <c r="F107" s="5" t="str">
        <f t="shared" si="21"/>
        <v>Procurement</v>
      </c>
      <c r="G107" s="5" t="s">
        <v>189</v>
      </c>
      <c r="H107" s="5" t="s">
        <v>14</v>
      </c>
      <c r="I107" s="5" t="str">
        <f t="shared" si="14"/>
        <v>-</v>
      </c>
      <c r="J107" s="5" t="str">
        <f t="shared" si="15"/>
        <v>Staff</v>
      </c>
      <c r="K107" s="7" t="s">
        <v>1206</v>
      </c>
      <c r="L107" s="7" t="s">
        <v>942</v>
      </c>
      <c r="M107" s="7" t="s">
        <v>12</v>
      </c>
      <c r="N107" s="5"/>
      <c r="O107" s="5" t="s">
        <v>189</v>
      </c>
      <c r="P107" s="5" t="s">
        <v>183</v>
      </c>
      <c r="Q107" s="5" t="s">
        <v>12</v>
      </c>
      <c r="R107" s="5" t="s">
        <v>12</v>
      </c>
    </row>
    <row r="108" spans="1:18" hidden="1" x14ac:dyDescent="0.25">
      <c r="A108" s="5" t="s">
        <v>40</v>
      </c>
      <c r="B108" s="5" t="s">
        <v>80</v>
      </c>
      <c r="C108" s="5" t="s">
        <v>81</v>
      </c>
      <c r="D108" s="5" t="s">
        <v>1216</v>
      </c>
      <c r="E108" s="5" t="s">
        <v>17</v>
      </c>
      <c r="F108" s="5" t="str">
        <f t="shared" si="21"/>
        <v>Finance &amp; Accounting</v>
      </c>
      <c r="G108" s="5" t="str">
        <f t="shared" ref="G108:G117" si="27">O108</f>
        <v>Accounting Staff</v>
      </c>
      <c r="H108" s="5" t="s">
        <v>14</v>
      </c>
      <c r="I108" s="5" t="str">
        <f t="shared" si="14"/>
        <v>-</v>
      </c>
      <c r="J108" s="5" t="str">
        <f t="shared" si="15"/>
        <v>Staff</v>
      </c>
      <c r="K108" s="7" t="s">
        <v>1206</v>
      </c>
      <c r="L108" s="7" t="s">
        <v>942</v>
      </c>
      <c r="M108" s="7" t="s">
        <v>12</v>
      </c>
      <c r="N108" s="9">
        <v>45775</v>
      </c>
      <c r="O108" s="10" t="s">
        <v>82</v>
      </c>
      <c r="P108" s="5" t="s">
        <v>51</v>
      </c>
      <c r="Q108" s="5" t="s">
        <v>1019</v>
      </c>
      <c r="R108" s="5" t="s">
        <v>1217</v>
      </c>
    </row>
    <row r="109" spans="1:18" hidden="1" x14ac:dyDescent="0.25">
      <c r="A109" s="5" t="s">
        <v>40</v>
      </c>
      <c r="B109" s="5" t="s">
        <v>1218</v>
      </c>
      <c r="C109" s="5" t="s">
        <v>1219</v>
      </c>
      <c r="D109" s="5" t="s">
        <v>1220</v>
      </c>
      <c r="E109" s="5" t="s">
        <v>17</v>
      </c>
      <c r="F109" s="5" t="str">
        <f t="shared" ref="F109" si="28">P109</f>
        <v>Leasing</v>
      </c>
      <c r="G109" s="5" t="str">
        <f t="shared" ref="G109" si="29">O109</f>
        <v>Leasing Assistant Manager</v>
      </c>
      <c r="H109" s="5" t="s">
        <v>14</v>
      </c>
      <c r="I109" s="5" t="str">
        <f t="shared" ref="I109" si="30">M109</f>
        <v>-</v>
      </c>
      <c r="J109" s="5" t="str">
        <f t="shared" ref="J109" si="31">L109</f>
        <v>Assistant Manager</v>
      </c>
      <c r="K109" s="7" t="s">
        <v>1221</v>
      </c>
      <c r="L109" s="7" t="s">
        <v>1120</v>
      </c>
      <c r="M109" s="7" t="s">
        <v>12</v>
      </c>
      <c r="N109" s="9">
        <v>45952</v>
      </c>
      <c r="O109" s="10" t="s">
        <v>1222</v>
      </c>
      <c r="P109" s="5" t="s">
        <v>115</v>
      </c>
      <c r="Q109" s="5" t="s">
        <v>1223</v>
      </c>
      <c r="R109" s="5" t="s">
        <v>12</v>
      </c>
    </row>
    <row r="110" spans="1:18" hidden="1" x14ac:dyDescent="0.25">
      <c r="A110" s="5" t="s">
        <v>40</v>
      </c>
      <c r="B110" s="5" t="s">
        <v>83</v>
      </c>
      <c r="C110" s="5" t="s">
        <v>84</v>
      </c>
      <c r="D110" s="5" t="s">
        <v>1216</v>
      </c>
      <c r="E110" s="5" t="s">
        <v>17</v>
      </c>
      <c r="F110" s="5" t="str">
        <f t="shared" si="21"/>
        <v>Finance &amp; Accounting</v>
      </c>
      <c r="G110" s="5" t="str">
        <f t="shared" si="27"/>
        <v>Collection Staff</v>
      </c>
      <c r="H110" s="5" t="s">
        <v>14</v>
      </c>
      <c r="I110" s="5">
        <f t="shared" si="14"/>
        <v>221517</v>
      </c>
      <c r="J110" s="5" t="str">
        <f t="shared" si="15"/>
        <v>Staff</v>
      </c>
      <c r="K110" s="7" t="str">
        <f>_xlfn.IFNA(VLOOKUP(I110,[1]ALL!$B:$H,7,0),"")</f>
        <v>Head Office - ASGO</v>
      </c>
      <c r="L110" s="7" t="str">
        <f>_xlfn.IFNA(VLOOKUP(I110,[1]ALL!$B:$H,5,0),"")</f>
        <v>Staff</v>
      </c>
      <c r="M110" s="7">
        <v>221517</v>
      </c>
      <c r="N110" s="9">
        <f>_xlfn.IFNA(VLOOKUP(I110,[1]ALL!$B:$H,3,0),"")</f>
        <v>44844</v>
      </c>
      <c r="O110" s="10" t="str">
        <f>_xlfn.IFNA(VLOOKUP(I110,[1]ALL!$B:$H,6,0),"")</f>
        <v>Collection Staff</v>
      </c>
      <c r="P110" s="5" t="str">
        <f>_xlfn.IFNA(VLOOKUP(I110,[1]ALL!$B:$H,4,0),"")</f>
        <v>Finance &amp; Accounting</v>
      </c>
      <c r="Q110" s="5" t="s">
        <v>12</v>
      </c>
      <c r="R110" s="5" t="s">
        <v>12</v>
      </c>
    </row>
    <row r="111" spans="1:18" x14ac:dyDescent="0.25">
      <c r="A111" s="5" t="s">
        <v>40</v>
      </c>
      <c r="B111" s="5" t="s">
        <v>86</v>
      </c>
      <c r="C111" s="5" t="s">
        <v>87</v>
      </c>
      <c r="D111" s="5" t="s">
        <v>1224</v>
      </c>
      <c r="E111" s="5" t="s">
        <v>17</v>
      </c>
      <c r="F111" s="5" t="str">
        <f t="shared" si="21"/>
        <v>Innovation</v>
      </c>
      <c r="G111" s="5" t="str">
        <f t="shared" si="27"/>
        <v>Software Engineering Assistant Manager</v>
      </c>
      <c r="H111" s="5" t="s">
        <v>14</v>
      </c>
      <c r="I111" s="5">
        <f t="shared" si="14"/>
        <v>232371</v>
      </c>
      <c r="J111" s="5" t="str">
        <f t="shared" si="15"/>
        <v>Assistant Manager</v>
      </c>
      <c r="K111" s="7" t="str">
        <f>_xlfn.IFNA(VLOOKUP(I111,[1]ALL!$B:$H,7,0),"")</f>
        <v>Head Office - ASGO</v>
      </c>
      <c r="L111" s="7" t="str">
        <f>_xlfn.IFNA(VLOOKUP(I111,[1]ALL!$B:$H,5,0),"")</f>
        <v>Assistant Manager</v>
      </c>
      <c r="M111" s="7">
        <v>232371</v>
      </c>
      <c r="N111" s="9">
        <f>_xlfn.IFNA(VLOOKUP(I111,[1]ALL!$B:$H,3,0),"")</f>
        <v>45292</v>
      </c>
      <c r="O111" s="10" t="str">
        <f>_xlfn.IFNA(VLOOKUP(I111,[1]ALL!$B:$H,6,0),"")</f>
        <v>Software Engineering Assistant Manager</v>
      </c>
      <c r="P111" s="5" t="str">
        <f>_xlfn.IFNA(VLOOKUP(I111,[1]ALL!$B:$H,4,0),"")</f>
        <v>Innovation</v>
      </c>
      <c r="Q111" s="5" t="s">
        <v>12</v>
      </c>
      <c r="R111" s="5" t="s">
        <v>12</v>
      </c>
    </row>
    <row r="112" spans="1:18" hidden="1" x14ac:dyDescent="0.25">
      <c r="A112" s="5" t="s">
        <v>40</v>
      </c>
      <c r="B112" s="5" t="s">
        <v>1225</v>
      </c>
      <c r="C112" t="s">
        <v>1226</v>
      </c>
      <c r="D112" s="5" t="s">
        <v>1227</v>
      </c>
      <c r="E112" s="5" t="s">
        <v>17</v>
      </c>
      <c r="F112" s="5" t="str">
        <f t="shared" si="21"/>
        <v>Casual Leasing</v>
      </c>
      <c r="G112" s="5" t="str">
        <f t="shared" si="27"/>
        <v>Casual Leasing Manager</v>
      </c>
      <c r="H112" s="5" t="s">
        <v>13</v>
      </c>
      <c r="I112" s="5">
        <f t="shared" si="14"/>
        <v>241323</v>
      </c>
      <c r="J112" s="5" t="str">
        <f t="shared" si="15"/>
        <v>Supervisor</v>
      </c>
      <c r="K112" s="7" t="s">
        <v>1206</v>
      </c>
      <c r="L112" s="7" t="s">
        <v>986</v>
      </c>
      <c r="M112" s="7">
        <v>241323</v>
      </c>
      <c r="N112" s="9">
        <v>45495</v>
      </c>
      <c r="O112" s="10" t="s">
        <v>153</v>
      </c>
      <c r="P112" s="5" t="s">
        <v>152</v>
      </c>
      <c r="Q112" s="5" t="s">
        <v>12</v>
      </c>
      <c r="R112" s="5" t="s">
        <v>12</v>
      </c>
    </row>
    <row r="113" spans="1:18" hidden="1" x14ac:dyDescent="0.25">
      <c r="A113" s="5" t="s">
        <v>40</v>
      </c>
      <c r="B113" s="5" t="s">
        <v>1228</v>
      </c>
      <c r="C113" s="5" t="s">
        <v>1229</v>
      </c>
      <c r="D113" s="5" t="s">
        <v>1230</v>
      </c>
      <c r="E113" s="5" t="s">
        <v>17</v>
      </c>
      <c r="F113" s="5" t="str">
        <f t="shared" ref="F113" si="32">P113</f>
        <v>Operational</v>
      </c>
      <c r="G113" s="5" t="str">
        <f t="shared" ref="G113" si="33">O113</f>
        <v>HSE Staff</v>
      </c>
      <c r="H113" s="5" t="s">
        <v>13</v>
      </c>
      <c r="I113" s="5" t="str">
        <f t="shared" ref="I113" si="34">M113</f>
        <v>-</v>
      </c>
      <c r="J113" s="5" t="str">
        <f t="shared" ref="J113" si="35">L113</f>
        <v>Staff</v>
      </c>
      <c r="K113" s="7" t="s">
        <v>1231</v>
      </c>
      <c r="L113" s="7" t="s">
        <v>942</v>
      </c>
      <c r="M113" s="7" t="s">
        <v>12</v>
      </c>
      <c r="N113" s="9">
        <v>45943</v>
      </c>
      <c r="O113" s="10" t="s">
        <v>740</v>
      </c>
      <c r="P113" s="5" t="s">
        <v>121</v>
      </c>
      <c r="Q113" s="5" t="s">
        <v>982</v>
      </c>
      <c r="R113" s="5" t="s">
        <v>12</v>
      </c>
    </row>
    <row r="114" spans="1:18" hidden="1" x14ac:dyDescent="0.25">
      <c r="A114" s="5" t="s">
        <v>40</v>
      </c>
      <c r="B114" s="5" t="s">
        <v>90</v>
      </c>
      <c r="C114" s="5" t="s">
        <v>91</v>
      </c>
      <c r="D114" s="5" t="s">
        <v>1232</v>
      </c>
      <c r="E114" s="5" t="s">
        <v>17</v>
      </c>
      <c r="F114" s="5" t="str">
        <f t="shared" si="21"/>
        <v>Business Development</v>
      </c>
      <c r="G114" s="5" t="str">
        <f t="shared" si="27"/>
        <v>Business Development Manager</v>
      </c>
      <c r="H114" s="5" t="s">
        <v>14</v>
      </c>
      <c r="I114" s="5">
        <f t="shared" si="14"/>
        <v>180227</v>
      </c>
      <c r="J114" s="5" t="str">
        <f t="shared" si="15"/>
        <v>Manager</v>
      </c>
      <c r="K114" s="7" t="str">
        <f>_xlfn.IFNA(VLOOKUP(I114,[1]ALL!$B:$H,7,0),"")</f>
        <v>Head Office - ASGO</v>
      </c>
      <c r="L114" s="7" t="str">
        <f>_xlfn.IFNA(VLOOKUP(I114,[1]ALL!$B:$H,5,0),"")</f>
        <v>Manager</v>
      </c>
      <c r="M114" s="7">
        <v>180227</v>
      </c>
      <c r="N114" s="9">
        <f>_xlfn.IFNA(VLOOKUP(I114,[1]ALL!$B:$H,3,0),"")</f>
        <v>43150</v>
      </c>
      <c r="O114" s="10" t="str">
        <f>_xlfn.IFNA(VLOOKUP(I114,[1]ALL!$B:$H,6,0),"")</f>
        <v>Business Development Manager</v>
      </c>
      <c r="P114" s="5" t="str">
        <f>_xlfn.IFNA(VLOOKUP(I114,[1]ALL!$B:$H,4,0),"")</f>
        <v>Business Development</v>
      </c>
      <c r="Q114" s="5" t="s">
        <v>12</v>
      </c>
      <c r="R114" s="5" t="s">
        <v>12</v>
      </c>
    </row>
    <row r="115" spans="1:18" hidden="1" x14ac:dyDescent="0.25">
      <c r="A115" s="5" t="s">
        <v>40</v>
      </c>
      <c r="B115" s="5" t="s">
        <v>94</v>
      </c>
      <c r="C115" s="5" t="s">
        <v>95</v>
      </c>
      <c r="D115" s="5" t="s">
        <v>1233</v>
      </c>
      <c r="E115" s="5" t="s">
        <v>17</v>
      </c>
      <c r="F115" s="5" t="str">
        <f t="shared" si="21"/>
        <v>IT</v>
      </c>
      <c r="G115" s="5" t="str">
        <f t="shared" si="27"/>
        <v>IT Infrastructure Supervisor</v>
      </c>
      <c r="H115" s="5" t="s">
        <v>14</v>
      </c>
      <c r="I115" s="5">
        <f t="shared" si="14"/>
        <v>220290</v>
      </c>
      <c r="J115" s="5" t="str">
        <f t="shared" si="15"/>
        <v>Supervisor</v>
      </c>
      <c r="K115" s="7" t="str">
        <f>_xlfn.IFNA(VLOOKUP(I115,[1]ALL!$B:$H,7,0),"")</f>
        <v>Head Office - ASGO</v>
      </c>
      <c r="L115" s="7" t="str">
        <f>_xlfn.IFNA(VLOOKUP(I115,[1]ALL!$B:$H,5,0),"")</f>
        <v>Supervisor</v>
      </c>
      <c r="M115" s="7">
        <v>220290</v>
      </c>
      <c r="N115" s="9">
        <f>_xlfn.IFNA(VLOOKUP(I115,[1]ALL!$B:$H,3,0),"")</f>
        <v>44621</v>
      </c>
      <c r="O115" s="10" t="str">
        <f>_xlfn.IFNA(VLOOKUP(I115,[1]ALL!$B:$H,6,0),"")</f>
        <v>IT Infrastructure Supervisor</v>
      </c>
      <c r="P115" s="5" t="str">
        <f>_xlfn.IFNA(VLOOKUP(I115,[1]ALL!$B:$H,4,0),"")</f>
        <v>IT</v>
      </c>
      <c r="Q115" s="5" t="s">
        <v>12</v>
      </c>
      <c r="R115" s="5" t="s">
        <v>12</v>
      </c>
    </row>
    <row r="116" spans="1:18" hidden="1" x14ac:dyDescent="0.25">
      <c r="A116" s="5" t="s">
        <v>40</v>
      </c>
      <c r="B116" s="5" t="s">
        <v>97</v>
      </c>
      <c r="C116" s="5" t="s">
        <v>98</v>
      </c>
      <c r="D116" s="5" t="s">
        <v>1234</v>
      </c>
      <c r="E116" s="5" t="s">
        <v>17</v>
      </c>
      <c r="F116" s="5" t="str">
        <f t="shared" si="21"/>
        <v>Finance &amp; Accounting</v>
      </c>
      <c r="G116" s="5" t="str">
        <f t="shared" si="27"/>
        <v>Tax Staff</v>
      </c>
      <c r="H116" s="5" t="s">
        <v>14</v>
      </c>
      <c r="I116" s="5">
        <f t="shared" si="14"/>
        <v>241811</v>
      </c>
      <c r="J116" s="5" t="str">
        <f t="shared" si="15"/>
        <v>Staff</v>
      </c>
      <c r="K116" s="7" t="s">
        <v>1206</v>
      </c>
      <c r="L116" s="7" t="s">
        <v>942</v>
      </c>
      <c r="M116" s="7">
        <v>241811</v>
      </c>
      <c r="N116" s="9">
        <v>45572</v>
      </c>
      <c r="O116" s="10" t="s">
        <v>99</v>
      </c>
      <c r="P116" s="5" t="s">
        <v>51</v>
      </c>
      <c r="Q116" s="5" t="s">
        <v>12</v>
      </c>
      <c r="R116" s="5" t="s">
        <v>12</v>
      </c>
    </row>
    <row r="117" spans="1:18" hidden="1" x14ac:dyDescent="0.25">
      <c r="A117" s="5" t="s">
        <v>40</v>
      </c>
      <c r="B117" s="5" t="s">
        <v>100</v>
      </c>
      <c r="C117" s="5" t="s">
        <v>101</v>
      </c>
      <c r="D117" s="5" t="s">
        <v>1235</v>
      </c>
      <c r="E117" s="5" t="s">
        <v>17</v>
      </c>
      <c r="F117" s="5" t="str">
        <f t="shared" si="21"/>
        <v>IT</v>
      </c>
      <c r="G117" s="5" t="str">
        <f t="shared" si="27"/>
        <v>IT Infrastructure Staff</v>
      </c>
      <c r="H117" s="5" t="s">
        <v>14</v>
      </c>
      <c r="I117" s="5">
        <f t="shared" si="14"/>
        <v>221284</v>
      </c>
      <c r="J117" s="5" t="str">
        <f t="shared" si="15"/>
        <v>Staff</v>
      </c>
      <c r="K117" s="7" t="str">
        <f>_xlfn.IFNA(VLOOKUP(I117,[1]ALL!$B:$H,7,0),"")</f>
        <v>Head Office - ASGO</v>
      </c>
      <c r="L117" s="7" t="str">
        <f>_xlfn.IFNA(VLOOKUP(I117,[1]ALL!$B:$H,5,0),"")</f>
        <v>Staff</v>
      </c>
      <c r="M117" s="7">
        <v>221284</v>
      </c>
      <c r="N117" s="9">
        <f>_xlfn.IFNA(VLOOKUP(I117,[1]ALL!$B:$H,3,0),"")</f>
        <v>44805</v>
      </c>
      <c r="O117" s="10" t="str">
        <f>_xlfn.IFNA(VLOOKUP(I117,[1]ALL!$B:$H,6,0),"")</f>
        <v>IT Infrastructure Staff</v>
      </c>
      <c r="P117" s="5" t="str">
        <f>_xlfn.IFNA(VLOOKUP(I117,[1]ALL!$B:$H,4,0),"")</f>
        <v>IT</v>
      </c>
      <c r="Q117" s="5" t="s">
        <v>12</v>
      </c>
      <c r="R117" s="5" t="s">
        <v>12</v>
      </c>
    </row>
    <row r="118" spans="1:18" hidden="1" x14ac:dyDescent="0.25">
      <c r="A118" s="5" t="s">
        <v>40</v>
      </c>
      <c r="B118" s="5" t="s">
        <v>103</v>
      </c>
      <c r="C118" t="s">
        <v>104</v>
      </c>
      <c r="D118" s="5"/>
      <c r="E118" s="5" t="s">
        <v>17</v>
      </c>
      <c r="F118" s="5" t="str">
        <f t="shared" si="21"/>
        <v>Management</v>
      </c>
      <c r="G118" s="5" t="s">
        <v>106</v>
      </c>
      <c r="H118" s="5" t="s">
        <v>14</v>
      </c>
      <c r="I118" s="5">
        <f t="shared" si="14"/>
        <v>100003</v>
      </c>
      <c r="J118" s="5" t="str">
        <f t="shared" si="15"/>
        <v>CEO</v>
      </c>
      <c r="K118" s="7" t="s">
        <v>1206</v>
      </c>
      <c r="L118" s="7" t="s">
        <v>106</v>
      </c>
      <c r="M118" s="7">
        <v>100003</v>
      </c>
      <c r="N118" s="9" t="str">
        <f>_xlfn.IFNA(VLOOKUP(I118,[1]ALL!$B:$H,3,0),"")</f>
        <v/>
      </c>
      <c r="O118" s="10" t="s">
        <v>106</v>
      </c>
      <c r="P118" s="50" t="s">
        <v>105</v>
      </c>
      <c r="Q118" s="5" t="s">
        <v>12</v>
      </c>
      <c r="R118" s="5" t="s">
        <v>12</v>
      </c>
    </row>
    <row r="119" spans="1:18" hidden="1" x14ac:dyDescent="0.25">
      <c r="A119" s="5" t="s">
        <v>40</v>
      </c>
      <c r="B119" s="5" t="s">
        <v>107</v>
      </c>
      <c r="C119" s="5" t="s">
        <v>108</v>
      </c>
      <c r="D119" s="5" t="s">
        <v>1236</v>
      </c>
      <c r="E119" s="5" t="s">
        <v>17</v>
      </c>
      <c r="F119" s="5" t="str">
        <f t="shared" ref="F119:F148" si="36">P119</f>
        <v>Center Experience</v>
      </c>
      <c r="G119" s="5" t="str">
        <f t="shared" ref="G119:G135" si="37">O119</f>
        <v>Social Media &amp; Digital Administration Assistant Manager</v>
      </c>
      <c r="H119" s="5" t="s">
        <v>14</v>
      </c>
      <c r="I119" s="5">
        <f t="shared" si="14"/>
        <v>180652</v>
      </c>
      <c r="J119" s="5" t="str">
        <f t="shared" si="15"/>
        <v>Assistant Manager</v>
      </c>
      <c r="K119" s="7" t="s">
        <v>1048</v>
      </c>
      <c r="L119" s="7" t="str">
        <f>_xlfn.IFNA(VLOOKUP(I119,[1]ALL!$B:$H,5,0),"")</f>
        <v>Assistant Manager</v>
      </c>
      <c r="M119" s="7">
        <v>180652</v>
      </c>
      <c r="N119" s="9">
        <f>_xlfn.IFNA(VLOOKUP(I119,[1]ALL!$B:$H,3,0),"")</f>
        <v>43222</v>
      </c>
      <c r="O119" s="10" t="s">
        <v>109</v>
      </c>
      <c r="P119" s="5" t="s">
        <v>43</v>
      </c>
      <c r="Q119" s="5" t="s">
        <v>12</v>
      </c>
      <c r="R119" s="5" t="s">
        <v>12</v>
      </c>
    </row>
    <row r="120" spans="1:18" hidden="1" x14ac:dyDescent="0.25">
      <c r="A120" s="5" t="s">
        <v>40</v>
      </c>
      <c r="B120" s="5" t="s">
        <v>110</v>
      </c>
      <c r="C120" s="5" t="s">
        <v>111</v>
      </c>
      <c r="D120" s="5"/>
      <c r="E120" s="5" t="s">
        <v>17</v>
      </c>
      <c r="F120" s="5" t="str">
        <f t="shared" si="36"/>
        <v>Internal Audit &amp; Business Process</v>
      </c>
      <c r="G120" s="5" t="str">
        <f t="shared" si="37"/>
        <v>Internal Audit &amp; Business Process Supervisor</v>
      </c>
      <c r="H120" s="5" t="s">
        <v>14</v>
      </c>
      <c r="I120" s="5">
        <f t="shared" si="14"/>
        <v>170569</v>
      </c>
      <c r="J120" s="5" t="str">
        <f t="shared" si="15"/>
        <v>Supervisor</v>
      </c>
      <c r="K120" s="7" t="s">
        <v>928</v>
      </c>
      <c r="L120" s="7" t="str">
        <f>_xlfn.IFNA(VLOOKUP(I120,[1]ALL!$B:$H,5,0),"")</f>
        <v>Supervisor</v>
      </c>
      <c r="M120" s="7">
        <v>170569</v>
      </c>
      <c r="N120" s="9">
        <f>_xlfn.IFNA(VLOOKUP(I120,[1]ALL!$B:$H,3,0),"")</f>
        <v>42919</v>
      </c>
      <c r="O120" s="10" t="str">
        <f>_xlfn.IFNA(VLOOKUP(I120,[1]ALL!$B:$H,6,0),"")</f>
        <v>Internal Audit &amp; Business Process Supervisor</v>
      </c>
      <c r="P120" s="5" t="str">
        <f>_xlfn.IFNA(VLOOKUP(I120,[1]ALL!$B:$H,4,0),"")</f>
        <v>Internal Audit &amp; Business Process</v>
      </c>
      <c r="Q120" s="5" t="s">
        <v>12</v>
      </c>
      <c r="R120" s="5" t="s">
        <v>12</v>
      </c>
    </row>
    <row r="121" spans="1:18" hidden="1" x14ac:dyDescent="0.25">
      <c r="A121" s="5" t="s">
        <v>40</v>
      </c>
      <c r="B121" s="5" t="s">
        <v>1237</v>
      </c>
      <c r="C121" s="5" t="s">
        <v>1238</v>
      </c>
      <c r="D121" s="5" t="s">
        <v>1239</v>
      </c>
      <c r="E121" s="5" t="s">
        <v>17</v>
      </c>
      <c r="F121" s="5" t="str">
        <f t="shared" ref="F121" si="38">P121</f>
        <v>Operational</v>
      </c>
      <c r="G121" s="5" t="str">
        <f t="shared" ref="G121" si="39">O121</f>
        <v>Operation Administration Staff</v>
      </c>
      <c r="H121" s="5" t="s">
        <v>13</v>
      </c>
      <c r="I121" s="5" t="str">
        <f t="shared" ref="I121" si="40">M121</f>
        <v>-</v>
      </c>
      <c r="J121" s="5" t="str">
        <f t="shared" ref="J121" si="41">L121</f>
        <v>Staff</v>
      </c>
      <c r="K121" s="7" t="s">
        <v>1231</v>
      </c>
      <c r="L121" s="7" t="s">
        <v>942</v>
      </c>
      <c r="M121" s="7" t="s">
        <v>12</v>
      </c>
      <c r="N121" s="9">
        <v>45922</v>
      </c>
      <c r="O121" s="10" t="s">
        <v>1113</v>
      </c>
      <c r="P121" s="5" t="s">
        <v>121</v>
      </c>
      <c r="Q121" s="5" t="s">
        <v>982</v>
      </c>
      <c r="R121" s="5" t="s">
        <v>12</v>
      </c>
    </row>
    <row r="122" spans="1:18" hidden="1" x14ac:dyDescent="0.25">
      <c r="A122" s="5" t="s">
        <v>40</v>
      </c>
      <c r="B122" s="5" t="s">
        <v>113</v>
      </c>
      <c r="C122" s="5" t="s">
        <v>114</v>
      </c>
      <c r="D122" s="5" t="s">
        <v>1240</v>
      </c>
      <c r="E122" s="5" t="s">
        <v>17</v>
      </c>
      <c r="F122" s="5" t="str">
        <f t="shared" si="36"/>
        <v>Leasing</v>
      </c>
      <c r="G122" s="5" t="str">
        <f t="shared" si="37"/>
        <v>Leasing Manager</v>
      </c>
      <c r="H122" s="5" t="s">
        <v>14</v>
      </c>
      <c r="I122" s="5">
        <f t="shared" si="14"/>
        <v>231337</v>
      </c>
      <c r="J122" s="5" t="str">
        <f t="shared" si="15"/>
        <v>Manager</v>
      </c>
      <c r="K122" s="7" t="str">
        <f>_xlfn.IFNA(VLOOKUP(I122,[1]ALL!$B:$H,7,0),"")</f>
        <v>Unit - MOI</v>
      </c>
      <c r="L122" s="7" t="str">
        <f>_xlfn.IFNA(VLOOKUP(I122,[1]ALL!$B:$H,5,0),"")</f>
        <v>Manager</v>
      </c>
      <c r="M122" s="7">
        <v>231337</v>
      </c>
      <c r="N122" s="9">
        <f>_xlfn.IFNA(VLOOKUP(I122,[1]ALL!$B:$H,3,0),"")</f>
        <v>45145</v>
      </c>
      <c r="O122" s="10" t="str">
        <f>_xlfn.IFNA(VLOOKUP(I122,[1]ALL!$B:$H,6,0),"")</f>
        <v>Leasing Manager</v>
      </c>
      <c r="P122" s="5" t="str">
        <f>_xlfn.IFNA(VLOOKUP(I122,[1]ALL!$B:$H,4,0),"")</f>
        <v>Leasing</v>
      </c>
      <c r="Q122" s="5" t="s">
        <v>12</v>
      </c>
      <c r="R122" s="5" t="s">
        <v>12</v>
      </c>
    </row>
    <row r="123" spans="1:18" hidden="1" x14ac:dyDescent="0.25">
      <c r="A123" s="5" t="s">
        <v>40</v>
      </c>
      <c r="B123" s="5" t="s">
        <v>117</v>
      </c>
      <c r="C123" s="5" t="s">
        <v>118</v>
      </c>
      <c r="D123" s="5" t="s">
        <v>1241</v>
      </c>
      <c r="E123" s="5" t="s">
        <v>17</v>
      </c>
      <c r="F123" s="5" t="str">
        <f t="shared" si="36"/>
        <v>Finance &amp; Accounting</v>
      </c>
      <c r="G123" s="5" t="str">
        <f t="shared" si="37"/>
        <v>Accounting Staff</v>
      </c>
      <c r="H123" s="5" t="s">
        <v>14</v>
      </c>
      <c r="I123" s="5">
        <f t="shared" si="14"/>
        <v>230880</v>
      </c>
      <c r="J123" s="5" t="str">
        <f t="shared" si="15"/>
        <v>Staff</v>
      </c>
      <c r="K123" s="7" t="str">
        <f>_xlfn.IFNA(VLOOKUP(I123,[1]ALL!$B:$H,7,0),"")</f>
        <v>Head Office - ASGO</v>
      </c>
      <c r="L123" s="7" t="str">
        <f>_xlfn.IFNA(VLOOKUP(I123,[1]ALL!$B:$H,5,0),"")</f>
        <v>Staff</v>
      </c>
      <c r="M123" s="7">
        <v>230880</v>
      </c>
      <c r="N123" s="9">
        <f>_xlfn.IFNA(VLOOKUP(I123,[1]ALL!$B:$H,3,0),"")</f>
        <v>45089</v>
      </c>
      <c r="O123" s="10" t="str">
        <f>_xlfn.IFNA(VLOOKUP(I123,[1]ALL!$B:$H,6,0),"")</f>
        <v>Accounting Staff</v>
      </c>
      <c r="P123" s="5" t="str">
        <f>_xlfn.IFNA(VLOOKUP(I123,[1]ALL!$B:$H,4,0),"")</f>
        <v>Finance &amp; Accounting</v>
      </c>
      <c r="Q123" s="5" t="s">
        <v>12</v>
      </c>
      <c r="R123" s="5" t="s">
        <v>12</v>
      </c>
    </row>
    <row r="124" spans="1:18" hidden="1" x14ac:dyDescent="0.25">
      <c r="A124" s="5" t="s">
        <v>40</v>
      </c>
      <c r="B124" s="5" t="s">
        <v>1242</v>
      </c>
      <c r="C124" s="5" t="s">
        <v>1243</v>
      </c>
      <c r="D124" s="5" t="s">
        <v>1244</v>
      </c>
      <c r="E124" s="5" t="s">
        <v>17</v>
      </c>
      <c r="F124" s="5" t="str">
        <f t="shared" si="36"/>
        <v>Digital Media &amp; Community</v>
      </c>
      <c r="G124" s="5" t="str">
        <f t="shared" si="37"/>
        <v>Content Creator Supervisor</v>
      </c>
      <c r="H124" s="5" t="s">
        <v>13</v>
      </c>
      <c r="I124" s="5">
        <f t="shared" si="14"/>
        <v>241406</v>
      </c>
      <c r="J124" s="5" t="str">
        <f t="shared" si="15"/>
        <v>Supervisor</v>
      </c>
      <c r="K124" s="7" t="s">
        <v>928</v>
      </c>
      <c r="L124" s="7" t="s">
        <v>986</v>
      </c>
      <c r="M124" s="7">
        <v>241406</v>
      </c>
      <c r="N124" s="9">
        <v>45505</v>
      </c>
      <c r="O124" s="10" t="s">
        <v>1245</v>
      </c>
      <c r="P124" s="5" t="s">
        <v>142</v>
      </c>
      <c r="Q124" s="5" t="s">
        <v>12</v>
      </c>
      <c r="R124" s="5" t="s">
        <v>12</v>
      </c>
    </row>
    <row r="125" spans="1:18" hidden="1" x14ac:dyDescent="0.25">
      <c r="A125" s="5" t="s">
        <v>40</v>
      </c>
      <c r="B125" s="5" t="s">
        <v>123</v>
      </c>
      <c r="C125" s="5" t="s">
        <v>124</v>
      </c>
      <c r="D125" s="5" t="s">
        <v>1246</v>
      </c>
      <c r="E125" s="5" t="s">
        <v>17</v>
      </c>
      <c r="F125" s="5" t="str">
        <f t="shared" si="36"/>
        <v>Finance &amp; Accounting</v>
      </c>
      <c r="G125" s="5" t="str">
        <f t="shared" si="37"/>
        <v>Cashier Staff</v>
      </c>
      <c r="H125" s="5" t="s">
        <v>14</v>
      </c>
      <c r="I125" s="5">
        <f t="shared" si="14"/>
        <v>110480</v>
      </c>
      <c r="J125" s="5" t="str">
        <f t="shared" si="15"/>
        <v>Staff</v>
      </c>
      <c r="K125" s="7" t="str">
        <f>_xlfn.IFNA(VLOOKUP(I125,[1]ALL!$B:$H,7,0),"")</f>
        <v>Head Office - ASGO</v>
      </c>
      <c r="L125" s="7" t="str">
        <f>_xlfn.IFNA(VLOOKUP(I125,[1]ALL!$B:$H,5,0),"")</f>
        <v>Staff</v>
      </c>
      <c r="M125" s="7">
        <v>110480</v>
      </c>
      <c r="N125" s="9">
        <f>_xlfn.IFNA(VLOOKUP(I125,[1]ALL!$B:$H,3,0),"")</f>
        <v>40694</v>
      </c>
      <c r="O125" s="10" t="str">
        <f>_xlfn.IFNA(VLOOKUP(I125,[1]ALL!$B:$H,6,0),"")</f>
        <v>Cashier Staff</v>
      </c>
      <c r="P125" s="5" t="str">
        <f>_xlfn.IFNA(VLOOKUP(I125,[1]ALL!$B:$H,4,0),"")</f>
        <v>Finance &amp; Accounting</v>
      </c>
      <c r="Q125" s="5" t="s">
        <v>12</v>
      </c>
      <c r="R125" s="5" t="s">
        <v>12</v>
      </c>
    </row>
    <row r="126" spans="1:18" hidden="1" x14ac:dyDescent="0.25">
      <c r="A126" s="5" t="s">
        <v>40</v>
      </c>
      <c r="B126" s="5" t="s">
        <v>125</v>
      </c>
      <c r="C126" s="5" t="s">
        <v>126</v>
      </c>
      <c r="D126" s="5" t="s">
        <v>1247</v>
      </c>
      <c r="E126" s="5" t="s">
        <v>17</v>
      </c>
      <c r="F126" s="5" t="str">
        <f t="shared" si="36"/>
        <v>Operational</v>
      </c>
      <c r="G126" s="5" t="str">
        <f t="shared" si="37"/>
        <v>Operation Manager</v>
      </c>
      <c r="H126" s="5" t="s">
        <v>14</v>
      </c>
      <c r="I126" s="5">
        <f t="shared" si="14"/>
        <v>241616</v>
      </c>
      <c r="J126" s="5" t="str">
        <f t="shared" si="15"/>
        <v>Manager</v>
      </c>
      <c r="K126" s="7" t="s">
        <v>1048</v>
      </c>
      <c r="L126" s="7" t="s">
        <v>1248</v>
      </c>
      <c r="M126" s="7">
        <v>241616</v>
      </c>
      <c r="N126" s="9">
        <v>45544</v>
      </c>
      <c r="O126" s="10" t="s">
        <v>127</v>
      </c>
      <c r="P126" s="5" t="s">
        <v>121</v>
      </c>
      <c r="Q126" s="5" t="s">
        <v>12</v>
      </c>
      <c r="R126" s="5" t="s">
        <v>12</v>
      </c>
    </row>
    <row r="127" spans="1:18" hidden="1" x14ac:dyDescent="0.25">
      <c r="A127" s="5" t="s">
        <v>40</v>
      </c>
      <c r="B127" s="5" t="s">
        <v>128</v>
      </c>
      <c r="C127" s="5" t="s">
        <v>129</v>
      </c>
      <c r="D127" s="5" t="s">
        <v>1249</v>
      </c>
      <c r="E127" s="5" t="s">
        <v>17</v>
      </c>
      <c r="F127" s="5" t="str">
        <f t="shared" si="36"/>
        <v>Legal &amp; Govrel</v>
      </c>
      <c r="G127" s="5" t="str">
        <f t="shared" si="37"/>
        <v>Legal Manager</v>
      </c>
      <c r="H127" s="5" t="s">
        <v>14</v>
      </c>
      <c r="I127" s="5">
        <f t="shared" si="14"/>
        <v>220588</v>
      </c>
      <c r="J127" s="5" t="str">
        <f t="shared" si="15"/>
        <v>Manager</v>
      </c>
      <c r="K127" s="7" t="str">
        <f>_xlfn.IFNA(VLOOKUP(I127,[1]ALL!$B:$H,7,0),"")</f>
        <v>Head Office - ASGO</v>
      </c>
      <c r="L127" s="7" t="str">
        <f>_xlfn.IFNA(VLOOKUP(I127,[1]ALL!$B:$H,5,0),"")</f>
        <v>Manager</v>
      </c>
      <c r="M127" s="7">
        <v>220588</v>
      </c>
      <c r="N127" s="9">
        <f>_xlfn.IFNA(VLOOKUP(I127,[1]ALL!$B:$H,3,0),"")</f>
        <v>44669</v>
      </c>
      <c r="O127" s="10" t="str">
        <f>_xlfn.IFNA(VLOOKUP(I127,[1]ALL!$B:$H,6,0),"")</f>
        <v>Legal Manager</v>
      </c>
      <c r="P127" s="5" t="str">
        <f>_xlfn.IFNA(VLOOKUP(I127,[1]ALL!$B:$H,4,0),"")</f>
        <v>Legal &amp; Govrel</v>
      </c>
      <c r="Q127" s="5" t="s">
        <v>12</v>
      </c>
      <c r="R127" s="5" t="s">
        <v>12</v>
      </c>
    </row>
    <row r="128" spans="1:18" hidden="1" x14ac:dyDescent="0.25">
      <c r="A128" s="5" t="s">
        <v>40</v>
      </c>
      <c r="B128" s="5" t="s">
        <v>132</v>
      </c>
      <c r="C128" s="5" t="s">
        <v>133</v>
      </c>
      <c r="D128" s="5" t="s">
        <v>1250</v>
      </c>
      <c r="E128" s="5" t="s">
        <v>17</v>
      </c>
      <c r="F128" s="5" t="str">
        <f t="shared" si="36"/>
        <v>Leasing</v>
      </c>
      <c r="G128" s="5" t="str">
        <f t="shared" si="37"/>
        <v>Leasing Administration Staff</v>
      </c>
      <c r="H128" s="5" t="s">
        <v>14</v>
      </c>
      <c r="I128" s="5">
        <f t="shared" si="14"/>
        <v>170311</v>
      </c>
      <c r="J128" s="5" t="str">
        <f t="shared" si="15"/>
        <v>Staff</v>
      </c>
      <c r="K128" s="7" t="str">
        <f>_xlfn.IFNA(VLOOKUP(I128,[1]ALL!$B:$H,7,0),"")</f>
        <v>Unit - MOI</v>
      </c>
      <c r="L128" s="7" t="str">
        <f>_xlfn.IFNA(VLOOKUP(I128,[1]ALL!$B:$H,5,0),"")</f>
        <v>Staff</v>
      </c>
      <c r="M128" s="7">
        <v>170311</v>
      </c>
      <c r="N128" s="9">
        <f>_xlfn.IFNA(VLOOKUP(I128,[1]ALL!$B:$H,3,0),"")</f>
        <v>42837</v>
      </c>
      <c r="O128" s="10" t="str">
        <f>_xlfn.IFNA(VLOOKUP(I128,[1]ALL!$B:$H,6,0),"")</f>
        <v>Leasing Administration Staff</v>
      </c>
      <c r="P128" s="5" t="str">
        <f>_xlfn.IFNA(VLOOKUP(I128,[1]ALL!$B:$H,4,0),"")</f>
        <v>Leasing</v>
      </c>
      <c r="Q128" s="5" t="s">
        <v>12</v>
      </c>
      <c r="R128" s="5" t="s">
        <v>12</v>
      </c>
    </row>
    <row r="129" spans="1:18" hidden="1" x14ac:dyDescent="0.25">
      <c r="A129" s="5" t="s">
        <v>40</v>
      </c>
      <c r="B129" s="5" t="s">
        <v>135</v>
      </c>
      <c r="C129" s="5" t="s">
        <v>136</v>
      </c>
      <c r="D129" s="5" t="s">
        <v>1251</v>
      </c>
      <c r="E129" s="5" t="s">
        <v>17</v>
      </c>
      <c r="F129" s="5" t="str">
        <f t="shared" si="36"/>
        <v>Finance &amp; Accounting</v>
      </c>
      <c r="G129" s="5" t="str">
        <f t="shared" si="37"/>
        <v>Collection Staff</v>
      </c>
      <c r="H129" s="5" t="s">
        <v>14</v>
      </c>
      <c r="I129" s="5">
        <f t="shared" ref="I129:I195" si="42">M129</f>
        <v>190403</v>
      </c>
      <c r="J129" s="5" t="str">
        <f t="shared" ref="J129:J195" si="43">L129</f>
        <v>Staff</v>
      </c>
      <c r="K129" s="7" t="str">
        <f>_xlfn.IFNA(VLOOKUP(I129,[1]ALL!$B:$H,7,0),"")</f>
        <v>Head Office - ASGO</v>
      </c>
      <c r="L129" s="7" t="str">
        <f>_xlfn.IFNA(VLOOKUP(I129,[1]ALL!$B:$H,5,0),"")</f>
        <v>Staff</v>
      </c>
      <c r="M129" s="7">
        <v>190403</v>
      </c>
      <c r="N129" s="9">
        <f>_xlfn.IFNA(VLOOKUP(I129,[1]ALL!$B:$H,3,0),"")</f>
        <v>43584</v>
      </c>
      <c r="O129" s="10" t="str">
        <f>_xlfn.IFNA(VLOOKUP(I129,[1]ALL!$B:$H,6,0),"")</f>
        <v>Collection Staff</v>
      </c>
      <c r="P129" s="5" t="str">
        <f>_xlfn.IFNA(VLOOKUP(I129,[1]ALL!$B:$H,4,0),"")</f>
        <v>Finance &amp; Accounting</v>
      </c>
      <c r="Q129" s="5" t="s">
        <v>12</v>
      </c>
      <c r="R129" s="5" t="s">
        <v>12</v>
      </c>
    </row>
    <row r="130" spans="1:18" hidden="1" x14ac:dyDescent="0.25">
      <c r="A130" s="5" t="s">
        <v>40</v>
      </c>
      <c r="B130" s="5" t="s">
        <v>1252</v>
      </c>
      <c r="C130" t="s">
        <v>1253</v>
      </c>
      <c r="D130" s="5" t="s">
        <v>1254</v>
      </c>
      <c r="E130" s="5" t="s">
        <v>17</v>
      </c>
      <c r="F130" s="5" t="str">
        <f t="shared" si="36"/>
        <v>Center Experience</v>
      </c>
      <c r="G130" s="5" t="str">
        <f t="shared" si="37"/>
        <v>Social Media &amp; Digital Administration Supervisor</v>
      </c>
      <c r="H130" s="5" t="s">
        <v>13</v>
      </c>
      <c r="I130" s="5">
        <f t="shared" si="42"/>
        <v>231421</v>
      </c>
      <c r="J130" s="5" t="str">
        <f t="shared" si="43"/>
        <v>Supervisor</v>
      </c>
      <c r="K130" s="7" t="s">
        <v>1255</v>
      </c>
      <c r="L130" s="7" t="str">
        <f>_xlfn.IFNA(VLOOKUP(I130,[1]ALL!$B:$H,5,0),"")</f>
        <v>Supervisor</v>
      </c>
      <c r="M130" s="7">
        <v>231421</v>
      </c>
      <c r="N130" s="9">
        <f>_xlfn.IFNA(VLOOKUP(I130,[1]ALL!$B:$H,3,0),"")</f>
        <v>45159</v>
      </c>
      <c r="O130" s="10" t="str">
        <f>_xlfn.IFNA(VLOOKUP(I130,[1]ALL!$B:$H,6,0),"")</f>
        <v>Social Media &amp; Digital Administration Supervisor</v>
      </c>
      <c r="P130" s="5" t="str">
        <f>_xlfn.IFNA(VLOOKUP(I130,[1]ALL!$B:$H,4,0),"")</f>
        <v>Center Experience</v>
      </c>
      <c r="Q130" s="5" t="s">
        <v>12</v>
      </c>
      <c r="R130" s="5" t="s">
        <v>12</v>
      </c>
    </row>
    <row r="131" spans="1:18" hidden="1" x14ac:dyDescent="0.25">
      <c r="A131" s="5" t="s">
        <v>40</v>
      </c>
      <c r="B131" s="5" t="s">
        <v>137</v>
      </c>
      <c r="C131" s="5" t="s">
        <v>138</v>
      </c>
      <c r="D131" s="5" t="s">
        <v>1256</v>
      </c>
      <c r="E131" s="5" t="s">
        <v>17</v>
      </c>
      <c r="F131" s="5" t="str">
        <f t="shared" si="36"/>
        <v>HR &amp; GA</v>
      </c>
      <c r="G131" s="5" t="str">
        <f t="shared" si="37"/>
        <v>HR Director</v>
      </c>
      <c r="H131" s="5" t="s">
        <v>14</v>
      </c>
      <c r="I131" s="5" t="str">
        <f t="shared" si="42"/>
        <v>-</v>
      </c>
      <c r="J131" s="5" t="str">
        <f t="shared" si="43"/>
        <v>Director</v>
      </c>
      <c r="K131" s="7" t="s">
        <v>1206</v>
      </c>
      <c r="L131" s="7" t="s">
        <v>1257</v>
      </c>
      <c r="M131" s="7" t="s">
        <v>12</v>
      </c>
      <c r="N131" s="9">
        <v>45862</v>
      </c>
      <c r="O131" s="10" t="s">
        <v>139</v>
      </c>
      <c r="P131" s="5" t="s">
        <v>47</v>
      </c>
      <c r="Q131" s="5" t="s">
        <v>1019</v>
      </c>
      <c r="R131" s="5" t="s">
        <v>1258</v>
      </c>
    </row>
    <row r="132" spans="1:18" hidden="1" x14ac:dyDescent="0.25">
      <c r="A132" s="5" t="s">
        <v>40</v>
      </c>
      <c r="B132" s="5" t="s">
        <v>140</v>
      </c>
      <c r="C132" s="5" t="s">
        <v>141</v>
      </c>
      <c r="D132" s="5" t="s">
        <v>1259</v>
      </c>
      <c r="E132" s="5" t="s">
        <v>17</v>
      </c>
      <c r="F132" s="5" t="str">
        <f t="shared" si="36"/>
        <v>Digital Media &amp; Community</v>
      </c>
      <c r="G132" s="5" t="str">
        <f t="shared" si="37"/>
        <v>Seo UI/UX Designer Asst. Manager</v>
      </c>
      <c r="H132" s="5" t="s">
        <v>14</v>
      </c>
      <c r="I132" s="5">
        <f t="shared" si="42"/>
        <v>221736</v>
      </c>
      <c r="J132" s="5" t="str">
        <f t="shared" si="43"/>
        <v>Assistant Manager</v>
      </c>
      <c r="K132" s="7" t="str">
        <f>_xlfn.IFNA(VLOOKUP(I132,[1]ALL!$B:$H,7,0),"")</f>
        <v>Unit - PIK Avenue</v>
      </c>
      <c r="L132" s="7" t="str">
        <f>_xlfn.IFNA(VLOOKUP(I132,[1]ALL!$B:$H,5,0),"")</f>
        <v>Assistant Manager</v>
      </c>
      <c r="M132" s="7">
        <v>221736</v>
      </c>
      <c r="N132" s="9">
        <f>_xlfn.IFNA(VLOOKUP(I132,[1]ALL!$B:$H,3,0),"")</f>
        <v>44896</v>
      </c>
      <c r="O132" s="10" t="str">
        <f>_xlfn.IFNA(VLOOKUP(I132,[1]ALL!$B:$H,6,0),"")</f>
        <v>Seo UI/UX Designer Asst. Manager</v>
      </c>
      <c r="P132" s="5" t="str">
        <f>_xlfn.IFNA(VLOOKUP(I132,[1]ALL!$B:$H,4,0),"")</f>
        <v>Digital Media &amp; Community</v>
      </c>
      <c r="Q132" s="5" t="s">
        <v>12</v>
      </c>
      <c r="R132" s="5" t="s">
        <v>12</v>
      </c>
    </row>
    <row r="133" spans="1:18" hidden="1" x14ac:dyDescent="0.25">
      <c r="A133" s="5" t="s">
        <v>40</v>
      </c>
      <c r="B133" s="5" t="s">
        <v>144</v>
      </c>
      <c r="C133" s="5" t="s">
        <v>145</v>
      </c>
      <c r="D133" s="5" t="s">
        <v>1260</v>
      </c>
      <c r="E133" s="5" t="s">
        <v>17</v>
      </c>
      <c r="F133" s="5" t="str">
        <f t="shared" si="36"/>
        <v>Finance &amp; Accounting</v>
      </c>
      <c r="G133" s="5" t="str">
        <f t="shared" si="37"/>
        <v>Collection Staff</v>
      </c>
      <c r="H133" s="5" t="s">
        <v>14</v>
      </c>
      <c r="I133" s="5">
        <f t="shared" si="42"/>
        <v>160673</v>
      </c>
      <c r="J133" s="5" t="str">
        <f t="shared" si="43"/>
        <v>Staff</v>
      </c>
      <c r="K133" s="7" t="str">
        <f>_xlfn.IFNA(VLOOKUP(I133,[1]ALL!$B:$H,7,0),"")</f>
        <v>Head Office - ASGO</v>
      </c>
      <c r="L133" s="7" t="str">
        <f>_xlfn.IFNA(VLOOKUP(I133,[1]ALL!$B:$H,5,0),"")</f>
        <v>Staff</v>
      </c>
      <c r="M133" s="7">
        <v>160673</v>
      </c>
      <c r="N133" s="9">
        <f>_xlfn.IFNA(VLOOKUP(I133,[1]ALL!$B:$H,3,0),"")</f>
        <v>42607</v>
      </c>
      <c r="O133" s="10" t="str">
        <f>_xlfn.IFNA(VLOOKUP(I133,[1]ALL!$B:$H,6,0),"")</f>
        <v>Collection Staff</v>
      </c>
      <c r="P133" s="5" t="str">
        <f>_xlfn.IFNA(VLOOKUP(I133,[1]ALL!$B:$H,4,0),"")</f>
        <v>Finance &amp; Accounting</v>
      </c>
      <c r="Q133" s="5" t="s">
        <v>12</v>
      </c>
      <c r="R133" s="5" t="s">
        <v>12</v>
      </c>
    </row>
    <row r="134" spans="1:18" hidden="1" x14ac:dyDescent="0.25">
      <c r="A134" s="5" t="s">
        <v>40</v>
      </c>
      <c r="B134" s="5" t="s">
        <v>146</v>
      </c>
      <c r="C134" s="5" t="s">
        <v>147</v>
      </c>
      <c r="D134" s="5"/>
      <c r="E134" s="5" t="s">
        <v>17</v>
      </c>
      <c r="F134" s="5" t="str">
        <f t="shared" si="36"/>
        <v>Fit Out</v>
      </c>
      <c r="G134" s="5" t="str">
        <f t="shared" si="37"/>
        <v>Fit Out Assistant Manager</v>
      </c>
      <c r="H134" s="5" t="s">
        <v>14</v>
      </c>
      <c r="I134" s="5">
        <f t="shared" si="42"/>
        <v>160136</v>
      </c>
      <c r="J134" s="5" t="str">
        <f t="shared" si="43"/>
        <v>Assistant Manager</v>
      </c>
      <c r="K134" s="7" t="str">
        <f>_xlfn.IFNA(VLOOKUP(I134,[1]ALL!$B:$H,7,0),"")</f>
        <v>Unit - MOI</v>
      </c>
      <c r="L134" s="7" t="str">
        <f>_xlfn.IFNA(VLOOKUP(I134,[1]ALL!$B:$H,5,0),"")</f>
        <v>Assistant Manager</v>
      </c>
      <c r="M134" s="7">
        <v>160136</v>
      </c>
      <c r="N134" s="9">
        <f>_xlfn.IFNA(VLOOKUP(I134,[1]ALL!$B:$H,3,0),"")</f>
        <v>42409</v>
      </c>
      <c r="O134" s="10" t="str">
        <f>_xlfn.IFNA(VLOOKUP(I134,[1]ALL!$B:$H,6,0),"")</f>
        <v>Fit Out Assistant Manager</v>
      </c>
      <c r="P134" s="5" t="str">
        <f>_xlfn.IFNA(VLOOKUP(I134,[1]ALL!$B:$H,4,0),"")</f>
        <v>Fit Out</v>
      </c>
      <c r="Q134" s="5" t="s">
        <v>12</v>
      </c>
      <c r="R134" s="5" t="s">
        <v>12</v>
      </c>
    </row>
    <row r="135" spans="1:18" hidden="1" x14ac:dyDescent="0.25">
      <c r="A135" s="5" t="s">
        <v>40</v>
      </c>
      <c r="B135" s="5" t="s">
        <v>150</v>
      </c>
      <c r="C135" t="s">
        <v>151</v>
      </c>
      <c r="D135" s="5" t="s">
        <v>1261</v>
      </c>
      <c r="E135" s="5" t="s">
        <v>17</v>
      </c>
      <c r="F135" s="5" t="str">
        <f t="shared" si="36"/>
        <v>Casual Leasing</v>
      </c>
      <c r="G135" s="5" t="str">
        <f t="shared" si="37"/>
        <v>Casual Leasing Manager</v>
      </c>
      <c r="H135" s="5" t="s">
        <v>14</v>
      </c>
      <c r="I135" s="5">
        <f t="shared" si="42"/>
        <v>150132</v>
      </c>
      <c r="J135" s="5" t="str">
        <f t="shared" si="43"/>
        <v>Senior Manager</v>
      </c>
      <c r="K135" s="7" t="str">
        <f>_xlfn.IFNA(VLOOKUP(I135,[1]ALL!$B:$H,7,0),"")</f>
        <v>Head Office - ASGO</v>
      </c>
      <c r="L135" s="7" t="str">
        <f>_xlfn.IFNA(VLOOKUP(I135,[1]ALL!$B:$H,5,0),"")</f>
        <v>Senior Manager</v>
      </c>
      <c r="M135" s="7">
        <v>150132</v>
      </c>
      <c r="N135" s="9">
        <f>_xlfn.IFNA(VLOOKUP(I135,[1]ALL!$B:$H,3,0),"")</f>
        <v>42037</v>
      </c>
      <c r="O135" s="10" t="str">
        <f>_xlfn.IFNA(VLOOKUP(I135,[1]ALL!$B:$H,6,0),"")</f>
        <v>Casual Leasing Manager</v>
      </c>
      <c r="P135" s="5" t="str">
        <f>_xlfn.IFNA(VLOOKUP(I135,[1]ALL!$B:$H,4,0),"")</f>
        <v>Casual Leasing</v>
      </c>
      <c r="Q135" s="5" t="s">
        <v>12</v>
      </c>
      <c r="R135" s="5" t="s">
        <v>12</v>
      </c>
    </row>
    <row r="136" spans="1:18" hidden="1" x14ac:dyDescent="0.25">
      <c r="A136" s="5" t="s">
        <v>743</v>
      </c>
      <c r="B136" s="5" t="s">
        <v>1262</v>
      </c>
      <c r="C136" s="5" t="s">
        <v>1263</v>
      </c>
      <c r="D136" s="5"/>
      <c r="E136" s="5" t="s">
        <v>17</v>
      </c>
      <c r="F136" s="5" t="str">
        <f t="shared" si="36"/>
        <v>Marketing Communication</v>
      </c>
      <c r="G136" s="5" t="s">
        <v>1264</v>
      </c>
      <c r="H136" s="5" t="s">
        <v>13</v>
      </c>
      <c r="I136" s="5" t="str">
        <f t="shared" si="42"/>
        <v>-</v>
      </c>
      <c r="J136" s="5" t="str">
        <f t="shared" si="43"/>
        <v>Staff</v>
      </c>
      <c r="K136" s="7" t="s">
        <v>1206</v>
      </c>
      <c r="L136" s="7" t="s">
        <v>942</v>
      </c>
      <c r="M136" s="7" t="s">
        <v>12</v>
      </c>
      <c r="N136" s="5"/>
      <c r="O136" s="5" t="str">
        <f>G136</f>
        <v>Center Experience Staff</v>
      </c>
      <c r="P136" s="5" t="s">
        <v>328</v>
      </c>
      <c r="Q136" s="5" t="s">
        <v>12</v>
      </c>
      <c r="R136" s="5" t="s">
        <v>12</v>
      </c>
    </row>
    <row r="137" spans="1:18" x14ac:dyDescent="0.25">
      <c r="A137" s="5" t="s">
        <v>743</v>
      </c>
      <c r="B137" s="5" t="s">
        <v>1265</v>
      </c>
      <c r="C137" t="s">
        <v>1266</v>
      </c>
      <c r="D137" s="5"/>
      <c r="E137" s="5" t="s">
        <v>17</v>
      </c>
      <c r="F137" s="5" t="str">
        <f t="shared" si="36"/>
        <v>Innovation</v>
      </c>
      <c r="G137" s="5" t="s">
        <v>1267</v>
      </c>
      <c r="H137" s="5" t="s">
        <v>13</v>
      </c>
      <c r="I137" s="5" t="str">
        <f t="shared" si="42"/>
        <v>-</v>
      </c>
      <c r="J137" s="5" t="str">
        <f t="shared" si="43"/>
        <v>Staff</v>
      </c>
      <c r="K137" s="7" t="s">
        <v>1206</v>
      </c>
      <c r="L137" s="7" t="s">
        <v>942</v>
      </c>
      <c r="M137" s="7" t="s">
        <v>12</v>
      </c>
      <c r="N137" s="5"/>
      <c r="O137" s="5" t="str">
        <f>G137</f>
        <v>Innovation Staff</v>
      </c>
      <c r="P137" s="5" t="s">
        <v>88</v>
      </c>
      <c r="Q137" s="5" t="s">
        <v>12</v>
      </c>
      <c r="R137" s="5" t="s">
        <v>12</v>
      </c>
    </row>
    <row r="138" spans="1:18" hidden="1" x14ac:dyDescent="0.25">
      <c r="A138" s="5" t="s">
        <v>40</v>
      </c>
      <c r="B138" s="5" t="s">
        <v>154</v>
      </c>
      <c r="C138" s="5" t="s">
        <v>155</v>
      </c>
      <c r="D138" s="5" t="s">
        <v>1268</v>
      </c>
      <c r="E138" s="5" t="s">
        <v>17</v>
      </c>
      <c r="F138" s="5" t="str">
        <f t="shared" si="36"/>
        <v>Finance &amp; Accounting</v>
      </c>
      <c r="G138" s="5" t="str">
        <f t="shared" ref="G138:G171" si="44">O138</f>
        <v>Account Receivable Staff</v>
      </c>
      <c r="H138" s="5" t="s">
        <v>14</v>
      </c>
      <c r="I138" s="5">
        <f t="shared" si="42"/>
        <v>230037</v>
      </c>
      <c r="J138" s="5" t="str">
        <f t="shared" si="43"/>
        <v>Staff</v>
      </c>
      <c r="K138" s="7" t="str">
        <f>_xlfn.IFNA(VLOOKUP(I138,[1]ALL!$B:$H,7,0),"")</f>
        <v>Head Office - ASGO</v>
      </c>
      <c r="L138" s="7" t="str">
        <f>_xlfn.IFNA(VLOOKUP(I138,[1]ALL!$B:$H,5,0),"")</f>
        <v>Staff</v>
      </c>
      <c r="M138" s="7">
        <v>230037</v>
      </c>
      <c r="N138" s="9">
        <f>_xlfn.IFNA(VLOOKUP(I138,[1]ALL!$B:$H,3,0),"")</f>
        <v>44942</v>
      </c>
      <c r="O138" s="10" t="str">
        <f>_xlfn.IFNA(VLOOKUP(I138,[1]ALL!$B:$H,6,0),"")</f>
        <v>Account Receivable Staff</v>
      </c>
      <c r="P138" s="5" t="str">
        <f>_xlfn.IFNA(VLOOKUP(I138,[1]ALL!$B:$H,4,0),"")</f>
        <v>Finance &amp; Accounting</v>
      </c>
      <c r="Q138" s="5" t="s">
        <v>12</v>
      </c>
      <c r="R138" s="5" t="s">
        <v>12</v>
      </c>
    </row>
    <row r="139" spans="1:18" hidden="1" x14ac:dyDescent="0.25">
      <c r="A139" s="5" t="s">
        <v>40</v>
      </c>
      <c r="B139" s="5" t="s">
        <v>1269</v>
      </c>
      <c r="C139" s="5" t="s">
        <v>1270</v>
      </c>
      <c r="D139" s="5" t="s">
        <v>1271</v>
      </c>
      <c r="E139" s="5" t="s">
        <v>17</v>
      </c>
      <c r="F139" s="5" t="str">
        <f t="shared" ref="F139" si="45">P139</f>
        <v>Leasing</v>
      </c>
      <c r="G139" s="5" t="str">
        <f t="shared" ref="G139" si="46">O139</f>
        <v>Leasing Senior Supervisor</v>
      </c>
      <c r="H139" s="5" t="s">
        <v>14</v>
      </c>
      <c r="I139" s="5" t="str">
        <f t="shared" ref="I139" si="47">M139</f>
        <v>-</v>
      </c>
      <c r="J139" s="5" t="str">
        <f t="shared" ref="J139" si="48">L139</f>
        <v>Senior Supervisor</v>
      </c>
      <c r="K139" s="7" t="s">
        <v>1231</v>
      </c>
      <c r="L139" s="7" t="s">
        <v>1272</v>
      </c>
      <c r="M139" s="7" t="s">
        <v>12</v>
      </c>
      <c r="N139" s="9">
        <v>45863</v>
      </c>
      <c r="O139" s="10" t="s">
        <v>180</v>
      </c>
      <c r="P139" s="5" t="s">
        <v>115</v>
      </c>
      <c r="Q139" s="5" t="s">
        <v>1223</v>
      </c>
      <c r="R139" s="5" t="s">
        <v>12</v>
      </c>
    </row>
    <row r="140" spans="1:18" hidden="1" x14ac:dyDescent="0.25">
      <c r="A140" s="5" t="s">
        <v>40</v>
      </c>
      <c r="B140" s="5" t="s">
        <v>156</v>
      </c>
      <c r="C140" s="5" t="s">
        <v>157</v>
      </c>
      <c r="D140" s="5" t="s">
        <v>1273</v>
      </c>
      <c r="E140" s="5" t="s">
        <v>17</v>
      </c>
      <c r="F140" s="5" t="str">
        <f t="shared" si="36"/>
        <v>Finance &amp; Accounting</v>
      </c>
      <c r="G140" s="5" t="str">
        <f t="shared" si="44"/>
        <v>Accounting Staff</v>
      </c>
      <c r="H140" s="5" t="s">
        <v>14</v>
      </c>
      <c r="I140" s="5">
        <f t="shared" si="42"/>
        <v>230064</v>
      </c>
      <c r="J140" s="5" t="str">
        <f t="shared" si="43"/>
        <v>Staff</v>
      </c>
      <c r="K140" s="7" t="str">
        <f>_xlfn.IFNA(VLOOKUP(I140,[1]ALL!$B:$H,7,0),"")</f>
        <v>Head Office - ASGO</v>
      </c>
      <c r="L140" s="7" t="str">
        <f>_xlfn.IFNA(VLOOKUP(I140,[1]ALL!$B:$H,5,0),"")</f>
        <v>Staff</v>
      </c>
      <c r="M140" s="7">
        <v>230064</v>
      </c>
      <c r="N140" s="9">
        <f>_xlfn.IFNA(VLOOKUP(I140,[1]ALL!$B:$H,3,0),"")</f>
        <v>44950</v>
      </c>
      <c r="O140" s="10" t="str">
        <f>_xlfn.IFNA(VLOOKUP(I140,[1]ALL!$B:$H,6,0),"")</f>
        <v>Accounting Staff</v>
      </c>
      <c r="P140" s="5" t="str">
        <f>_xlfn.IFNA(VLOOKUP(I140,[1]ALL!$B:$H,4,0),"")</f>
        <v>Finance &amp; Accounting</v>
      </c>
      <c r="Q140" s="5" t="s">
        <v>12</v>
      </c>
      <c r="R140" s="5" t="s">
        <v>12</v>
      </c>
    </row>
    <row r="141" spans="1:18" hidden="1" x14ac:dyDescent="0.25">
      <c r="A141" s="5" t="s">
        <v>40</v>
      </c>
      <c r="B141" s="5" t="s">
        <v>158</v>
      </c>
      <c r="C141" s="5" t="s">
        <v>159</v>
      </c>
      <c r="D141" s="5" t="s">
        <v>1274</v>
      </c>
      <c r="E141" s="5" t="s">
        <v>17</v>
      </c>
      <c r="F141" s="5" t="str">
        <f t="shared" si="36"/>
        <v>Finance &amp; Accounting</v>
      </c>
      <c r="G141" s="5" t="str">
        <f t="shared" si="44"/>
        <v>Account Payable Staff</v>
      </c>
      <c r="H141" s="5" t="s">
        <v>14</v>
      </c>
      <c r="I141" s="5">
        <f t="shared" si="42"/>
        <v>230138</v>
      </c>
      <c r="J141" s="5" t="str">
        <f t="shared" si="43"/>
        <v>Staff</v>
      </c>
      <c r="K141" s="7" t="str">
        <f>_xlfn.IFNA(VLOOKUP(I141,[1]ALL!$B:$H,7,0),"")</f>
        <v>Head Office - ASGO</v>
      </c>
      <c r="L141" s="7" t="str">
        <f>_xlfn.IFNA(VLOOKUP(I141,[1]ALL!$B:$H,5,0),"")</f>
        <v>Staff</v>
      </c>
      <c r="M141" s="7">
        <v>230138</v>
      </c>
      <c r="N141" s="9">
        <f>_xlfn.IFNA(VLOOKUP(I141,[1]ALL!$B:$H,3,0),"")</f>
        <v>44963</v>
      </c>
      <c r="O141" s="10" t="str">
        <f>_xlfn.IFNA(VLOOKUP(I141,[1]ALL!$B:$H,6,0),"")</f>
        <v>Account Payable Staff</v>
      </c>
      <c r="P141" s="5" t="str">
        <f>_xlfn.IFNA(VLOOKUP(I141,[1]ALL!$B:$H,4,0),"")</f>
        <v>Finance &amp; Accounting</v>
      </c>
      <c r="Q141" s="5" t="s">
        <v>12</v>
      </c>
      <c r="R141" s="5" t="s">
        <v>12</v>
      </c>
    </row>
    <row r="142" spans="1:18" x14ac:dyDescent="0.25">
      <c r="A142" s="5" t="s">
        <v>40</v>
      </c>
      <c r="B142" s="5" t="s">
        <v>161</v>
      </c>
      <c r="C142" s="5" t="s">
        <v>162</v>
      </c>
      <c r="D142" s="5" t="s">
        <v>1275</v>
      </c>
      <c r="E142" s="5" t="s">
        <v>17</v>
      </c>
      <c r="F142" s="5" t="str">
        <f t="shared" si="36"/>
        <v>Innovation</v>
      </c>
      <c r="G142" s="5" t="str">
        <f t="shared" si="44"/>
        <v>Software Engineering Assistant Manager</v>
      </c>
      <c r="H142" s="5" t="s">
        <v>14</v>
      </c>
      <c r="I142" s="5">
        <f t="shared" si="42"/>
        <v>232379</v>
      </c>
      <c r="J142" s="5" t="str">
        <f t="shared" si="43"/>
        <v>Assistant Manager</v>
      </c>
      <c r="K142" s="7" t="str">
        <f>_xlfn.IFNA(VLOOKUP(I142,[1]ALL!$B:$H,7,0),"")</f>
        <v>Head Office - ASGO</v>
      </c>
      <c r="L142" s="7" t="str">
        <f>_xlfn.IFNA(VLOOKUP(I142,[1]ALL!$B:$H,5,0),"")</f>
        <v>Assistant Manager</v>
      </c>
      <c r="M142" s="7">
        <v>232379</v>
      </c>
      <c r="N142" s="9">
        <f>_xlfn.IFNA(VLOOKUP(I142,[1]ALL!$B:$H,3,0),"")</f>
        <v>45292</v>
      </c>
      <c r="O142" s="10" t="str">
        <f>_xlfn.IFNA(VLOOKUP(I142,[1]ALL!$B:$H,6,0),"")</f>
        <v>Software Engineering Assistant Manager</v>
      </c>
      <c r="P142" s="5" t="str">
        <f>_xlfn.IFNA(VLOOKUP(I142,[1]ALL!$B:$H,4,0),"")</f>
        <v>Innovation</v>
      </c>
      <c r="Q142" s="5" t="s">
        <v>12</v>
      </c>
      <c r="R142" s="5" t="s">
        <v>12</v>
      </c>
    </row>
    <row r="143" spans="1:18" hidden="1" x14ac:dyDescent="0.25">
      <c r="A143" s="5" t="s">
        <v>40</v>
      </c>
      <c r="B143" s="5" t="s">
        <v>163</v>
      </c>
      <c r="C143" s="5" t="s">
        <v>164</v>
      </c>
      <c r="D143" s="5"/>
      <c r="E143" s="5" t="s">
        <v>17</v>
      </c>
      <c r="F143" s="5" t="str">
        <f t="shared" si="36"/>
        <v>Leasing</v>
      </c>
      <c r="G143" s="5" t="str">
        <f t="shared" si="44"/>
        <v>Leasing Manager</v>
      </c>
      <c r="H143" s="5" t="s">
        <v>14</v>
      </c>
      <c r="I143" s="5">
        <f t="shared" si="42"/>
        <v>171033</v>
      </c>
      <c r="J143" s="5" t="str">
        <f t="shared" si="43"/>
        <v>Manager</v>
      </c>
      <c r="K143" s="7" t="str">
        <f>_xlfn.IFNA(VLOOKUP(I143,[1]ALL!$B:$H,7,0),"")</f>
        <v>Unit - GGP</v>
      </c>
      <c r="L143" s="7" t="str">
        <f>_xlfn.IFNA(VLOOKUP(I143,[1]ALL!$B:$H,5,0),"")</f>
        <v>Manager</v>
      </c>
      <c r="M143" s="7">
        <v>171033</v>
      </c>
      <c r="N143" s="9">
        <f>_xlfn.IFNA(VLOOKUP(I143,[1]ALL!$B:$H,3,0),"")</f>
        <v>43047</v>
      </c>
      <c r="O143" s="10" t="str">
        <f>_xlfn.IFNA(VLOOKUP(I143,[1]ALL!$B:$H,6,0),"")</f>
        <v>Leasing Manager</v>
      </c>
      <c r="P143" s="5" t="str">
        <f>_xlfn.IFNA(VLOOKUP(I143,[1]ALL!$B:$H,4,0),"")</f>
        <v>Leasing</v>
      </c>
      <c r="Q143" s="5" t="s">
        <v>12</v>
      </c>
      <c r="R143" s="5" t="s">
        <v>12</v>
      </c>
    </row>
    <row r="144" spans="1:18" hidden="1" x14ac:dyDescent="0.25">
      <c r="A144" s="5" t="s">
        <v>40</v>
      </c>
      <c r="B144" s="5" t="s">
        <v>165</v>
      </c>
      <c r="C144" s="5" t="s">
        <v>166</v>
      </c>
      <c r="D144" s="5" t="s">
        <v>1276</v>
      </c>
      <c r="E144" s="5" t="s">
        <v>17</v>
      </c>
      <c r="F144" s="5" t="str">
        <f t="shared" si="36"/>
        <v>Finance &amp; Accounting</v>
      </c>
      <c r="G144" s="5" t="str">
        <f t="shared" si="44"/>
        <v>Asset Management &amp; Controller Staff</v>
      </c>
      <c r="H144" s="5" t="s">
        <v>14</v>
      </c>
      <c r="I144" s="5">
        <f t="shared" si="42"/>
        <v>231055</v>
      </c>
      <c r="J144" s="5" t="str">
        <f t="shared" si="43"/>
        <v>Staff</v>
      </c>
      <c r="K144" s="7" t="str">
        <f>_xlfn.IFNA(VLOOKUP(I144,[1]ALL!$B:$H,7,0),"")</f>
        <v>Head Office - ASGO</v>
      </c>
      <c r="L144" s="7" t="str">
        <f>_xlfn.IFNA(VLOOKUP(I144,[1]ALL!$B:$H,5,0),"")</f>
        <v>Staff</v>
      </c>
      <c r="M144" s="7">
        <v>231055</v>
      </c>
      <c r="N144" s="9">
        <f>_xlfn.IFNA(VLOOKUP(I144,[1]ALL!$B:$H,3,0),"")</f>
        <v>45110</v>
      </c>
      <c r="O144" s="10" t="str">
        <f>_xlfn.IFNA(VLOOKUP(I144,[1]ALL!$B:$H,6,0),"")</f>
        <v>Asset Management &amp; Controller Staff</v>
      </c>
      <c r="P144" s="5" t="str">
        <f>_xlfn.IFNA(VLOOKUP(I144,[1]ALL!$B:$H,4,0),"")</f>
        <v>Finance &amp; Accounting</v>
      </c>
      <c r="Q144" s="5" t="s">
        <v>12</v>
      </c>
      <c r="R144" s="5" t="s">
        <v>12</v>
      </c>
    </row>
    <row r="145" spans="1:18" hidden="1" x14ac:dyDescent="0.25">
      <c r="A145" s="5" t="s">
        <v>40</v>
      </c>
      <c r="B145" s="5" t="s">
        <v>168</v>
      </c>
      <c r="C145" s="5" t="s">
        <v>169</v>
      </c>
      <c r="D145" s="5" t="s">
        <v>1277</v>
      </c>
      <c r="E145" s="5" t="s">
        <v>17</v>
      </c>
      <c r="F145" s="5" t="str">
        <f t="shared" si="36"/>
        <v>Operational</v>
      </c>
      <c r="G145" s="5" t="str">
        <f t="shared" si="44"/>
        <v>Sustainability Manager</v>
      </c>
      <c r="H145" s="5" t="s">
        <v>14</v>
      </c>
      <c r="I145" s="5">
        <f t="shared" si="42"/>
        <v>240823</v>
      </c>
      <c r="J145" s="5" t="str">
        <f t="shared" si="43"/>
        <v>Manager</v>
      </c>
      <c r="K145" s="7" t="s">
        <v>1206</v>
      </c>
      <c r="L145" s="7" t="s">
        <v>1248</v>
      </c>
      <c r="M145" s="7">
        <v>240823</v>
      </c>
      <c r="N145" s="9">
        <v>45413</v>
      </c>
      <c r="O145" s="10" t="s">
        <v>170</v>
      </c>
      <c r="P145" s="5" t="s">
        <v>121</v>
      </c>
      <c r="Q145" s="5" t="s">
        <v>12</v>
      </c>
      <c r="R145" s="5" t="s">
        <v>12</v>
      </c>
    </row>
    <row r="146" spans="1:18" hidden="1" x14ac:dyDescent="0.25">
      <c r="A146" s="5" t="s">
        <v>40</v>
      </c>
      <c r="B146" s="5" t="s">
        <v>171</v>
      </c>
      <c r="C146" s="5" t="s">
        <v>172</v>
      </c>
      <c r="D146" s="5" t="s">
        <v>1278</v>
      </c>
      <c r="E146" s="5" t="s">
        <v>17</v>
      </c>
      <c r="F146" s="5" t="str">
        <f t="shared" si="36"/>
        <v>Research &amp; Development</v>
      </c>
      <c r="G146" s="5" t="str">
        <f t="shared" si="44"/>
        <v>Research &amp; Development Senior Staff</v>
      </c>
      <c r="H146" s="5" t="s">
        <v>14</v>
      </c>
      <c r="I146" s="5">
        <f t="shared" si="42"/>
        <v>240942</v>
      </c>
      <c r="J146" s="5" t="str">
        <f t="shared" si="43"/>
        <v>Senior Staff</v>
      </c>
      <c r="K146" s="7" t="s">
        <v>1206</v>
      </c>
      <c r="L146" s="7" t="s">
        <v>929</v>
      </c>
      <c r="M146" s="7">
        <v>240942</v>
      </c>
      <c r="N146" s="9">
        <v>45446</v>
      </c>
      <c r="O146" s="10" t="s">
        <v>174</v>
      </c>
      <c r="P146" s="5" t="s">
        <v>173</v>
      </c>
      <c r="Q146" s="5" t="s">
        <v>12</v>
      </c>
      <c r="R146" s="5" t="s">
        <v>12</v>
      </c>
    </row>
    <row r="147" spans="1:18" hidden="1" x14ac:dyDescent="0.25">
      <c r="A147" s="5" t="s">
        <v>40</v>
      </c>
      <c r="B147" s="5" t="s">
        <v>175</v>
      </c>
      <c r="C147" s="5" t="s">
        <v>176</v>
      </c>
      <c r="D147" s="5" t="s">
        <v>1279</v>
      </c>
      <c r="E147" s="5" t="s">
        <v>17</v>
      </c>
      <c r="F147" s="5" t="str">
        <f t="shared" si="36"/>
        <v>IT</v>
      </c>
      <c r="G147" s="5" t="str">
        <f t="shared" si="44"/>
        <v>IT Operation Supervisor</v>
      </c>
      <c r="H147" s="5" t="s">
        <v>14</v>
      </c>
      <c r="I147" s="5">
        <f t="shared" si="42"/>
        <v>221489</v>
      </c>
      <c r="J147" s="5" t="str">
        <f t="shared" si="43"/>
        <v>Supervisor</v>
      </c>
      <c r="K147" s="7" t="str">
        <f>_xlfn.IFNA(VLOOKUP(I147,[1]ALL!$B:$H,7,0),"")</f>
        <v>Head Office - ASGO</v>
      </c>
      <c r="L147" s="7" t="s">
        <v>986</v>
      </c>
      <c r="M147" s="7">
        <v>221489</v>
      </c>
      <c r="N147" s="9">
        <f>_xlfn.IFNA(VLOOKUP(I147,[1]ALL!$B:$H,3,0),"")</f>
        <v>44837</v>
      </c>
      <c r="O147" s="10" t="s">
        <v>177</v>
      </c>
      <c r="P147" s="5" t="str">
        <f>_xlfn.IFNA(VLOOKUP(I147,[1]ALL!$B:$H,4,0),"")</f>
        <v>IT</v>
      </c>
      <c r="Q147" s="5" t="s">
        <v>12</v>
      </c>
      <c r="R147" s="5" t="s">
        <v>12</v>
      </c>
    </row>
    <row r="148" spans="1:18" hidden="1" x14ac:dyDescent="0.25">
      <c r="A148" s="5" t="s">
        <v>40</v>
      </c>
      <c r="B148" s="5" t="s">
        <v>1280</v>
      </c>
      <c r="C148" s="5" t="s">
        <v>1281</v>
      </c>
      <c r="D148" s="5" t="s">
        <v>1282</v>
      </c>
      <c r="E148" s="5" t="s">
        <v>17</v>
      </c>
      <c r="F148" s="5" t="str">
        <f t="shared" si="36"/>
        <v>Leasing</v>
      </c>
      <c r="G148" s="5" t="str">
        <f t="shared" si="44"/>
        <v>Leasing Staff</v>
      </c>
      <c r="H148" s="5" t="s">
        <v>13</v>
      </c>
      <c r="I148" s="5">
        <f t="shared" si="42"/>
        <v>241823</v>
      </c>
      <c r="J148" s="5" t="str">
        <f t="shared" si="43"/>
        <v>Staff</v>
      </c>
      <c r="K148" s="7" t="s">
        <v>1283</v>
      </c>
      <c r="L148" s="7" t="s">
        <v>942</v>
      </c>
      <c r="M148" s="7">
        <v>241823</v>
      </c>
      <c r="N148" s="9">
        <v>45572</v>
      </c>
      <c r="O148" s="10" t="s">
        <v>332</v>
      </c>
      <c r="P148" s="5" t="s">
        <v>115</v>
      </c>
      <c r="Q148" s="5" t="s">
        <v>12</v>
      </c>
      <c r="R148" s="5" t="s">
        <v>12</v>
      </c>
    </row>
    <row r="149" spans="1:18" hidden="1" x14ac:dyDescent="0.25">
      <c r="A149" s="5" t="s">
        <v>40</v>
      </c>
      <c r="B149" s="5" t="s">
        <v>178</v>
      </c>
      <c r="C149" s="5" t="s">
        <v>179</v>
      </c>
      <c r="D149" s="5" t="s">
        <v>1284</v>
      </c>
      <c r="E149" s="5" t="s">
        <v>17</v>
      </c>
      <c r="F149" s="5" t="str">
        <f t="shared" ref="F149:F182" si="49">P149</f>
        <v>Leasing</v>
      </c>
      <c r="G149" s="5" t="str">
        <f t="shared" si="44"/>
        <v>Leasing Senior Supervisor</v>
      </c>
      <c r="H149" s="5" t="s">
        <v>14</v>
      </c>
      <c r="I149" s="5">
        <f t="shared" si="42"/>
        <v>221366</v>
      </c>
      <c r="J149" s="5" t="str">
        <f t="shared" si="43"/>
        <v>Supervisor</v>
      </c>
      <c r="K149" s="7" t="str">
        <f>_xlfn.IFNA(VLOOKUP(I149,[1]ALL!$B:$H,7,0),"")</f>
        <v>Unit - ASHTA</v>
      </c>
      <c r="L149" s="7" t="s">
        <v>986</v>
      </c>
      <c r="M149" s="7">
        <v>221366</v>
      </c>
      <c r="N149" s="9">
        <f>_xlfn.IFNA(VLOOKUP(I149,[1]ALL!$B:$H,3,0),"")</f>
        <v>44823</v>
      </c>
      <c r="O149" s="10" t="s">
        <v>180</v>
      </c>
      <c r="P149" s="5" t="str">
        <f>_xlfn.IFNA(VLOOKUP(I149,[1]ALL!$B:$H,4,0),"")</f>
        <v>Leasing</v>
      </c>
      <c r="Q149" s="5" t="s">
        <v>12</v>
      </c>
      <c r="R149" s="5" t="s">
        <v>12</v>
      </c>
    </row>
    <row r="150" spans="1:18" hidden="1" x14ac:dyDescent="0.25">
      <c r="A150" s="5" t="s">
        <v>40</v>
      </c>
      <c r="B150" s="5" t="s">
        <v>1285</v>
      </c>
      <c r="C150" t="s">
        <v>1286</v>
      </c>
      <c r="D150" s="5" t="s">
        <v>1287</v>
      </c>
      <c r="E150" s="5" t="s">
        <v>17</v>
      </c>
      <c r="F150" s="5" t="str">
        <f t="shared" ref="F150" si="50">P150</f>
        <v>Fit Out</v>
      </c>
      <c r="G150" s="5" t="str">
        <f t="shared" ref="G150" si="51">O150</f>
        <v>Fit Out Supervisor</v>
      </c>
      <c r="H150" s="5" t="s">
        <v>14</v>
      </c>
      <c r="I150" s="5" t="str">
        <f t="shared" si="42"/>
        <v>-</v>
      </c>
      <c r="J150" s="5" t="str">
        <f t="shared" si="43"/>
        <v>Supervisor</v>
      </c>
      <c r="K150" s="7" t="s">
        <v>1048</v>
      </c>
      <c r="L150" s="7" t="s">
        <v>986</v>
      </c>
      <c r="M150" s="7" t="s">
        <v>12</v>
      </c>
      <c r="N150" s="9">
        <v>45887</v>
      </c>
      <c r="O150" s="10" t="s">
        <v>712</v>
      </c>
      <c r="P150" s="5" t="s">
        <v>148</v>
      </c>
      <c r="Q150" s="5" t="s">
        <v>1019</v>
      </c>
      <c r="R150" s="5" t="s">
        <v>1288</v>
      </c>
    </row>
    <row r="151" spans="1:18" hidden="1" x14ac:dyDescent="0.25">
      <c r="A151" s="5" t="s">
        <v>40</v>
      </c>
      <c r="B151" s="5" t="s">
        <v>181</v>
      </c>
      <c r="C151" s="5" t="s">
        <v>182</v>
      </c>
      <c r="D151" s="5" t="s">
        <v>1289</v>
      </c>
      <c r="E151" s="5" t="s">
        <v>17</v>
      </c>
      <c r="F151" s="5" t="str">
        <f t="shared" si="49"/>
        <v>Procurement</v>
      </c>
      <c r="G151" s="5" t="str">
        <f t="shared" si="44"/>
        <v>Procurement Supervisor</v>
      </c>
      <c r="H151" s="5" t="s">
        <v>14</v>
      </c>
      <c r="I151" s="5">
        <f t="shared" si="42"/>
        <v>240762</v>
      </c>
      <c r="J151" s="5" t="str">
        <f t="shared" si="43"/>
        <v>Supervisor</v>
      </c>
      <c r="K151" s="7" t="s">
        <v>1206</v>
      </c>
      <c r="L151" s="7" t="s">
        <v>986</v>
      </c>
      <c r="M151" s="7">
        <v>240762</v>
      </c>
      <c r="N151" s="9">
        <v>45411</v>
      </c>
      <c r="O151" s="10" t="s">
        <v>184</v>
      </c>
      <c r="P151" s="5" t="s">
        <v>183</v>
      </c>
      <c r="Q151" s="5" t="s">
        <v>12</v>
      </c>
      <c r="R151" s="5" t="s">
        <v>12</v>
      </c>
    </row>
    <row r="152" spans="1:18" hidden="1" x14ac:dyDescent="0.25">
      <c r="A152" s="5" t="s">
        <v>40</v>
      </c>
      <c r="B152" s="5" t="s">
        <v>185</v>
      </c>
      <c r="C152" s="5" t="s">
        <v>186</v>
      </c>
      <c r="D152" s="5" t="s">
        <v>1290</v>
      </c>
      <c r="E152" s="5" t="s">
        <v>17</v>
      </c>
      <c r="F152" s="5" t="str">
        <f t="shared" si="49"/>
        <v>Finance &amp; Accounting</v>
      </c>
      <c r="G152" s="5" t="str">
        <f t="shared" si="44"/>
        <v>Account Receivable Staff</v>
      </c>
      <c r="H152" s="5" t="s">
        <v>14</v>
      </c>
      <c r="I152" s="5">
        <f t="shared" si="42"/>
        <v>191066</v>
      </c>
      <c r="J152" s="5" t="str">
        <f t="shared" si="43"/>
        <v>Staff</v>
      </c>
      <c r="K152" s="7" t="str">
        <f>_xlfn.IFNA(VLOOKUP(I152,[1]ALL!$B:$H,7,0),"")</f>
        <v>Head Office - ASGO</v>
      </c>
      <c r="L152" s="7" t="str">
        <f>_xlfn.IFNA(VLOOKUP(I152,[1]ALL!$B:$H,5,0),"")</f>
        <v>Staff</v>
      </c>
      <c r="M152" s="7">
        <v>191066</v>
      </c>
      <c r="N152" s="9">
        <f>_xlfn.IFNA(VLOOKUP(I152,[1]ALL!$B:$H,3,0),"")</f>
        <v>43787</v>
      </c>
      <c r="O152" s="10" t="str">
        <f>_xlfn.IFNA(VLOOKUP(I152,[1]ALL!$B:$H,6,0),"")</f>
        <v>Account Receivable Staff</v>
      </c>
      <c r="P152" s="5" t="str">
        <f>_xlfn.IFNA(VLOOKUP(I152,[1]ALL!$B:$H,4,0),"")</f>
        <v>Finance &amp; Accounting</v>
      </c>
      <c r="Q152" s="5" t="s">
        <v>12</v>
      </c>
      <c r="R152" s="5" t="s">
        <v>12</v>
      </c>
    </row>
    <row r="153" spans="1:18" hidden="1" x14ac:dyDescent="0.25">
      <c r="A153" s="5" t="s">
        <v>40</v>
      </c>
      <c r="B153" s="5" t="s">
        <v>1291</v>
      </c>
      <c r="C153" t="s">
        <v>1292</v>
      </c>
      <c r="D153" s="5" t="s">
        <v>1293</v>
      </c>
      <c r="E153" s="5" t="s">
        <v>17</v>
      </c>
      <c r="F153" s="5" t="str">
        <f t="shared" ref="F153" si="52">P153</f>
        <v>Operational</v>
      </c>
      <c r="G153" s="5" t="str">
        <f t="shared" ref="G153" si="53">O153</f>
        <v>Operation Deputy General Manager</v>
      </c>
      <c r="H153" s="5" t="s">
        <v>14</v>
      </c>
      <c r="I153" s="5" t="str">
        <f t="shared" ref="I153" si="54">M153</f>
        <v>-</v>
      </c>
      <c r="J153" s="5" t="str">
        <f t="shared" ref="J153" si="55">L153</f>
        <v>Deputy General Manager</v>
      </c>
      <c r="K153" s="7" t="s">
        <v>928</v>
      </c>
      <c r="L153" s="7" t="s">
        <v>1294</v>
      </c>
      <c r="M153" s="7" t="s">
        <v>12</v>
      </c>
      <c r="N153" s="9">
        <v>45665</v>
      </c>
      <c r="O153" s="10" t="s">
        <v>1295</v>
      </c>
      <c r="P153" s="5" t="s">
        <v>121</v>
      </c>
      <c r="Q153" s="5" t="s">
        <v>1296</v>
      </c>
      <c r="R153" s="5" t="s">
        <v>444</v>
      </c>
    </row>
    <row r="154" spans="1:18" hidden="1" x14ac:dyDescent="0.25">
      <c r="A154" s="5" t="s">
        <v>40</v>
      </c>
      <c r="B154" s="5" t="s">
        <v>187</v>
      </c>
      <c r="C154" t="s">
        <v>188</v>
      </c>
      <c r="D154" s="5" t="s">
        <v>1297</v>
      </c>
      <c r="E154" s="5" t="s">
        <v>17</v>
      </c>
      <c r="F154" s="5" t="str">
        <f t="shared" si="49"/>
        <v>Procurement</v>
      </c>
      <c r="G154" s="5" t="str">
        <f t="shared" si="44"/>
        <v>Procurement Staff</v>
      </c>
      <c r="H154" s="5" t="s">
        <v>14</v>
      </c>
      <c r="I154" s="5">
        <f t="shared" si="42"/>
        <v>250296</v>
      </c>
      <c r="J154" s="5" t="str">
        <f t="shared" si="43"/>
        <v>Staff</v>
      </c>
      <c r="K154" s="7" t="s">
        <v>1206</v>
      </c>
      <c r="L154" s="7" t="s">
        <v>942</v>
      </c>
      <c r="M154" s="7">
        <v>250296</v>
      </c>
      <c r="N154" s="9">
        <v>45755</v>
      </c>
      <c r="O154" s="10" t="s">
        <v>189</v>
      </c>
      <c r="P154" s="5" t="s">
        <v>183</v>
      </c>
      <c r="Q154" t="s">
        <v>1019</v>
      </c>
      <c r="R154" t="s">
        <v>1298</v>
      </c>
    </row>
    <row r="155" spans="1:18" hidden="1" x14ac:dyDescent="0.25">
      <c r="A155" s="5" t="s">
        <v>40</v>
      </c>
      <c r="B155" s="5" t="s">
        <v>190</v>
      </c>
      <c r="C155" s="5" t="s">
        <v>191</v>
      </c>
      <c r="D155" s="5" t="s">
        <v>1299</v>
      </c>
      <c r="E155" s="5" t="s">
        <v>17</v>
      </c>
      <c r="F155" s="5" t="str">
        <f t="shared" si="49"/>
        <v>Center Experience</v>
      </c>
      <c r="G155" s="5" t="str">
        <f t="shared" si="44"/>
        <v>Events Supervisor</v>
      </c>
      <c r="H155" s="5" t="s">
        <v>14</v>
      </c>
      <c r="I155" s="5">
        <f t="shared" si="42"/>
        <v>210529</v>
      </c>
      <c r="J155" s="5" t="str">
        <f t="shared" si="43"/>
        <v>Supervisor</v>
      </c>
      <c r="K155" s="7" t="str">
        <f>_xlfn.IFNA(VLOOKUP(I155,[1]ALL!$B:$H,7,0),"")</f>
        <v>Unit - ASHTA</v>
      </c>
      <c r="L155" s="7" t="str">
        <f>_xlfn.IFNA(VLOOKUP(I155,[1]ALL!$B:$H,5,0),"")</f>
        <v>Supervisor</v>
      </c>
      <c r="M155" s="7">
        <v>210529</v>
      </c>
      <c r="N155" s="9">
        <f>_xlfn.IFNA(VLOOKUP(I155,[1]ALL!$B:$H,3,0),"")</f>
        <v>44378</v>
      </c>
      <c r="O155" s="10" t="str">
        <f>_xlfn.IFNA(VLOOKUP(I155,[1]ALL!$B:$H,6,0),"")</f>
        <v>Events Supervisor</v>
      </c>
      <c r="P155" s="5" t="str">
        <f>_xlfn.IFNA(VLOOKUP(I155,[1]ALL!$B:$H,4,0),"")</f>
        <v>Center Experience</v>
      </c>
      <c r="Q155" s="5" t="s">
        <v>12</v>
      </c>
      <c r="R155" s="5" t="s">
        <v>12</v>
      </c>
    </row>
    <row r="156" spans="1:18" hidden="1" x14ac:dyDescent="0.25">
      <c r="A156" s="5" t="s">
        <v>40</v>
      </c>
      <c r="B156" s="5" t="s">
        <v>193</v>
      </c>
      <c r="C156" s="5" t="s">
        <v>194</v>
      </c>
      <c r="D156" s="5" t="s">
        <v>1300</v>
      </c>
      <c r="E156" s="5" t="s">
        <v>17</v>
      </c>
      <c r="F156" s="5" t="str">
        <f t="shared" si="49"/>
        <v>Legal &amp; Govrel</v>
      </c>
      <c r="G156" s="5" t="str">
        <f t="shared" si="44"/>
        <v>Legal Supervisor</v>
      </c>
      <c r="H156" s="5" t="s">
        <v>14</v>
      </c>
      <c r="I156" s="5">
        <f t="shared" si="42"/>
        <v>220502</v>
      </c>
      <c r="J156" s="5" t="str">
        <f t="shared" si="43"/>
        <v>Supervisor</v>
      </c>
      <c r="K156" s="7" t="str">
        <f>_xlfn.IFNA(VLOOKUP(I156,[1]ALL!$B:$H,7,0),"")</f>
        <v>Head Office - ASGO</v>
      </c>
      <c r="L156" s="7" t="str">
        <f>_xlfn.IFNA(VLOOKUP(I156,[1]ALL!$B:$H,5,0),"")</f>
        <v>Supervisor</v>
      </c>
      <c r="M156" s="7">
        <v>220502</v>
      </c>
      <c r="N156" s="9">
        <f>_xlfn.IFNA(VLOOKUP(I156,[1]ALL!$B:$H,3,0),"")</f>
        <v>44655</v>
      </c>
      <c r="O156" s="10" t="str">
        <f>_xlfn.IFNA(VLOOKUP(I156,[1]ALL!$B:$H,6,0),"")</f>
        <v>Legal Supervisor</v>
      </c>
      <c r="P156" s="5" t="str">
        <f>_xlfn.IFNA(VLOOKUP(I156,[1]ALL!$B:$H,4,0),"")</f>
        <v>Legal &amp; Govrel</v>
      </c>
      <c r="Q156" s="5" t="s">
        <v>12</v>
      </c>
      <c r="R156" s="5" t="s">
        <v>12</v>
      </c>
    </row>
    <row r="157" spans="1:18" hidden="1" x14ac:dyDescent="0.25">
      <c r="A157" s="5" t="s">
        <v>40</v>
      </c>
      <c r="B157" s="5" t="s">
        <v>196</v>
      </c>
      <c r="C157" s="5" t="s">
        <v>197</v>
      </c>
      <c r="D157" s="5" t="s">
        <v>1301</v>
      </c>
      <c r="E157" s="5" t="s">
        <v>17</v>
      </c>
      <c r="F157" s="5" t="str">
        <f t="shared" si="49"/>
        <v>Finance &amp; Accounting</v>
      </c>
      <c r="G157" s="5" t="str">
        <f t="shared" si="44"/>
        <v>Asset Management &amp; Controller Manager</v>
      </c>
      <c r="H157" s="5" t="s">
        <v>14</v>
      </c>
      <c r="I157" s="5">
        <f t="shared" si="42"/>
        <v>170149</v>
      </c>
      <c r="J157" s="5" t="str">
        <f t="shared" si="43"/>
        <v>Manager</v>
      </c>
      <c r="K157" s="7" t="str">
        <f>_xlfn.IFNA(VLOOKUP(I157,[1]ALL!$B:$H,7,0),"")</f>
        <v>Head Office - ASGO</v>
      </c>
      <c r="L157" s="7" t="str">
        <f>_xlfn.IFNA(VLOOKUP(I157,[1]ALL!$B:$H,5,0),"")</f>
        <v>Manager</v>
      </c>
      <c r="M157" s="7">
        <v>170149</v>
      </c>
      <c r="N157" s="9">
        <f>_xlfn.IFNA(VLOOKUP(I157,[1]ALL!$B:$H,3,0),"")</f>
        <v>42786</v>
      </c>
      <c r="O157" s="10" t="str">
        <f>_xlfn.IFNA(VLOOKUP(I157,[1]ALL!$B:$H,6,0),"")</f>
        <v>Asset Management &amp; Controller Manager</v>
      </c>
      <c r="P157" s="5" t="str">
        <f>_xlfn.IFNA(VLOOKUP(I157,[1]ALL!$B:$H,4,0),"")</f>
        <v>Finance &amp; Accounting</v>
      </c>
      <c r="Q157" s="5" t="s">
        <v>12</v>
      </c>
      <c r="R157" s="5" t="s">
        <v>12</v>
      </c>
    </row>
    <row r="158" spans="1:18" hidden="1" x14ac:dyDescent="0.25">
      <c r="A158" s="5" t="s">
        <v>40</v>
      </c>
      <c r="B158" s="5" t="s">
        <v>1302</v>
      </c>
      <c r="C158" s="5" t="s">
        <v>1303</v>
      </c>
      <c r="D158" s="12" t="s">
        <v>1304</v>
      </c>
      <c r="E158" s="5" t="s">
        <v>17</v>
      </c>
      <c r="F158" s="5" t="str">
        <f t="shared" ref="F158" si="56">P158</f>
        <v>GE &amp; TR</v>
      </c>
      <c r="G158" s="5" t="str">
        <f t="shared" ref="G158" si="57">O158</f>
        <v>F &amp; B Supervisor</v>
      </c>
      <c r="H158" s="5" t="s">
        <v>13</v>
      </c>
      <c r="I158" s="5" t="str">
        <f t="shared" ref="I158" si="58">M158</f>
        <v>-</v>
      </c>
      <c r="J158" s="5" t="str">
        <f t="shared" ref="J158" si="59">L158</f>
        <v>Supervisor</v>
      </c>
      <c r="K158" s="7" t="s">
        <v>1231</v>
      </c>
      <c r="L158" s="7" t="s">
        <v>986</v>
      </c>
      <c r="M158" s="7" t="s">
        <v>12</v>
      </c>
      <c r="N158" s="9">
        <v>45968</v>
      </c>
      <c r="O158" s="10" t="s">
        <v>1305</v>
      </c>
      <c r="P158" s="5" t="s">
        <v>645</v>
      </c>
      <c r="Q158" s="5" t="s">
        <v>982</v>
      </c>
      <c r="R158" s="5" t="s">
        <v>12</v>
      </c>
    </row>
    <row r="159" spans="1:18" hidden="1" x14ac:dyDescent="0.25">
      <c r="A159" s="5" t="s">
        <v>40</v>
      </c>
      <c r="B159" s="5" t="s">
        <v>199</v>
      </c>
      <c r="C159" s="5" t="s">
        <v>200</v>
      </c>
      <c r="D159" s="12" t="s">
        <v>1306</v>
      </c>
      <c r="E159" s="5" t="s">
        <v>17</v>
      </c>
      <c r="F159" s="5" t="str">
        <f t="shared" si="49"/>
        <v>Finance &amp; Accounting</v>
      </c>
      <c r="G159" s="5" t="str">
        <f t="shared" si="44"/>
        <v>Asset Management &amp; Controller Staff</v>
      </c>
      <c r="H159" s="5" t="s">
        <v>14</v>
      </c>
      <c r="I159" s="5">
        <f t="shared" si="42"/>
        <v>231932</v>
      </c>
      <c r="J159" s="5" t="str">
        <f t="shared" si="43"/>
        <v>Staff</v>
      </c>
      <c r="K159" s="7" t="str">
        <f>_xlfn.IFNA(VLOOKUP(I159,[1]ALL!$B:$H,7,0),"")</f>
        <v>Head Office - ASGO</v>
      </c>
      <c r="L159" s="7" t="str">
        <f>_xlfn.IFNA(VLOOKUP(I159,[1]ALL!$B:$H,5,0),"")</f>
        <v>Staff</v>
      </c>
      <c r="M159" s="7">
        <v>231932</v>
      </c>
      <c r="N159" s="9">
        <f>_xlfn.IFNA(VLOOKUP(I159,[1]ALL!$B:$H,3,0),"")</f>
        <v>45231</v>
      </c>
      <c r="O159" s="10" t="str">
        <f>_xlfn.IFNA(VLOOKUP(I159,[1]ALL!$B:$H,6,0),"")</f>
        <v>Asset Management &amp; Controller Staff</v>
      </c>
      <c r="P159" s="5" t="str">
        <f>_xlfn.IFNA(VLOOKUP(I159,[1]ALL!$B:$H,4,0),"")</f>
        <v>Finance &amp; Accounting</v>
      </c>
      <c r="Q159" s="5" t="s">
        <v>12</v>
      </c>
      <c r="R159" s="5" t="s">
        <v>12</v>
      </c>
    </row>
    <row r="160" spans="1:18" hidden="1" x14ac:dyDescent="0.25">
      <c r="A160" s="5" t="s">
        <v>40</v>
      </c>
      <c r="B160" s="5" t="s">
        <v>201</v>
      </c>
      <c r="C160" s="5" t="s">
        <v>202</v>
      </c>
      <c r="D160" s="5" t="s">
        <v>1307</v>
      </c>
      <c r="E160" s="5" t="s">
        <v>17</v>
      </c>
      <c r="F160" s="5" t="str">
        <f t="shared" si="49"/>
        <v>HR &amp; GA</v>
      </c>
      <c r="G160" s="5" t="str">
        <f t="shared" si="44"/>
        <v>HR &amp; GA Operation Assistant Manager</v>
      </c>
      <c r="H160" s="5" t="s">
        <v>14</v>
      </c>
      <c r="I160" s="5">
        <f t="shared" si="42"/>
        <v>190126</v>
      </c>
      <c r="J160" s="5" t="str">
        <f t="shared" si="43"/>
        <v>Assistant Manager</v>
      </c>
      <c r="K160" s="7" t="s">
        <v>1308</v>
      </c>
      <c r="L160" s="7" t="str">
        <f>_xlfn.IFNA(VLOOKUP(I160,[1]ALL!$B:$H,5,0),"")</f>
        <v>Assistant Manager</v>
      </c>
      <c r="M160" s="7">
        <v>190126</v>
      </c>
      <c r="N160" s="9">
        <f>_xlfn.IFNA(VLOOKUP(I160,[1]ALL!$B:$H,3,0),"")</f>
        <v>43500</v>
      </c>
      <c r="O160" s="10" t="str">
        <f>_xlfn.IFNA(VLOOKUP(I160,[1]ALL!$B:$H,6,0),"")</f>
        <v>HR &amp; GA Operation Assistant Manager</v>
      </c>
      <c r="P160" s="5" t="str">
        <f>_xlfn.IFNA(VLOOKUP(I160,[1]ALL!$B:$H,4,0),"")</f>
        <v>HR &amp; GA</v>
      </c>
      <c r="Q160" s="5" t="s">
        <v>12</v>
      </c>
      <c r="R160" s="5" t="s">
        <v>12</v>
      </c>
    </row>
    <row r="161" spans="1:18" hidden="1" x14ac:dyDescent="0.25">
      <c r="A161" s="5" t="s">
        <v>40</v>
      </c>
      <c r="B161" s="5" t="s">
        <v>1309</v>
      </c>
      <c r="C161" s="5" t="s">
        <v>1310</v>
      </c>
      <c r="D161" s="5" t="s">
        <v>1311</v>
      </c>
      <c r="E161" s="5" t="s">
        <v>17</v>
      </c>
      <c r="F161" s="5" t="str">
        <f t="shared" ref="F161" si="60">P161</f>
        <v>Center Experience</v>
      </c>
      <c r="G161" s="5" t="str">
        <f t="shared" ref="G161" si="61">O161</f>
        <v>Center Experience Manager</v>
      </c>
      <c r="H161" s="5" t="s">
        <v>14</v>
      </c>
      <c r="I161" s="5" t="str">
        <f t="shared" ref="I161" si="62">M161</f>
        <v>-</v>
      </c>
      <c r="J161" s="5" t="str">
        <f t="shared" ref="J161" si="63">L161</f>
        <v>Manager</v>
      </c>
      <c r="K161" s="7" t="s">
        <v>1221</v>
      </c>
      <c r="L161" s="7" t="s">
        <v>1248</v>
      </c>
      <c r="M161" s="7" t="s">
        <v>12</v>
      </c>
      <c r="N161" s="9">
        <v>45901</v>
      </c>
      <c r="O161" s="10" t="s">
        <v>547</v>
      </c>
      <c r="P161" s="5" t="s">
        <v>43</v>
      </c>
      <c r="Q161" s="5" t="s">
        <v>1296</v>
      </c>
      <c r="R161" s="5" t="s">
        <v>163</v>
      </c>
    </row>
    <row r="162" spans="1:18" hidden="1" x14ac:dyDescent="0.25">
      <c r="A162" s="5" t="s">
        <v>40</v>
      </c>
      <c r="B162" s="5" t="s">
        <v>204</v>
      </c>
      <c r="C162" s="5" t="s">
        <v>205</v>
      </c>
      <c r="D162" s="5" t="s">
        <v>1312</v>
      </c>
      <c r="E162" s="5" t="s">
        <v>17</v>
      </c>
      <c r="F162" s="5" t="str">
        <f t="shared" si="49"/>
        <v>Finance &amp; Accounting</v>
      </c>
      <c r="G162" s="5" t="str">
        <f t="shared" si="44"/>
        <v>Collection Staff</v>
      </c>
      <c r="H162" s="5" t="s">
        <v>14</v>
      </c>
      <c r="I162" s="5">
        <f t="shared" si="42"/>
        <v>150924</v>
      </c>
      <c r="J162" s="5" t="str">
        <f t="shared" si="43"/>
        <v>Staff</v>
      </c>
      <c r="K162" s="7" t="str">
        <f>_xlfn.IFNA(VLOOKUP(I162,[1]ALL!$B:$H,7,0),"")</f>
        <v>Head Office - ASGO</v>
      </c>
      <c r="L162" s="7" t="str">
        <f>_xlfn.IFNA(VLOOKUP(I162,[1]ALL!$B:$H,5,0),"")</f>
        <v>Staff</v>
      </c>
      <c r="M162" s="7">
        <v>150924</v>
      </c>
      <c r="N162" s="9">
        <f>_xlfn.IFNA(VLOOKUP(I162,[1]ALL!$B:$H,3,0),"")</f>
        <v>42303</v>
      </c>
      <c r="O162" s="10" t="str">
        <f>_xlfn.IFNA(VLOOKUP(I162,[1]ALL!$B:$H,6,0),"")</f>
        <v>Collection Staff</v>
      </c>
      <c r="P162" s="5" t="str">
        <f>_xlfn.IFNA(VLOOKUP(I162,[1]ALL!$B:$H,4,0),"")</f>
        <v>Finance &amp; Accounting</v>
      </c>
      <c r="Q162" s="5" t="s">
        <v>12</v>
      </c>
      <c r="R162" s="5" t="s">
        <v>12</v>
      </c>
    </row>
    <row r="163" spans="1:18" hidden="1" x14ac:dyDescent="0.25">
      <c r="A163" s="5" t="s">
        <v>40</v>
      </c>
      <c r="B163" s="5" t="s">
        <v>206</v>
      </c>
      <c r="C163" s="5" t="s">
        <v>207</v>
      </c>
      <c r="D163" s="5" t="s">
        <v>1313</v>
      </c>
      <c r="E163" s="5" t="s">
        <v>17</v>
      </c>
      <c r="F163" s="5" t="str">
        <f t="shared" si="49"/>
        <v>Management</v>
      </c>
      <c r="G163" s="5" t="str">
        <f t="shared" si="44"/>
        <v>COO Mall</v>
      </c>
      <c r="H163" s="5" t="s">
        <v>14</v>
      </c>
      <c r="I163" s="5">
        <f t="shared" si="42"/>
        <v>140713</v>
      </c>
      <c r="J163" s="5" t="str">
        <f t="shared" si="43"/>
        <v>COO</v>
      </c>
      <c r="K163" s="7" t="str">
        <f>_xlfn.IFNA(VLOOKUP(I163,[1]ALL!$B:$H,7,0),"")</f>
        <v>Head Office - ASGO</v>
      </c>
      <c r="L163" s="7" t="str">
        <f>_xlfn.IFNA(VLOOKUP(I163,[1]ALL!$B:$H,5,0),"")</f>
        <v>COO</v>
      </c>
      <c r="M163" s="7">
        <v>140713</v>
      </c>
      <c r="N163" s="9">
        <f>_xlfn.IFNA(VLOOKUP(I163,[1]ALL!$B:$H,3,0),"")</f>
        <v>41821</v>
      </c>
      <c r="O163" s="10" t="str">
        <f>_xlfn.IFNA(VLOOKUP(I163,[1]ALL!$B:$H,6,0),"")</f>
        <v>COO Mall</v>
      </c>
      <c r="P163" s="50" t="s">
        <v>105</v>
      </c>
      <c r="Q163" s="5" t="s">
        <v>12</v>
      </c>
      <c r="R163" s="5" t="s">
        <v>12</v>
      </c>
    </row>
    <row r="164" spans="1:18" hidden="1" x14ac:dyDescent="0.25">
      <c r="A164" s="5" t="s">
        <v>40</v>
      </c>
      <c r="B164" s="5" t="s">
        <v>209</v>
      </c>
      <c r="C164" s="5" t="s">
        <v>210</v>
      </c>
      <c r="D164" s="5" t="s">
        <v>1314</v>
      </c>
      <c r="E164" s="5" t="s">
        <v>17</v>
      </c>
      <c r="F164" s="5" t="str">
        <f t="shared" si="49"/>
        <v>Procurement</v>
      </c>
      <c r="G164" s="5" t="str">
        <f t="shared" si="44"/>
        <v>Procurement Staff</v>
      </c>
      <c r="H164" s="5" t="s">
        <v>14</v>
      </c>
      <c r="I164" s="5">
        <f t="shared" si="42"/>
        <v>242215</v>
      </c>
      <c r="J164" s="5" t="str">
        <f t="shared" si="43"/>
        <v>Staff</v>
      </c>
      <c r="K164" s="7" t="s">
        <v>1206</v>
      </c>
      <c r="L164" s="7" t="s">
        <v>942</v>
      </c>
      <c r="M164" s="7">
        <v>242215</v>
      </c>
      <c r="N164" s="9">
        <v>45642</v>
      </c>
      <c r="O164" s="10" t="s">
        <v>189</v>
      </c>
      <c r="P164" s="5" t="s">
        <v>183</v>
      </c>
      <c r="Q164" s="5" t="s">
        <v>12</v>
      </c>
      <c r="R164" s="5" t="s">
        <v>12</v>
      </c>
    </row>
    <row r="165" spans="1:18" hidden="1" x14ac:dyDescent="0.25">
      <c r="A165" s="5" t="s">
        <v>40</v>
      </c>
      <c r="B165" s="5" t="s">
        <v>211</v>
      </c>
      <c r="C165" s="5" t="s">
        <v>212</v>
      </c>
      <c r="D165" s="5" t="s">
        <v>1315</v>
      </c>
      <c r="E165" s="5" t="s">
        <v>17</v>
      </c>
      <c r="F165" s="5" t="str">
        <f t="shared" si="49"/>
        <v>IT</v>
      </c>
      <c r="G165" s="5" t="str">
        <f t="shared" si="44"/>
        <v xml:space="preserve">IT Infrastructure Staff </v>
      </c>
      <c r="H165" s="5" t="s">
        <v>14</v>
      </c>
      <c r="I165" s="5">
        <f t="shared" si="42"/>
        <v>231399</v>
      </c>
      <c r="J165" s="5" t="str">
        <f t="shared" si="43"/>
        <v>Staff</v>
      </c>
      <c r="K165" s="7" t="str">
        <f>_xlfn.IFNA(VLOOKUP(I165,[1]ALL!$B:$H,7,0),"")</f>
        <v>Head Office - ASGO</v>
      </c>
      <c r="L165" s="7" t="str">
        <f>_xlfn.IFNA(VLOOKUP(I165,[1]ALL!$B:$H,5,0),"")</f>
        <v>Staff</v>
      </c>
      <c r="M165" s="7">
        <v>231399</v>
      </c>
      <c r="N165" s="9">
        <f>_xlfn.IFNA(VLOOKUP(I165,[1]ALL!$B:$H,3,0),"")</f>
        <v>45152</v>
      </c>
      <c r="O165" s="10" t="str">
        <f>_xlfn.IFNA(VLOOKUP(I165,[1]ALL!$B:$H,6,0),"")</f>
        <v xml:space="preserve">IT Infrastructure Staff </v>
      </c>
      <c r="P165" s="5" t="str">
        <f>_xlfn.IFNA(VLOOKUP(I165,[1]ALL!$B:$H,4,0),"")</f>
        <v>IT</v>
      </c>
      <c r="Q165" s="5" t="s">
        <v>12</v>
      </c>
      <c r="R165" s="5" t="s">
        <v>12</v>
      </c>
    </row>
    <row r="166" spans="1:18" hidden="1" x14ac:dyDescent="0.25">
      <c r="A166" s="5" t="s">
        <v>40</v>
      </c>
      <c r="B166" s="5" t="s">
        <v>214</v>
      </c>
      <c r="C166" s="5" t="s">
        <v>215</v>
      </c>
      <c r="D166" s="5"/>
      <c r="E166" s="5" t="s">
        <v>17</v>
      </c>
      <c r="F166" s="5" t="str">
        <f t="shared" si="49"/>
        <v>Leasing</v>
      </c>
      <c r="G166" s="5" t="str">
        <f t="shared" si="44"/>
        <v>Leasing General Manager</v>
      </c>
      <c r="H166" s="5" t="s">
        <v>14</v>
      </c>
      <c r="I166" s="5">
        <f t="shared" si="42"/>
        <v>181035</v>
      </c>
      <c r="J166" s="5" t="str">
        <f t="shared" si="43"/>
        <v>General Manager</v>
      </c>
      <c r="K166" s="7" t="str">
        <f>_xlfn.IFNA(VLOOKUP(I166,[1]ALL!$B:$H,7,0),"")</f>
        <v>Unit - MOI</v>
      </c>
      <c r="L166" s="7" t="s">
        <v>1316</v>
      </c>
      <c r="M166" s="7">
        <v>181035</v>
      </c>
      <c r="N166" s="9">
        <f>_xlfn.IFNA(VLOOKUP(I166,[1]ALL!$B:$H,3,0),"")</f>
        <v>43318</v>
      </c>
      <c r="O166" s="10" t="str">
        <f>_xlfn.IFNA(VLOOKUP(I166,[1]ALL!$B:$H,6,0),"")</f>
        <v>Leasing General Manager</v>
      </c>
      <c r="P166" s="5" t="str">
        <f>_xlfn.IFNA(VLOOKUP(I166,[1]ALL!$B:$H,4,0),"")</f>
        <v>Leasing</v>
      </c>
      <c r="Q166" s="5" t="s">
        <v>12</v>
      </c>
      <c r="R166" s="5" t="s">
        <v>12</v>
      </c>
    </row>
    <row r="167" spans="1:18" hidden="1" x14ac:dyDescent="0.25">
      <c r="A167" s="5" t="s">
        <v>40</v>
      </c>
      <c r="B167" s="5" t="s">
        <v>1317</v>
      </c>
      <c r="C167" s="5" t="s">
        <v>1318</v>
      </c>
      <c r="D167" s="5" t="s">
        <v>1319</v>
      </c>
      <c r="E167" s="5" t="s">
        <v>17</v>
      </c>
      <c r="F167" s="5" t="str">
        <f t="shared" si="49"/>
        <v>Security</v>
      </c>
      <c r="G167" s="5" t="str">
        <f t="shared" si="44"/>
        <v>Research &amp; Analyst Admin Senior Staff</v>
      </c>
      <c r="H167" s="5" t="s">
        <v>13</v>
      </c>
      <c r="I167" s="5">
        <f t="shared" si="42"/>
        <v>241863</v>
      </c>
      <c r="J167" s="5" t="str">
        <f t="shared" si="43"/>
        <v>Senior Staff</v>
      </c>
      <c r="K167" s="7" t="s">
        <v>1206</v>
      </c>
      <c r="L167" s="7" t="s">
        <v>929</v>
      </c>
      <c r="M167" s="7">
        <v>241863</v>
      </c>
      <c r="N167" s="9">
        <v>45579</v>
      </c>
      <c r="O167" s="10" t="s">
        <v>1320</v>
      </c>
      <c r="P167" s="5" t="s">
        <v>713</v>
      </c>
      <c r="Q167" s="5" t="s">
        <v>12</v>
      </c>
      <c r="R167" s="5" t="s">
        <v>12</v>
      </c>
    </row>
    <row r="168" spans="1:18" hidden="1" x14ac:dyDescent="0.25">
      <c r="A168" s="5" t="s">
        <v>40</v>
      </c>
      <c r="B168" s="5" t="s">
        <v>1321</v>
      </c>
      <c r="C168" s="5" t="s">
        <v>1322</v>
      </c>
      <c r="D168" s="5" t="s">
        <v>1323</v>
      </c>
      <c r="E168" s="5" t="s">
        <v>17</v>
      </c>
      <c r="F168" s="5" t="str">
        <f t="shared" si="49"/>
        <v>Center Experience</v>
      </c>
      <c r="G168" s="5" t="str">
        <f t="shared" si="44"/>
        <v>Advertising &amp; Shopping Promotion Supervisor</v>
      </c>
      <c r="H168" s="5" t="s">
        <v>13</v>
      </c>
      <c r="I168" s="5">
        <f t="shared" si="42"/>
        <v>181122</v>
      </c>
      <c r="J168" s="5" t="str">
        <f t="shared" si="43"/>
        <v>Supervisor</v>
      </c>
      <c r="K168" s="7" t="str">
        <f>_xlfn.IFNA(VLOOKUP(I168,[1]ALL!$B:$H,7,0),"")</f>
        <v>Unit - PIK Avenue</v>
      </c>
      <c r="L168" s="7" t="str">
        <f>_xlfn.IFNA(VLOOKUP(I168,[1]ALL!$B:$H,5,0),"")</f>
        <v>Supervisor</v>
      </c>
      <c r="M168" s="7">
        <v>181122</v>
      </c>
      <c r="N168" s="9">
        <f>_xlfn.IFNA(VLOOKUP(I168,[1]ALL!$B:$H,3,0),"")</f>
        <v>43346</v>
      </c>
      <c r="O168" s="10" t="str">
        <f>_xlfn.IFNA(VLOOKUP(I168,[1]ALL!$B:$H,6,0),"")</f>
        <v>Advertising &amp; Shopping Promotion Supervisor</v>
      </c>
      <c r="P168" s="5" t="str">
        <f>_xlfn.IFNA(VLOOKUP(I168,[1]ALL!$B:$H,4,0),"")</f>
        <v>Center Experience</v>
      </c>
      <c r="Q168" s="5" t="s">
        <v>12</v>
      </c>
      <c r="R168" s="5" t="s">
        <v>12</v>
      </c>
    </row>
    <row r="169" spans="1:18" hidden="1" x14ac:dyDescent="0.25">
      <c r="A169" s="5" t="s">
        <v>40</v>
      </c>
      <c r="B169" s="5" t="s">
        <v>217</v>
      </c>
      <c r="C169" s="5" t="s">
        <v>218</v>
      </c>
      <c r="D169" s="5"/>
      <c r="E169" s="5" t="s">
        <v>17</v>
      </c>
      <c r="F169" s="5" t="str">
        <f t="shared" si="49"/>
        <v>Legal &amp; Govrel</v>
      </c>
      <c r="G169" s="5" t="str">
        <f t="shared" si="44"/>
        <v>Government Relations Supervisor</v>
      </c>
      <c r="H169" s="5" t="s">
        <v>14</v>
      </c>
      <c r="I169" s="5">
        <f t="shared" si="42"/>
        <v>190985</v>
      </c>
      <c r="J169" s="5" t="str">
        <f t="shared" si="43"/>
        <v>Supervisor</v>
      </c>
      <c r="K169" s="7" t="str">
        <f>_xlfn.IFNA(VLOOKUP(I169,[1]ALL!$B:$H,7,0),"")</f>
        <v>Head Office - ASGO</v>
      </c>
      <c r="L169" s="7" t="str">
        <f>_xlfn.IFNA(VLOOKUP(I169,[1]ALL!$B:$H,5,0),"")</f>
        <v>Supervisor</v>
      </c>
      <c r="M169" s="7">
        <v>190985</v>
      </c>
      <c r="N169" s="9">
        <f>_xlfn.IFNA(VLOOKUP(I169,[1]ALL!$B:$H,3,0),"")</f>
        <v>43755</v>
      </c>
      <c r="O169" s="10" t="str">
        <f>_xlfn.IFNA(VLOOKUP(I169,[1]ALL!$B:$H,6,0),"")</f>
        <v>Government Relations Supervisor</v>
      </c>
      <c r="P169" s="5" t="str">
        <f>_xlfn.IFNA(VLOOKUP(I169,[1]ALL!$B:$H,4,0),"")</f>
        <v>Legal &amp; Govrel</v>
      </c>
      <c r="Q169" s="5" t="s">
        <v>12</v>
      </c>
      <c r="R169" s="5" t="s">
        <v>12</v>
      </c>
    </row>
    <row r="170" spans="1:18" hidden="1" x14ac:dyDescent="0.25">
      <c r="A170" s="5" t="s">
        <v>40</v>
      </c>
      <c r="B170" s="5" t="s">
        <v>220</v>
      </c>
      <c r="C170" s="5" t="s">
        <v>221</v>
      </c>
      <c r="D170" s="5"/>
      <c r="E170" s="5" t="s">
        <v>17</v>
      </c>
      <c r="F170" s="5" t="str">
        <f t="shared" si="49"/>
        <v>Finance &amp; Accounting</v>
      </c>
      <c r="G170" s="5" t="str">
        <f t="shared" si="44"/>
        <v>Cashier Staff</v>
      </c>
      <c r="H170" s="5" t="s">
        <v>14</v>
      </c>
      <c r="I170" s="5">
        <f t="shared" si="42"/>
        <v>170395</v>
      </c>
      <c r="J170" s="5" t="str">
        <f t="shared" si="43"/>
        <v>Staff</v>
      </c>
      <c r="K170" s="7" t="str">
        <f>_xlfn.IFNA(VLOOKUP(I170,[1]ALL!$B:$H,7,0),"")</f>
        <v>Unit - MOI</v>
      </c>
      <c r="L170" s="7" t="str">
        <f>_xlfn.IFNA(VLOOKUP(I170,[1]ALL!$B:$H,5,0),"")</f>
        <v>Staff</v>
      </c>
      <c r="M170" s="7">
        <v>170395</v>
      </c>
      <c r="N170" s="9">
        <f>_xlfn.IFNA(VLOOKUP(I170,[1]ALL!$B:$H,3,0),"")</f>
        <v>42857</v>
      </c>
      <c r="O170" s="10" t="str">
        <f>_xlfn.IFNA(VLOOKUP(I170,[1]ALL!$B:$H,6,0),"")</f>
        <v>Cashier Staff</v>
      </c>
      <c r="P170" s="34" t="str">
        <f>_xlfn.IFNA(VLOOKUP(I170,[1]ALL!$B:$H,4,0),"")</f>
        <v>Finance &amp; Accounting</v>
      </c>
      <c r="Q170" s="5" t="s">
        <v>12</v>
      </c>
      <c r="R170" s="5" t="s">
        <v>12</v>
      </c>
    </row>
    <row r="171" spans="1:18" hidden="1" x14ac:dyDescent="0.25">
      <c r="A171" s="5" t="s">
        <v>40</v>
      </c>
      <c r="B171" s="5" t="s">
        <v>1324</v>
      </c>
      <c r="C171" s="5" t="s">
        <v>1325</v>
      </c>
      <c r="D171" s="5"/>
      <c r="E171" s="5" t="s">
        <v>17</v>
      </c>
      <c r="F171" s="5" t="str">
        <f t="shared" si="49"/>
        <v>Marketing Communication</v>
      </c>
      <c r="G171" s="5" t="str">
        <f t="shared" si="44"/>
        <v>Drafter Staff</v>
      </c>
      <c r="H171" s="5" t="s">
        <v>13</v>
      </c>
      <c r="I171" s="5" t="str">
        <f t="shared" si="42"/>
        <v>-</v>
      </c>
      <c r="J171" s="5" t="str">
        <f t="shared" si="43"/>
        <v>Staff</v>
      </c>
      <c r="K171" s="7" t="s">
        <v>1206</v>
      </c>
      <c r="L171" s="7" t="s">
        <v>942</v>
      </c>
      <c r="M171" s="7" t="s">
        <v>12</v>
      </c>
      <c r="N171" s="9" t="str">
        <f>_xlfn.IFNA(VLOOKUP(I171,[1]ALL!$B:$H,3,0),"")</f>
        <v/>
      </c>
      <c r="O171" s="49" t="s">
        <v>488</v>
      </c>
      <c r="P171" s="50" t="s">
        <v>328</v>
      </c>
      <c r="Q171" s="5" t="s">
        <v>12</v>
      </c>
      <c r="R171" s="5" t="s">
        <v>12</v>
      </c>
    </row>
    <row r="172" spans="1:18" hidden="1" x14ac:dyDescent="0.25">
      <c r="A172" s="5" t="s">
        <v>40</v>
      </c>
      <c r="B172" s="5" t="s">
        <v>222</v>
      </c>
      <c r="C172" s="5" t="s">
        <v>223</v>
      </c>
      <c r="D172" s="5" t="s">
        <v>1326</v>
      </c>
      <c r="E172" s="5" t="s">
        <v>17</v>
      </c>
      <c r="F172" s="5" t="str">
        <f t="shared" si="49"/>
        <v>Legal &amp; Govrel</v>
      </c>
      <c r="G172" s="5" t="str">
        <f t="shared" ref="G172:G198" si="64">O172</f>
        <v>Legal Assistant Manager</v>
      </c>
      <c r="H172" s="5" t="s">
        <v>14</v>
      </c>
      <c r="I172" s="5">
        <f t="shared" si="42"/>
        <v>232062</v>
      </c>
      <c r="J172" s="5" t="str">
        <f t="shared" si="43"/>
        <v>Assistant Manager</v>
      </c>
      <c r="K172" s="7" t="str">
        <f>_xlfn.IFNA(VLOOKUP(I172,[1]ALL!$B:$H,7,0),"")</f>
        <v>Head Office - ASGO</v>
      </c>
      <c r="L172" s="7" t="str">
        <f>_xlfn.IFNA(VLOOKUP(I172,[1]ALL!$B:$H,5,0),"")</f>
        <v>Assistant Manager</v>
      </c>
      <c r="M172" s="7">
        <v>232062</v>
      </c>
      <c r="N172" s="9">
        <f>_xlfn.IFNA(VLOOKUP(I172,[1]ALL!$B:$H,3,0),"")</f>
        <v>45250</v>
      </c>
      <c r="O172" s="10" t="str">
        <f>_xlfn.IFNA(VLOOKUP(I172,[1]ALL!$B:$H,6,0),"")</f>
        <v>Legal Assistant Manager</v>
      </c>
      <c r="P172" s="35" t="str">
        <f>_xlfn.IFNA(VLOOKUP(I172,[1]ALL!$B:$H,4,0),"")</f>
        <v>Legal &amp; Govrel</v>
      </c>
      <c r="Q172" s="5" t="s">
        <v>12</v>
      </c>
      <c r="R172" s="5" t="s">
        <v>12</v>
      </c>
    </row>
    <row r="173" spans="1:18" hidden="1" x14ac:dyDescent="0.25">
      <c r="A173" s="5" t="s">
        <v>40</v>
      </c>
      <c r="B173" s="5" t="s">
        <v>787</v>
      </c>
      <c r="C173" s="5" t="s">
        <v>1327</v>
      </c>
      <c r="D173" s="5" t="s">
        <v>1328</v>
      </c>
      <c r="E173" s="5" t="s">
        <v>17</v>
      </c>
      <c r="F173" s="5" t="str">
        <f t="shared" si="49"/>
        <v>Management</v>
      </c>
      <c r="G173" s="5" t="str">
        <f t="shared" si="64"/>
        <v>Building Management General Manager</v>
      </c>
      <c r="H173" s="5" t="s">
        <v>13</v>
      </c>
      <c r="I173" s="5">
        <f t="shared" si="42"/>
        <v>240367</v>
      </c>
      <c r="J173" s="5" t="str">
        <f t="shared" si="43"/>
        <v>General Manager</v>
      </c>
      <c r="K173" s="7" t="s">
        <v>1308</v>
      </c>
      <c r="L173" s="7" t="s">
        <v>1316</v>
      </c>
      <c r="M173" s="7">
        <v>240367</v>
      </c>
      <c r="N173" s="9"/>
      <c r="O173" s="10" t="s">
        <v>790</v>
      </c>
      <c r="P173" s="50" t="s">
        <v>105</v>
      </c>
      <c r="Q173" s="5" t="s">
        <v>12</v>
      </c>
      <c r="R173" s="5" t="s">
        <v>12</v>
      </c>
    </row>
    <row r="174" spans="1:18" hidden="1" x14ac:dyDescent="0.25">
      <c r="A174" s="5" t="s">
        <v>40</v>
      </c>
      <c r="B174" s="5" t="s">
        <v>1329</v>
      </c>
      <c r="C174" s="5" t="s">
        <v>1330</v>
      </c>
      <c r="D174" s="5" t="s">
        <v>1331</v>
      </c>
      <c r="E174" s="5" t="s">
        <v>17</v>
      </c>
      <c r="F174" s="5" t="str">
        <f t="shared" si="49"/>
        <v>Leasing</v>
      </c>
      <c r="G174" s="5" t="str">
        <f t="shared" si="64"/>
        <v>Leasing Administration Staff</v>
      </c>
      <c r="H174" s="5" t="s">
        <v>14</v>
      </c>
      <c r="I174" s="5" t="str">
        <f t="shared" si="42"/>
        <v>-</v>
      </c>
      <c r="J174" s="5" t="str">
        <f t="shared" si="43"/>
        <v>Staff</v>
      </c>
      <c r="K174" s="7" t="s">
        <v>1283</v>
      </c>
      <c r="L174" s="7" t="s">
        <v>942</v>
      </c>
      <c r="M174" s="7" t="s">
        <v>12</v>
      </c>
      <c r="N174" s="9">
        <v>45922</v>
      </c>
      <c r="O174" s="10" t="s">
        <v>134</v>
      </c>
      <c r="P174" s="5" t="s">
        <v>115</v>
      </c>
      <c r="Q174" s="5" t="s">
        <v>1019</v>
      </c>
      <c r="R174" s="5" t="s">
        <v>1332</v>
      </c>
    </row>
    <row r="175" spans="1:18" hidden="1" x14ac:dyDescent="0.25">
      <c r="A175" s="5" t="s">
        <v>40</v>
      </c>
      <c r="B175" s="5" t="s">
        <v>225</v>
      </c>
      <c r="C175" s="5" t="s">
        <v>226</v>
      </c>
      <c r="D175" s="5" t="s">
        <v>1333</v>
      </c>
      <c r="E175" s="5" t="s">
        <v>17</v>
      </c>
      <c r="F175" s="5" t="str">
        <f t="shared" si="49"/>
        <v>Developer</v>
      </c>
      <c r="G175" s="5" t="str">
        <f t="shared" si="64"/>
        <v>Developer Director</v>
      </c>
      <c r="H175" s="5" t="s">
        <v>14</v>
      </c>
      <c r="I175" s="5" t="str">
        <f t="shared" si="42"/>
        <v>-</v>
      </c>
      <c r="J175" s="5" t="str">
        <f t="shared" si="43"/>
        <v>Director</v>
      </c>
      <c r="K175" s="7" t="s">
        <v>1255</v>
      </c>
      <c r="L175" s="7" t="s">
        <v>1257</v>
      </c>
      <c r="M175" s="7" t="s">
        <v>12</v>
      </c>
      <c r="N175" s="9">
        <v>45762</v>
      </c>
      <c r="O175" s="10" t="s">
        <v>228</v>
      </c>
      <c r="P175" s="5" t="s">
        <v>227</v>
      </c>
      <c r="Q175" t="s">
        <v>1334</v>
      </c>
      <c r="R175" s="5" t="s">
        <v>12</v>
      </c>
    </row>
    <row r="176" spans="1:18" hidden="1" x14ac:dyDescent="0.25">
      <c r="A176" s="5" t="s">
        <v>40</v>
      </c>
      <c r="B176" s="5" t="s">
        <v>229</v>
      </c>
      <c r="C176" s="5" t="s">
        <v>230</v>
      </c>
      <c r="D176" s="5" t="s">
        <v>1335</v>
      </c>
      <c r="E176" s="5" t="s">
        <v>17</v>
      </c>
      <c r="F176" s="5" t="str">
        <f t="shared" si="49"/>
        <v>Finance &amp; Accounting</v>
      </c>
      <c r="G176" s="5" t="str">
        <f t="shared" si="64"/>
        <v>Finance &amp; Accounting Senior Manager</v>
      </c>
      <c r="H176" s="5" t="s">
        <v>14</v>
      </c>
      <c r="I176" s="5">
        <f t="shared" si="42"/>
        <v>180543</v>
      </c>
      <c r="J176" s="5" t="str">
        <f t="shared" si="43"/>
        <v>Senior Manager</v>
      </c>
      <c r="K176" s="7" t="str">
        <f>_xlfn.IFNA(VLOOKUP(I176,[1]ALL!$B:$H,7,0),"")</f>
        <v>Head Office - ASGO</v>
      </c>
      <c r="L176" s="7" t="str">
        <f>_xlfn.IFNA(VLOOKUP(I176,[1]ALL!$B:$H,5,0),"")</f>
        <v>Senior Manager</v>
      </c>
      <c r="M176" s="7">
        <v>180543</v>
      </c>
      <c r="N176" s="9">
        <f>_xlfn.IFNA(VLOOKUP(I176,[1]ALL!$B:$H,3,0),"")</f>
        <v>43199</v>
      </c>
      <c r="O176" s="10" t="str">
        <f>_xlfn.IFNA(VLOOKUP(I176,[1]ALL!$B:$H,6,0),"")</f>
        <v>Finance &amp; Accounting Senior Manager</v>
      </c>
      <c r="P176" s="5" t="str">
        <f>_xlfn.IFNA(VLOOKUP(I176,[1]ALL!$B:$H,4,0),"")</f>
        <v>Finance &amp; Accounting</v>
      </c>
      <c r="Q176" s="5" t="s">
        <v>12</v>
      </c>
      <c r="R176" s="5" t="s">
        <v>12</v>
      </c>
    </row>
    <row r="177" spans="1:18" hidden="1" x14ac:dyDescent="0.25">
      <c r="A177" s="5" t="s">
        <v>40</v>
      </c>
      <c r="B177" s="5" t="s">
        <v>232</v>
      </c>
      <c r="C177" s="5" t="s">
        <v>233</v>
      </c>
      <c r="D177" s="5" t="s">
        <v>1336</v>
      </c>
      <c r="E177" s="5" t="s">
        <v>17</v>
      </c>
      <c r="F177" s="5" t="str">
        <f t="shared" si="49"/>
        <v>Finance &amp; Accounting</v>
      </c>
      <c r="G177" s="5" t="str">
        <f t="shared" si="64"/>
        <v>Collection Supervisor</v>
      </c>
      <c r="H177" s="5" t="s">
        <v>14</v>
      </c>
      <c r="I177" s="5">
        <f t="shared" si="42"/>
        <v>190783</v>
      </c>
      <c r="J177" s="5" t="str">
        <f t="shared" si="43"/>
        <v>Supervisor</v>
      </c>
      <c r="K177" s="7" t="str">
        <f>_xlfn.IFNA(VLOOKUP(I177,[1]ALL!$B:$H,7,0),"")</f>
        <v>Head Office - ASGO</v>
      </c>
      <c r="L177" s="7" t="str">
        <f>_xlfn.IFNA(VLOOKUP(I177,[1]ALL!$B:$H,5,0),"")</f>
        <v>Supervisor</v>
      </c>
      <c r="M177" s="7">
        <v>190783</v>
      </c>
      <c r="N177" s="9">
        <f>_xlfn.IFNA(VLOOKUP(I177,[1]ALL!$B:$H,3,0),"")</f>
        <v>43710</v>
      </c>
      <c r="O177" s="10" t="str">
        <f>_xlfn.IFNA(VLOOKUP(I177,[1]ALL!$B:$H,6,0),"")</f>
        <v>Collection Supervisor</v>
      </c>
      <c r="P177" s="5" t="str">
        <f>_xlfn.IFNA(VLOOKUP(I177,[1]ALL!$B:$H,4,0),"")</f>
        <v>Finance &amp; Accounting</v>
      </c>
      <c r="Q177" s="5" t="s">
        <v>12</v>
      </c>
      <c r="R177" s="5" t="s">
        <v>12</v>
      </c>
    </row>
    <row r="178" spans="1:18" hidden="1" x14ac:dyDescent="0.25">
      <c r="A178" s="5" t="s">
        <v>40</v>
      </c>
      <c r="B178" s="5" t="s">
        <v>235</v>
      </c>
      <c r="C178" s="5" t="s">
        <v>236</v>
      </c>
      <c r="D178" s="5" t="s">
        <v>1337</v>
      </c>
      <c r="E178" s="5" t="s">
        <v>17</v>
      </c>
      <c r="F178" s="5" t="str">
        <f t="shared" si="49"/>
        <v>Legal &amp; Govrel</v>
      </c>
      <c r="G178" s="5" t="str">
        <f t="shared" si="64"/>
        <v>Government Relations Assistant Manager</v>
      </c>
      <c r="H178" s="5" t="s">
        <v>14</v>
      </c>
      <c r="I178" s="5">
        <f t="shared" si="42"/>
        <v>150957</v>
      </c>
      <c r="J178" s="5" t="str">
        <f t="shared" si="43"/>
        <v>Assistant Manager</v>
      </c>
      <c r="K178" s="7" t="str">
        <f>_xlfn.IFNA(VLOOKUP(I178,[1]ALL!$B:$H,7,0),"")</f>
        <v>Head Office - ASGO</v>
      </c>
      <c r="L178" s="7" t="s">
        <v>1120</v>
      </c>
      <c r="M178" s="7">
        <v>150957</v>
      </c>
      <c r="N178" s="9">
        <f>_xlfn.IFNA(VLOOKUP(I178,[1]ALL!$B:$H,3,0),"")</f>
        <v>42310</v>
      </c>
      <c r="O178" s="10" t="s">
        <v>237</v>
      </c>
      <c r="P178" s="5" t="str">
        <f>_xlfn.IFNA(VLOOKUP(I178,[1]ALL!$B:$H,4,0),"")</f>
        <v>Legal &amp; Govrel</v>
      </c>
      <c r="Q178" s="5" t="s">
        <v>12</v>
      </c>
      <c r="R178" s="5" t="s">
        <v>12</v>
      </c>
    </row>
    <row r="179" spans="1:18" hidden="1" x14ac:dyDescent="0.25">
      <c r="A179" s="5" t="s">
        <v>40</v>
      </c>
      <c r="B179" s="5" t="s">
        <v>238</v>
      </c>
      <c r="C179" s="5" t="s">
        <v>239</v>
      </c>
      <c r="D179" s="5"/>
      <c r="E179" s="5" t="s">
        <v>17</v>
      </c>
      <c r="F179" s="5" t="str">
        <f t="shared" si="49"/>
        <v>CRM</v>
      </c>
      <c r="G179" s="5" t="str">
        <f t="shared" si="64"/>
        <v>ASRI Living Assistant Manager</v>
      </c>
      <c r="H179" s="5" t="s">
        <v>14</v>
      </c>
      <c r="I179" s="5">
        <f t="shared" si="42"/>
        <v>180745</v>
      </c>
      <c r="J179" s="5" t="str">
        <f t="shared" si="43"/>
        <v>Assistant Manager</v>
      </c>
      <c r="K179" s="7" t="str">
        <f>_xlfn.IFNA(VLOOKUP(I179,[1]ALL!$B:$H,7,0),"")</f>
        <v>Unit - PIK Avenue</v>
      </c>
      <c r="L179" s="7" t="str">
        <f>_xlfn.IFNA(VLOOKUP(I179,[1]ALL!$B:$H,5,0),"")</f>
        <v>Assistant Manager</v>
      </c>
      <c r="M179" s="7">
        <v>180745</v>
      </c>
      <c r="N179" s="9">
        <f>_xlfn.IFNA(VLOOKUP(I179,[1]ALL!$B:$H,3,0),"")</f>
        <v>43238</v>
      </c>
      <c r="O179" s="10" t="str">
        <f>_xlfn.IFNA(VLOOKUP(I179,[1]ALL!$B:$H,6,0),"")</f>
        <v>ASRI Living Assistant Manager</v>
      </c>
      <c r="P179" s="5" t="s">
        <v>240</v>
      </c>
      <c r="Q179" s="5" t="s">
        <v>12</v>
      </c>
      <c r="R179" s="5" t="s">
        <v>12</v>
      </c>
    </row>
    <row r="180" spans="1:18" hidden="1" x14ac:dyDescent="0.25">
      <c r="A180" s="5" t="s">
        <v>40</v>
      </c>
      <c r="B180" s="5" t="s">
        <v>242</v>
      </c>
      <c r="C180" s="5" t="s">
        <v>243</v>
      </c>
      <c r="D180" s="5" t="s">
        <v>1338</v>
      </c>
      <c r="E180" s="5" t="s">
        <v>17</v>
      </c>
      <c r="F180" s="5" t="str">
        <f t="shared" si="49"/>
        <v>Finance &amp; Accounting</v>
      </c>
      <c r="G180" s="5" t="str">
        <f t="shared" si="64"/>
        <v>Account Payable Supervisor</v>
      </c>
      <c r="H180" s="5" t="s">
        <v>14</v>
      </c>
      <c r="I180" s="5">
        <f t="shared" si="42"/>
        <v>150712</v>
      </c>
      <c r="J180" s="5" t="str">
        <f t="shared" si="43"/>
        <v>Supervisor</v>
      </c>
      <c r="K180" s="7" t="str">
        <f>_xlfn.IFNA(VLOOKUP(I180,[1]ALL!$B:$H,7,0),"")</f>
        <v>Head Office - ASGO</v>
      </c>
      <c r="L180" s="7" t="str">
        <f>_xlfn.IFNA(VLOOKUP(I180,[1]ALL!$B:$H,5,0),"")</f>
        <v>Supervisor</v>
      </c>
      <c r="M180" s="7">
        <v>150712</v>
      </c>
      <c r="N180" s="9">
        <f>_xlfn.IFNA(VLOOKUP(I180,[1]ALL!$B:$H,3,0),"")</f>
        <v>42240</v>
      </c>
      <c r="O180" s="10" t="str">
        <f>_xlfn.IFNA(VLOOKUP(I180,[1]ALL!$B:$H,6,0),"")</f>
        <v>Account Payable Supervisor</v>
      </c>
      <c r="P180" s="5" t="str">
        <f>_xlfn.IFNA(VLOOKUP(I180,[1]ALL!$B:$H,4,0),"")</f>
        <v>Finance &amp; Accounting</v>
      </c>
      <c r="Q180" s="5" t="s">
        <v>12</v>
      </c>
      <c r="R180" s="5" t="s">
        <v>12</v>
      </c>
    </row>
    <row r="181" spans="1:18" hidden="1" x14ac:dyDescent="0.25">
      <c r="A181" s="5" t="s">
        <v>40</v>
      </c>
      <c r="B181" s="5" t="s">
        <v>248</v>
      </c>
      <c r="C181" s="5" t="s">
        <v>249</v>
      </c>
      <c r="D181" s="5" t="s">
        <v>1339</v>
      </c>
      <c r="E181" s="5" t="s">
        <v>17</v>
      </c>
      <c r="F181" s="5" t="str">
        <f t="shared" si="49"/>
        <v>Leasing</v>
      </c>
      <c r="G181" s="5" t="str">
        <f t="shared" si="64"/>
        <v>Leasing Manager</v>
      </c>
      <c r="H181" s="5" t="s">
        <v>14</v>
      </c>
      <c r="I181" s="5">
        <f t="shared" si="42"/>
        <v>240059</v>
      </c>
      <c r="J181" s="5" t="str">
        <f t="shared" si="43"/>
        <v>Manager</v>
      </c>
      <c r="K181" s="7" t="str">
        <f>_xlfn.IFNA(VLOOKUP(I181,[1]ALL!$B:$H,7,0),"")</f>
        <v>Unit - GGP</v>
      </c>
      <c r="L181" s="7" t="str">
        <f>_xlfn.IFNA(VLOOKUP(I181,[1]ALL!$B:$H,5,0),"")</f>
        <v>Manager</v>
      </c>
      <c r="M181" s="7">
        <v>240059</v>
      </c>
      <c r="N181" s="9">
        <f>_xlfn.IFNA(VLOOKUP(I181,[1]ALL!$B:$H,3,0),"")</f>
        <v>45306</v>
      </c>
      <c r="O181" s="10" t="str">
        <f>_xlfn.IFNA(VLOOKUP(I181,[1]ALL!$B:$H,6,0),"")</f>
        <v>Leasing Manager</v>
      </c>
      <c r="P181" s="5" t="str">
        <f>_xlfn.IFNA(VLOOKUP(I181,[1]ALL!$B:$H,4,0),"")</f>
        <v>Leasing</v>
      </c>
      <c r="Q181" s="5" t="s">
        <v>12</v>
      </c>
      <c r="R181" s="5" t="s">
        <v>12</v>
      </c>
    </row>
    <row r="182" spans="1:18" hidden="1" x14ac:dyDescent="0.25">
      <c r="A182" s="5" t="s">
        <v>40</v>
      </c>
      <c r="B182" s="5" t="s">
        <v>250</v>
      </c>
      <c r="C182" s="5" t="s">
        <v>251</v>
      </c>
      <c r="D182" s="5" t="s">
        <v>1340</v>
      </c>
      <c r="E182" s="5" t="s">
        <v>17</v>
      </c>
      <c r="F182" s="5" t="str">
        <f t="shared" si="49"/>
        <v>Internal Audit &amp; Business Process</v>
      </c>
      <c r="G182" s="5" t="str">
        <f t="shared" si="64"/>
        <v>Internal Audit &amp; Business Process Supervisor</v>
      </c>
      <c r="H182" s="5" t="s">
        <v>14</v>
      </c>
      <c r="I182" s="5">
        <f t="shared" si="42"/>
        <v>242284</v>
      </c>
      <c r="J182" s="5" t="str">
        <f t="shared" si="43"/>
        <v>Supervisor</v>
      </c>
      <c r="K182" s="7" t="s">
        <v>928</v>
      </c>
      <c r="L182" s="7" t="s">
        <v>986</v>
      </c>
      <c r="M182" s="7">
        <v>242284</v>
      </c>
      <c r="N182" s="9">
        <v>45659</v>
      </c>
      <c r="O182" s="10" t="s">
        <v>112</v>
      </c>
      <c r="P182" s="5" t="s">
        <v>74</v>
      </c>
      <c r="Q182" s="5" t="s">
        <v>12</v>
      </c>
      <c r="R182" s="5" t="s">
        <v>12</v>
      </c>
    </row>
    <row r="183" spans="1:18" hidden="1" x14ac:dyDescent="0.25">
      <c r="A183" s="5" t="s">
        <v>40</v>
      </c>
      <c r="B183" s="5" t="s">
        <v>252</v>
      </c>
      <c r="C183" s="5" t="s">
        <v>253</v>
      </c>
      <c r="D183" s="5" t="s">
        <v>1341</v>
      </c>
      <c r="E183" s="5" t="s">
        <v>17</v>
      </c>
      <c r="F183" s="5" t="str">
        <f t="shared" ref="F183:F215" si="65">P183</f>
        <v>Finance &amp; Accounting</v>
      </c>
      <c r="G183" s="5" t="str">
        <f t="shared" si="64"/>
        <v>Accounting Staff</v>
      </c>
      <c r="H183" s="5" t="s">
        <v>14</v>
      </c>
      <c r="I183" s="5">
        <f t="shared" si="42"/>
        <v>221295</v>
      </c>
      <c r="J183" s="5" t="str">
        <f t="shared" si="43"/>
        <v>Staff</v>
      </c>
      <c r="K183" s="7" t="str">
        <f>_xlfn.IFNA(VLOOKUP(I183,[1]ALL!$B:$H,7,0),"")</f>
        <v>Head Office - ASGO</v>
      </c>
      <c r="L183" s="7" t="str">
        <f>_xlfn.IFNA(VLOOKUP(I183,[1]ALL!$B:$H,5,0),"")</f>
        <v>Staff</v>
      </c>
      <c r="M183" s="7">
        <v>221295</v>
      </c>
      <c r="N183" s="9">
        <f>_xlfn.IFNA(VLOOKUP(I183,[1]ALL!$B:$H,3,0),"")</f>
        <v>44802</v>
      </c>
      <c r="O183" s="10" t="str">
        <f>_xlfn.IFNA(VLOOKUP(I183,[1]ALL!$B:$H,6,0),"")</f>
        <v>Accounting Staff</v>
      </c>
      <c r="P183" s="5" t="str">
        <f>_xlfn.IFNA(VLOOKUP(I183,[1]ALL!$B:$H,4,0),"")</f>
        <v>Finance &amp; Accounting</v>
      </c>
      <c r="Q183" s="5" t="s">
        <v>12</v>
      </c>
      <c r="R183" s="5" t="s">
        <v>12</v>
      </c>
    </row>
    <row r="184" spans="1:18" hidden="1" x14ac:dyDescent="0.25">
      <c r="A184" s="5" t="s">
        <v>40</v>
      </c>
      <c r="B184" s="5" t="s">
        <v>254</v>
      </c>
      <c r="C184" s="5" t="s">
        <v>255</v>
      </c>
      <c r="D184" s="5" t="s">
        <v>1342</v>
      </c>
      <c r="E184" s="5" t="s">
        <v>17</v>
      </c>
      <c r="F184" s="5" t="str">
        <f t="shared" si="65"/>
        <v>Leasing</v>
      </c>
      <c r="G184" s="5" t="str">
        <f t="shared" si="64"/>
        <v>Leasing Supervisor</v>
      </c>
      <c r="H184" s="5" t="s">
        <v>14</v>
      </c>
      <c r="I184" s="5">
        <f t="shared" si="42"/>
        <v>221576</v>
      </c>
      <c r="J184" s="5" t="str">
        <f t="shared" si="43"/>
        <v>Supervisor</v>
      </c>
      <c r="K184" s="7" t="str">
        <f>_xlfn.IFNA(VLOOKUP(I184,[1]ALL!$B:$H,7,0),"")</f>
        <v>Unit - MOI</v>
      </c>
      <c r="L184" s="7" t="str">
        <f>_xlfn.IFNA(VLOOKUP(I184,[1]ALL!$B:$H,5,0),"")</f>
        <v>Supervisor</v>
      </c>
      <c r="M184" s="7">
        <v>221576</v>
      </c>
      <c r="N184" s="9">
        <f>_xlfn.IFNA(VLOOKUP(I184,[1]ALL!$B:$H,3,0),"")</f>
        <v>44858</v>
      </c>
      <c r="O184" s="10" t="str">
        <f>_xlfn.IFNA(VLOOKUP(I184,[1]ALL!$B:$H,6,0),"")</f>
        <v>Leasing Supervisor</v>
      </c>
      <c r="P184" s="5" t="str">
        <f>_xlfn.IFNA(VLOOKUP(I184,[1]ALL!$B:$H,4,0),"")</f>
        <v>Leasing</v>
      </c>
      <c r="Q184" s="5" t="s">
        <v>12</v>
      </c>
      <c r="R184" s="5" t="s">
        <v>12</v>
      </c>
    </row>
    <row r="185" spans="1:18" hidden="1" x14ac:dyDescent="0.25">
      <c r="A185" s="5" t="s">
        <v>40</v>
      </c>
      <c r="B185" s="5" t="s">
        <v>257</v>
      </c>
      <c r="C185" s="5" t="s">
        <v>258</v>
      </c>
      <c r="D185" s="5" t="s">
        <v>1343</v>
      </c>
      <c r="E185" s="5" t="s">
        <v>17</v>
      </c>
      <c r="F185" s="5" t="str">
        <f t="shared" si="65"/>
        <v>Finance &amp; Accounting</v>
      </c>
      <c r="G185" s="5" t="str">
        <f t="shared" si="64"/>
        <v>Tax Supervisor</v>
      </c>
      <c r="H185" s="5" t="s">
        <v>14</v>
      </c>
      <c r="I185" s="5">
        <f t="shared" si="42"/>
        <v>220320</v>
      </c>
      <c r="J185" s="5" t="str">
        <f t="shared" si="43"/>
        <v>Supervisor</v>
      </c>
      <c r="K185" s="7" t="str">
        <f>_xlfn.IFNA(VLOOKUP(I185,[1]ALL!$B:$H,7,0),"")</f>
        <v>Head Office - ASGO</v>
      </c>
      <c r="L185" s="7" t="str">
        <f>_xlfn.IFNA(VLOOKUP(I185,[1]ALL!$B:$H,5,0),"")</f>
        <v>Supervisor</v>
      </c>
      <c r="M185" s="7">
        <v>220320</v>
      </c>
      <c r="N185" s="9">
        <f>_xlfn.IFNA(VLOOKUP(I185,[1]ALL!$B:$H,3,0),"")</f>
        <v>44627</v>
      </c>
      <c r="O185" s="10" t="str">
        <f>_xlfn.IFNA(VLOOKUP(I185,[1]ALL!$B:$H,6,0),"")</f>
        <v>Tax Supervisor</v>
      </c>
      <c r="P185" s="5" t="str">
        <f>_xlfn.IFNA(VLOOKUP(I185,[1]ALL!$B:$H,4,0),"")</f>
        <v>Finance &amp; Accounting</v>
      </c>
      <c r="Q185" s="5" t="s">
        <v>12</v>
      </c>
      <c r="R185" s="5" t="s">
        <v>12</v>
      </c>
    </row>
    <row r="186" spans="1:18" hidden="1" x14ac:dyDescent="0.25">
      <c r="A186" s="5" t="s">
        <v>40</v>
      </c>
      <c r="B186" s="5" t="s">
        <v>260</v>
      </c>
      <c r="C186" s="5" t="s">
        <v>261</v>
      </c>
      <c r="D186" s="5" t="s">
        <v>1344</v>
      </c>
      <c r="E186" s="5" t="s">
        <v>17</v>
      </c>
      <c r="F186" s="5" t="str">
        <f t="shared" si="65"/>
        <v>Leasing</v>
      </c>
      <c r="G186" s="5" t="str">
        <f t="shared" si="64"/>
        <v>Data Depository Manager</v>
      </c>
      <c r="H186" s="5" t="s">
        <v>14</v>
      </c>
      <c r="I186" s="5">
        <f t="shared" si="42"/>
        <v>170179</v>
      </c>
      <c r="J186" s="5" t="str">
        <f t="shared" si="43"/>
        <v>Manager</v>
      </c>
      <c r="K186" s="7" t="str">
        <f>_xlfn.IFNA(VLOOKUP(I186,[1]ALL!$B:$H,7,0),"")</f>
        <v>Head Office - ASGO</v>
      </c>
      <c r="L186" s="7" t="s">
        <v>1248</v>
      </c>
      <c r="M186" s="7">
        <v>170179</v>
      </c>
      <c r="N186" s="9">
        <f>_xlfn.IFNA(VLOOKUP(I186,[1]ALL!$B:$H,3,0),"")</f>
        <v>42795</v>
      </c>
      <c r="O186" s="10" t="s">
        <v>262</v>
      </c>
      <c r="P186" s="5" t="s">
        <v>115</v>
      </c>
      <c r="Q186" s="5" t="s">
        <v>12</v>
      </c>
      <c r="R186" s="5" t="s">
        <v>12</v>
      </c>
    </row>
    <row r="187" spans="1:18" hidden="1" x14ac:dyDescent="0.25">
      <c r="A187" s="5" t="s">
        <v>40</v>
      </c>
      <c r="B187" s="5" t="s">
        <v>263</v>
      </c>
      <c r="C187" s="5" t="s">
        <v>264</v>
      </c>
      <c r="D187" s="5" t="s">
        <v>1345</v>
      </c>
      <c r="E187" s="5" t="s">
        <v>17</v>
      </c>
      <c r="F187" s="5" t="str">
        <f t="shared" si="65"/>
        <v>Finance &amp; Accounting</v>
      </c>
      <c r="G187" s="5" t="str">
        <f t="shared" si="64"/>
        <v>Account Payable Staff</v>
      </c>
      <c r="H187" s="5" t="s">
        <v>14</v>
      </c>
      <c r="I187" s="5">
        <f t="shared" si="42"/>
        <v>250300</v>
      </c>
      <c r="J187" s="5" t="str">
        <f t="shared" si="43"/>
        <v>Staff</v>
      </c>
      <c r="K187" s="7" t="s">
        <v>1206</v>
      </c>
      <c r="L187" s="7" t="s">
        <v>942</v>
      </c>
      <c r="M187" s="7">
        <v>250300</v>
      </c>
      <c r="N187" s="9">
        <v>45755</v>
      </c>
      <c r="O187" s="10" t="s">
        <v>160</v>
      </c>
      <c r="P187" s="5" t="s">
        <v>51</v>
      </c>
      <c r="Q187" t="s">
        <v>1019</v>
      </c>
      <c r="R187" t="s">
        <v>1346</v>
      </c>
    </row>
    <row r="188" spans="1:18" hidden="1" x14ac:dyDescent="0.25">
      <c r="A188" s="13" t="s">
        <v>40</v>
      </c>
      <c r="B188" s="187" t="s">
        <v>1347</v>
      </c>
      <c r="C188" s="187" t="s">
        <v>1348</v>
      </c>
      <c r="D188" s="187" t="s">
        <v>1349</v>
      </c>
      <c r="E188" s="13" t="s">
        <v>17</v>
      </c>
      <c r="F188" s="13" t="str">
        <f t="shared" si="65"/>
        <v>Marketing Communication</v>
      </c>
      <c r="G188" s="13" t="str">
        <f t="shared" si="64"/>
        <v>Business Development Supervisor</v>
      </c>
      <c r="H188" s="13" t="s">
        <v>13</v>
      </c>
      <c r="I188" s="13">
        <f t="shared" si="42"/>
        <v>240944</v>
      </c>
      <c r="J188" s="13" t="str">
        <f t="shared" si="43"/>
        <v>Supervisor</v>
      </c>
      <c r="K188" s="181" t="s">
        <v>1206</v>
      </c>
      <c r="L188" s="181" t="s">
        <v>986</v>
      </c>
      <c r="M188" s="181">
        <v>240944</v>
      </c>
      <c r="N188" s="185">
        <v>45446</v>
      </c>
      <c r="O188" s="186" t="s">
        <v>1350</v>
      </c>
      <c r="P188" s="188" t="s">
        <v>328</v>
      </c>
      <c r="Q188" s="13" t="s">
        <v>12</v>
      </c>
      <c r="R188" s="13" t="s">
        <v>12</v>
      </c>
    </row>
    <row r="189" spans="1:18" hidden="1" x14ac:dyDescent="0.25">
      <c r="A189" s="13" t="s">
        <v>40</v>
      </c>
      <c r="B189" s="187" t="s">
        <v>265</v>
      </c>
      <c r="C189" s="187" t="s">
        <v>266</v>
      </c>
      <c r="D189" s="187" t="s">
        <v>1351</v>
      </c>
      <c r="E189" s="13" t="s">
        <v>17</v>
      </c>
      <c r="F189" s="13" t="str">
        <f t="shared" si="65"/>
        <v>Procurement</v>
      </c>
      <c r="G189" s="13" t="str">
        <f t="shared" si="64"/>
        <v>Procurement Staff</v>
      </c>
      <c r="H189" s="13" t="s">
        <v>14</v>
      </c>
      <c r="I189" s="13">
        <f t="shared" si="42"/>
        <v>241851</v>
      </c>
      <c r="J189" s="13" t="str">
        <f t="shared" si="43"/>
        <v>Staff</v>
      </c>
      <c r="K189" s="181" t="s">
        <v>1206</v>
      </c>
      <c r="L189" s="181" t="s">
        <v>942</v>
      </c>
      <c r="M189" s="181">
        <v>241851</v>
      </c>
      <c r="N189" s="185">
        <v>45579</v>
      </c>
      <c r="O189" s="186" t="s">
        <v>189</v>
      </c>
      <c r="P189" s="13" t="s">
        <v>183</v>
      </c>
      <c r="Q189" s="13" t="s">
        <v>12</v>
      </c>
      <c r="R189" s="13" t="s">
        <v>12</v>
      </c>
    </row>
    <row r="190" spans="1:18" hidden="1" x14ac:dyDescent="0.25">
      <c r="A190" s="5" t="s">
        <v>40</v>
      </c>
      <c r="B190" s="5" t="s">
        <v>1352</v>
      </c>
      <c r="C190" s="5" t="s">
        <v>1353</v>
      </c>
      <c r="D190" s="5" t="s">
        <v>1354</v>
      </c>
      <c r="E190" s="5" t="s">
        <v>17</v>
      </c>
      <c r="F190" s="5" t="str">
        <f t="shared" si="65"/>
        <v>Visual Merchandise</v>
      </c>
      <c r="G190" s="5" t="str">
        <f t="shared" si="64"/>
        <v>Visual Merchandise &amp; Onsite Supervisor</v>
      </c>
      <c r="H190" s="5" t="s">
        <v>13</v>
      </c>
      <c r="I190" s="5">
        <f t="shared" si="42"/>
        <v>230344</v>
      </c>
      <c r="J190" s="5" t="str">
        <f t="shared" si="43"/>
        <v>Supervisor</v>
      </c>
      <c r="K190" s="7" t="str">
        <f>_xlfn.IFNA(VLOOKUP(I190,[1]ALL!$B:$H,7,0),"")</f>
        <v>Unit - PIK Avenue</v>
      </c>
      <c r="L190" s="7" t="str">
        <f>_xlfn.IFNA(VLOOKUP(I190,[1]ALL!$B:$H,5,0),"")</f>
        <v>Supervisor</v>
      </c>
      <c r="M190" s="7">
        <v>230344</v>
      </c>
      <c r="N190" s="9">
        <f>_xlfn.IFNA(VLOOKUP(I190,[1]ALL!$B:$H,3,0),"")</f>
        <v>45019</v>
      </c>
      <c r="O190" s="10" t="str">
        <f>_xlfn.IFNA(VLOOKUP(I190,[1]ALL!$B:$H,6,0),"")</f>
        <v>Visual Merchandise &amp; Onsite Supervisor</v>
      </c>
      <c r="P190" s="5" t="str">
        <f>_xlfn.IFNA(VLOOKUP(I190,[1]ALL!$B:$H,4,0),"")</f>
        <v>Visual Merchandise</v>
      </c>
      <c r="Q190" s="5" t="s">
        <v>12</v>
      </c>
      <c r="R190" s="5" t="s">
        <v>12</v>
      </c>
    </row>
    <row r="191" spans="1:18" hidden="1" x14ac:dyDescent="0.25">
      <c r="A191" s="5" t="s">
        <v>40</v>
      </c>
      <c r="B191" s="5" t="s">
        <v>267</v>
      </c>
      <c r="C191" s="5" t="s">
        <v>268</v>
      </c>
      <c r="D191" s="5" t="s">
        <v>1355</v>
      </c>
      <c r="E191" s="5" t="s">
        <v>17</v>
      </c>
      <c r="F191" s="5" t="str">
        <f t="shared" si="65"/>
        <v>Business Development</v>
      </c>
      <c r="G191" s="5" t="str">
        <f t="shared" si="64"/>
        <v>Business Development Manager</v>
      </c>
      <c r="H191" s="5" t="s">
        <v>14</v>
      </c>
      <c r="I191" s="5">
        <f t="shared" si="42"/>
        <v>220067</v>
      </c>
      <c r="J191" s="5" t="str">
        <f t="shared" si="43"/>
        <v>Manager</v>
      </c>
      <c r="K191" s="7" t="str">
        <f>_xlfn.IFNA(VLOOKUP(I191,[1]ALL!$B:$H,7,0),"")</f>
        <v>Head Office - ASGO</v>
      </c>
      <c r="L191" s="7" t="str">
        <f>_xlfn.IFNA(VLOOKUP(I191,[1]ALL!$B:$H,5,0),"")</f>
        <v>Manager</v>
      </c>
      <c r="M191" s="7">
        <v>220067</v>
      </c>
      <c r="N191" s="9">
        <f>_xlfn.IFNA(VLOOKUP(I191,[1]ALL!$B:$H,3,0),"")</f>
        <v>44578</v>
      </c>
      <c r="O191" s="10" t="str">
        <f>_xlfn.IFNA(VLOOKUP(I191,[1]ALL!$B:$H,6,0),"")</f>
        <v>Business Development Manager</v>
      </c>
      <c r="P191" s="5" t="str">
        <f>_xlfn.IFNA(VLOOKUP(I191,[1]ALL!$B:$H,4,0),"")</f>
        <v>Business Development</v>
      </c>
      <c r="Q191" s="5" t="s">
        <v>12</v>
      </c>
      <c r="R191" s="5" t="s">
        <v>12</v>
      </c>
    </row>
    <row r="192" spans="1:18" hidden="1" x14ac:dyDescent="0.25">
      <c r="A192" s="13" t="s">
        <v>40</v>
      </c>
      <c r="B192" s="13" t="s">
        <v>1356</v>
      </c>
      <c r="C192" s="13" t="s">
        <v>1357</v>
      </c>
      <c r="D192" s="5" t="s">
        <v>1358</v>
      </c>
      <c r="E192" s="13" t="s">
        <v>17</v>
      </c>
      <c r="F192" s="5" t="str">
        <f t="shared" si="65"/>
        <v>Digital Media &amp; Community</v>
      </c>
      <c r="G192" s="5" t="str">
        <f t="shared" si="64"/>
        <v>Content Creator Supervisor</v>
      </c>
      <c r="H192" s="5" t="s">
        <v>13</v>
      </c>
      <c r="I192" s="5">
        <f t="shared" si="42"/>
        <v>221347</v>
      </c>
      <c r="J192" s="5" t="str">
        <f t="shared" si="43"/>
        <v>Supervisor</v>
      </c>
      <c r="K192" s="7" t="str">
        <f>_xlfn.IFNA(VLOOKUP(I192,[1]ALL!$B:$H,7,0),"")</f>
        <v>Unit - PIK Avenue</v>
      </c>
      <c r="L192" s="7" t="str">
        <f>_xlfn.IFNA(VLOOKUP(I192,[1]ALL!$B:$H,5,0),"")</f>
        <v>Supervisor</v>
      </c>
      <c r="M192" s="7">
        <v>221347</v>
      </c>
      <c r="N192" s="9">
        <f>_xlfn.IFNA(VLOOKUP(I192,[1]ALL!$B:$H,3,0),"")</f>
        <v>44816</v>
      </c>
      <c r="O192" s="10" t="str">
        <f>_xlfn.IFNA(VLOOKUP(I192,[1]ALL!$B:$H,6,0),"")</f>
        <v>Content Creator Supervisor</v>
      </c>
      <c r="P192" s="5" t="str">
        <f>_xlfn.IFNA(VLOOKUP(I192,[1]ALL!$B:$H,4,0),"")</f>
        <v>Digital Media &amp; Community</v>
      </c>
      <c r="Q192" s="5" t="s">
        <v>12</v>
      </c>
      <c r="R192" s="5" t="s">
        <v>12</v>
      </c>
    </row>
    <row r="193" spans="1:18" hidden="1" x14ac:dyDescent="0.25">
      <c r="A193" s="5" t="s">
        <v>40</v>
      </c>
      <c r="B193" s="34" t="s">
        <v>1359</v>
      </c>
      <c r="C193" s="34" t="s">
        <v>1360</v>
      </c>
      <c r="D193" s="5"/>
      <c r="E193" s="5" t="s">
        <v>17</v>
      </c>
      <c r="F193" s="5" t="str">
        <f t="shared" si="65"/>
        <v>Center Experience</v>
      </c>
      <c r="G193" s="5" t="str">
        <f t="shared" si="64"/>
        <v>Graphic Designer Staff</v>
      </c>
      <c r="H193" s="5" t="s">
        <v>13</v>
      </c>
      <c r="I193" s="5">
        <f t="shared" si="42"/>
        <v>190153</v>
      </c>
      <c r="J193" s="5" t="str">
        <f t="shared" si="43"/>
        <v>Staff</v>
      </c>
      <c r="K193" s="7" t="str">
        <f>_xlfn.IFNA(VLOOKUP(I193,[1]ALL!$B:$H,7,0),"")</f>
        <v>Unit - PIK Avenue</v>
      </c>
      <c r="L193" s="7" t="str">
        <f>_xlfn.IFNA(VLOOKUP(I193,[1]ALL!$B:$H,5,0),"")</f>
        <v>Staff</v>
      </c>
      <c r="M193" s="7">
        <v>190153</v>
      </c>
      <c r="N193" s="9">
        <f>_xlfn.IFNA(VLOOKUP(I193,[1]ALL!$B:$H,3,0),"")</f>
        <v>43507</v>
      </c>
      <c r="O193" s="10" t="str">
        <f>_xlfn.IFNA(VLOOKUP(I193,[1]ALL!$B:$H,6,0),"")</f>
        <v>Graphic Designer Staff</v>
      </c>
      <c r="P193" s="5" t="str">
        <f>_xlfn.IFNA(VLOOKUP(I193,[1]ALL!$B:$H,4,0),"")</f>
        <v>Center Experience</v>
      </c>
      <c r="Q193" s="5" t="s">
        <v>12</v>
      </c>
      <c r="R193" s="5" t="s">
        <v>12</v>
      </c>
    </row>
    <row r="194" spans="1:18" hidden="1" x14ac:dyDescent="0.25">
      <c r="A194" s="52" t="s">
        <v>40</v>
      </c>
      <c r="B194" s="5" t="s">
        <v>1361</v>
      </c>
      <c r="C194" s="5" t="s">
        <v>1362</v>
      </c>
      <c r="D194" s="53" t="s">
        <v>1363</v>
      </c>
      <c r="E194" s="5" t="s">
        <v>17</v>
      </c>
      <c r="F194" s="5" t="str">
        <f t="shared" ref="F194" si="66">P194</f>
        <v>Operational</v>
      </c>
      <c r="G194" s="5" t="str">
        <f t="shared" ref="G194" si="67">O194</f>
        <v>Operation Deputy General Manager</v>
      </c>
      <c r="H194" s="5" t="s">
        <v>14</v>
      </c>
      <c r="I194" s="5" t="str">
        <f t="shared" ref="I194" si="68">M194</f>
        <v>-</v>
      </c>
      <c r="J194" s="5" t="str">
        <f t="shared" ref="J194" si="69">L194</f>
        <v>Deputy General Manager</v>
      </c>
      <c r="K194" s="7" t="s">
        <v>1283</v>
      </c>
      <c r="L194" s="7" t="s">
        <v>1294</v>
      </c>
      <c r="M194" s="7" t="s">
        <v>12</v>
      </c>
      <c r="N194" s="9">
        <v>45694</v>
      </c>
      <c r="O194" s="10" t="s">
        <v>1295</v>
      </c>
      <c r="P194" s="5" t="s">
        <v>121</v>
      </c>
      <c r="Q194" s="5" t="s">
        <v>1223</v>
      </c>
      <c r="R194" s="5" t="s">
        <v>12</v>
      </c>
    </row>
    <row r="195" spans="1:18" hidden="1" x14ac:dyDescent="0.25">
      <c r="A195" s="52" t="s">
        <v>40</v>
      </c>
      <c r="B195" s="5" t="s">
        <v>269</v>
      </c>
      <c r="C195" s="5" t="s">
        <v>270</v>
      </c>
      <c r="D195" s="53"/>
      <c r="E195" s="5" t="s">
        <v>17</v>
      </c>
      <c r="F195" s="5" t="str">
        <f t="shared" si="65"/>
        <v>Engineering</v>
      </c>
      <c r="G195" s="5" t="str">
        <f t="shared" si="64"/>
        <v xml:space="preserve">Estimator &amp; Tender Staff </v>
      </c>
      <c r="H195" s="5" t="s">
        <v>14</v>
      </c>
      <c r="I195" s="5">
        <f t="shared" si="42"/>
        <v>190407</v>
      </c>
      <c r="J195" s="5" t="str">
        <f t="shared" si="43"/>
        <v>Staff</v>
      </c>
      <c r="K195" s="7" t="s">
        <v>1206</v>
      </c>
      <c r="L195" s="7" t="str">
        <f>_xlfn.IFNA(VLOOKUP(I195,[1]ALL!$B:$H,5,0),"")</f>
        <v>Staff</v>
      </c>
      <c r="M195" s="7">
        <v>190407</v>
      </c>
      <c r="N195" s="9">
        <f>_xlfn.IFNA(VLOOKUP(I195,[1]ALL!$B:$H,3,0),"")</f>
        <v>43584</v>
      </c>
      <c r="O195" s="10" t="str">
        <f>_xlfn.IFNA(VLOOKUP(I195,[1]ALL!$B:$H,6,0),"")</f>
        <v xml:space="preserve">Estimator &amp; Tender Staff </v>
      </c>
      <c r="P195" s="5" t="s">
        <v>271</v>
      </c>
      <c r="Q195" s="5" t="s">
        <v>12</v>
      </c>
      <c r="R195" s="5" t="s">
        <v>12</v>
      </c>
    </row>
    <row r="196" spans="1:18" hidden="1" x14ac:dyDescent="0.25">
      <c r="A196" s="5" t="s">
        <v>40</v>
      </c>
      <c r="B196" s="189" t="s">
        <v>1364</v>
      </c>
      <c r="C196" s="123" t="s">
        <v>1365</v>
      </c>
      <c r="D196" s="53" t="s">
        <v>1366</v>
      </c>
      <c r="E196" s="5" t="s">
        <v>17</v>
      </c>
      <c r="F196" s="5" t="str">
        <f t="shared" si="65"/>
        <v>Fit Out</v>
      </c>
      <c r="G196" s="5" t="str">
        <f t="shared" si="64"/>
        <v>Fit Out Supervisor</v>
      </c>
      <c r="H196" s="5" t="s">
        <v>13</v>
      </c>
      <c r="I196" s="5">
        <f t="shared" ref="I196:I257" si="70">M196</f>
        <v>250042</v>
      </c>
      <c r="J196" s="5" t="str">
        <f t="shared" ref="J196:J257" si="71">L196</f>
        <v>Supervisor</v>
      </c>
      <c r="K196" s="7" t="s">
        <v>1128</v>
      </c>
      <c r="L196" s="7" t="s">
        <v>986</v>
      </c>
      <c r="M196" s="7">
        <v>250042</v>
      </c>
      <c r="N196" s="9">
        <v>45670</v>
      </c>
      <c r="O196" s="10" t="s">
        <v>712</v>
      </c>
      <c r="P196" s="5" t="s">
        <v>148</v>
      </c>
      <c r="Q196" s="5" t="s">
        <v>12</v>
      </c>
      <c r="R196" s="5" t="s">
        <v>12</v>
      </c>
    </row>
    <row r="197" spans="1:18" hidden="1" x14ac:dyDescent="0.25">
      <c r="A197" s="5" t="s">
        <v>40</v>
      </c>
      <c r="B197" s="52" t="s">
        <v>273</v>
      </c>
      <c r="C197" s="50" t="s">
        <v>274</v>
      </c>
      <c r="D197" s="53" t="s">
        <v>1367</v>
      </c>
      <c r="E197" s="5" t="s">
        <v>17</v>
      </c>
      <c r="F197" s="5" t="str">
        <f t="shared" si="65"/>
        <v>Leasing</v>
      </c>
      <c r="G197" s="5" t="str">
        <f t="shared" si="64"/>
        <v>Leasing Manager</v>
      </c>
      <c r="H197" s="5" t="s">
        <v>14</v>
      </c>
      <c r="I197" s="5">
        <f t="shared" si="70"/>
        <v>241957</v>
      </c>
      <c r="J197" s="5" t="str">
        <f t="shared" si="71"/>
        <v>Manager</v>
      </c>
      <c r="K197" s="7" t="s">
        <v>1283</v>
      </c>
      <c r="L197" s="7" t="s">
        <v>1248</v>
      </c>
      <c r="M197" s="7">
        <v>241957</v>
      </c>
      <c r="N197" s="9">
        <v>45595</v>
      </c>
      <c r="O197" s="10" t="s">
        <v>116</v>
      </c>
      <c r="P197" s="5" t="s">
        <v>115</v>
      </c>
      <c r="Q197" s="5" t="s">
        <v>12</v>
      </c>
      <c r="R197" s="5" t="s">
        <v>12</v>
      </c>
    </row>
    <row r="198" spans="1:18" hidden="1" x14ac:dyDescent="0.25">
      <c r="A198" s="5" t="s">
        <v>40</v>
      </c>
      <c r="B198" s="5" t="s">
        <v>277</v>
      </c>
      <c r="C198" s="5" t="s">
        <v>278</v>
      </c>
      <c r="D198" s="5" t="s">
        <v>1368</v>
      </c>
      <c r="E198" s="5" t="s">
        <v>17</v>
      </c>
      <c r="F198" s="5" t="str">
        <f t="shared" si="65"/>
        <v>Finance &amp; Accounting</v>
      </c>
      <c r="G198" s="5" t="str">
        <f t="shared" si="64"/>
        <v>Collection Staff</v>
      </c>
      <c r="H198" s="5" t="s">
        <v>14</v>
      </c>
      <c r="I198" s="5">
        <f t="shared" si="70"/>
        <v>240011</v>
      </c>
      <c r="J198" s="5" t="str">
        <f t="shared" si="71"/>
        <v>Staff</v>
      </c>
      <c r="K198" s="7" t="str">
        <f>_xlfn.IFNA(VLOOKUP(I198,[1]ALL!$B:$H,7,0),"")</f>
        <v>Head Office - ASGO</v>
      </c>
      <c r="L198" s="7" t="str">
        <f>_xlfn.IFNA(VLOOKUP(I198,[1]ALL!$B:$H,5,0),"")</f>
        <v>Staff</v>
      </c>
      <c r="M198" s="7">
        <v>240011</v>
      </c>
      <c r="N198" s="9">
        <f>_xlfn.IFNA(VLOOKUP(I198,[1]ALL!$B:$H,3,0),"")</f>
        <v>45295</v>
      </c>
      <c r="O198" s="10" t="str">
        <f>_xlfn.IFNA(VLOOKUP(I198,[1]ALL!$B:$H,6,0),"")</f>
        <v>Collection Staff</v>
      </c>
      <c r="P198" s="5" t="str">
        <f>_xlfn.IFNA(VLOOKUP(I198,[1]ALL!$B:$H,4,0),"")</f>
        <v>Finance &amp; Accounting</v>
      </c>
      <c r="Q198" s="5" t="s">
        <v>12</v>
      </c>
      <c r="R198" s="5" t="s">
        <v>12</v>
      </c>
    </row>
    <row r="199" spans="1:18" hidden="1" x14ac:dyDescent="0.25">
      <c r="A199" s="5" t="s">
        <v>743</v>
      </c>
      <c r="B199" s="5" t="s">
        <v>1369</v>
      </c>
      <c r="C199" s="5" t="s">
        <v>1370</v>
      </c>
      <c r="D199" s="5"/>
      <c r="E199" s="5" t="s">
        <v>17</v>
      </c>
      <c r="F199" s="5" t="str">
        <f t="shared" si="65"/>
        <v>Procurement</v>
      </c>
      <c r="G199" s="5" t="s">
        <v>189</v>
      </c>
      <c r="H199" s="5" t="s">
        <v>14</v>
      </c>
      <c r="I199" s="5" t="str">
        <f t="shared" si="70"/>
        <v>-</v>
      </c>
      <c r="J199" s="5" t="str">
        <f t="shared" si="71"/>
        <v>Staff</v>
      </c>
      <c r="K199" s="7" t="s">
        <v>1206</v>
      </c>
      <c r="L199" s="7" t="s">
        <v>942</v>
      </c>
      <c r="M199" s="7" t="s">
        <v>12</v>
      </c>
      <c r="N199" s="5"/>
      <c r="O199" s="5" t="s">
        <v>189</v>
      </c>
      <c r="P199" s="5" t="s">
        <v>183</v>
      </c>
      <c r="Q199" s="5" t="s">
        <v>12</v>
      </c>
      <c r="R199" s="5" t="s">
        <v>12</v>
      </c>
    </row>
    <row r="200" spans="1:18" hidden="1" x14ac:dyDescent="0.25">
      <c r="A200" s="5" t="s">
        <v>40</v>
      </c>
      <c r="B200" s="5" t="s">
        <v>279</v>
      </c>
      <c r="C200" s="5" t="s">
        <v>280</v>
      </c>
      <c r="D200" s="5" t="s">
        <v>1371</v>
      </c>
      <c r="E200" s="5" t="s">
        <v>17</v>
      </c>
      <c r="F200" s="5" t="str">
        <f t="shared" si="65"/>
        <v>Finance &amp; Accounting</v>
      </c>
      <c r="G200" s="5" t="str">
        <f>O200</f>
        <v>Accounting Assistant Manager</v>
      </c>
      <c r="H200" s="5" t="s">
        <v>14</v>
      </c>
      <c r="I200" s="5">
        <f t="shared" si="70"/>
        <v>250132</v>
      </c>
      <c r="J200" s="5" t="str">
        <f t="shared" si="71"/>
        <v>Assistant Manager</v>
      </c>
      <c r="K200" s="7" t="s">
        <v>1206</v>
      </c>
      <c r="L200" s="7" t="s">
        <v>1120</v>
      </c>
      <c r="M200" s="7">
        <v>250132</v>
      </c>
      <c r="N200" s="9">
        <v>45691</v>
      </c>
      <c r="O200" s="10" t="s">
        <v>281</v>
      </c>
      <c r="P200" s="5" t="s">
        <v>51</v>
      </c>
      <c r="Q200" t="s">
        <v>1019</v>
      </c>
      <c r="R200" t="s">
        <v>1372</v>
      </c>
    </row>
    <row r="201" spans="1:18" hidden="1" x14ac:dyDescent="0.25">
      <c r="A201" s="5" t="s">
        <v>743</v>
      </c>
      <c r="B201" s="5" t="s">
        <v>1373</v>
      </c>
      <c r="C201" s="5" t="s">
        <v>1374</v>
      </c>
      <c r="D201" s="5"/>
      <c r="E201" s="5" t="s">
        <v>17</v>
      </c>
      <c r="F201" s="5" t="str">
        <f t="shared" si="65"/>
        <v>IT</v>
      </c>
      <c r="G201" s="5" t="s">
        <v>1375</v>
      </c>
      <c r="H201" s="5" t="s">
        <v>13</v>
      </c>
      <c r="I201" s="5" t="str">
        <f t="shared" si="70"/>
        <v>-</v>
      </c>
      <c r="J201" s="5" t="str">
        <f t="shared" si="71"/>
        <v>Staff</v>
      </c>
      <c r="K201" s="7" t="s">
        <v>1206</v>
      </c>
      <c r="L201" s="7" t="s">
        <v>942</v>
      </c>
      <c r="M201" s="7" t="s">
        <v>12</v>
      </c>
      <c r="N201" s="5"/>
      <c r="O201" s="5" t="s">
        <v>1375</v>
      </c>
      <c r="P201" s="5" t="s">
        <v>78</v>
      </c>
      <c r="Q201" s="5" t="s">
        <v>12</v>
      </c>
      <c r="R201" s="5" t="s">
        <v>12</v>
      </c>
    </row>
    <row r="202" spans="1:18" hidden="1" x14ac:dyDescent="0.25">
      <c r="A202" s="5" t="s">
        <v>40</v>
      </c>
      <c r="B202" s="5" t="s">
        <v>282</v>
      </c>
      <c r="C202" s="5" t="s">
        <v>283</v>
      </c>
      <c r="D202" s="5" t="s">
        <v>1376</v>
      </c>
      <c r="E202" s="5" t="s">
        <v>17</v>
      </c>
      <c r="F202" s="5" t="str">
        <f t="shared" si="65"/>
        <v>Finance &amp; Accounting</v>
      </c>
      <c r="G202" s="5" t="str">
        <f>O202</f>
        <v>Asset Management &amp; Controller Assistant Manager</v>
      </c>
      <c r="H202" s="5" t="s">
        <v>14</v>
      </c>
      <c r="I202" s="5">
        <f t="shared" si="70"/>
        <v>141045</v>
      </c>
      <c r="J202" s="5" t="str">
        <f t="shared" si="71"/>
        <v>Assistant Manager</v>
      </c>
      <c r="K202" s="7" t="str">
        <f>_xlfn.IFNA(VLOOKUP(I202,[1]ALL!$B:$H,7,0),"")</f>
        <v>Head Office - ASGO</v>
      </c>
      <c r="L202" s="7" t="str">
        <f>_xlfn.IFNA(VLOOKUP(I202,[1]ALL!$B:$H,5,0),"")</f>
        <v>Assistant Manager</v>
      </c>
      <c r="M202" s="7">
        <v>141045</v>
      </c>
      <c r="N202" s="9">
        <f>_xlfn.IFNA(VLOOKUP(I202,[1]ALL!$B:$H,3,0),"")</f>
        <v>41906</v>
      </c>
      <c r="O202" s="10" t="str">
        <f>_xlfn.IFNA(VLOOKUP(I202,[1]ALL!$B:$H,6,0),"")</f>
        <v>Asset Management &amp; Controller Assistant Manager</v>
      </c>
      <c r="P202" s="5" t="str">
        <f>_xlfn.IFNA(VLOOKUP(I202,[1]ALL!$B:$H,4,0),"")</f>
        <v>Finance &amp; Accounting</v>
      </c>
      <c r="Q202" s="5" t="s">
        <v>12</v>
      </c>
      <c r="R202" s="5" t="s">
        <v>12</v>
      </c>
    </row>
    <row r="203" spans="1:18" hidden="1" x14ac:dyDescent="0.25">
      <c r="A203" s="5" t="s">
        <v>40</v>
      </c>
      <c r="B203" s="5" t="s">
        <v>1377</v>
      </c>
      <c r="C203" s="5" t="s">
        <v>1378</v>
      </c>
      <c r="D203" s="5" t="s">
        <v>1379</v>
      </c>
      <c r="E203" s="5" t="s">
        <v>17</v>
      </c>
      <c r="F203" s="5" t="str">
        <f t="shared" ref="F203" si="72">P203</f>
        <v>HR &amp; GA</v>
      </c>
      <c r="G203" s="5" t="str">
        <f t="shared" ref="G203" si="73">O203</f>
        <v>Compensation &amp; Benefit Supervisor</v>
      </c>
      <c r="H203" s="5" t="s">
        <v>14</v>
      </c>
      <c r="I203" s="5" t="str">
        <f t="shared" ref="I203" si="74">M203</f>
        <v>-</v>
      </c>
      <c r="J203" s="5" t="str">
        <f t="shared" ref="J203" si="75">L203</f>
        <v>Supervisor</v>
      </c>
      <c r="K203" s="7" t="s">
        <v>1206</v>
      </c>
      <c r="L203" s="7" t="s">
        <v>986</v>
      </c>
      <c r="M203" s="7" t="s">
        <v>12</v>
      </c>
      <c r="N203" s="9">
        <v>45515</v>
      </c>
      <c r="O203" s="10" t="s">
        <v>1380</v>
      </c>
      <c r="P203" s="5" t="s">
        <v>47</v>
      </c>
      <c r="Q203" s="5" t="s">
        <v>1019</v>
      </c>
      <c r="R203" s="5" t="s">
        <v>1381</v>
      </c>
    </row>
    <row r="204" spans="1:18" hidden="1" x14ac:dyDescent="0.25">
      <c r="A204" s="5" t="s">
        <v>743</v>
      </c>
      <c r="B204" s="5" t="s">
        <v>1382</v>
      </c>
      <c r="C204" s="5" t="s">
        <v>1383</v>
      </c>
      <c r="D204" s="5"/>
      <c r="E204" s="5" t="s">
        <v>17</v>
      </c>
      <c r="F204" s="5" t="str">
        <f t="shared" si="65"/>
        <v>IT</v>
      </c>
      <c r="G204" s="5" t="s">
        <v>1375</v>
      </c>
      <c r="H204" s="5" t="s">
        <v>13</v>
      </c>
      <c r="I204" s="5" t="str">
        <f t="shared" si="70"/>
        <v>-</v>
      </c>
      <c r="J204" s="5" t="str">
        <f t="shared" si="71"/>
        <v>Staff</v>
      </c>
      <c r="K204" s="7" t="s">
        <v>1206</v>
      </c>
      <c r="L204" s="7" t="s">
        <v>942</v>
      </c>
      <c r="M204" s="7" t="s">
        <v>12</v>
      </c>
      <c r="N204" s="5"/>
      <c r="O204" s="5" t="s">
        <v>1375</v>
      </c>
      <c r="P204" s="5" t="s">
        <v>78</v>
      </c>
      <c r="Q204" s="5" t="s">
        <v>12</v>
      </c>
      <c r="R204" s="5" t="s">
        <v>12</v>
      </c>
    </row>
    <row r="205" spans="1:18" hidden="1" x14ac:dyDescent="0.25">
      <c r="A205" s="5" t="s">
        <v>40</v>
      </c>
      <c r="B205" s="5" t="s">
        <v>1384</v>
      </c>
      <c r="C205" s="36" t="s">
        <v>1385</v>
      </c>
      <c r="D205" s="5" t="s">
        <v>1386</v>
      </c>
      <c r="E205" s="5" t="s">
        <v>17</v>
      </c>
      <c r="F205" s="5" t="str">
        <f t="shared" si="65"/>
        <v>Corporate Communication &amp; Affairs</v>
      </c>
      <c r="G205" s="5" t="str">
        <f t="shared" ref="G205:G212" si="76">O205</f>
        <v>Media Relation Staff</v>
      </c>
      <c r="H205" s="5" t="s">
        <v>13</v>
      </c>
      <c r="I205" s="5">
        <f t="shared" si="70"/>
        <v>241251</v>
      </c>
      <c r="J205" s="5" t="str">
        <f t="shared" si="71"/>
        <v>Staff</v>
      </c>
      <c r="K205" s="7" t="s">
        <v>1206</v>
      </c>
      <c r="L205" s="7" t="s">
        <v>942</v>
      </c>
      <c r="M205" s="7">
        <v>241251</v>
      </c>
      <c r="N205" s="9">
        <v>45488</v>
      </c>
      <c r="O205" s="10" t="s">
        <v>1387</v>
      </c>
      <c r="P205" s="5" t="s">
        <v>1388</v>
      </c>
      <c r="Q205" s="5" t="s">
        <v>12</v>
      </c>
      <c r="R205" s="5" t="s">
        <v>12</v>
      </c>
    </row>
    <row r="206" spans="1:18" hidden="1" x14ac:dyDescent="0.25">
      <c r="A206" s="35" t="s">
        <v>40</v>
      </c>
      <c r="B206" s="35" t="s">
        <v>290</v>
      </c>
      <c r="C206" s="35" t="s">
        <v>291</v>
      </c>
      <c r="D206" s="35" t="s">
        <v>1389</v>
      </c>
      <c r="E206" s="35" t="s">
        <v>17</v>
      </c>
      <c r="F206" s="35" t="str">
        <f t="shared" ref="F206" si="77">P206</f>
        <v>Engineering</v>
      </c>
      <c r="G206" s="35" t="str">
        <f t="shared" ref="G206" si="78">O206</f>
        <v>Engineering Director</v>
      </c>
      <c r="H206" s="35" t="s">
        <v>14</v>
      </c>
      <c r="I206" s="35">
        <f t="shared" ref="I206" si="79">M206</f>
        <v>231711</v>
      </c>
      <c r="J206" s="35" t="str">
        <f t="shared" ref="J206" si="80">L206</f>
        <v>Director</v>
      </c>
      <c r="K206" s="169" t="str">
        <f>_xlfn.IFNA(VLOOKUP(I206,[1]ALL!$B:$H,7,0),"")</f>
        <v>Head Office - ASGO</v>
      </c>
      <c r="L206" s="169" t="str">
        <f>_xlfn.IFNA(VLOOKUP(I206,[1]ALL!$B:$H,5,0),"")</f>
        <v>Director</v>
      </c>
      <c r="M206" s="169">
        <v>231711</v>
      </c>
      <c r="N206" s="170">
        <f>_xlfn.IFNA(VLOOKUP(I206,[1]ALL!$B:$H,3,0),"")</f>
        <v>45201</v>
      </c>
      <c r="O206" s="171" t="str">
        <f>_xlfn.IFNA(VLOOKUP(I206,[1]ALL!$B:$H,6,0),"")</f>
        <v>Engineering Director</v>
      </c>
      <c r="P206" s="35" t="str">
        <f>_xlfn.IFNA(VLOOKUP(I206,[1]ALL!$B:$H,4,0),"")</f>
        <v>Engineering</v>
      </c>
      <c r="Q206" s="35" t="s">
        <v>12</v>
      </c>
      <c r="R206" s="35" t="s">
        <v>12</v>
      </c>
    </row>
    <row r="207" spans="1:18" hidden="1" x14ac:dyDescent="0.25">
      <c r="A207" s="5" t="s">
        <v>40</v>
      </c>
      <c r="B207" s="5" t="s">
        <v>1390</v>
      </c>
      <c r="C207" t="s">
        <v>1391</v>
      </c>
      <c r="D207" s="5" t="s">
        <v>1392</v>
      </c>
      <c r="E207" s="5" t="s">
        <v>17</v>
      </c>
      <c r="F207" s="5" t="str">
        <f t="shared" si="65"/>
        <v>Center Experience</v>
      </c>
      <c r="G207" s="5" t="str">
        <f t="shared" si="76"/>
        <v>Graphic Designer Supervisor</v>
      </c>
      <c r="H207" s="5" t="s">
        <v>13</v>
      </c>
      <c r="I207" s="5">
        <f t="shared" si="70"/>
        <v>220850</v>
      </c>
      <c r="J207" s="5" t="str">
        <f t="shared" si="71"/>
        <v>Supervisor</v>
      </c>
      <c r="K207" s="7" t="s">
        <v>1048</v>
      </c>
      <c r="L207" s="7" t="str">
        <f>_xlfn.IFNA(VLOOKUP(I207,[1]ALL!$B:$H,5,0),"")</f>
        <v>Supervisor</v>
      </c>
      <c r="M207" s="7">
        <v>220850</v>
      </c>
      <c r="N207" s="9">
        <f>_xlfn.IFNA(VLOOKUP(I207,[1]ALL!$B:$H,3,0),"")</f>
        <v>44732</v>
      </c>
      <c r="O207" s="10" t="str">
        <f>_xlfn.IFNA(VLOOKUP(I207,[1]ALL!$B:$H,6,0),"")</f>
        <v>Graphic Designer Supervisor</v>
      </c>
      <c r="P207" s="5" t="str">
        <f>_xlfn.IFNA(VLOOKUP(I207,[1]ALL!$B:$H,4,0),"")</f>
        <v>Center Experience</v>
      </c>
      <c r="Q207" s="5" t="s">
        <v>12</v>
      </c>
      <c r="R207" s="5" t="s">
        <v>12</v>
      </c>
    </row>
    <row r="208" spans="1:18" hidden="1" x14ac:dyDescent="0.25">
      <c r="A208" s="5" t="s">
        <v>40</v>
      </c>
      <c r="B208" s="5" t="s">
        <v>285</v>
      </c>
      <c r="C208" s="5" t="s">
        <v>286</v>
      </c>
      <c r="D208" s="5" t="s">
        <v>1393</v>
      </c>
      <c r="E208" s="5" t="s">
        <v>17</v>
      </c>
      <c r="F208" s="5" t="str">
        <f t="shared" si="65"/>
        <v>IT</v>
      </c>
      <c r="G208" s="5" t="str">
        <f t="shared" si="76"/>
        <v>IT Application Supervisor</v>
      </c>
      <c r="H208" s="5" t="s">
        <v>14</v>
      </c>
      <c r="I208" s="5">
        <f t="shared" si="70"/>
        <v>180426</v>
      </c>
      <c r="J208" s="5" t="str">
        <f t="shared" si="71"/>
        <v>Supervisor</v>
      </c>
      <c r="K208" s="7" t="str">
        <f>_xlfn.IFNA(VLOOKUP(I208,[1]ALL!$B:$H,7,0),"")</f>
        <v>Unit - MOI</v>
      </c>
      <c r="L208" s="7" t="str">
        <f>_xlfn.IFNA(VLOOKUP(I208,[1]ALL!$B:$H,5,0),"")</f>
        <v>Supervisor</v>
      </c>
      <c r="M208" s="7">
        <v>180426</v>
      </c>
      <c r="N208" s="9">
        <f>_xlfn.IFNA(VLOOKUP(I208,[1]ALL!$B:$H,3,0),"")</f>
        <v>43178</v>
      </c>
      <c r="O208" s="10" t="str">
        <f>_xlfn.IFNA(VLOOKUP(I208,[1]ALL!$B:$H,6,0),"")</f>
        <v>IT Application Supervisor</v>
      </c>
      <c r="P208" s="5" t="str">
        <f>_xlfn.IFNA(VLOOKUP(I208,[1]ALL!$B:$H,4,0),"")</f>
        <v>IT</v>
      </c>
      <c r="Q208" s="5" t="s">
        <v>12</v>
      </c>
      <c r="R208" s="5" t="s">
        <v>12</v>
      </c>
    </row>
    <row r="209" spans="1:18" hidden="1" x14ac:dyDescent="0.25">
      <c r="A209" s="34" t="s">
        <v>40</v>
      </c>
      <c r="B209" s="34" t="s">
        <v>288</v>
      </c>
      <c r="C209" s="34" t="s">
        <v>289</v>
      </c>
      <c r="D209" s="34" t="s">
        <v>1394</v>
      </c>
      <c r="E209" s="34" t="s">
        <v>17</v>
      </c>
      <c r="F209" s="34" t="str">
        <f t="shared" si="65"/>
        <v>Leasing</v>
      </c>
      <c r="G209" s="34" t="str">
        <f t="shared" si="76"/>
        <v>Leasing Supervisor</v>
      </c>
      <c r="H209" s="34" t="s">
        <v>14</v>
      </c>
      <c r="I209" s="34">
        <f t="shared" si="70"/>
        <v>250276</v>
      </c>
      <c r="J209" s="34" t="str">
        <f t="shared" si="71"/>
        <v>Supervisor</v>
      </c>
      <c r="K209" s="166" t="s">
        <v>1048</v>
      </c>
      <c r="L209" s="166" t="s">
        <v>986</v>
      </c>
      <c r="M209" s="166">
        <v>250276</v>
      </c>
      <c r="N209" s="167">
        <v>45733</v>
      </c>
      <c r="O209" s="168" t="s">
        <v>256</v>
      </c>
      <c r="P209" s="192" t="s">
        <v>115</v>
      </c>
      <c r="Q209" t="s">
        <v>1019</v>
      </c>
      <c r="R209" t="s">
        <v>1395</v>
      </c>
    </row>
    <row r="210" spans="1:18" hidden="1" x14ac:dyDescent="0.25">
      <c r="A210" s="5" t="s">
        <v>40</v>
      </c>
      <c r="B210" s="5" t="s">
        <v>293</v>
      </c>
      <c r="C210" s="5" t="s">
        <v>294</v>
      </c>
      <c r="D210" s="5" t="s">
        <v>1396</v>
      </c>
      <c r="E210" s="5" t="s">
        <v>17</v>
      </c>
      <c r="F210" s="5" t="str">
        <f t="shared" si="65"/>
        <v>Procurement</v>
      </c>
      <c r="G210" s="5" t="str">
        <f t="shared" si="76"/>
        <v>Procurement Supervisor</v>
      </c>
      <c r="H210" s="5" t="s">
        <v>14</v>
      </c>
      <c r="I210" s="5">
        <f t="shared" si="70"/>
        <v>232298</v>
      </c>
      <c r="J210" s="5" t="str">
        <f t="shared" si="71"/>
        <v>Supervisor</v>
      </c>
      <c r="K210" s="7" t="str">
        <f>_xlfn.IFNA(VLOOKUP(I210,[1]ALL!$B:$H,7,0),"")</f>
        <v>Head Office - ASGO</v>
      </c>
      <c r="L210" s="7" t="str">
        <f>_xlfn.IFNA(VLOOKUP(I210,[1]ALL!$B:$H,5,0),"")</f>
        <v>Supervisor</v>
      </c>
      <c r="M210" s="7">
        <v>232298</v>
      </c>
      <c r="N210" s="9">
        <f>_xlfn.IFNA(VLOOKUP(I210,[1]ALL!$B:$H,3,0),"")</f>
        <v>45278</v>
      </c>
      <c r="O210" s="10" t="str">
        <f>_xlfn.IFNA(VLOOKUP(I210,[1]ALL!$B:$H,6,0),"")</f>
        <v>Procurement Supervisor</v>
      </c>
      <c r="P210" s="5" t="s">
        <v>183</v>
      </c>
      <c r="Q210" s="5" t="s">
        <v>12</v>
      </c>
      <c r="R210" s="5" t="s">
        <v>12</v>
      </c>
    </row>
    <row r="211" spans="1:18" hidden="1" x14ac:dyDescent="0.25">
      <c r="A211" s="5" t="s">
        <v>40</v>
      </c>
      <c r="B211" s="5" t="s">
        <v>295</v>
      </c>
      <c r="C211" s="5" t="s">
        <v>296</v>
      </c>
      <c r="D211" s="5" t="s">
        <v>1397</v>
      </c>
      <c r="E211" s="5" t="s">
        <v>17</v>
      </c>
      <c r="F211" s="5" t="str">
        <f t="shared" si="65"/>
        <v>Finance &amp; Accounting</v>
      </c>
      <c r="G211" s="5" t="str">
        <f t="shared" si="76"/>
        <v>Collection Staff</v>
      </c>
      <c r="H211" s="5" t="s">
        <v>14</v>
      </c>
      <c r="I211" s="5">
        <f t="shared" si="70"/>
        <v>210303</v>
      </c>
      <c r="J211" s="5" t="str">
        <f t="shared" si="71"/>
        <v>Staff</v>
      </c>
      <c r="K211" s="7" t="str">
        <f>_xlfn.IFNA(VLOOKUP(I211,[1]ALL!$B:$H,7,0),"")</f>
        <v>Head Office - ASGO</v>
      </c>
      <c r="L211" s="7" t="str">
        <f>_xlfn.IFNA(VLOOKUP(I211,[1]ALL!$B:$H,5,0),"")</f>
        <v>Staff</v>
      </c>
      <c r="M211" s="7">
        <v>210303</v>
      </c>
      <c r="N211" s="9">
        <f>_xlfn.IFNA(VLOOKUP(I211,[1]ALL!$B:$H,3,0),"")</f>
        <v>44319</v>
      </c>
      <c r="O211" s="10" t="str">
        <f>_xlfn.IFNA(VLOOKUP(I211,[1]ALL!$B:$H,6,0),"")</f>
        <v>Collection Staff</v>
      </c>
      <c r="P211" s="5" t="str">
        <f>_xlfn.IFNA(VLOOKUP(I211,[1]ALL!$B:$H,4,0),"")</f>
        <v>Finance &amp; Accounting</v>
      </c>
      <c r="Q211" s="5" t="s">
        <v>12</v>
      </c>
      <c r="R211" s="5" t="s">
        <v>12</v>
      </c>
    </row>
    <row r="212" spans="1:18" x14ac:dyDescent="0.25">
      <c r="A212" s="5" t="s">
        <v>40</v>
      </c>
      <c r="B212" s="5" t="s">
        <v>297</v>
      </c>
      <c r="C212" s="5" t="s">
        <v>298</v>
      </c>
      <c r="D212" s="5" t="s">
        <v>1398</v>
      </c>
      <c r="E212" s="5" t="s">
        <v>17</v>
      </c>
      <c r="F212" s="5" t="str">
        <f t="shared" si="65"/>
        <v>Innovation</v>
      </c>
      <c r="G212" s="5" t="str">
        <f t="shared" si="76"/>
        <v>Product Development Manager</v>
      </c>
      <c r="H212" s="5" t="s">
        <v>14</v>
      </c>
      <c r="I212" s="5">
        <f t="shared" si="70"/>
        <v>231525</v>
      </c>
      <c r="J212" s="5" t="str">
        <f t="shared" si="71"/>
        <v>Senior Manager</v>
      </c>
      <c r="K212" s="7" t="str">
        <f>_xlfn.IFNA(VLOOKUP(I212,[1]ALL!$B:$H,7,0),"")</f>
        <v>Head Office - ASGO</v>
      </c>
      <c r="L212" s="7" t="str">
        <f>_xlfn.IFNA(VLOOKUP(I212,[1]ALL!$B:$H,5,0),"")</f>
        <v>Senior Manager</v>
      </c>
      <c r="M212" s="7">
        <v>231525</v>
      </c>
      <c r="N212" s="9">
        <f>_xlfn.IFNA(VLOOKUP(I212,[1]ALL!$B:$H,3,0),"")</f>
        <v>45170</v>
      </c>
      <c r="O212" s="10" t="str">
        <f>_xlfn.IFNA(VLOOKUP(I212,[1]ALL!$B:$H,6,0),"")</f>
        <v>Product Development Manager</v>
      </c>
      <c r="P212" s="5" t="str">
        <f>_xlfn.IFNA(VLOOKUP(I212,[1]ALL!$B:$H,4,0),"")</f>
        <v>Innovation</v>
      </c>
      <c r="Q212" s="5" t="s">
        <v>12</v>
      </c>
      <c r="R212" s="5" t="s">
        <v>12</v>
      </c>
    </row>
    <row r="213" spans="1:18" hidden="1" x14ac:dyDescent="0.25">
      <c r="A213" s="5" t="s">
        <v>743</v>
      </c>
      <c r="B213" s="5" t="s">
        <v>1399</v>
      </c>
      <c r="C213" s="5" t="s">
        <v>1400</v>
      </c>
      <c r="D213" s="5"/>
      <c r="E213" s="5" t="s">
        <v>17</v>
      </c>
      <c r="F213" s="5" t="str">
        <f t="shared" si="65"/>
        <v>IT</v>
      </c>
      <c r="G213" s="5" t="s">
        <v>1375</v>
      </c>
      <c r="H213" s="5" t="s">
        <v>13</v>
      </c>
      <c r="I213" s="5" t="str">
        <f t="shared" si="70"/>
        <v>-</v>
      </c>
      <c r="J213" s="5" t="str">
        <f t="shared" si="71"/>
        <v>Staff</v>
      </c>
      <c r="K213" s="7" t="s">
        <v>1206</v>
      </c>
      <c r="L213" s="7" t="s">
        <v>942</v>
      </c>
      <c r="M213" s="7" t="s">
        <v>12</v>
      </c>
      <c r="N213" s="5"/>
      <c r="O213" s="5" t="str">
        <f>G213</f>
        <v>IT Staff</v>
      </c>
      <c r="P213" s="5" t="s">
        <v>78</v>
      </c>
      <c r="Q213" s="5" t="s">
        <v>12</v>
      </c>
      <c r="R213" s="153" t="s">
        <v>1401</v>
      </c>
    </row>
    <row r="214" spans="1:18" hidden="1" x14ac:dyDescent="0.25">
      <c r="A214" s="5" t="s">
        <v>40</v>
      </c>
      <c r="B214" s="5" t="s">
        <v>1402</v>
      </c>
      <c r="C214" s="5" t="s">
        <v>1403</v>
      </c>
      <c r="D214" s="5" t="s">
        <v>1404</v>
      </c>
      <c r="E214" s="5" t="s">
        <v>17</v>
      </c>
      <c r="F214" s="5" t="str">
        <f t="shared" si="65"/>
        <v>Fit Out</v>
      </c>
      <c r="G214" s="5" t="str">
        <f t="shared" ref="G214:G218" si="81">O214</f>
        <v>Fit Out Supervisor</v>
      </c>
      <c r="H214" s="5" t="s">
        <v>13</v>
      </c>
      <c r="I214" s="5">
        <f t="shared" si="70"/>
        <v>221317</v>
      </c>
      <c r="J214" s="5" t="str">
        <f t="shared" si="71"/>
        <v>Supervisor</v>
      </c>
      <c r="K214" s="7" t="str">
        <f>_xlfn.IFNA(VLOOKUP(I214,[1]ALL!$B:$H,7,0),"")</f>
        <v>Unit - ASHTA</v>
      </c>
      <c r="L214" s="7" t="str">
        <f>_xlfn.IFNA(VLOOKUP(I214,[1]ALL!$B:$H,5,0),"")</f>
        <v>Supervisor</v>
      </c>
      <c r="M214" s="7">
        <v>221317</v>
      </c>
      <c r="N214" s="9">
        <f>_xlfn.IFNA(VLOOKUP(I214,[1]ALL!$B:$H,3,0),"")</f>
        <v>44805</v>
      </c>
      <c r="O214" s="10" t="str">
        <f>_xlfn.IFNA(VLOOKUP(I214,[1]ALL!$B:$H,6,0),"")</f>
        <v>Fit Out Supervisor</v>
      </c>
      <c r="P214" s="5" t="str">
        <f>_xlfn.IFNA(VLOOKUP(I214,[1]ALL!$B:$H,4,0),"")</f>
        <v>Fit Out</v>
      </c>
      <c r="Q214" s="5" t="s">
        <v>12</v>
      </c>
      <c r="R214" s="5" t="s">
        <v>12</v>
      </c>
    </row>
    <row r="215" spans="1:18" hidden="1" x14ac:dyDescent="0.25">
      <c r="A215" s="5" t="s">
        <v>40</v>
      </c>
      <c r="B215" s="5" t="s">
        <v>300</v>
      </c>
      <c r="C215" s="5" t="s">
        <v>301</v>
      </c>
      <c r="D215" s="5" t="s">
        <v>1405</v>
      </c>
      <c r="E215" s="5" t="s">
        <v>17</v>
      </c>
      <c r="F215" s="5" t="str">
        <f t="shared" si="65"/>
        <v>Finance &amp; Accounting</v>
      </c>
      <c r="G215" s="5" t="str">
        <f t="shared" si="81"/>
        <v>Account Payable Staff</v>
      </c>
      <c r="H215" s="5" t="s">
        <v>14</v>
      </c>
      <c r="I215" s="5">
        <f t="shared" si="70"/>
        <v>102186</v>
      </c>
      <c r="J215" s="5" t="str">
        <f t="shared" si="71"/>
        <v>Staff</v>
      </c>
      <c r="K215" s="7" t="str">
        <f>_xlfn.IFNA(VLOOKUP(I215,[1]ALL!$B:$H,7,0),"")</f>
        <v>Head Office - ASGO</v>
      </c>
      <c r="L215" s="7" t="str">
        <f>_xlfn.IFNA(VLOOKUP(I215,[1]ALL!$B:$H,5,0),"")</f>
        <v>Staff</v>
      </c>
      <c r="M215" s="7">
        <v>102186</v>
      </c>
      <c r="N215" s="9">
        <f>_xlfn.IFNA(VLOOKUP(I215,[1]ALL!$B:$H,3,0),"")</f>
        <v>40010</v>
      </c>
      <c r="O215" s="10" t="str">
        <f>_xlfn.IFNA(VLOOKUP(I215,[1]ALL!$B:$H,6,0),"")</f>
        <v>Account Payable Staff</v>
      </c>
      <c r="P215" s="5" t="str">
        <f>_xlfn.IFNA(VLOOKUP(I215,[1]ALL!$B:$H,4,0),"")</f>
        <v>Finance &amp; Accounting</v>
      </c>
      <c r="Q215" s="5" t="s">
        <v>12</v>
      </c>
      <c r="R215" s="5" t="s">
        <v>12</v>
      </c>
    </row>
    <row r="216" spans="1:18" hidden="1" x14ac:dyDescent="0.25">
      <c r="A216" s="5" t="s">
        <v>40</v>
      </c>
      <c r="B216" s="5" t="s">
        <v>302</v>
      </c>
      <c r="C216" s="5" t="s">
        <v>303</v>
      </c>
      <c r="D216" s="5" t="s">
        <v>1406</v>
      </c>
      <c r="E216" s="5" t="s">
        <v>17</v>
      </c>
      <c r="F216" s="5" t="str">
        <f t="shared" ref="F216:F249" si="82">P216</f>
        <v>HR &amp; GA</v>
      </c>
      <c r="G216" s="5" t="str">
        <f t="shared" si="81"/>
        <v>People Development &amp; Career Management Manager</v>
      </c>
      <c r="H216" s="5" t="s">
        <v>14</v>
      </c>
      <c r="I216" s="5">
        <f t="shared" si="70"/>
        <v>231721</v>
      </c>
      <c r="J216" s="5" t="str">
        <f t="shared" si="71"/>
        <v>Manager</v>
      </c>
      <c r="K216" s="7" t="str">
        <f>_xlfn.IFNA(VLOOKUP(I216,[1]ALL!$B:$H,7,0),"")</f>
        <v>Head Office - ASGO</v>
      </c>
      <c r="L216" s="7" t="str">
        <f>_xlfn.IFNA(VLOOKUP(I216,[1]ALL!$B:$H,5,0),"")</f>
        <v>Manager</v>
      </c>
      <c r="M216" s="7">
        <v>231721</v>
      </c>
      <c r="N216" s="9">
        <f>_xlfn.IFNA(VLOOKUP(I216,[1]ALL!$B:$H,3,0),"")</f>
        <v>45201</v>
      </c>
      <c r="O216" s="10" t="str">
        <f>_xlfn.IFNA(VLOOKUP(I216,[1]ALL!$B:$H,6,0),"")</f>
        <v>People Development &amp; Career Management Manager</v>
      </c>
      <c r="P216" s="5" t="str">
        <f>_xlfn.IFNA(VLOOKUP(I216,[1]ALL!$B:$H,4,0),"")</f>
        <v>HR &amp; GA</v>
      </c>
      <c r="Q216" s="5" t="s">
        <v>12</v>
      </c>
      <c r="R216" s="5" t="s">
        <v>12</v>
      </c>
    </row>
    <row r="217" spans="1:18" hidden="1" x14ac:dyDescent="0.25">
      <c r="A217" s="5" t="s">
        <v>40</v>
      </c>
      <c r="B217" s="5" t="s">
        <v>307</v>
      </c>
      <c r="C217" s="5" t="s">
        <v>308</v>
      </c>
      <c r="D217" s="5" t="s">
        <v>1407</v>
      </c>
      <c r="E217" s="5" t="s">
        <v>17</v>
      </c>
      <c r="F217" s="5" t="str">
        <f t="shared" si="82"/>
        <v>Procurement</v>
      </c>
      <c r="G217" s="5" t="str">
        <f t="shared" si="81"/>
        <v>Procurement Supervisor</v>
      </c>
      <c r="H217" s="5" t="s">
        <v>14</v>
      </c>
      <c r="I217" s="5">
        <f t="shared" si="70"/>
        <v>241897</v>
      </c>
      <c r="J217" s="5" t="str">
        <f t="shared" si="71"/>
        <v>Supervisor</v>
      </c>
      <c r="K217" s="7" t="s">
        <v>1206</v>
      </c>
      <c r="L217" s="7" t="s">
        <v>986</v>
      </c>
      <c r="M217" s="7">
        <v>241897</v>
      </c>
      <c r="N217" s="9">
        <v>45593</v>
      </c>
      <c r="O217" s="10" t="s">
        <v>184</v>
      </c>
      <c r="P217" s="5" t="s">
        <v>183</v>
      </c>
      <c r="Q217" s="5" t="s">
        <v>12</v>
      </c>
      <c r="R217" s="5" t="s">
        <v>12</v>
      </c>
    </row>
    <row r="218" spans="1:18" hidden="1" x14ac:dyDescent="0.25">
      <c r="A218" s="5" t="s">
        <v>40</v>
      </c>
      <c r="B218" s="5" t="s">
        <v>309</v>
      </c>
      <c r="C218" s="5" t="s">
        <v>310</v>
      </c>
      <c r="D218" s="5" t="s">
        <v>1408</v>
      </c>
      <c r="E218" s="5" t="s">
        <v>17</v>
      </c>
      <c r="F218" s="5" t="str">
        <f t="shared" si="82"/>
        <v>Finance &amp; Accounting</v>
      </c>
      <c r="G218" s="5" t="str">
        <f t="shared" si="81"/>
        <v>Account Receivable Assistant Manager</v>
      </c>
      <c r="H218" s="5" t="s">
        <v>14</v>
      </c>
      <c r="I218" s="5">
        <f t="shared" si="70"/>
        <v>111104</v>
      </c>
      <c r="J218" s="5" t="str">
        <f t="shared" si="71"/>
        <v>Assistant Manager</v>
      </c>
      <c r="K218" s="7" t="str">
        <f>_xlfn.IFNA(VLOOKUP(I218,[1]ALL!$B:$H,7,0),"")</f>
        <v>Head Office - ASGO</v>
      </c>
      <c r="L218" s="7" t="str">
        <f>_xlfn.IFNA(VLOOKUP(I218,[1]ALL!$B:$H,5,0),"")</f>
        <v>Assistant Manager</v>
      </c>
      <c r="M218" s="7">
        <v>111104</v>
      </c>
      <c r="N218" s="9">
        <f>_xlfn.IFNA(VLOOKUP(I218,[1]ALL!$B:$H,3,0),"")</f>
        <v>40869</v>
      </c>
      <c r="O218" s="10" t="str">
        <f>_xlfn.IFNA(VLOOKUP(I218,[1]ALL!$B:$H,6,0),"")</f>
        <v>Account Receivable Assistant Manager</v>
      </c>
      <c r="P218" s="5" t="str">
        <f>_xlfn.IFNA(VLOOKUP(I218,[1]ALL!$B:$H,4,0),"")</f>
        <v>Finance &amp; Accounting</v>
      </c>
      <c r="Q218" s="5" t="s">
        <v>12</v>
      </c>
      <c r="R218" s="5" t="s">
        <v>12</v>
      </c>
    </row>
    <row r="219" spans="1:18" hidden="1" x14ac:dyDescent="0.25">
      <c r="A219" s="5" t="s">
        <v>743</v>
      </c>
      <c r="B219" s="5" t="s">
        <v>1409</v>
      </c>
      <c r="C219" s="5" t="s">
        <v>1410</v>
      </c>
      <c r="D219" s="5"/>
      <c r="E219" s="5" t="s">
        <v>17</v>
      </c>
      <c r="F219" s="5" t="str">
        <f t="shared" si="82"/>
        <v>IT</v>
      </c>
      <c r="G219" s="5" t="s">
        <v>1375</v>
      </c>
      <c r="H219" s="5" t="s">
        <v>13</v>
      </c>
      <c r="I219" s="5" t="str">
        <f t="shared" si="70"/>
        <v>-</v>
      </c>
      <c r="J219" s="5" t="str">
        <f t="shared" si="71"/>
        <v>Staff</v>
      </c>
      <c r="K219" s="7" t="s">
        <v>1206</v>
      </c>
      <c r="L219" s="7" t="s">
        <v>942</v>
      </c>
      <c r="M219" s="7" t="s">
        <v>12</v>
      </c>
      <c r="N219" s="5"/>
      <c r="O219" s="5" t="str">
        <f>G219</f>
        <v>IT Staff</v>
      </c>
      <c r="P219" s="5" t="s">
        <v>78</v>
      </c>
      <c r="Q219" s="5" t="s">
        <v>12</v>
      </c>
      <c r="R219" s="5" t="s">
        <v>12</v>
      </c>
    </row>
    <row r="220" spans="1:18" hidden="1" x14ac:dyDescent="0.25">
      <c r="A220" s="5" t="s">
        <v>40</v>
      </c>
      <c r="B220" s="5" t="s">
        <v>312</v>
      </c>
      <c r="C220" s="5" t="s">
        <v>313</v>
      </c>
      <c r="D220" s="5" t="s">
        <v>1411</v>
      </c>
      <c r="E220" s="5" t="s">
        <v>17</v>
      </c>
      <c r="F220" s="5" t="str">
        <f t="shared" si="82"/>
        <v>Internal Audit &amp; Business Process</v>
      </c>
      <c r="G220" s="5" t="str">
        <f>O220</f>
        <v>Internal Audit &amp; Business Process Supervisor</v>
      </c>
      <c r="H220" s="5" t="s">
        <v>14</v>
      </c>
      <c r="I220" s="5">
        <f t="shared" si="70"/>
        <v>210948</v>
      </c>
      <c r="J220" s="5" t="str">
        <f t="shared" si="71"/>
        <v>Supervisor</v>
      </c>
      <c r="K220" s="7" t="s">
        <v>928</v>
      </c>
      <c r="L220" s="7" t="str">
        <f>_xlfn.IFNA(VLOOKUP(I220,[1]ALL!$B:$H,5,0),"")</f>
        <v>Supervisor</v>
      </c>
      <c r="M220" s="7">
        <v>210948</v>
      </c>
      <c r="N220" s="9">
        <f>_xlfn.IFNA(VLOOKUP(I220,[1]ALL!$B:$H,3,0),"")</f>
        <v>44477</v>
      </c>
      <c r="O220" s="10" t="str">
        <f>_xlfn.IFNA(VLOOKUP(I220,[1]ALL!$B:$H,6,0),"")</f>
        <v>Internal Audit &amp; Business Process Supervisor</v>
      </c>
      <c r="P220" s="5" t="str">
        <f>_xlfn.IFNA(VLOOKUP(I220,[1]ALL!$B:$H,4,0),"")</f>
        <v>Internal Audit &amp; Business Process</v>
      </c>
      <c r="Q220" s="5" t="s">
        <v>12</v>
      </c>
      <c r="R220" s="5" t="s">
        <v>12</v>
      </c>
    </row>
    <row r="221" spans="1:18" hidden="1" x14ac:dyDescent="0.25">
      <c r="A221" s="5" t="s">
        <v>40</v>
      </c>
      <c r="B221" s="5" t="s">
        <v>1412</v>
      </c>
      <c r="C221" s="5" t="s">
        <v>1413</v>
      </c>
      <c r="D221" s="5"/>
      <c r="E221" s="5" t="s">
        <v>17</v>
      </c>
      <c r="F221" s="5" t="str">
        <f t="shared" si="82"/>
        <v>Digital Media &amp; Community</v>
      </c>
      <c r="G221" s="5" t="str">
        <f>O221</f>
        <v>Content Creator Supervisor</v>
      </c>
      <c r="H221" s="5" t="s">
        <v>13</v>
      </c>
      <c r="I221" s="5">
        <f t="shared" si="70"/>
        <v>170468</v>
      </c>
      <c r="J221" s="5" t="str">
        <f t="shared" si="71"/>
        <v>Supervisor</v>
      </c>
      <c r="K221" s="7" t="str">
        <f>_xlfn.IFNA(VLOOKUP(I221,[1]ALL!$B:$H,7,0),"")</f>
        <v>Unit - PIK Avenue</v>
      </c>
      <c r="L221" s="7" t="str">
        <f>_xlfn.IFNA(VLOOKUP(I221,[1]ALL!$B:$H,5,0),"")</f>
        <v>Supervisor</v>
      </c>
      <c r="M221" s="7">
        <v>170468</v>
      </c>
      <c r="N221" s="9">
        <f>_xlfn.IFNA(VLOOKUP(I221,[1]ALL!$B:$H,3,0),"")</f>
        <v>42870</v>
      </c>
      <c r="O221" s="10" t="str">
        <f>_xlfn.IFNA(VLOOKUP(I221,[1]ALL!$B:$H,6,0),"")</f>
        <v>Content Creator Supervisor</v>
      </c>
      <c r="P221" s="5" t="str">
        <f>_xlfn.IFNA(VLOOKUP(I221,[1]ALL!$B:$H,4,0),"")</f>
        <v>Digital Media &amp; Community</v>
      </c>
      <c r="Q221" s="5" t="s">
        <v>12</v>
      </c>
      <c r="R221" s="5" t="s">
        <v>12</v>
      </c>
    </row>
    <row r="222" spans="1:18" hidden="1" x14ac:dyDescent="0.25">
      <c r="A222" s="5" t="s">
        <v>40</v>
      </c>
      <c r="B222" s="5" t="s">
        <v>314</v>
      </c>
      <c r="C222" s="5" t="s">
        <v>315</v>
      </c>
      <c r="D222" s="5" t="s">
        <v>1414</v>
      </c>
      <c r="E222" s="5" t="s">
        <v>17</v>
      </c>
      <c r="F222" s="5" t="str">
        <f t="shared" si="82"/>
        <v>Finance &amp; Accounting</v>
      </c>
      <c r="G222" s="5" t="str">
        <f>O222</f>
        <v>Collection Staff</v>
      </c>
      <c r="H222" s="5" t="s">
        <v>14</v>
      </c>
      <c r="I222" s="5">
        <f t="shared" si="70"/>
        <v>141206</v>
      </c>
      <c r="J222" s="5" t="str">
        <f t="shared" si="71"/>
        <v>Staff</v>
      </c>
      <c r="K222" s="7" t="str">
        <f>_xlfn.IFNA(VLOOKUP(I222,[1]ALL!$B:$H,7,0),"")</f>
        <v>Head Office - ASGO</v>
      </c>
      <c r="L222" s="7" t="str">
        <f>_xlfn.IFNA(VLOOKUP(I222,[1]ALL!$B:$H,5,0),"")</f>
        <v>Staff</v>
      </c>
      <c r="M222" s="7">
        <v>141206</v>
      </c>
      <c r="N222" s="9">
        <f>_xlfn.IFNA(VLOOKUP(I222,[1]ALL!$B:$H,3,0),"")</f>
        <v>41933</v>
      </c>
      <c r="O222" s="10" t="str">
        <f>_xlfn.IFNA(VLOOKUP(I222,[1]ALL!$B:$H,6,0),"")</f>
        <v>Collection Staff</v>
      </c>
      <c r="P222" s="5" t="str">
        <f>_xlfn.IFNA(VLOOKUP(I222,[1]ALL!$B:$H,4,0),"")</f>
        <v>Finance &amp; Accounting</v>
      </c>
      <c r="Q222" s="5" t="s">
        <v>12</v>
      </c>
      <c r="R222" s="5" t="s">
        <v>12</v>
      </c>
    </row>
    <row r="223" spans="1:18" hidden="1" x14ac:dyDescent="0.25">
      <c r="A223" s="5" t="s">
        <v>40</v>
      </c>
      <c r="B223" s="5" t="s">
        <v>316</v>
      </c>
      <c r="C223" s="5" t="s">
        <v>317</v>
      </c>
      <c r="D223" s="5" t="s">
        <v>1415</v>
      </c>
      <c r="E223" s="5" t="s">
        <v>17</v>
      </c>
      <c r="F223" s="5" t="str">
        <f t="shared" si="82"/>
        <v>Finance &amp; Accounting</v>
      </c>
      <c r="G223" s="5" t="str">
        <f>O223</f>
        <v>Finance &amp; Accounting Director</v>
      </c>
      <c r="H223" s="5" t="s">
        <v>14</v>
      </c>
      <c r="I223" s="5">
        <f t="shared" si="70"/>
        <v>181394</v>
      </c>
      <c r="J223" s="5" t="str">
        <f t="shared" si="71"/>
        <v>Senior General Manager</v>
      </c>
      <c r="K223" s="7" t="str">
        <f>_xlfn.IFNA(VLOOKUP(I223,[1]ALL!$B:$H,7,0),"")</f>
        <v>Head Office - ASGO</v>
      </c>
      <c r="L223" s="7" t="str">
        <f>_xlfn.IFNA(VLOOKUP(I223,[1]ALL!$B:$H,5,0),"")</f>
        <v>Senior General Manager</v>
      </c>
      <c r="M223" s="7">
        <v>181394</v>
      </c>
      <c r="N223" s="9">
        <f>_xlfn.IFNA(VLOOKUP(I223,[1]ALL!$B:$H,3,0),"")</f>
        <v>43409</v>
      </c>
      <c r="O223" s="10" t="s">
        <v>318</v>
      </c>
      <c r="P223" s="5" t="str">
        <f>_xlfn.IFNA(VLOOKUP(I223,[1]ALL!$B:$H,4,0),"")</f>
        <v>Finance &amp; Accounting</v>
      </c>
      <c r="Q223" s="5" t="s">
        <v>12</v>
      </c>
      <c r="R223" s="153" t="s">
        <v>1416</v>
      </c>
    </row>
    <row r="224" spans="1:18" hidden="1" x14ac:dyDescent="0.25">
      <c r="A224" s="5" t="s">
        <v>743</v>
      </c>
      <c r="B224" s="5" t="s">
        <v>1417</v>
      </c>
      <c r="C224" s="5" t="s">
        <v>1418</v>
      </c>
      <c r="D224" s="5"/>
      <c r="E224" s="5" t="s">
        <v>17</v>
      </c>
      <c r="F224" s="5" t="str">
        <f t="shared" si="82"/>
        <v>HR &amp; GA</v>
      </c>
      <c r="G224" s="5" t="s">
        <v>1419</v>
      </c>
      <c r="H224" s="5" t="s">
        <v>13</v>
      </c>
      <c r="I224" s="5" t="str">
        <f t="shared" si="70"/>
        <v>-</v>
      </c>
      <c r="J224" s="5" t="str">
        <f t="shared" si="71"/>
        <v>Staff</v>
      </c>
      <c r="K224" s="7" t="s">
        <v>1206</v>
      </c>
      <c r="L224" s="7" t="s">
        <v>942</v>
      </c>
      <c r="M224" s="7" t="s">
        <v>12</v>
      </c>
      <c r="N224" s="5"/>
      <c r="O224" s="5" t="s">
        <v>1420</v>
      </c>
      <c r="P224" s="5" t="s">
        <v>47</v>
      </c>
      <c r="Q224" s="5" t="s">
        <v>12</v>
      </c>
      <c r="R224" s="153" t="s">
        <v>1421</v>
      </c>
    </row>
    <row r="225" spans="1:18" hidden="1" x14ac:dyDescent="0.25">
      <c r="A225" s="5" t="s">
        <v>743</v>
      </c>
      <c r="B225" s="5" t="s">
        <v>1422</v>
      </c>
      <c r="C225" t="s">
        <v>1423</v>
      </c>
      <c r="D225" s="5"/>
      <c r="E225" s="5" t="s">
        <v>17</v>
      </c>
      <c r="F225" s="5" t="str">
        <f t="shared" si="82"/>
        <v>HR &amp; GA</v>
      </c>
      <c r="G225" s="5" t="s">
        <v>1419</v>
      </c>
      <c r="H225" s="5" t="s">
        <v>13</v>
      </c>
      <c r="I225" s="5" t="str">
        <f t="shared" si="70"/>
        <v>-</v>
      </c>
      <c r="J225" s="5" t="str">
        <f t="shared" si="71"/>
        <v>Staff</v>
      </c>
      <c r="K225" s="7" t="s">
        <v>1206</v>
      </c>
      <c r="L225" s="7" t="s">
        <v>942</v>
      </c>
      <c r="M225" s="7" t="s">
        <v>12</v>
      </c>
      <c r="N225" s="5" t="s">
        <v>1424</v>
      </c>
      <c r="O225" s="5" t="s">
        <v>1420</v>
      </c>
      <c r="P225" s="5" t="s">
        <v>47</v>
      </c>
      <c r="Q225" s="5" t="s">
        <v>12</v>
      </c>
      <c r="R225" s="153" t="s">
        <v>1425</v>
      </c>
    </row>
    <row r="226" spans="1:18" hidden="1" x14ac:dyDescent="0.25">
      <c r="A226" s="5" t="s">
        <v>743</v>
      </c>
      <c r="B226" s="5" t="s">
        <v>1426</v>
      </c>
      <c r="C226" s="5" t="s">
        <v>1427</v>
      </c>
      <c r="D226" s="5"/>
      <c r="E226" s="5" t="s">
        <v>17</v>
      </c>
      <c r="F226" s="5" t="str">
        <f t="shared" si="82"/>
        <v>IT</v>
      </c>
      <c r="G226" s="5" t="s">
        <v>1375</v>
      </c>
      <c r="H226" s="5" t="s">
        <v>13</v>
      </c>
      <c r="I226" s="5" t="str">
        <f t="shared" si="70"/>
        <v>-</v>
      </c>
      <c r="J226" s="5" t="str">
        <f t="shared" si="71"/>
        <v>Staff</v>
      </c>
      <c r="K226" s="7" t="s">
        <v>1206</v>
      </c>
      <c r="L226" s="7" t="s">
        <v>942</v>
      </c>
      <c r="M226" s="7" t="s">
        <v>12</v>
      </c>
      <c r="N226" s="5"/>
      <c r="O226" s="5" t="s">
        <v>1375</v>
      </c>
      <c r="P226" s="5" t="s">
        <v>78</v>
      </c>
      <c r="Q226" s="5" t="s">
        <v>12</v>
      </c>
      <c r="R226" s="153" t="s">
        <v>1428</v>
      </c>
    </row>
    <row r="227" spans="1:18" hidden="1" x14ac:dyDescent="0.25">
      <c r="A227" s="5" t="s">
        <v>743</v>
      </c>
      <c r="B227" s="5" t="s">
        <v>1429</v>
      </c>
      <c r="C227" s="5" t="s">
        <v>1430</v>
      </c>
      <c r="D227" s="5"/>
      <c r="E227" s="5" t="s">
        <v>17</v>
      </c>
      <c r="F227" s="5" t="str">
        <f t="shared" si="82"/>
        <v>HR &amp; GA</v>
      </c>
      <c r="G227" s="5" t="s">
        <v>1419</v>
      </c>
      <c r="H227" s="5" t="s">
        <v>13</v>
      </c>
      <c r="I227" s="5" t="str">
        <f t="shared" si="70"/>
        <v>-</v>
      </c>
      <c r="J227" s="5" t="str">
        <f t="shared" si="71"/>
        <v>Staff</v>
      </c>
      <c r="K227" s="7" t="s">
        <v>1206</v>
      </c>
      <c r="L227" s="7" t="s">
        <v>942</v>
      </c>
      <c r="M227" s="7" t="s">
        <v>12</v>
      </c>
      <c r="N227" s="5"/>
      <c r="O227" s="5" t="s">
        <v>1420</v>
      </c>
      <c r="P227" s="5" t="s">
        <v>47</v>
      </c>
      <c r="Q227" s="5" t="s">
        <v>12</v>
      </c>
      <c r="R227" s="5" t="s">
        <v>12</v>
      </c>
    </row>
    <row r="228" spans="1:18" hidden="1" x14ac:dyDescent="0.25">
      <c r="A228" s="5" t="s">
        <v>40</v>
      </c>
      <c r="B228" s="5" t="s">
        <v>319</v>
      </c>
      <c r="C228" s="5" t="s">
        <v>320</v>
      </c>
      <c r="D228" s="5"/>
      <c r="E228" s="5" t="s">
        <v>17</v>
      </c>
      <c r="F228" s="5" t="str">
        <f t="shared" si="82"/>
        <v>Leasing</v>
      </c>
      <c r="G228" s="5" t="str">
        <f t="shared" ref="G228:G234" si="83">O228</f>
        <v>Leasing Manager</v>
      </c>
      <c r="H228" s="5" t="s">
        <v>14</v>
      </c>
      <c r="I228" s="5">
        <f t="shared" si="70"/>
        <v>181039</v>
      </c>
      <c r="J228" s="5" t="str">
        <f t="shared" si="71"/>
        <v>Manager</v>
      </c>
      <c r="K228" s="7" t="str">
        <f>_xlfn.IFNA(VLOOKUP(I228,[1]ALL!$B:$H,7,0),"")</f>
        <v>Unit - MOI</v>
      </c>
      <c r="L228" s="7" t="str">
        <f>_xlfn.IFNA(VLOOKUP(I228,[1]ALL!$B:$H,5,0),"")</f>
        <v>Manager</v>
      </c>
      <c r="M228" s="7">
        <v>181039</v>
      </c>
      <c r="N228" s="9">
        <f>_xlfn.IFNA(VLOOKUP(I228,[1]ALL!$B:$H,3,0),"")</f>
        <v>43318</v>
      </c>
      <c r="O228" s="10" t="str">
        <f>_xlfn.IFNA(VLOOKUP(I228,[1]ALL!$B:$H,6,0),"")</f>
        <v>Leasing Manager</v>
      </c>
      <c r="P228" s="5" t="str">
        <f>_xlfn.IFNA(VLOOKUP(I228,[1]ALL!$B:$H,4,0),"")</f>
        <v>Leasing</v>
      </c>
      <c r="Q228" s="5" t="s">
        <v>12</v>
      </c>
      <c r="R228" s="5" t="s">
        <v>12</v>
      </c>
    </row>
    <row r="229" spans="1:18" hidden="1" x14ac:dyDescent="0.25">
      <c r="A229" s="5" t="s">
        <v>40</v>
      </c>
      <c r="B229" s="5" t="s">
        <v>1431</v>
      </c>
      <c r="C229" s="5" t="s">
        <v>1432</v>
      </c>
      <c r="D229" s="5" t="s">
        <v>1433</v>
      </c>
      <c r="E229" s="5" t="s">
        <v>17</v>
      </c>
      <c r="F229" s="5" t="str">
        <f t="shared" si="82"/>
        <v>Engineering</v>
      </c>
      <c r="G229" s="5" t="str">
        <f t="shared" si="83"/>
        <v>Admin Engineering</v>
      </c>
      <c r="H229" s="5" t="s">
        <v>13</v>
      </c>
      <c r="I229" s="5">
        <f t="shared" si="70"/>
        <v>200180</v>
      </c>
      <c r="J229" s="5" t="str">
        <f t="shared" si="71"/>
        <v>Staff</v>
      </c>
      <c r="K229" s="7" t="str">
        <f>_xlfn.IFNA(VLOOKUP(I229,[1]ALL!$B:$H,7,0),"")</f>
        <v>Head Office - ASGO</v>
      </c>
      <c r="L229" s="7" t="str">
        <f>_xlfn.IFNA(VLOOKUP(I229,[1]ALL!$B:$H,5,0),"")</f>
        <v>Staff</v>
      </c>
      <c r="M229" s="7">
        <v>200180</v>
      </c>
      <c r="N229" s="9">
        <f>_xlfn.IFNA(VLOOKUP(I229,[1]ALL!$B:$H,3,0),"")</f>
        <v>43871</v>
      </c>
      <c r="O229" s="10" t="str">
        <f>_xlfn.IFNA(VLOOKUP(I229,[1]ALL!$B:$H,6,0),"")</f>
        <v>Admin Engineering</v>
      </c>
      <c r="P229" s="5" t="str">
        <f>_xlfn.IFNA(VLOOKUP(I229,[1]ALL!$B:$H,4,0),"")</f>
        <v>Engineering</v>
      </c>
      <c r="Q229" s="5" t="s">
        <v>12</v>
      </c>
      <c r="R229" s="5" t="s">
        <v>12</v>
      </c>
    </row>
    <row r="230" spans="1:18" hidden="1" x14ac:dyDescent="0.25">
      <c r="A230" s="5" t="s">
        <v>40</v>
      </c>
      <c r="B230" s="5" t="s">
        <v>321</v>
      </c>
      <c r="C230" s="5" t="s">
        <v>322</v>
      </c>
      <c r="D230" s="5" t="s">
        <v>1434</v>
      </c>
      <c r="E230" s="5" t="s">
        <v>17</v>
      </c>
      <c r="F230" s="5" t="str">
        <f t="shared" si="82"/>
        <v>Legal &amp; Govrel</v>
      </c>
      <c r="G230" s="5" t="str">
        <f t="shared" si="83"/>
        <v>Government Relations Staff</v>
      </c>
      <c r="H230" s="5" t="s">
        <v>14</v>
      </c>
      <c r="I230" s="5">
        <f t="shared" si="70"/>
        <v>221160</v>
      </c>
      <c r="J230" s="5" t="str">
        <f t="shared" si="71"/>
        <v>Staff</v>
      </c>
      <c r="K230" s="7" t="str">
        <f>_xlfn.IFNA(VLOOKUP(I230,[1]ALL!$B:$H,7,0),"")</f>
        <v>Head Office - ASGO</v>
      </c>
      <c r="L230" s="7" t="str">
        <f>_xlfn.IFNA(VLOOKUP(I230,[1]ALL!$B:$H,5,0),"")</f>
        <v>Staff</v>
      </c>
      <c r="M230" s="7">
        <v>221160</v>
      </c>
      <c r="N230" s="9">
        <f>_xlfn.IFNA(VLOOKUP(I230,[1]ALL!$B:$H,3,0),"")</f>
        <v>44781</v>
      </c>
      <c r="O230" s="10" t="str">
        <f>_xlfn.IFNA(VLOOKUP(I230,[1]ALL!$B:$H,6,0),"")</f>
        <v>Government Relations Staff</v>
      </c>
      <c r="P230" s="5" t="str">
        <f>_xlfn.IFNA(VLOOKUP(I230,[1]ALL!$B:$H,4,0),"")</f>
        <v>Legal &amp; Govrel</v>
      </c>
      <c r="Q230" s="5" t="s">
        <v>12</v>
      </c>
      <c r="R230" s="5" t="s">
        <v>12</v>
      </c>
    </row>
    <row r="231" spans="1:18" hidden="1" x14ac:dyDescent="0.25">
      <c r="A231" s="5" t="s">
        <v>40</v>
      </c>
      <c r="B231" s="5" t="s">
        <v>324</v>
      </c>
      <c r="C231" s="5" t="s">
        <v>325</v>
      </c>
      <c r="D231" s="5" t="s">
        <v>1435</v>
      </c>
      <c r="E231" s="5" t="s">
        <v>17</v>
      </c>
      <c r="F231" s="5" t="str">
        <f t="shared" si="82"/>
        <v>Procurement</v>
      </c>
      <c r="G231" s="5" t="str">
        <f t="shared" si="83"/>
        <v>Procurement Supervisor</v>
      </c>
      <c r="H231" s="5" t="s">
        <v>14</v>
      </c>
      <c r="I231" s="5">
        <f t="shared" si="70"/>
        <v>241247</v>
      </c>
      <c r="J231" s="5" t="str">
        <f t="shared" si="71"/>
        <v>Supervisor</v>
      </c>
      <c r="K231" s="7" t="s">
        <v>1206</v>
      </c>
      <c r="L231" s="7" t="s">
        <v>986</v>
      </c>
      <c r="M231" s="7">
        <v>241247</v>
      </c>
      <c r="N231" s="9">
        <v>45488</v>
      </c>
      <c r="O231" s="10" t="s">
        <v>184</v>
      </c>
      <c r="P231" s="5" t="s">
        <v>183</v>
      </c>
      <c r="Q231" s="5" t="s">
        <v>12</v>
      </c>
      <c r="R231" s="5" t="s">
        <v>12</v>
      </c>
    </row>
    <row r="232" spans="1:18" hidden="1" x14ac:dyDescent="0.25">
      <c r="A232" s="5" t="s">
        <v>40</v>
      </c>
      <c r="B232" s="5" t="s">
        <v>330</v>
      </c>
      <c r="C232" s="5" t="s">
        <v>331</v>
      </c>
      <c r="D232" s="5" t="s">
        <v>1436</v>
      </c>
      <c r="E232" s="5" t="s">
        <v>17</v>
      </c>
      <c r="F232" s="5" t="str">
        <f t="shared" si="82"/>
        <v>Leasing</v>
      </c>
      <c r="G232" s="5" t="str">
        <f t="shared" si="83"/>
        <v>Leasing Staff</v>
      </c>
      <c r="H232" s="5" t="s">
        <v>14</v>
      </c>
      <c r="I232" s="5">
        <f t="shared" si="70"/>
        <v>232245</v>
      </c>
      <c r="J232" s="5" t="str">
        <f t="shared" si="71"/>
        <v>Staff</v>
      </c>
      <c r="K232" s="7" t="str">
        <f>_xlfn.IFNA(VLOOKUP(I232,[1]ALL!$B:$H,7,0),"")</f>
        <v>Unit - MOI</v>
      </c>
      <c r="L232" s="7" t="str">
        <f>_xlfn.IFNA(VLOOKUP(I232,[1]ALL!$B:$H,5,0),"")</f>
        <v>Staff</v>
      </c>
      <c r="M232" s="7">
        <v>232245</v>
      </c>
      <c r="N232" s="9">
        <f>_xlfn.IFNA(VLOOKUP(I232,[1]ALL!$B:$H,3,0),"")</f>
        <v>45271</v>
      </c>
      <c r="O232" s="10" t="str">
        <f>_xlfn.IFNA(VLOOKUP(I232,[1]ALL!$B:$H,6,0),"")</f>
        <v>Leasing Staff</v>
      </c>
      <c r="P232" s="5" t="str">
        <f>_xlfn.IFNA(VLOOKUP(I232,[1]ALL!$B:$H,4,0),"")</f>
        <v>Leasing</v>
      </c>
      <c r="Q232" s="5" t="s">
        <v>12</v>
      </c>
      <c r="R232" s="5" t="s">
        <v>12</v>
      </c>
    </row>
    <row r="233" spans="1:18" hidden="1" x14ac:dyDescent="0.25">
      <c r="A233" s="5" t="s">
        <v>40</v>
      </c>
      <c r="B233" s="5" t="s">
        <v>1437</v>
      </c>
      <c r="C233" t="s">
        <v>1438</v>
      </c>
      <c r="D233" s="5" t="s">
        <v>1439</v>
      </c>
      <c r="E233" s="5" t="s">
        <v>17</v>
      </c>
      <c r="F233" s="5" t="str">
        <f t="shared" ref="F233" si="84">P233</f>
        <v>Operational</v>
      </c>
      <c r="G233" s="5" t="str">
        <f t="shared" ref="G233" si="85">O233</f>
        <v>F &amp; B Staff</v>
      </c>
      <c r="H233" s="5" t="s">
        <v>13</v>
      </c>
      <c r="I233" s="5" t="str">
        <f t="shared" ref="I233" si="86">M233</f>
        <v>-</v>
      </c>
      <c r="J233" s="5" t="str">
        <f t="shared" ref="J233" si="87">L233</f>
        <v>Staff</v>
      </c>
      <c r="K233" s="7" t="s">
        <v>1231</v>
      </c>
      <c r="L233" s="7" t="s">
        <v>942</v>
      </c>
      <c r="M233" s="7" t="s">
        <v>12</v>
      </c>
      <c r="N233" s="9">
        <v>45943</v>
      </c>
      <c r="O233" s="10" t="s">
        <v>1440</v>
      </c>
      <c r="P233" s="5" t="s">
        <v>121</v>
      </c>
      <c r="Q233" s="5" t="s">
        <v>982</v>
      </c>
      <c r="R233" s="5" t="s">
        <v>12</v>
      </c>
    </row>
    <row r="234" spans="1:18" hidden="1" x14ac:dyDescent="0.25">
      <c r="A234" s="5" t="s">
        <v>40</v>
      </c>
      <c r="B234" s="5" t="s">
        <v>333</v>
      </c>
      <c r="C234" t="s">
        <v>334</v>
      </c>
      <c r="D234" s="5" t="s">
        <v>1441</v>
      </c>
      <c r="E234" s="5" t="s">
        <v>17</v>
      </c>
      <c r="F234" s="5" t="str">
        <f t="shared" si="82"/>
        <v>IT</v>
      </c>
      <c r="G234" s="5" t="str">
        <f t="shared" si="83"/>
        <v>IT Operation Staff</v>
      </c>
      <c r="H234" s="5" t="s">
        <v>14</v>
      </c>
      <c r="I234" s="5">
        <f t="shared" si="70"/>
        <v>241681</v>
      </c>
      <c r="J234" s="5" t="str">
        <f t="shared" si="71"/>
        <v>Supervisor</v>
      </c>
      <c r="K234" s="7" t="s">
        <v>1206</v>
      </c>
      <c r="L234" s="7" t="s">
        <v>986</v>
      </c>
      <c r="M234" s="7">
        <v>241681</v>
      </c>
      <c r="N234" s="9">
        <v>45552</v>
      </c>
      <c r="O234" s="10" t="s">
        <v>335</v>
      </c>
      <c r="P234" s="5" t="s">
        <v>78</v>
      </c>
      <c r="Q234" s="5" t="s">
        <v>12</v>
      </c>
      <c r="R234" s="5" t="s">
        <v>12</v>
      </c>
    </row>
    <row r="235" spans="1:18" hidden="1" x14ac:dyDescent="0.25">
      <c r="A235" s="5" t="s">
        <v>743</v>
      </c>
      <c r="B235" s="5" t="s">
        <v>1442</v>
      </c>
      <c r="C235" s="5" t="s">
        <v>1443</v>
      </c>
      <c r="D235" s="5"/>
      <c r="E235" s="5" t="s">
        <v>17</v>
      </c>
      <c r="F235" s="5" t="str">
        <f t="shared" si="82"/>
        <v>IT</v>
      </c>
      <c r="G235" s="5" t="s">
        <v>1375</v>
      </c>
      <c r="H235" s="5" t="s">
        <v>13</v>
      </c>
      <c r="I235" s="5" t="str">
        <f t="shared" si="70"/>
        <v>-</v>
      </c>
      <c r="J235" s="5" t="str">
        <f t="shared" si="71"/>
        <v>Staff</v>
      </c>
      <c r="K235" s="7" t="s">
        <v>1206</v>
      </c>
      <c r="L235" s="7" t="s">
        <v>942</v>
      </c>
      <c r="M235" s="7" t="s">
        <v>12</v>
      </c>
      <c r="N235" s="5"/>
      <c r="O235" s="5" t="s">
        <v>1375</v>
      </c>
      <c r="P235" s="5" t="s">
        <v>78</v>
      </c>
      <c r="Q235" s="5" t="s">
        <v>12</v>
      </c>
      <c r="R235" s="153" t="s">
        <v>1444</v>
      </c>
    </row>
    <row r="236" spans="1:18" hidden="1" x14ac:dyDescent="0.25">
      <c r="A236" s="5" t="s">
        <v>40</v>
      </c>
      <c r="B236" s="5" t="s">
        <v>336</v>
      </c>
      <c r="C236" s="5" t="s">
        <v>337</v>
      </c>
      <c r="D236" s="12" t="s">
        <v>1445</v>
      </c>
      <c r="E236" s="5" t="s">
        <v>17</v>
      </c>
      <c r="F236" s="5" t="str">
        <f t="shared" si="82"/>
        <v>IT</v>
      </c>
      <c r="G236" s="5" t="str">
        <f t="shared" ref="G236:G249" si="88">O236</f>
        <v>IT Infrastructure Staff</v>
      </c>
      <c r="H236" s="5" t="s">
        <v>14</v>
      </c>
      <c r="I236" s="5">
        <f t="shared" si="70"/>
        <v>232054</v>
      </c>
      <c r="J236" s="5" t="str">
        <f t="shared" si="71"/>
        <v>Staff</v>
      </c>
      <c r="K236" s="7" t="str">
        <f>_xlfn.IFNA(VLOOKUP(I236,[1]ALL!$B:$H,7,0),"")</f>
        <v>Head Office - ASGO</v>
      </c>
      <c r="L236" s="7" t="str">
        <f>_xlfn.IFNA(VLOOKUP(I236,[1]ALL!$B:$H,5,0),"")</f>
        <v>Staff</v>
      </c>
      <c r="M236" s="7">
        <v>232054</v>
      </c>
      <c r="N236" s="9">
        <f>_xlfn.IFNA(VLOOKUP(I236,[1]ALL!$B:$H,3,0),"")</f>
        <v>45243</v>
      </c>
      <c r="O236" s="10" t="str">
        <f>_xlfn.IFNA(VLOOKUP(I236,[1]ALL!$B:$H,6,0),"")</f>
        <v>IT Infrastructure Staff</v>
      </c>
      <c r="P236" s="5" t="str">
        <f>_xlfn.IFNA(VLOOKUP(I236,[1]ALL!$B:$H,4,0),"")</f>
        <v>IT</v>
      </c>
      <c r="Q236" s="5" t="s">
        <v>12</v>
      </c>
      <c r="R236" s="5" t="s">
        <v>12</v>
      </c>
    </row>
    <row r="237" spans="1:18" hidden="1" x14ac:dyDescent="0.25">
      <c r="A237" s="5" t="s">
        <v>40</v>
      </c>
      <c r="B237" s="5" t="s">
        <v>338</v>
      </c>
      <c r="C237" s="5" t="s">
        <v>339</v>
      </c>
      <c r="D237" s="5" t="s">
        <v>1446</v>
      </c>
      <c r="E237" s="5" t="s">
        <v>17</v>
      </c>
      <c r="F237" s="5" t="str">
        <f t="shared" si="82"/>
        <v>Finance &amp; Accounting</v>
      </c>
      <c r="G237" s="5" t="str">
        <f t="shared" si="88"/>
        <v>Corporate Consolidation, Reporting &amp; Analysis General Manager</v>
      </c>
      <c r="H237" s="5" t="s">
        <v>14</v>
      </c>
      <c r="I237" s="5">
        <f t="shared" si="70"/>
        <v>211017</v>
      </c>
      <c r="J237" s="5" t="str">
        <f t="shared" si="71"/>
        <v>General Manager</v>
      </c>
      <c r="K237" s="7" t="str">
        <f>_xlfn.IFNA(VLOOKUP(I237,[1]ALL!$B:$H,7,0),"")</f>
        <v>Head Office - ASGO</v>
      </c>
      <c r="L237" s="7" t="str">
        <f>_xlfn.IFNA(VLOOKUP(I237,[1]ALL!$B:$H,5,0),"")</f>
        <v>General Manager</v>
      </c>
      <c r="M237" s="7">
        <v>211017</v>
      </c>
      <c r="N237" s="9">
        <f>_xlfn.IFNA(VLOOKUP(I237,[1]ALL!$B:$H,3,0),"")</f>
        <v>44501</v>
      </c>
      <c r="O237" s="10" t="str">
        <f>_xlfn.IFNA(VLOOKUP(I237,[1]ALL!$B:$H,6,0),"")</f>
        <v>Corporate Consolidation, Reporting &amp; Analysis General Manager</v>
      </c>
      <c r="P237" s="5" t="str">
        <f>_xlfn.IFNA(VLOOKUP(I237,[1]ALL!$B:$H,4,0),"")</f>
        <v>Finance &amp; Accounting</v>
      </c>
      <c r="Q237" s="5" t="s">
        <v>12</v>
      </c>
      <c r="R237" s="5" t="s">
        <v>12</v>
      </c>
    </row>
    <row r="238" spans="1:18" hidden="1" x14ac:dyDescent="0.25">
      <c r="A238" s="5" t="s">
        <v>40</v>
      </c>
      <c r="B238" s="5" t="s">
        <v>341</v>
      </c>
      <c r="C238" s="5" t="s">
        <v>342</v>
      </c>
      <c r="D238" s="5" t="s">
        <v>1447</v>
      </c>
      <c r="E238" s="5" t="s">
        <v>17</v>
      </c>
      <c r="F238" s="5" t="str">
        <f t="shared" si="82"/>
        <v>IT</v>
      </c>
      <c r="G238" s="5" t="str">
        <f t="shared" si="88"/>
        <v>IT Operation Manager</v>
      </c>
      <c r="H238" s="5" t="s">
        <v>14</v>
      </c>
      <c r="I238" s="5">
        <f t="shared" si="70"/>
        <v>100822</v>
      </c>
      <c r="J238" s="5" t="str">
        <f t="shared" si="71"/>
        <v>Manager</v>
      </c>
      <c r="K238" s="7" t="str">
        <f>_xlfn.IFNA(VLOOKUP(I238,[1]ALL!$B:$H,7,0),"")</f>
        <v>Head Office - ASGO</v>
      </c>
      <c r="L238" s="7" t="str">
        <f>_xlfn.IFNA(VLOOKUP(I238,[1]ALL!$B:$H,5,0),"")</f>
        <v>Manager</v>
      </c>
      <c r="M238" s="7">
        <v>100822</v>
      </c>
      <c r="N238" s="9">
        <f>_xlfn.IFNA(VLOOKUP(I238,[1]ALL!$B:$H,3,0),"")</f>
        <v>38498</v>
      </c>
      <c r="O238" s="10" t="str">
        <f>_xlfn.IFNA(VLOOKUP(I238,[1]ALL!$B:$H,6,0),"")</f>
        <v>IT Operation Manager</v>
      </c>
      <c r="P238" s="5" t="str">
        <f>_xlfn.IFNA(VLOOKUP(I238,[1]ALL!$B:$H,4,0),"")</f>
        <v>IT</v>
      </c>
      <c r="Q238" s="5" t="s">
        <v>12</v>
      </c>
      <c r="R238" s="5" t="s">
        <v>12</v>
      </c>
    </row>
    <row r="239" spans="1:18" hidden="1" x14ac:dyDescent="0.25">
      <c r="A239" s="5" t="s">
        <v>40</v>
      </c>
      <c r="B239" s="5" t="s">
        <v>1448</v>
      </c>
      <c r="C239" s="5" t="s">
        <v>1449</v>
      </c>
      <c r="D239" s="5"/>
      <c r="E239" s="5" t="s">
        <v>17</v>
      </c>
      <c r="F239" s="5" t="str">
        <f t="shared" si="82"/>
        <v>Center Experience</v>
      </c>
      <c r="G239" s="5" t="str">
        <f t="shared" si="88"/>
        <v>Casual Leasing Senior Staff</v>
      </c>
      <c r="H239" s="5" t="s">
        <v>13</v>
      </c>
      <c r="I239" s="5">
        <f t="shared" si="70"/>
        <v>220363</v>
      </c>
      <c r="J239" s="5" t="str">
        <f t="shared" si="71"/>
        <v>Senior Staff</v>
      </c>
      <c r="K239" s="7" t="str">
        <f>_xlfn.IFNA(VLOOKUP(I239,[1]ALL!$B:$H,7,0),"")</f>
        <v>Unit - MOI</v>
      </c>
      <c r="L239" s="7" t="s">
        <v>929</v>
      </c>
      <c r="M239" s="7">
        <v>220363</v>
      </c>
      <c r="N239" s="9">
        <f>_xlfn.IFNA(VLOOKUP(I239,[1]ALL!$B:$H,3,0),"")</f>
        <v>44634</v>
      </c>
      <c r="O239" s="10" t="s">
        <v>1450</v>
      </c>
      <c r="P239" s="5" t="str">
        <f>_xlfn.IFNA(VLOOKUP(I239,[1]ALL!$B:$H,4,0),"")</f>
        <v>Center Experience</v>
      </c>
      <c r="Q239" s="5" t="s">
        <v>12</v>
      </c>
      <c r="R239" s="5" t="s">
        <v>12</v>
      </c>
    </row>
    <row r="240" spans="1:18" hidden="1" x14ac:dyDescent="0.25">
      <c r="A240" s="5" t="s">
        <v>40</v>
      </c>
      <c r="B240" s="5" t="s">
        <v>344</v>
      </c>
      <c r="C240" t="s">
        <v>345</v>
      </c>
      <c r="D240" s="5" t="s">
        <v>1451</v>
      </c>
      <c r="E240" s="5" t="s">
        <v>17</v>
      </c>
      <c r="F240" s="5" t="str">
        <f t="shared" si="82"/>
        <v>Research &amp; Development</v>
      </c>
      <c r="G240" s="5" t="str">
        <f t="shared" si="88"/>
        <v>Research &amp; Development Supervisor</v>
      </c>
      <c r="H240" s="5" t="s">
        <v>14</v>
      </c>
      <c r="I240" s="5">
        <f t="shared" si="70"/>
        <v>241314</v>
      </c>
      <c r="J240" s="5" t="str">
        <f t="shared" si="71"/>
        <v>Supervisor</v>
      </c>
      <c r="K240" s="7" t="s">
        <v>1206</v>
      </c>
      <c r="L240" s="7" t="s">
        <v>986</v>
      </c>
      <c r="M240" s="7">
        <v>241314</v>
      </c>
      <c r="N240" s="9">
        <v>45497</v>
      </c>
      <c r="O240" s="10" t="s">
        <v>346</v>
      </c>
      <c r="P240" s="5" t="s">
        <v>173</v>
      </c>
      <c r="Q240" s="5" t="s">
        <v>12</v>
      </c>
      <c r="R240" s="5" t="s">
        <v>12</v>
      </c>
    </row>
    <row r="241" spans="1:18" hidden="1" x14ac:dyDescent="0.25">
      <c r="A241" s="5" t="s">
        <v>40</v>
      </c>
      <c r="B241" s="5" t="s">
        <v>1452</v>
      </c>
      <c r="C241" s="5" t="s">
        <v>1453</v>
      </c>
      <c r="D241" s="5" t="s">
        <v>1454</v>
      </c>
      <c r="E241" s="5" t="s">
        <v>17</v>
      </c>
      <c r="F241" s="5" t="str">
        <f t="shared" si="82"/>
        <v>Procurement</v>
      </c>
      <c r="G241" s="5" t="str">
        <f t="shared" si="88"/>
        <v>Procurement Supervisor</v>
      </c>
      <c r="H241" s="5" t="s">
        <v>14</v>
      </c>
      <c r="I241" s="5" t="str">
        <f t="shared" si="70"/>
        <v>-</v>
      </c>
      <c r="J241" s="5" t="str">
        <f t="shared" si="71"/>
        <v>Supervisor</v>
      </c>
      <c r="K241" s="7" t="s">
        <v>1206</v>
      </c>
      <c r="L241" s="7" t="s">
        <v>986</v>
      </c>
      <c r="M241" s="7" t="s">
        <v>12</v>
      </c>
      <c r="N241" s="9">
        <v>45768</v>
      </c>
      <c r="O241" s="10" t="s">
        <v>184</v>
      </c>
      <c r="P241" s="5" t="s">
        <v>183</v>
      </c>
      <c r="Q241" s="5" t="s">
        <v>12</v>
      </c>
      <c r="R241" s="5" t="s">
        <v>12</v>
      </c>
    </row>
    <row r="242" spans="1:18" hidden="1" x14ac:dyDescent="0.25">
      <c r="A242" s="5" t="s">
        <v>40</v>
      </c>
      <c r="B242" s="5" t="s">
        <v>347</v>
      </c>
      <c r="C242" s="5" t="s">
        <v>348</v>
      </c>
      <c r="D242" s="5" t="s">
        <v>1455</v>
      </c>
      <c r="E242" s="5" t="s">
        <v>17</v>
      </c>
      <c r="F242" s="5" t="str">
        <f t="shared" si="82"/>
        <v>Legal &amp; Govrel</v>
      </c>
      <c r="G242" s="5" t="str">
        <f t="shared" si="88"/>
        <v>Legal Staff</v>
      </c>
      <c r="H242" s="5" t="s">
        <v>14</v>
      </c>
      <c r="I242" s="5">
        <f t="shared" si="70"/>
        <v>221443</v>
      </c>
      <c r="J242" s="5" t="str">
        <f t="shared" si="71"/>
        <v>Staff</v>
      </c>
      <c r="K242" s="7" t="str">
        <f>_xlfn.IFNA(VLOOKUP(I242,[1]ALL!$B:$H,7,0),"")</f>
        <v>Head Office - ASGO</v>
      </c>
      <c r="L242" s="7" t="str">
        <f>_xlfn.IFNA(VLOOKUP(I242,[1]ALL!$B:$H,5,0),"")</f>
        <v>Staff</v>
      </c>
      <c r="M242" s="7">
        <v>221443</v>
      </c>
      <c r="N242" s="9">
        <f>_xlfn.IFNA(VLOOKUP(I242,[1]ALL!$B:$H,3,0),"")</f>
        <v>44830</v>
      </c>
      <c r="O242" s="10" t="str">
        <f>_xlfn.IFNA(VLOOKUP(I242,[1]ALL!$B:$H,6,0),"")</f>
        <v>Legal Staff</v>
      </c>
      <c r="P242" s="5" t="str">
        <f>_xlfn.IFNA(VLOOKUP(I242,[1]ALL!$B:$H,4,0),"")</f>
        <v>Legal &amp; Govrel</v>
      </c>
      <c r="Q242" s="5" t="s">
        <v>12</v>
      </c>
      <c r="R242" s="5" t="s">
        <v>12</v>
      </c>
    </row>
    <row r="243" spans="1:18" hidden="1" x14ac:dyDescent="0.25">
      <c r="A243" s="5" t="s">
        <v>40</v>
      </c>
      <c r="B243" s="5" t="s">
        <v>350</v>
      </c>
      <c r="C243" s="5" t="s">
        <v>351</v>
      </c>
      <c r="D243" s="5"/>
      <c r="E243" s="5" t="s">
        <v>17</v>
      </c>
      <c r="F243" s="5" t="str">
        <f t="shared" si="82"/>
        <v>Legal &amp; Govrel</v>
      </c>
      <c r="G243" s="5" t="str">
        <f t="shared" si="88"/>
        <v>Government Relation Manager</v>
      </c>
      <c r="H243" s="5" t="s">
        <v>14</v>
      </c>
      <c r="I243" s="5">
        <f t="shared" si="70"/>
        <v>150757</v>
      </c>
      <c r="J243" s="5" t="str">
        <f t="shared" si="71"/>
        <v>Senior Manager</v>
      </c>
      <c r="K243" s="7" t="str">
        <f>_xlfn.IFNA(VLOOKUP(I243,[1]ALL!$B:$H,7,0),"")</f>
        <v>Head Office - ASGO</v>
      </c>
      <c r="L243" s="7" t="str">
        <f>_xlfn.IFNA(VLOOKUP(I243,[1]ALL!$B:$H,5,0),"")</f>
        <v>Senior Manager</v>
      </c>
      <c r="M243" s="7">
        <v>150757</v>
      </c>
      <c r="N243" s="9">
        <f>_xlfn.IFNA(VLOOKUP(I243,[1]ALL!$B:$H,3,0),"")</f>
        <v>42250</v>
      </c>
      <c r="O243" s="10" t="str">
        <f>_xlfn.IFNA(VLOOKUP(I243,[1]ALL!$B:$H,6,0),"")</f>
        <v>Government Relation Manager</v>
      </c>
      <c r="P243" s="5" t="str">
        <f>_xlfn.IFNA(VLOOKUP(I243,[1]ALL!$B:$H,4,0),"")</f>
        <v>Legal &amp; Govrel</v>
      </c>
      <c r="Q243" s="5" t="s">
        <v>12</v>
      </c>
      <c r="R243" s="5" t="s">
        <v>12</v>
      </c>
    </row>
    <row r="244" spans="1:18" hidden="1" x14ac:dyDescent="0.25">
      <c r="A244" s="13" t="s">
        <v>40</v>
      </c>
      <c r="B244" s="13" t="s">
        <v>1456</v>
      </c>
      <c r="C244" s="13" t="s">
        <v>1457</v>
      </c>
      <c r="D244" s="13"/>
      <c r="E244" s="13" t="s">
        <v>17</v>
      </c>
      <c r="F244" s="5" t="str">
        <f t="shared" si="82"/>
        <v>Management</v>
      </c>
      <c r="G244" s="5" t="str">
        <f t="shared" si="88"/>
        <v>Contract &amp; Payment Control Department Head</v>
      </c>
      <c r="H244" s="5" t="s">
        <v>13</v>
      </c>
      <c r="I244" s="5">
        <f t="shared" si="70"/>
        <v>160397</v>
      </c>
      <c r="J244" s="5" t="str">
        <f t="shared" si="71"/>
        <v>Manager</v>
      </c>
      <c r="K244" s="15" t="str">
        <f>_xlfn.IFNA(VLOOKUP(I244,[1]ALL!$B:$H,7,0),"")</f>
        <v>Head Office - ASGO</v>
      </c>
      <c r="L244" s="15" t="str">
        <f>_xlfn.IFNA(VLOOKUP(I244,[1]ALL!$B:$H,5,0),"")</f>
        <v>Manager</v>
      </c>
      <c r="M244" s="7">
        <v>160397</v>
      </c>
      <c r="N244" s="16">
        <f>_xlfn.IFNA(VLOOKUP(I244,[1]ALL!$B:$H,3,0),"")</f>
        <v>42492</v>
      </c>
      <c r="O244" s="17" t="str">
        <f>_xlfn.IFNA(VLOOKUP(I244,[1]ALL!$B:$H,6,0),"")</f>
        <v>Contract &amp; Payment Control Department Head</v>
      </c>
      <c r="P244" s="50" t="s">
        <v>105</v>
      </c>
      <c r="Q244" s="5" t="s">
        <v>12</v>
      </c>
      <c r="R244" s="5" t="s">
        <v>12</v>
      </c>
    </row>
    <row r="245" spans="1:18" hidden="1" x14ac:dyDescent="0.25">
      <c r="A245" s="5" t="s">
        <v>40</v>
      </c>
      <c r="B245" s="5" t="s">
        <v>353</v>
      </c>
      <c r="C245" s="5" t="s">
        <v>354</v>
      </c>
      <c r="D245" s="5" t="s">
        <v>1458</v>
      </c>
      <c r="E245" s="5" t="s">
        <v>17</v>
      </c>
      <c r="F245" s="5" t="str">
        <f t="shared" si="82"/>
        <v>Marketing Communication</v>
      </c>
      <c r="G245" s="5" t="str">
        <f t="shared" si="88"/>
        <v>Center Experience Senior Manager</v>
      </c>
      <c r="H245" s="5" t="s">
        <v>14</v>
      </c>
      <c r="I245" s="5">
        <f t="shared" si="70"/>
        <v>240951</v>
      </c>
      <c r="J245" s="5" t="str">
        <f t="shared" si="71"/>
        <v>Senior Manager</v>
      </c>
      <c r="K245" s="7" t="s">
        <v>1048</v>
      </c>
      <c r="L245" s="7" t="s">
        <v>1459</v>
      </c>
      <c r="M245" s="7">
        <v>240951</v>
      </c>
      <c r="N245" s="9">
        <v>45446</v>
      </c>
      <c r="O245" s="10" t="s">
        <v>355</v>
      </c>
      <c r="P245" s="5" t="s">
        <v>328</v>
      </c>
      <c r="Q245" s="5" t="s">
        <v>12</v>
      </c>
      <c r="R245" s="5" t="s">
        <v>12</v>
      </c>
    </row>
    <row r="246" spans="1:18" hidden="1" x14ac:dyDescent="0.25">
      <c r="A246" s="5" t="s">
        <v>40</v>
      </c>
      <c r="B246" s="5" t="s">
        <v>356</v>
      </c>
      <c r="C246" s="5" t="s">
        <v>357</v>
      </c>
      <c r="D246" s="5"/>
      <c r="E246" s="5" t="s">
        <v>17</v>
      </c>
      <c r="F246" s="5" t="str">
        <f t="shared" si="82"/>
        <v>Leasing</v>
      </c>
      <c r="G246" s="5" t="str">
        <f t="shared" si="88"/>
        <v>Leasing Administration Senior Staff</v>
      </c>
      <c r="H246" s="5" t="s">
        <v>14</v>
      </c>
      <c r="I246" s="5">
        <f t="shared" si="70"/>
        <v>210877</v>
      </c>
      <c r="J246" s="5" t="str">
        <f t="shared" si="71"/>
        <v>Senior Staff</v>
      </c>
      <c r="K246" s="7" t="str">
        <f>_xlfn.IFNA(VLOOKUP(I246,[1]ALL!$B:$H,7,0),"")</f>
        <v>Unit - ASHTA</v>
      </c>
      <c r="L246" s="7" t="s">
        <v>929</v>
      </c>
      <c r="M246" s="7">
        <v>210877</v>
      </c>
      <c r="N246" s="9">
        <f>_xlfn.IFNA(VLOOKUP(I246,[1]ALL!$B:$H,3,0),"")</f>
        <v>44475</v>
      </c>
      <c r="O246" s="10" t="s">
        <v>358</v>
      </c>
      <c r="P246" s="5" t="str">
        <f>_xlfn.IFNA(VLOOKUP(I246,[1]ALL!$B:$H,4,0),"")</f>
        <v>Leasing</v>
      </c>
      <c r="Q246" s="5" t="s">
        <v>12</v>
      </c>
      <c r="R246" s="5" t="s">
        <v>12</v>
      </c>
    </row>
    <row r="247" spans="1:18" hidden="1" x14ac:dyDescent="0.25">
      <c r="A247" s="5" t="s">
        <v>40</v>
      </c>
      <c r="B247" s="5" t="s">
        <v>359</v>
      </c>
      <c r="C247" s="5" t="s">
        <v>360</v>
      </c>
      <c r="D247" s="5" t="s">
        <v>1460</v>
      </c>
      <c r="E247" s="5" t="s">
        <v>17</v>
      </c>
      <c r="F247" s="5" t="str">
        <f t="shared" si="82"/>
        <v>Fit Out</v>
      </c>
      <c r="G247" s="5" t="str">
        <f t="shared" si="88"/>
        <v>Fit Out Assistant Manager</v>
      </c>
      <c r="H247" s="5" t="s">
        <v>14</v>
      </c>
      <c r="I247" s="5">
        <f t="shared" si="70"/>
        <v>160854</v>
      </c>
      <c r="J247" s="5" t="str">
        <f t="shared" si="71"/>
        <v>Assistant Manager</v>
      </c>
      <c r="K247" s="7" t="str">
        <f>_xlfn.IFNA(VLOOKUP(I247,[1]ALL!$B:$H,7,0),"")</f>
        <v>Unit - ASHTA</v>
      </c>
      <c r="L247" s="7" t="str">
        <f>_xlfn.IFNA(VLOOKUP(I247,[1]ALL!$B:$H,5,0),"")</f>
        <v>Assistant Manager</v>
      </c>
      <c r="M247" s="7">
        <v>160854</v>
      </c>
      <c r="N247" s="9">
        <f>_xlfn.IFNA(VLOOKUP(I247,[1]ALL!$B:$H,3,0),"")</f>
        <v>42675</v>
      </c>
      <c r="O247" s="10" t="str">
        <f>_xlfn.IFNA(VLOOKUP(I247,[1]ALL!$B:$H,6,0),"")</f>
        <v>Fit Out Assistant Manager</v>
      </c>
      <c r="P247" s="5" t="str">
        <f>_xlfn.IFNA(VLOOKUP(I247,[1]ALL!$B:$H,4,0),"")</f>
        <v>Fit Out</v>
      </c>
      <c r="Q247" s="5" t="s">
        <v>12</v>
      </c>
      <c r="R247" s="5" t="s">
        <v>12</v>
      </c>
    </row>
    <row r="248" spans="1:18" hidden="1" x14ac:dyDescent="0.25">
      <c r="A248" s="5" t="s">
        <v>40</v>
      </c>
      <c r="B248" s="5" t="s">
        <v>1461</v>
      </c>
      <c r="C248" s="5" t="s">
        <v>1462</v>
      </c>
      <c r="D248" s="5" t="s">
        <v>1463</v>
      </c>
      <c r="E248" s="5" t="s">
        <v>17</v>
      </c>
      <c r="F248" s="5" t="str">
        <f t="shared" si="82"/>
        <v>Management</v>
      </c>
      <c r="G248" s="5" t="str">
        <f t="shared" si="88"/>
        <v>Secretary Assistant Manager</v>
      </c>
      <c r="H248" s="5" t="s">
        <v>14</v>
      </c>
      <c r="I248" s="5" t="str">
        <f t="shared" si="70"/>
        <v>-</v>
      </c>
      <c r="J248" s="5" t="str">
        <f t="shared" si="71"/>
        <v>Assistant Manager</v>
      </c>
      <c r="K248" s="7" t="s">
        <v>1206</v>
      </c>
      <c r="L248" s="7" t="s">
        <v>1120</v>
      </c>
      <c r="M248" s="7" t="s">
        <v>12</v>
      </c>
      <c r="N248" s="9">
        <v>45922</v>
      </c>
      <c r="O248" s="10" t="s">
        <v>1464</v>
      </c>
      <c r="P248" s="50" t="s">
        <v>105</v>
      </c>
      <c r="Q248" s="5" t="s">
        <v>1019</v>
      </c>
      <c r="R248" s="5" t="s">
        <v>1465</v>
      </c>
    </row>
    <row r="249" spans="1:18" hidden="1" x14ac:dyDescent="0.25">
      <c r="A249" s="5" t="s">
        <v>40</v>
      </c>
      <c r="B249" s="5" t="s">
        <v>361</v>
      </c>
      <c r="C249" s="5" t="s">
        <v>362</v>
      </c>
      <c r="D249" s="12" t="s">
        <v>1466</v>
      </c>
      <c r="E249" s="5" t="s">
        <v>17</v>
      </c>
      <c r="F249" s="5" t="str">
        <f t="shared" si="82"/>
        <v>Finance &amp; Accounting</v>
      </c>
      <c r="G249" s="5" t="str">
        <f t="shared" si="88"/>
        <v>Account Receivable Staff</v>
      </c>
      <c r="H249" s="5" t="s">
        <v>14</v>
      </c>
      <c r="I249" s="5">
        <f t="shared" si="70"/>
        <v>231868</v>
      </c>
      <c r="J249" s="5" t="str">
        <f t="shared" si="71"/>
        <v>Staff</v>
      </c>
      <c r="K249" s="7" t="str">
        <f>_xlfn.IFNA(VLOOKUP(I249,[1]ALL!$B:$H,7,0),"")</f>
        <v>Head Office - ASGO</v>
      </c>
      <c r="L249" s="7" t="str">
        <f>_xlfn.IFNA(VLOOKUP(I249,[1]ALL!$B:$H,5,0),"")</f>
        <v>Staff</v>
      </c>
      <c r="M249" s="7">
        <v>231868</v>
      </c>
      <c r="N249" s="9">
        <f>_xlfn.IFNA(VLOOKUP(I249,[1]ALL!$B:$H,3,0),"")</f>
        <v>45222</v>
      </c>
      <c r="O249" s="10" t="str">
        <f>_xlfn.IFNA(VLOOKUP(I249,[1]ALL!$B:$H,6,0),"")</f>
        <v>Account Receivable Staff</v>
      </c>
      <c r="P249" s="5" t="str">
        <f>_xlfn.IFNA(VLOOKUP(I249,[1]ALL!$B:$H,4,0),"")</f>
        <v>Finance &amp; Accounting</v>
      </c>
      <c r="Q249" s="5" t="s">
        <v>12</v>
      </c>
      <c r="R249" s="5" t="s">
        <v>12</v>
      </c>
    </row>
    <row r="250" spans="1:18" hidden="1" x14ac:dyDescent="0.25">
      <c r="A250" s="5" t="s">
        <v>743</v>
      </c>
      <c r="B250" s="5" t="s">
        <v>1467</v>
      </c>
      <c r="C250" s="5" t="s">
        <v>1468</v>
      </c>
      <c r="D250" s="5"/>
      <c r="E250" s="5" t="s">
        <v>17</v>
      </c>
      <c r="F250" s="5" t="s">
        <v>105</v>
      </c>
      <c r="G250" s="5" t="s">
        <v>105</v>
      </c>
      <c r="H250" s="5" t="s">
        <v>13</v>
      </c>
      <c r="I250" s="5" t="str">
        <f t="shared" si="70"/>
        <v>-</v>
      </c>
      <c r="J250" s="5" t="str">
        <f t="shared" si="71"/>
        <v>Staff</v>
      </c>
      <c r="K250" s="7" t="s">
        <v>1206</v>
      </c>
      <c r="L250" s="7" t="s">
        <v>942</v>
      </c>
      <c r="M250" s="7" t="s">
        <v>12</v>
      </c>
      <c r="N250" s="5"/>
      <c r="O250" s="5" t="s">
        <v>105</v>
      </c>
      <c r="P250" s="50" t="s">
        <v>105</v>
      </c>
      <c r="Q250" s="5" t="s">
        <v>12</v>
      </c>
      <c r="R250" s="5" t="s">
        <v>12</v>
      </c>
    </row>
    <row r="251" spans="1:18" hidden="1" x14ac:dyDescent="0.25">
      <c r="A251" s="5" t="s">
        <v>40</v>
      </c>
      <c r="B251" s="5" t="s">
        <v>363</v>
      </c>
      <c r="C251" s="5" t="s">
        <v>364</v>
      </c>
      <c r="D251" s="5"/>
      <c r="E251" s="5" t="s">
        <v>17</v>
      </c>
      <c r="F251" s="5" t="str">
        <f t="shared" ref="F251:F282" si="89">P251</f>
        <v>Fit Out</v>
      </c>
      <c r="G251" s="5" t="str">
        <f t="shared" ref="G251:G259" si="90">O251</f>
        <v>Fit Out Manager</v>
      </c>
      <c r="H251" s="5" t="s">
        <v>14</v>
      </c>
      <c r="I251" s="5">
        <f t="shared" si="70"/>
        <v>160413</v>
      </c>
      <c r="J251" s="5" t="str">
        <f t="shared" si="71"/>
        <v>Manager</v>
      </c>
      <c r="K251" s="7" t="str">
        <f>_xlfn.IFNA(VLOOKUP(I251,[1]ALL!$B:$H,7,0),"")</f>
        <v>Unit - MOI</v>
      </c>
      <c r="L251" s="7" t="s">
        <v>1248</v>
      </c>
      <c r="M251" s="7">
        <v>160413</v>
      </c>
      <c r="N251" s="9">
        <f>_xlfn.IFNA(VLOOKUP(I251,[1]ALL!$B:$H,3,0),"")</f>
        <v>42499</v>
      </c>
      <c r="O251" s="10" t="s">
        <v>365</v>
      </c>
      <c r="P251" s="5" t="str">
        <f>_xlfn.IFNA(VLOOKUP(I251,[1]ALL!$B:$H,4,0),"")</f>
        <v>Fit Out</v>
      </c>
      <c r="Q251" s="5" t="s">
        <v>12</v>
      </c>
      <c r="R251" s="5" t="s">
        <v>12</v>
      </c>
    </row>
    <row r="252" spans="1:18" hidden="1" x14ac:dyDescent="0.25">
      <c r="A252" s="5" t="s">
        <v>40</v>
      </c>
      <c r="B252" s="5" t="s">
        <v>366</v>
      </c>
      <c r="C252" s="5" t="s">
        <v>367</v>
      </c>
      <c r="D252" s="5" t="s">
        <v>1469</v>
      </c>
      <c r="E252" s="5" t="s">
        <v>17</v>
      </c>
      <c r="F252" s="5" t="str">
        <f t="shared" si="89"/>
        <v>Fit Out</v>
      </c>
      <c r="G252" s="5" t="str">
        <f t="shared" si="90"/>
        <v>Fit Out Senior Manager</v>
      </c>
      <c r="H252" s="5" t="s">
        <v>14</v>
      </c>
      <c r="I252" s="5">
        <f t="shared" si="70"/>
        <v>150670</v>
      </c>
      <c r="J252" s="5" t="str">
        <f t="shared" si="71"/>
        <v>Senior Manager</v>
      </c>
      <c r="K252" s="7" t="str">
        <f>_xlfn.IFNA(VLOOKUP(I252,[1]ALL!$B:$H,7,0),"")</f>
        <v>Unit - ASHTA</v>
      </c>
      <c r="L252" s="7" t="str">
        <f>_xlfn.IFNA(VLOOKUP(I252,[1]ALL!$B:$H,5,0),"")</f>
        <v>Senior Manager</v>
      </c>
      <c r="M252" s="7">
        <v>150670</v>
      </c>
      <c r="N252" s="9">
        <f>_xlfn.IFNA(VLOOKUP(I252,[1]ALL!$B:$H,3,0),"")</f>
        <v>42220</v>
      </c>
      <c r="O252" s="10" t="s">
        <v>368</v>
      </c>
      <c r="P252" s="5" t="str">
        <f>_xlfn.IFNA(VLOOKUP(I252,[1]ALL!$B:$H,4,0),"")</f>
        <v>Fit Out</v>
      </c>
      <c r="Q252" s="5" t="s">
        <v>12</v>
      </c>
      <c r="R252" s="5" t="s">
        <v>12</v>
      </c>
    </row>
    <row r="253" spans="1:18" hidden="1" x14ac:dyDescent="0.25">
      <c r="A253" s="5" t="s">
        <v>40</v>
      </c>
      <c r="B253" s="5" t="s">
        <v>1470</v>
      </c>
      <c r="C253" s="5" t="s">
        <v>1471</v>
      </c>
      <c r="D253" s="5"/>
      <c r="E253" s="5" t="s">
        <v>17</v>
      </c>
      <c r="F253" s="5" t="str">
        <f t="shared" si="89"/>
        <v>Fit Out</v>
      </c>
      <c r="G253" s="5" t="str">
        <f t="shared" si="90"/>
        <v>Fit Out Administration Staff</v>
      </c>
      <c r="H253" s="5" t="s">
        <v>13</v>
      </c>
      <c r="I253" s="5" t="str">
        <f t="shared" si="70"/>
        <v>-</v>
      </c>
      <c r="J253" s="5" t="str">
        <f t="shared" si="71"/>
        <v>Staff</v>
      </c>
      <c r="K253" s="7" t="s">
        <v>1206</v>
      </c>
      <c r="L253" s="7" t="s">
        <v>942</v>
      </c>
      <c r="M253" s="7" t="s">
        <v>12</v>
      </c>
      <c r="N253" s="9" t="str">
        <f>_xlfn.IFNA(VLOOKUP(I253,[1]ALL!$B:$H,3,0),"")</f>
        <v/>
      </c>
      <c r="O253" s="10" t="s">
        <v>1472</v>
      </c>
      <c r="P253" s="5" t="s">
        <v>148</v>
      </c>
      <c r="Q253" s="5" t="s">
        <v>12</v>
      </c>
      <c r="R253" s="5" t="s">
        <v>12</v>
      </c>
    </row>
    <row r="254" spans="1:18" hidden="1" x14ac:dyDescent="0.25">
      <c r="A254" s="5" t="s">
        <v>40</v>
      </c>
      <c r="B254" s="5" t="s">
        <v>1473</v>
      </c>
      <c r="C254" s="5" t="s">
        <v>1474</v>
      </c>
      <c r="D254" s="5" t="s">
        <v>1475</v>
      </c>
      <c r="E254" s="5" t="s">
        <v>17</v>
      </c>
      <c r="F254" s="5" t="str">
        <f t="shared" ref="F254" si="91">P254</f>
        <v>Procurement</v>
      </c>
      <c r="G254" s="5" t="str">
        <f t="shared" ref="G254" si="92">O254</f>
        <v>Procurement Supervisor</v>
      </c>
      <c r="H254" s="5" t="s">
        <v>14</v>
      </c>
      <c r="I254" s="5" t="str">
        <f t="shared" ref="I254" si="93">M254</f>
        <v>-</v>
      </c>
      <c r="J254" s="5" t="str">
        <f t="shared" ref="J254" si="94">L254</f>
        <v>Supervisor</v>
      </c>
      <c r="K254" s="7" t="s">
        <v>1231</v>
      </c>
      <c r="L254" s="7" t="s">
        <v>986</v>
      </c>
      <c r="M254" s="7" t="s">
        <v>12</v>
      </c>
      <c r="N254" s="9">
        <v>45964</v>
      </c>
      <c r="O254" s="10" t="s">
        <v>184</v>
      </c>
      <c r="P254" s="5" t="s">
        <v>183</v>
      </c>
      <c r="Q254" s="5" t="s">
        <v>1019</v>
      </c>
      <c r="R254" s="5" t="s">
        <v>307</v>
      </c>
    </row>
    <row r="255" spans="1:18" hidden="1" x14ac:dyDescent="0.25">
      <c r="A255" s="5" t="s">
        <v>40</v>
      </c>
      <c r="B255" s="5" t="s">
        <v>369</v>
      </c>
      <c r="C255" s="5" t="s">
        <v>370</v>
      </c>
      <c r="D255" s="5"/>
      <c r="E255" s="5" t="s">
        <v>17</v>
      </c>
      <c r="F255" s="5" t="str">
        <f t="shared" si="89"/>
        <v>Brand &amp; Design</v>
      </c>
      <c r="G255" s="5" t="str">
        <f t="shared" si="90"/>
        <v>Brand &amp; Design Asst. Manager</v>
      </c>
      <c r="H255" s="5" t="s">
        <v>14</v>
      </c>
      <c r="I255" s="5">
        <f t="shared" si="70"/>
        <v>140164</v>
      </c>
      <c r="J255" s="5" t="str">
        <f t="shared" si="71"/>
        <v>Assistant Manager</v>
      </c>
      <c r="K255" s="7" t="str">
        <f>_xlfn.IFNA(VLOOKUP(I255,[1]ALL!$B:$H,7,0),"")</f>
        <v>Unit - PIK Avenue</v>
      </c>
      <c r="L255" s="7" t="str">
        <f>_xlfn.IFNA(VLOOKUP(I255,[1]ALL!$B:$H,5,0),"")</f>
        <v>Assistant Manager</v>
      </c>
      <c r="M255" s="7">
        <v>140164</v>
      </c>
      <c r="N255" s="9">
        <f>_xlfn.IFNA(VLOOKUP(I255,[1]ALL!$B:$H,3,0),"")</f>
        <v>41682</v>
      </c>
      <c r="O255" s="10" t="str">
        <f>_xlfn.IFNA(VLOOKUP(I255,[1]ALL!$B:$H,6,0),"")</f>
        <v>Brand &amp; Design Asst. Manager</v>
      </c>
      <c r="P255" s="5" t="str">
        <f>_xlfn.IFNA(VLOOKUP(I255,[1]ALL!$B:$H,4,0),"")</f>
        <v>Brand &amp; Design</v>
      </c>
      <c r="Q255" s="5" t="s">
        <v>12</v>
      </c>
      <c r="R255" s="5" t="s">
        <v>12</v>
      </c>
    </row>
    <row r="256" spans="1:18" hidden="1" x14ac:dyDescent="0.25">
      <c r="A256" s="5" t="s">
        <v>40</v>
      </c>
      <c r="B256" s="5" t="s">
        <v>373</v>
      </c>
      <c r="C256" s="5" t="s">
        <v>374</v>
      </c>
      <c r="D256" s="5" t="s">
        <v>1476</v>
      </c>
      <c r="E256" s="5" t="s">
        <v>17</v>
      </c>
      <c r="F256" s="5" t="str">
        <f t="shared" si="89"/>
        <v>Procurement</v>
      </c>
      <c r="G256" s="5" t="str">
        <f t="shared" si="90"/>
        <v>Procurement Supervisor</v>
      </c>
      <c r="H256" s="5" t="s">
        <v>14</v>
      </c>
      <c r="I256" s="5">
        <f t="shared" si="70"/>
        <v>241461</v>
      </c>
      <c r="J256" s="5" t="str">
        <f t="shared" si="71"/>
        <v>Supervisor</v>
      </c>
      <c r="K256" s="7" t="s">
        <v>1206</v>
      </c>
      <c r="L256" s="7" t="s">
        <v>986</v>
      </c>
      <c r="M256" s="7">
        <v>241461</v>
      </c>
      <c r="N256" s="9">
        <v>45516</v>
      </c>
      <c r="O256" s="10" t="s">
        <v>184</v>
      </c>
      <c r="P256" s="5" t="s">
        <v>183</v>
      </c>
      <c r="Q256" s="5" t="s">
        <v>12</v>
      </c>
      <c r="R256" s="5" t="s">
        <v>12</v>
      </c>
    </row>
    <row r="257" spans="1:18" hidden="1" x14ac:dyDescent="0.25">
      <c r="A257" s="5" t="s">
        <v>40</v>
      </c>
      <c r="B257" s="5" t="s">
        <v>375</v>
      </c>
      <c r="C257" s="5" t="s">
        <v>376</v>
      </c>
      <c r="D257" s="5" t="s">
        <v>1477</v>
      </c>
      <c r="E257" s="5" t="s">
        <v>17</v>
      </c>
      <c r="F257" s="5" t="str">
        <f t="shared" si="89"/>
        <v>Business Development</v>
      </c>
      <c r="G257" s="5" t="str">
        <f t="shared" si="90"/>
        <v>Business Development Senior Assistant Manager</v>
      </c>
      <c r="H257" s="5" t="s">
        <v>14</v>
      </c>
      <c r="I257" s="5">
        <f t="shared" si="70"/>
        <v>190243</v>
      </c>
      <c r="J257" s="5" t="str">
        <f t="shared" si="71"/>
        <v>Senior Assistant Manager</v>
      </c>
      <c r="K257" s="7" t="str">
        <f>_xlfn.IFNA(VLOOKUP(I257,[1]ALL!$B:$H,7,0),"")</f>
        <v>Head Office - ASGO</v>
      </c>
      <c r="L257" s="7" t="s">
        <v>1478</v>
      </c>
      <c r="M257" s="7">
        <v>190243</v>
      </c>
      <c r="N257" s="9">
        <f>_xlfn.IFNA(VLOOKUP(I257,[1]ALL!$B:$H,3,0),"")</f>
        <v>43528</v>
      </c>
      <c r="O257" s="10" t="s">
        <v>377</v>
      </c>
      <c r="P257" s="5" t="str">
        <f>_xlfn.IFNA(VLOOKUP(I257,[1]ALL!$B:$H,4,0),"")</f>
        <v>Business Development</v>
      </c>
      <c r="Q257" s="5" t="s">
        <v>12</v>
      </c>
      <c r="R257" s="5" t="s">
        <v>12</v>
      </c>
    </row>
    <row r="258" spans="1:18" hidden="1" x14ac:dyDescent="0.25">
      <c r="A258" s="5" t="s">
        <v>40</v>
      </c>
      <c r="B258" s="5" t="s">
        <v>378</v>
      </c>
      <c r="C258" s="34" t="s">
        <v>379</v>
      </c>
      <c r="D258" s="5" t="s">
        <v>1479</v>
      </c>
      <c r="E258" s="5" t="s">
        <v>17</v>
      </c>
      <c r="F258" s="5" t="str">
        <f t="shared" si="89"/>
        <v>HR &amp; GA</v>
      </c>
      <c r="G258" s="5" t="str">
        <f t="shared" si="90"/>
        <v>HR &amp; GA Supervisor</v>
      </c>
      <c r="H258" s="5" t="s">
        <v>14</v>
      </c>
      <c r="I258" s="5">
        <f t="shared" ref="I258:I317" si="95">M258</f>
        <v>141230</v>
      </c>
      <c r="J258" s="5" t="str">
        <f t="shared" ref="J258:J317" si="96">L258</f>
        <v>Supervisor</v>
      </c>
      <c r="K258" s="7" t="str">
        <f>_xlfn.IFNA(VLOOKUP(I258,[1]ALL!$B:$H,7,0),"")</f>
        <v>Head Office - ASGO</v>
      </c>
      <c r="L258" s="7" t="str">
        <f>_xlfn.IFNA(VLOOKUP(I258,[1]ALL!$B:$H,5,0),"")</f>
        <v>Supervisor</v>
      </c>
      <c r="M258" s="7">
        <v>141230</v>
      </c>
      <c r="N258" s="9">
        <f>_xlfn.IFNA(VLOOKUP(I258,[1]ALL!$B:$H,3,0),"")</f>
        <v>41943</v>
      </c>
      <c r="O258" s="10" t="str">
        <f>_xlfn.IFNA(VLOOKUP(I258,[1]ALL!$B:$H,6,0),"")</f>
        <v>HR &amp; GA Supervisor</v>
      </c>
      <c r="P258" s="5" t="str">
        <f>_xlfn.IFNA(VLOOKUP(I258,[1]ALL!$B:$H,4,0),"")</f>
        <v>HR &amp; GA</v>
      </c>
      <c r="Q258" s="5" t="s">
        <v>12</v>
      </c>
      <c r="R258" s="5" t="s">
        <v>12</v>
      </c>
    </row>
    <row r="259" spans="1:18" hidden="1" x14ac:dyDescent="0.25">
      <c r="A259" t="s">
        <v>40</v>
      </c>
      <c r="B259" t="s">
        <v>381</v>
      </c>
      <c r="C259" s="50" t="s">
        <v>382</v>
      </c>
      <c r="D259" s="164" t="s">
        <v>1480</v>
      </c>
      <c r="E259" s="5" t="s">
        <v>17</v>
      </c>
      <c r="F259" s="5" t="str">
        <f t="shared" si="89"/>
        <v>Operational</v>
      </c>
      <c r="G259" s="5" t="str">
        <f t="shared" si="90"/>
        <v>Deputy Operation Manager</v>
      </c>
      <c r="H259" s="5" t="s">
        <v>14</v>
      </c>
      <c r="I259" s="5">
        <f t="shared" si="95"/>
        <v>240996</v>
      </c>
      <c r="J259" s="5" t="str">
        <f t="shared" si="96"/>
        <v>Manager</v>
      </c>
      <c r="K259" s="7" t="s">
        <v>1206</v>
      </c>
      <c r="L259" s="7" t="s">
        <v>1248</v>
      </c>
      <c r="M259" s="7">
        <v>240996</v>
      </c>
      <c r="N259" s="9">
        <v>45454</v>
      </c>
      <c r="O259" s="10" t="s">
        <v>383</v>
      </c>
      <c r="P259" s="5" t="s">
        <v>121</v>
      </c>
      <c r="Q259" s="5" t="s">
        <v>12</v>
      </c>
      <c r="R259" s="5" t="s">
        <v>12</v>
      </c>
    </row>
    <row r="260" spans="1:18" hidden="1" x14ac:dyDescent="0.25">
      <c r="A260" s="5" t="s">
        <v>40</v>
      </c>
      <c r="B260" s="5" t="s">
        <v>384</v>
      </c>
      <c r="C260" s="35" t="s">
        <v>385</v>
      </c>
      <c r="D260" s="5" t="s">
        <v>1481</v>
      </c>
      <c r="E260" s="5" t="s">
        <v>17</v>
      </c>
      <c r="F260" s="5" t="str">
        <f t="shared" si="89"/>
        <v>Leasing</v>
      </c>
      <c r="G260" s="5" t="str">
        <f t="shared" ref="G260:G282" si="97">O260</f>
        <v>Leasing Staff</v>
      </c>
      <c r="H260" s="5" t="s">
        <v>14</v>
      </c>
      <c r="I260" s="5">
        <f t="shared" si="95"/>
        <v>220902</v>
      </c>
      <c r="J260" s="5" t="str">
        <f t="shared" si="96"/>
        <v>Staff</v>
      </c>
      <c r="K260" s="7" t="str">
        <f>_xlfn.IFNA(VLOOKUP(I260,[1]ALL!$B:$H,7,0),"")</f>
        <v>Unit - MOI</v>
      </c>
      <c r="L260" s="7" t="str">
        <f>_xlfn.IFNA(VLOOKUP(I260,[1]ALL!$B:$H,5,0),"")</f>
        <v>Staff</v>
      </c>
      <c r="M260" s="7">
        <v>220902</v>
      </c>
      <c r="N260" s="9">
        <f>_xlfn.IFNA(VLOOKUP(I260,[1]ALL!$B:$H,3,0),"")</f>
        <v>44739</v>
      </c>
      <c r="O260" s="10" t="str">
        <f>_xlfn.IFNA(VLOOKUP(I260,[1]ALL!$B:$H,6,0),"")</f>
        <v>Leasing Staff</v>
      </c>
      <c r="P260" s="5" t="str">
        <f>_xlfn.IFNA(VLOOKUP(I260,[1]ALL!$B:$H,4,0),"")</f>
        <v>Leasing</v>
      </c>
      <c r="Q260" s="5" t="s">
        <v>12</v>
      </c>
      <c r="R260" s="5" t="s">
        <v>12</v>
      </c>
    </row>
    <row r="261" spans="1:18" hidden="1" x14ac:dyDescent="0.25">
      <c r="A261" s="5" t="s">
        <v>40</v>
      </c>
      <c r="B261" s="5" t="s">
        <v>386</v>
      </c>
      <c r="C261" s="5" t="s">
        <v>387</v>
      </c>
      <c r="D261" s="5" t="s">
        <v>1482</v>
      </c>
      <c r="E261" s="5" t="s">
        <v>17</v>
      </c>
      <c r="F261" s="5" t="str">
        <f t="shared" si="89"/>
        <v>Legal &amp; Govrel</v>
      </c>
      <c r="G261" s="5" t="str">
        <f t="shared" si="97"/>
        <v>Legal Supervisor</v>
      </c>
      <c r="H261" s="5" t="s">
        <v>14</v>
      </c>
      <c r="I261" s="5">
        <f t="shared" si="95"/>
        <v>191124</v>
      </c>
      <c r="J261" s="5" t="str">
        <f t="shared" si="96"/>
        <v>Supervisor</v>
      </c>
      <c r="K261" s="7" t="str">
        <f>_xlfn.IFNA(VLOOKUP(I261,[1]ALL!$B:$H,7,0),"")</f>
        <v>Head Office - ASGO</v>
      </c>
      <c r="L261" s="7" t="str">
        <f>_xlfn.IFNA(VLOOKUP(I261,[1]ALL!$B:$H,5,0),"")</f>
        <v>Supervisor</v>
      </c>
      <c r="M261" s="7">
        <v>191124</v>
      </c>
      <c r="N261" s="9">
        <f>_xlfn.IFNA(VLOOKUP(I261,[1]ALL!$B:$H,3,0),"")</f>
        <v>43801</v>
      </c>
      <c r="O261" s="10" t="str">
        <f>_xlfn.IFNA(VLOOKUP(I261,[1]ALL!$B:$H,6,0),"")</f>
        <v>Legal Supervisor</v>
      </c>
      <c r="P261" s="5" t="str">
        <f>_xlfn.IFNA(VLOOKUP(I261,[1]ALL!$B:$H,4,0),"")</f>
        <v>Legal &amp; Govrel</v>
      </c>
      <c r="Q261" s="5" t="s">
        <v>12</v>
      </c>
      <c r="R261" s="5" t="s">
        <v>12</v>
      </c>
    </row>
    <row r="262" spans="1:18" hidden="1" x14ac:dyDescent="0.25">
      <c r="A262" s="5" t="s">
        <v>743</v>
      </c>
      <c r="B262" s="5" t="s">
        <v>1483</v>
      </c>
      <c r="C262" s="5" t="s">
        <v>1484</v>
      </c>
      <c r="D262" s="5"/>
      <c r="E262" s="5" t="s">
        <v>23</v>
      </c>
      <c r="F262" s="5" t="str">
        <f t="shared" si="89"/>
        <v>IT</v>
      </c>
      <c r="G262" s="5" t="str">
        <f t="shared" si="97"/>
        <v>IT Staff</v>
      </c>
      <c r="H262" s="5" t="s">
        <v>13</v>
      </c>
      <c r="I262" s="5" t="str">
        <f t="shared" si="95"/>
        <v>-</v>
      </c>
      <c r="J262" s="5" t="str">
        <f t="shared" si="96"/>
        <v>Staff</v>
      </c>
      <c r="K262" s="7" t="s">
        <v>1255</v>
      </c>
      <c r="L262" s="7" t="s">
        <v>942</v>
      </c>
      <c r="M262" s="7" t="s">
        <v>12</v>
      </c>
      <c r="N262" s="9" t="str">
        <f>_xlfn.IFNA(VLOOKUP(I262,[1]ALL!$B:$H,3,0),"")</f>
        <v/>
      </c>
      <c r="O262" s="10" t="s">
        <v>1375</v>
      </c>
      <c r="P262" s="5" t="s">
        <v>78</v>
      </c>
      <c r="Q262" s="5" t="s">
        <v>12</v>
      </c>
      <c r="R262" s="5" t="s">
        <v>12</v>
      </c>
    </row>
    <row r="263" spans="1:18" hidden="1" x14ac:dyDescent="0.25">
      <c r="A263" s="5" t="s">
        <v>40</v>
      </c>
      <c r="B263" s="5" t="s">
        <v>388</v>
      </c>
      <c r="C263" s="5" t="s">
        <v>389</v>
      </c>
      <c r="D263" s="5" t="s">
        <v>1485</v>
      </c>
      <c r="E263" s="5" t="s">
        <v>17</v>
      </c>
      <c r="F263" s="5" t="str">
        <f t="shared" si="89"/>
        <v>Fit Out</v>
      </c>
      <c r="G263" s="5" t="str">
        <f t="shared" si="97"/>
        <v>Fit Out Manager</v>
      </c>
      <c r="H263" s="5" t="s">
        <v>14</v>
      </c>
      <c r="I263" s="5">
        <f t="shared" si="95"/>
        <v>190230</v>
      </c>
      <c r="J263" s="5" t="str">
        <f t="shared" si="96"/>
        <v>Manager</v>
      </c>
      <c r="K263" s="7" t="str">
        <f>_xlfn.IFNA(VLOOKUP(I263,[1]ALL!$B:$H,7,0),"")</f>
        <v>Unit - MOI</v>
      </c>
      <c r="L263" s="7" t="str">
        <f>_xlfn.IFNA(VLOOKUP(I263,[1]ALL!$B:$H,5,0),"")</f>
        <v>Manager</v>
      </c>
      <c r="M263" s="7">
        <v>190230</v>
      </c>
      <c r="N263" s="9">
        <f>_xlfn.IFNA(VLOOKUP(I263,[1]ALL!$B:$H,3,0),"")</f>
        <v>43525</v>
      </c>
      <c r="O263" s="10" t="str">
        <f>_xlfn.IFNA(VLOOKUP(I263,[1]ALL!$B:$H,6,0),"")</f>
        <v>Fit Out Manager</v>
      </c>
      <c r="P263" s="5" t="str">
        <f>_xlfn.IFNA(VLOOKUP(I263,[1]ALL!$B:$H,4,0),"")</f>
        <v>Fit Out</v>
      </c>
      <c r="Q263" s="5" t="s">
        <v>12</v>
      </c>
      <c r="R263" s="5" t="s">
        <v>12</v>
      </c>
    </row>
    <row r="264" spans="1:18" hidden="1" x14ac:dyDescent="0.25">
      <c r="A264" s="13" t="s">
        <v>40</v>
      </c>
      <c r="B264" s="187" t="s">
        <v>390</v>
      </c>
      <c r="C264" s="187" t="s">
        <v>391</v>
      </c>
      <c r="D264" s="187" t="s">
        <v>1486</v>
      </c>
      <c r="E264" s="13" t="s">
        <v>17</v>
      </c>
      <c r="F264" s="13" t="str">
        <f t="shared" si="89"/>
        <v>Procurement</v>
      </c>
      <c r="G264" s="13" t="str">
        <f t="shared" si="97"/>
        <v>Procurement Supervisor</v>
      </c>
      <c r="H264" s="13" t="s">
        <v>14</v>
      </c>
      <c r="I264" s="13">
        <f t="shared" si="95"/>
        <v>241106</v>
      </c>
      <c r="J264" s="13" t="str">
        <f t="shared" si="96"/>
        <v>Supervisor</v>
      </c>
      <c r="K264" s="181" t="s">
        <v>1206</v>
      </c>
      <c r="L264" s="181" t="s">
        <v>986</v>
      </c>
      <c r="M264" s="181">
        <v>241106</v>
      </c>
      <c r="N264" s="185">
        <v>45467</v>
      </c>
      <c r="O264" s="186" t="s">
        <v>184</v>
      </c>
      <c r="P264" s="13" t="s">
        <v>183</v>
      </c>
      <c r="Q264" s="13" t="s">
        <v>12</v>
      </c>
      <c r="R264" s="13" t="s">
        <v>12</v>
      </c>
    </row>
    <row r="265" spans="1:18" hidden="1" x14ac:dyDescent="0.25">
      <c r="A265" s="5" t="s">
        <v>40</v>
      </c>
      <c r="B265" s="5" t="s">
        <v>392</v>
      </c>
      <c r="C265" s="5" t="s">
        <v>393</v>
      </c>
      <c r="D265" s="5" t="s">
        <v>1487</v>
      </c>
      <c r="E265" s="5" t="s">
        <v>17</v>
      </c>
      <c r="F265" s="5" t="str">
        <f t="shared" si="89"/>
        <v>Leasing</v>
      </c>
      <c r="G265" s="5" t="str">
        <f t="shared" si="97"/>
        <v>Leasing Manager</v>
      </c>
      <c r="H265" s="5" t="s">
        <v>14</v>
      </c>
      <c r="I265" s="5" t="str">
        <f t="shared" si="95"/>
        <v>-</v>
      </c>
      <c r="J265" s="5" t="str">
        <f t="shared" si="96"/>
        <v>Manager</v>
      </c>
      <c r="K265" s="7" t="s">
        <v>1231</v>
      </c>
      <c r="L265" s="7" t="s">
        <v>1248</v>
      </c>
      <c r="M265" s="7" t="s">
        <v>12</v>
      </c>
      <c r="N265" s="9">
        <v>45840</v>
      </c>
      <c r="O265" s="10" t="s">
        <v>116</v>
      </c>
      <c r="P265" s="5" t="s">
        <v>115</v>
      </c>
      <c r="Q265" s="5" t="s">
        <v>12</v>
      </c>
      <c r="R265" s="5" t="s">
        <v>12</v>
      </c>
    </row>
    <row r="266" spans="1:18" x14ac:dyDescent="0.25">
      <c r="A266" s="5" t="s">
        <v>40</v>
      </c>
      <c r="B266" s="5" t="s">
        <v>1488</v>
      </c>
      <c r="C266" s="5" t="s">
        <v>1489</v>
      </c>
      <c r="D266" s="5" t="s">
        <v>1490</v>
      </c>
      <c r="E266" s="5" t="s">
        <v>17</v>
      </c>
      <c r="F266" s="5" t="str">
        <f t="shared" si="89"/>
        <v>Innovation</v>
      </c>
      <c r="G266" s="5" t="str">
        <f t="shared" si="97"/>
        <v>Innovation Admin</v>
      </c>
      <c r="H266" s="5" t="s">
        <v>13</v>
      </c>
      <c r="I266" s="5">
        <f t="shared" si="95"/>
        <v>231792</v>
      </c>
      <c r="J266" s="5" t="str">
        <f t="shared" si="96"/>
        <v>Staff</v>
      </c>
      <c r="K266" s="7" t="str">
        <f>_xlfn.IFNA(VLOOKUP(I266,[1]ALL!$B:$H,7,0),"")</f>
        <v>Head Office - ASGO</v>
      </c>
      <c r="L266" s="7" t="str">
        <f>_xlfn.IFNA(VLOOKUP(I266,[1]ALL!$B:$H,5,0),"")</f>
        <v>Staff</v>
      </c>
      <c r="M266" s="7">
        <v>231792</v>
      </c>
      <c r="N266" s="9">
        <f>_xlfn.IFNA(VLOOKUP(I266,[1]ALL!$B:$H,3,0),"")</f>
        <v>45215</v>
      </c>
      <c r="O266" s="10" t="str">
        <f>_xlfn.IFNA(VLOOKUP(I266,[1]ALL!$B:$H,6,0),"")</f>
        <v>Innovation Admin</v>
      </c>
      <c r="P266" s="5" t="str">
        <f>_xlfn.IFNA(VLOOKUP(I266,[1]ALL!$B:$H,4,0),"")</f>
        <v>Innovation</v>
      </c>
      <c r="Q266" s="5" t="s">
        <v>12</v>
      </c>
      <c r="R266" s="5" t="s">
        <v>12</v>
      </c>
    </row>
    <row r="267" spans="1:18" x14ac:dyDescent="0.25">
      <c r="A267" s="5" t="s">
        <v>40</v>
      </c>
      <c r="B267" s="5" t="s">
        <v>1491</v>
      </c>
      <c r="C267" s="5" t="s">
        <v>1492</v>
      </c>
      <c r="D267" s="5" t="s">
        <v>1493</v>
      </c>
      <c r="E267" s="5" t="s">
        <v>17</v>
      </c>
      <c r="F267" s="5" t="str">
        <f t="shared" si="89"/>
        <v>Innovation</v>
      </c>
      <c r="G267" s="5" t="str">
        <f t="shared" si="97"/>
        <v>Software Engineering Supervisor</v>
      </c>
      <c r="H267" s="5" t="s">
        <v>13</v>
      </c>
      <c r="I267" s="5">
        <f t="shared" si="95"/>
        <v>240074</v>
      </c>
      <c r="J267" s="5" t="str">
        <f t="shared" si="96"/>
        <v>Supervisor</v>
      </c>
      <c r="K267" s="7" t="str">
        <f>_xlfn.IFNA(VLOOKUP(I267,[1]ALL!$B:$H,7,0),"")</f>
        <v>Head Office - ASGO</v>
      </c>
      <c r="L267" s="7" t="str">
        <f>_xlfn.IFNA(VLOOKUP(I267,[1]ALL!$B:$H,5,0),"")</f>
        <v>Supervisor</v>
      </c>
      <c r="M267" s="7">
        <v>240074</v>
      </c>
      <c r="N267" s="9">
        <f>_xlfn.IFNA(VLOOKUP(I267,[1]ALL!$B:$H,3,0),"")</f>
        <v>45306</v>
      </c>
      <c r="O267" s="10" t="str">
        <f>_xlfn.IFNA(VLOOKUP(I267,[1]ALL!$B:$H,6,0),"")</f>
        <v>Software Engineering Supervisor</v>
      </c>
      <c r="P267" s="5" t="str">
        <f>_xlfn.IFNA(VLOOKUP(I267,[1]ALL!$B:$H,4,0),"")</f>
        <v>Innovation</v>
      </c>
      <c r="Q267" s="5" t="s">
        <v>12</v>
      </c>
      <c r="R267" s="5" t="s">
        <v>12</v>
      </c>
    </row>
    <row r="268" spans="1:18" hidden="1" x14ac:dyDescent="0.25">
      <c r="A268" s="5" t="s">
        <v>40</v>
      </c>
      <c r="B268" s="5" t="s">
        <v>396</v>
      </c>
      <c r="C268" s="5" t="s">
        <v>397</v>
      </c>
      <c r="D268" s="5" t="s">
        <v>1241</v>
      </c>
      <c r="E268" s="5" t="s">
        <v>17</v>
      </c>
      <c r="F268" s="5" t="str">
        <f t="shared" si="89"/>
        <v>Finance &amp; Accounting</v>
      </c>
      <c r="G268" s="5" t="str">
        <f t="shared" si="97"/>
        <v>Account Receivable Staff</v>
      </c>
      <c r="H268" s="5" t="s">
        <v>14</v>
      </c>
      <c r="I268" s="5">
        <f t="shared" si="95"/>
        <v>230882</v>
      </c>
      <c r="J268" s="5" t="str">
        <f t="shared" si="96"/>
        <v>Staff</v>
      </c>
      <c r="K268" s="7" t="str">
        <f>_xlfn.IFNA(VLOOKUP(I268,[1]ALL!$B:$H,7,0),"")</f>
        <v>Head Office - ASGO</v>
      </c>
      <c r="L268" s="7" t="str">
        <f>_xlfn.IFNA(VLOOKUP(I268,[1]ALL!$B:$H,5,0),"")</f>
        <v>Staff</v>
      </c>
      <c r="M268" s="7">
        <v>230882</v>
      </c>
      <c r="N268" s="9">
        <f>_xlfn.IFNA(VLOOKUP(I268,[1]ALL!$B:$H,3,0),"")</f>
        <v>45089</v>
      </c>
      <c r="O268" s="10" t="str">
        <f>_xlfn.IFNA(VLOOKUP(I268,[1]ALL!$B:$H,6,0),"")</f>
        <v>Account Receivable Staff</v>
      </c>
      <c r="P268" s="5" t="str">
        <f>_xlfn.IFNA(VLOOKUP(I268,[1]ALL!$B:$H,4,0),"")</f>
        <v>Finance &amp; Accounting</v>
      </c>
      <c r="Q268" s="5" t="s">
        <v>12</v>
      </c>
      <c r="R268" s="5" t="s">
        <v>12</v>
      </c>
    </row>
    <row r="269" spans="1:18" hidden="1" x14ac:dyDescent="0.25">
      <c r="A269" s="5" t="s">
        <v>40</v>
      </c>
      <c r="B269" s="5" t="s">
        <v>398</v>
      </c>
      <c r="C269" s="5" t="s">
        <v>399</v>
      </c>
      <c r="D269" s="5" t="s">
        <v>1494</v>
      </c>
      <c r="E269" s="5" t="s">
        <v>17</v>
      </c>
      <c r="F269" s="5" t="str">
        <f t="shared" si="89"/>
        <v>Finance &amp; Accounting</v>
      </c>
      <c r="G269" s="5" t="str">
        <f t="shared" si="97"/>
        <v>Tax Staff</v>
      </c>
      <c r="H269" s="5" t="s">
        <v>14</v>
      </c>
      <c r="I269" s="5">
        <f t="shared" si="95"/>
        <v>242136</v>
      </c>
      <c r="J269" s="5" t="str">
        <f t="shared" si="96"/>
        <v>Staff</v>
      </c>
      <c r="K269" s="7" t="s">
        <v>1206</v>
      </c>
      <c r="L269" s="7" t="s">
        <v>942</v>
      </c>
      <c r="M269" s="7">
        <v>242136</v>
      </c>
      <c r="N269" s="9">
        <v>45628</v>
      </c>
      <c r="O269" s="10" t="s">
        <v>99</v>
      </c>
      <c r="P269" s="5" t="s">
        <v>51</v>
      </c>
      <c r="Q269" s="5" t="s">
        <v>12</v>
      </c>
      <c r="R269" s="5" t="s">
        <v>12</v>
      </c>
    </row>
    <row r="270" spans="1:18" hidden="1" x14ac:dyDescent="0.25">
      <c r="A270" s="5" t="s">
        <v>40</v>
      </c>
      <c r="B270" s="5" t="s">
        <v>1495</v>
      </c>
      <c r="C270" s="5" t="s">
        <v>1496</v>
      </c>
      <c r="D270" s="5"/>
      <c r="E270" s="5" t="s">
        <v>17</v>
      </c>
      <c r="F270" s="5" t="str">
        <f t="shared" si="89"/>
        <v>CRM</v>
      </c>
      <c r="G270" s="5" t="str">
        <f t="shared" si="97"/>
        <v>ASRI Living Staff</v>
      </c>
      <c r="H270" s="5" t="s">
        <v>13</v>
      </c>
      <c r="I270" s="5">
        <f t="shared" si="95"/>
        <v>210543</v>
      </c>
      <c r="J270" s="5" t="str">
        <f t="shared" si="96"/>
        <v>Senior Staff</v>
      </c>
      <c r="K270" s="7" t="str">
        <f>_xlfn.IFNA(VLOOKUP(I270,[1]ALL!$B:$H,7,0),"")</f>
        <v>Unit - PIK Avenue</v>
      </c>
      <c r="L270" s="7" t="str">
        <f>_xlfn.IFNA(VLOOKUP(I270,[1]ALL!$B:$H,5,0),"")</f>
        <v>Senior Staff</v>
      </c>
      <c r="M270" s="7">
        <v>210543</v>
      </c>
      <c r="N270" s="9">
        <f>_xlfn.IFNA(VLOOKUP(I270,[1]ALL!$B:$H,3,0),"")</f>
        <v>44389</v>
      </c>
      <c r="O270" s="10" t="str">
        <f>_xlfn.IFNA(VLOOKUP(I270,[1]ALL!$B:$H,6,0),"")</f>
        <v>ASRI Living Staff</v>
      </c>
      <c r="P270" s="5" t="s">
        <v>240</v>
      </c>
      <c r="Q270" s="5" t="s">
        <v>12</v>
      </c>
      <c r="R270" s="5" t="s">
        <v>12</v>
      </c>
    </row>
    <row r="271" spans="1:18" hidden="1" x14ac:dyDescent="0.25">
      <c r="A271" s="5" t="s">
        <v>40</v>
      </c>
      <c r="B271" s="5" t="s">
        <v>400</v>
      </c>
      <c r="C271" s="5" t="s">
        <v>401</v>
      </c>
      <c r="D271" s="5" t="s">
        <v>1497</v>
      </c>
      <c r="E271" s="5" t="s">
        <v>17</v>
      </c>
      <c r="F271" s="5" t="str">
        <f t="shared" si="89"/>
        <v>HR &amp; GA</v>
      </c>
      <c r="G271" s="5" t="str">
        <f t="shared" si="97"/>
        <v>Compensation &amp; Benefit Manager</v>
      </c>
      <c r="H271" s="5" t="s">
        <v>14</v>
      </c>
      <c r="I271" s="5">
        <f t="shared" si="95"/>
        <v>141051</v>
      </c>
      <c r="J271" s="5" t="str">
        <f t="shared" si="96"/>
        <v>Manager</v>
      </c>
      <c r="K271" s="7" t="str">
        <f>_xlfn.IFNA(VLOOKUP(I271,[1]ALL!$B:$H,7,0),"")</f>
        <v>Head Office - ASGO</v>
      </c>
      <c r="L271" s="7" t="str">
        <f>_xlfn.IFNA(VLOOKUP(I271,[1]ALL!$B:$H,5,0),"")</f>
        <v>Manager</v>
      </c>
      <c r="M271" s="7">
        <v>141051</v>
      </c>
      <c r="N271" s="9">
        <f>_xlfn.IFNA(VLOOKUP(I271,[1]ALL!$B:$H,3,0),"")</f>
        <v>41904</v>
      </c>
      <c r="O271" s="10" t="str">
        <f>_xlfn.IFNA(VLOOKUP(I271,[1]ALL!$B:$H,6,0),"")</f>
        <v>Compensation &amp; Benefit Manager</v>
      </c>
      <c r="P271" s="5" t="str">
        <f>_xlfn.IFNA(VLOOKUP(I271,[1]ALL!$B:$H,4,0),"")</f>
        <v>HR &amp; GA</v>
      </c>
      <c r="Q271" s="5" t="s">
        <v>12</v>
      </c>
      <c r="R271" s="5" t="s">
        <v>12</v>
      </c>
    </row>
    <row r="272" spans="1:18" hidden="1" x14ac:dyDescent="0.25">
      <c r="A272" s="5" t="s">
        <v>40</v>
      </c>
      <c r="B272" s="5" t="s">
        <v>403</v>
      </c>
      <c r="C272" s="5" t="s">
        <v>404</v>
      </c>
      <c r="D272" s="5" t="s">
        <v>1498</v>
      </c>
      <c r="E272" s="5" t="s">
        <v>17</v>
      </c>
      <c r="F272" s="5" t="str">
        <f t="shared" si="89"/>
        <v>Finance &amp; Accounting</v>
      </c>
      <c r="G272" s="5" t="str">
        <f t="shared" si="97"/>
        <v>Accounting Supervisor</v>
      </c>
      <c r="H272" s="5" t="s">
        <v>14</v>
      </c>
      <c r="I272" s="5">
        <f t="shared" si="95"/>
        <v>170849</v>
      </c>
      <c r="J272" s="5" t="str">
        <f t="shared" si="96"/>
        <v>Supervisor</v>
      </c>
      <c r="K272" s="7" t="str">
        <f>_xlfn.IFNA(VLOOKUP(I272,[1]ALL!$B:$H,7,0),"")</f>
        <v>Head Office - ASGO</v>
      </c>
      <c r="L272" s="7" t="str">
        <f>_xlfn.IFNA(VLOOKUP(I272,[1]ALL!$B:$H,5,0),"")</f>
        <v>Supervisor</v>
      </c>
      <c r="M272" s="7">
        <v>170849</v>
      </c>
      <c r="N272" s="9">
        <f>_xlfn.IFNA(VLOOKUP(I272,[1]ALL!$B:$H,3,0),"")</f>
        <v>42998</v>
      </c>
      <c r="O272" s="10" t="str">
        <f>_xlfn.IFNA(VLOOKUP(I272,[1]ALL!$B:$H,6,0),"")</f>
        <v>Accounting Supervisor</v>
      </c>
      <c r="P272" s="5" t="str">
        <f>_xlfn.IFNA(VLOOKUP(I272,[1]ALL!$B:$H,4,0),"")</f>
        <v>Finance &amp; Accounting</v>
      </c>
      <c r="Q272" s="5" t="s">
        <v>12</v>
      </c>
      <c r="R272" s="5" t="s">
        <v>12</v>
      </c>
    </row>
    <row r="273" spans="1:18" hidden="1" x14ac:dyDescent="0.25">
      <c r="A273" s="5" t="s">
        <v>40</v>
      </c>
      <c r="B273" s="5" t="s">
        <v>1499</v>
      </c>
      <c r="C273" s="5" t="s">
        <v>1500</v>
      </c>
      <c r="D273" s="5" t="s">
        <v>1501</v>
      </c>
      <c r="E273" s="5" t="s">
        <v>17</v>
      </c>
      <c r="F273" s="5" t="str">
        <f t="shared" si="89"/>
        <v>Visual Merchandise</v>
      </c>
      <c r="G273" s="5" t="str">
        <f t="shared" si="97"/>
        <v>Visual Merchandise &amp; Onsite Staff</v>
      </c>
      <c r="H273" s="5" t="s">
        <v>13</v>
      </c>
      <c r="I273" s="5">
        <f t="shared" si="95"/>
        <v>250078</v>
      </c>
      <c r="J273" s="5" t="str">
        <f t="shared" si="96"/>
        <v>Staff</v>
      </c>
      <c r="K273" s="7" t="s">
        <v>928</v>
      </c>
      <c r="L273" s="7" t="s">
        <v>942</v>
      </c>
      <c r="M273" s="7">
        <v>250078</v>
      </c>
      <c r="N273" s="9">
        <v>45677</v>
      </c>
      <c r="O273" s="10" t="s">
        <v>1502</v>
      </c>
      <c r="P273" s="5" t="s">
        <v>550</v>
      </c>
      <c r="Q273" s="5" t="s">
        <v>12</v>
      </c>
      <c r="R273" s="5" t="s">
        <v>12</v>
      </c>
    </row>
    <row r="274" spans="1:18" hidden="1" x14ac:dyDescent="0.25">
      <c r="A274" s="5" t="s">
        <v>40</v>
      </c>
      <c r="B274" s="5" t="s">
        <v>406</v>
      </c>
      <c r="C274" s="5" t="s">
        <v>407</v>
      </c>
      <c r="D274" s="5" t="s">
        <v>1503</v>
      </c>
      <c r="E274" s="5" t="s">
        <v>17</v>
      </c>
      <c r="F274" s="5" t="str">
        <f t="shared" si="89"/>
        <v>HR &amp; GA</v>
      </c>
      <c r="G274" s="5" t="str">
        <f t="shared" si="97"/>
        <v>Talent Acquisition Staff</v>
      </c>
      <c r="H274" s="5" t="s">
        <v>14</v>
      </c>
      <c r="I274" s="5">
        <f t="shared" si="95"/>
        <v>250316</v>
      </c>
      <c r="J274" s="5" t="str">
        <f t="shared" si="96"/>
        <v>Staff</v>
      </c>
      <c r="K274" s="7" t="s">
        <v>928</v>
      </c>
      <c r="L274" s="7" t="s">
        <v>942</v>
      </c>
      <c r="M274" s="7">
        <v>250316</v>
      </c>
      <c r="N274" s="9">
        <v>45755</v>
      </c>
      <c r="O274" s="10" t="s">
        <v>408</v>
      </c>
      <c r="P274" s="5" t="s">
        <v>47</v>
      </c>
      <c r="Q274" t="s">
        <v>1296</v>
      </c>
      <c r="R274" t="s">
        <v>539</v>
      </c>
    </row>
    <row r="275" spans="1:18" hidden="1" x14ac:dyDescent="0.25">
      <c r="A275" s="5" t="s">
        <v>40</v>
      </c>
      <c r="B275" s="5" t="s">
        <v>409</v>
      </c>
      <c r="C275" s="5" t="s">
        <v>410</v>
      </c>
      <c r="D275" s="5"/>
      <c r="E275" s="5" t="s">
        <v>17</v>
      </c>
      <c r="F275" s="5" t="str">
        <f t="shared" si="89"/>
        <v>Digital Media &amp; Community</v>
      </c>
      <c r="G275" s="5" t="str">
        <f t="shared" si="97"/>
        <v>Content Creator Assistant Manager</v>
      </c>
      <c r="H275" s="5" t="s">
        <v>14</v>
      </c>
      <c r="I275" s="5">
        <f t="shared" si="95"/>
        <v>210065</v>
      </c>
      <c r="J275" s="5" t="str">
        <f t="shared" si="96"/>
        <v>Assistant Manager</v>
      </c>
      <c r="K275" s="7" t="s">
        <v>928</v>
      </c>
      <c r="L275" s="7" t="s">
        <v>1120</v>
      </c>
      <c r="M275" s="7">
        <v>210065</v>
      </c>
      <c r="N275" s="9">
        <v>44228</v>
      </c>
      <c r="O275" s="10" t="s">
        <v>411</v>
      </c>
      <c r="P275" s="5" t="s">
        <v>142</v>
      </c>
      <c r="Q275" s="5" t="s">
        <v>12</v>
      </c>
      <c r="R275" s="5" t="s">
        <v>12</v>
      </c>
    </row>
    <row r="276" spans="1:18" hidden="1" x14ac:dyDescent="0.25">
      <c r="A276" s="5" t="s">
        <v>40</v>
      </c>
      <c r="B276" s="5" t="s">
        <v>412</v>
      </c>
      <c r="C276" s="5" t="s">
        <v>413</v>
      </c>
      <c r="D276" s="5" t="s">
        <v>1504</v>
      </c>
      <c r="E276" s="5" t="s">
        <v>17</v>
      </c>
      <c r="F276" s="5" t="str">
        <f t="shared" si="89"/>
        <v>Finance &amp; Accounting</v>
      </c>
      <c r="G276" s="5" t="str">
        <f t="shared" si="97"/>
        <v>Account Receivable Supervisor</v>
      </c>
      <c r="H276" s="5" t="s">
        <v>14</v>
      </c>
      <c r="I276" s="5">
        <f t="shared" si="95"/>
        <v>140819</v>
      </c>
      <c r="J276" s="5" t="str">
        <f t="shared" si="96"/>
        <v>Supervisor</v>
      </c>
      <c r="K276" s="7" t="str">
        <f>_xlfn.IFNA(VLOOKUP(I276,[1]ALL!$B:$H,7,0),"")</f>
        <v>Head Office - ASGO</v>
      </c>
      <c r="L276" s="7" t="str">
        <f>_xlfn.IFNA(VLOOKUP(I276,[1]ALL!$B:$H,5,0),"")</f>
        <v>Supervisor</v>
      </c>
      <c r="M276" s="7">
        <v>140819</v>
      </c>
      <c r="N276" s="9">
        <f>_xlfn.IFNA(VLOOKUP(I276,[1]ALL!$B:$H,3,0),"")</f>
        <v>41855</v>
      </c>
      <c r="O276" s="10" t="str">
        <f>_xlfn.IFNA(VLOOKUP(I276,[1]ALL!$B:$H,6,0),"")</f>
        <v>Account Receivable Supervisor</v>
      </c>
      <c r="P276" s="5" t="str">
        <f>_xlfn.IFNA(VLOOKUP(I276,[1]ALL!$B:$H,4,0),"")</f>
        <v>Finance &amp; Accounting</v>
      </c>
      <c r="Q276" s="5" t="s">
        <v>12</v>
      </c>
      <c r="R276" s="5" t="s">
        <v>12</v>
      </c>
    </row>
    <row r="277" spans="1:18" hidden="1" x14ac:dyDescent="0.25">
      <c r="A277" s="5" t="s">
        <v>40</v>
      </c>
      <c r="B277" s="5" t="s">
        <v>415</v>
      </c>
      <c r="C277" s="5" t="s">
        <v>416</v>
      </c>
      <c r="D277" s="5" t="s">
        <v>1505</v>
      </c>
      <c r="E277" s="5" t="s">
        <v>17</v>
      </c>
      <c r="F277" s="5" t="str">
        <f t="shared" si="89"/>
        <v>Engineering</v>
      </c>
      <c r="G277" s="5" t="str">
        <f t="shared" si="97"/>
        <v>Engineering Manager</v>
      </c>
      <c r="H277" s="5" t="s">
        <v>14</v>
      </c>
      <c r="I277" s="5">
        <f t="shared" si="95"/>
        <v>232157</v>
      </c>
      <c r="J277" s="5" t="str">
        <f t="shared" si="96"/>
        <v>Manager</v>
      </c>
      <c r="K277" s="7" t="str">
        <f>_xlfn.IFNA(VLOOKUP(I277,[1]ALL!$B:$H,7,0),"")</f>
        <v>Unit - PIK Avenue</v>
      </c>
      <c r="L277" s="7" t="str">
        <f>_xlfn.IFNA(VLOOKUP(I277,[1]ALL!$B:$H,5,0),"")</f>
        <v>Manager</v>
      </c>
      <c r="M277" s="7">
        <v>232157</v>
      </c>
      <c r="N277" s="9">
        <f>_xlfn.IFNA(VLOOKUP(I277,[1]ALL!$B:$H,3,0),"")</f>
        <v>45257</v>
      </c>
      <c r="O277" s="10" t="str">
        <f>_xlfn.IFNA(VLOOKUP(I277,[1]ALL!$B:$H,6,0),"")</f>
        <v>Engineering Manager</v>
      </c>
      <c r="P277" s="5" t="str">
        <f>_xlfn.IFNA(VLOOKUP(I277,[1]ALL!$B:$H,4,0),"")</f>
        <v>Engineering</v>
      </c>
      <c r="Q277" s="5" t="s">
        <v>12</v>
      </c>
      <c r="R277" s="5" t="s">
        <v>12</v>
      </c>
    </row>
    <row r="278" spans="1:18" hidden="1" x14ac:dyDescent="0.25">
      <c r="A278" s="5" t="s">
        <v>40</v>
      </c>
      <c r="B278" s="5" t="s">
        <v>1506</v>
      </c>
      <c r="C278" s="5" t="s">
        <v>1507</v>
      </c>
      <c r="D278" s="5" t="s">
        <v>1508</v>
      </c>
      <c r="E278" s="5" t="s">
        <v>17</v>
      </c>
      <c r="F278" s="5" t="str">
        <f t="shared" si="89"/>
        <v>CRM</v>
      </c>
      <c r="G278" s="5" t="str">
        <f t="shared" si="97"/>
        <v>ASRI Living Staff</v>
      </c>
      <c r="H278" s="5" t="s">
        <v>13</v>
      </c>
      <c r="I278" s="5">
        <f t="shared" si="95"/>
        <v>221292</v>
      </c>
      <c r="J278" s="5" t="str">
        <f t="shared" si="96"/>
        <v>Staff</v>
      </c>
      <c r="K278" s="7" t="str">
        <f>_xlfn.IFNA(VLOOKUP(I278,[1]ALL!$B:$H,7,0),"")</f>
        <v>Head Office - ASGO</v>
      </c>
      <c r="L278" s="7" t="str">
        <f>_xlfn.IFNA(VLOOKUP(I278,[1]ALL!$B:$H,5,0),"")</f>
        <v>Staff</v>
      </c>
      <c r="M278" s="7">
        <v>221292</v>
      </c>
      <c r="N278" s="9">
        <f>_xlfn.IFNA(VLOOKUP(I278,[1]ALL!$B:$H,3,0),"")</f>
        <v>44809</v>
      </c>
      <c r="O278" s="10" t="str">
        <f>_xlfn.IFNA(VLOOKUP(I278,[1]ALL!$B:$H,6,0),"")</f>
        <v>ASRI Living Staff</v>
      </c>
      <c r="P278" s="5" t="s">
        <v>240</v>
      </c>
      <c r="Q278" s="5" t="s">
        <v>12</v>
      </c>
      <c r="R278" s="5" t="s">
        <v>12</v>
      </c>
    </row>
    <row r="279" spans="1:18" hidden="1" x14ac:dyDescent="0.25">
      <c r="A279" s="5" t="s">
        <v>40</v>
      </c>
      <c r="B279" s="5" t="s">
        <v>1509</v>
      </c>
      <c r="C279" s="54" t="s">
        <v>1510</v>
      </c>
      <c r="D279" s="5" t="s">
        <v>1511</v>
      </c>
      <c r="E279" s="5" t="s">
        <v>17</v>
      </c>
      <c r="F279" s="5" t="str">
        <f t="shared" si="89"/>
        <v>Center Experience</v>
      </c>
      <c r="G279" s="5" t="str">
        <f t="shared" si="97"/>
        <v>Social Media &amp; Content Creator Supervisor</v>
      </c>
      <c r="H279" s="5" t="s">
        <v>13</v>
      </c>
      <c r="I279" s="5">
        <f t="shared" si="95"/>
        <v>241311</v>
      </c>
      <c r="J279" s="5" t="str">
        <f t="shared" si="96"/>
        <v>Supervisor</v>
      </c>
      <c r="K279" s="7" t="s">
        <v>1048</v>
      </c>
      <c r="L279" s="7" t="s">
        <v>986</v>
      </c>
      <c r="M279" s="7">
        <v>241311</v>
      </c>
      <c r="N279" s="9">
        <v>45495</v>
      </c>
      <c r="O279" s="10" t="s">
        <v>1512</v>
      </c>
      <c r="P279" s="5" t="s">
        <v>43</v>
      </c>
      <c r="Q279" s="5" t="s">
        <v>12</v>
      </c>
      <c r="R279" s="5" t="s">
        <v>12</v>
      </c>
    </row>
    <row r="280" spans="1:18" hidden="1" x14ac:dyDescent="0.25">
      <c r="A280" s="5" t="s">
        <v>40</v>
      </c>
      <c r="B280" s="5" t="s">
        <v>1513</v>
      </c>
      <c r="C280" t="s">
        <v>1514</v>
      </c>
      <c r="D280" s="5" t="s">
        <v>12</v>
      </c>
      <c r="E280" s="5" t="s">
        <v>17</v>
      </c>
      <c r="F280" s="5" t="str">
        <f t="shared" si="89"/>
        <v>Management</v>
      </c>
      <c r="G280" s="5" t="str">
        <f t="shared" si="97"/>
        <v>Operation Manager</v>
      </c>
      <c r="H280" s="5" t="s">
        <v>13</v>
      </c>
      <c r="I280" s="5" t="str">
        <f t="shared" si="95"/>
        <v>-</v>
      </c>
      <c r="J280" s="5" t="str">
        <f t="shared" si="96"/>
        <v>Manager</v>
      </c>
      <c r="K280" s="7" t="s">
        <v>1206</v>
      </c>
      <c r="L280" s="7" t="s">
        <v>1248</v>
      </c>
      <c r="M280" s="7" t="s">
        <v>12</v>
      </c>
      <c r="N280" s="9">
        <v>45785</v>
      </c>
      <c r="O280" s="10" t="s">
        <v>127</v>
      </c>
      <c r="P280" s="5" t="s">
        <v>105</v>
      </c>
      <c r="Q280" s="5" t="s">
        <v>1223</v>
      </c>
      <c r="R280" s="5" t="s">
        <v>1515</v>
      </c>
    </row>
    <row r="281" spans="1:18" hidden="1" x14ac:dyDescent="0.25">
      <c r="A281" s="5" t="s">
        <v>40</v>
      </c>
      <c r="B281" s="5" t="s">
        <v>418</v>
      </c>
      <c r="C281" s="5" t="s">
        <v>419</v>
      </c>
      <c r="D281" s="5" t="s">
        <v>1516</v>
      </c>
      <c r="E281" s="5" t="s">
        <v>17</v>
      </c>
      <c r="F281" s="5" t="str">
        <f t="shared" si="89"/>
        <v>IT</v>
      </c>
      <c r="G281" s="5" t="str">
        <f t="shared" si="97"/>
        <v>IT Operation Manager</v>
      </c>
      <c r="H281" s="5" t="s">
        <v>14</v>
      </c>
      <c r="I281" s="5">
        <f t="shared" si="95"/>
        <v>150821</v>
      </c>
      <c r="J281" s="5" t="str">
        <f t="shared" si="96"/>
        <v>Manager</v>
      </c>
      <c r="K281" s="7" t="str">
        <f>_xlfn.IFNA(VLOOKUP(I281,[1]ALL!$B:$H,7,0),"")</f>
        <v>Head Office - ASGO</v>
      </c>
      <c r="L281" s="7" t="str">
        <f>_xlfn.IFNA(VLOOKUP(I281,[1]ALL!$B:$H,5,0),"")</f>
        <v>Manager</v>
      </c>
      <c r="M281" s="7">
        <v>150821</v>
      </c>
      <c r="N281" s="9">
        <f>_xlfn.IFNA(VLOOKUP(I281,[1]ALL!$B:$H,3,0),"")</f>
        <v>42275</v>
      </c>
      <c r="O281" s="10" t="str">
        <f>_xlfn.IFNA(VLOOKUP(I281,[1]ALL!$B:$H,6,0),"")</f>
        <v>IT Operation Manager</v>
      </c>
      <c r="P281" s="5" t="str">
        <f>_xlfn.IFNA(VLOOKUP(I281,[1]ALL!$B:$H,4,0),"")</f>
        <v>IT</v>
      </c>
      <c r="Q281" s="5" t="s">
        <v>12</v>
      </c>
      <c r="R281" s="5" t="s">
        <v>12</v>
      </c>
    </row>
    <row r="282" spans="1:18" hidden="1" x14ac:dyDescent="0.25">
      <c r="A282" s="5" t="s">
        <v>40</v>
      </c>
      <c r="B282" s="5" t="s">
        <v>420</v>
      </c>
      <c r="C282" s="5" t="s">
        <v>421</v>
      </c>
      <c r="D282" s="5" t="s">
        <v>1517</v>
      </c>
      <c r="E282" s="5" t="s">
        <v>17</v>
      </c>
      <c r="F282" s="5" t="str">
        <f t="shared" si="89"/>
        <v>IT</v>
      </c>
      <c r="G282" s="5" t="str">
        <f t="shared" si="97"/>
        <v>IT Operation Staff</v>
      </c>
      <c r="H282" s="5" t="s">
        <v>14</v>
      </c>
      <c r="I282" s="5">
        <f t="shared" si="95"/>
        <v>241815</v>
      </c>
      <c r="J282" s="5" t="str">
        <f t="shared" si="96"/>
        <v>Staff</v>
      </c>
      <c r="K282" s="7" t="s">
        <v>1206</v>
      </c>
      <c r="L282" s="7" t="s">
        <v>942</v>
      </c>
      <c r="M282" s="7">
        <v>241815</v>
      </c>
      <c r="N282" s="9">
        <v>45572</v>
      </c>
      <c r="O282" s="10" t="s">
        <v>335</v>
      </c>
      <c r="P282" s="5" t="s">
        <v>78</v>
      </c>
      <c r="Q282" s="5" t="s">
        <v>12</v>
      </c>
      <c r="R282" s="5" t="s">
        <v>12</v>
      </c>
    </row>
    <row r="283" spans="1:18" hidden="1" x14ac:dyDescent="0.25">
      <c r="A283" s="5" t="s">
        <v>743</v>
      </c>
      <c r="B283" s="5" t="s">
        <v>1518</v>
      </c>
      <c r="C283" s="34" t="s">
        <v>1519</v>
      </c>
      <c r="D283" s="5"/>
      <c r="E283" s="5" t="s">
        <v>17</v>
      </c>
      <c r="F283" s="5" t="str">
        <f t="shared" ref="F283:F312" si="98">P283</f>
        <v>Internal Audit &amp; Business Process</v>
      </c>
      <c r="G283" s="5" t="s">
        <v>1520</v>
      </c>
      <c r="H283" s="5" t="s">
        <v>13</v>
      </c>
      <c r="I283" s="5" t="str">
        <f t="shared" si="95"/>
        <v>-</v>
      </c>
      <c r="J283" s="5" t="str">
        <f t="shared" si="96"/>
        <v>Staff</v>
      </c>
      <c r="K283" s="7" t="s">
        <v>928</v>
      </c>
      <c r="L283" s="7" t="s">
        <v>942</v>
      </c>
      <c r="M283" s="7" t="s">
        <v>12</v>
      </c>
      <c r="N283" s="5"/>
      <c r="O283" s="5" t="str">
        <f>G283</f>
        <v>IA &amp; BP Staff</v>
      </c>
      <c r="P283" s="5" t="s">
        <v>74</v>
      </c>
      <c r="Q283" s="5" t="s">
        <v>12</v>
      </c>
      <c r="R283" s="153" t="s">
        <v>1521</v>
      </c>
    </row>
    <row r="284" spans="1:18" hidden="1" x14ac:dyDescent="0.25">
      <c r="A284" s="5" t="s">
        <v>40</v>
      </c>
      <c r="B284" s="52" t="s">
        <v>422</v>
      </c>
      <c r="C284" s="50" t="s">
        <v>423</v>
      </c>
      <c r="D284" s="53" t="s">
        <v>1522</v>
      </c>
      <c r="E284" s="5" t="s">
        <v>17</v>
      </c>
      <c r="F284" s="5" t="str">
        <f t="shared" si="98"/>
        <v>Operational</v>
      </c>
      <c r="G284" s="5" t="str">
        <f t="shared" ref="G284:G295" si="99">O284</f>
        <v>Deputy Operation Mall Manager</v>
      </c>
      <c r="H284" s="5" t="s">
        <v>14</v>
      </c>
      <c r="I284" s="5">
        <f t="shared" si="95"/>
        <v>200038</v>
      </c>
      <c r="J284" s="5" t="str">
        <f t="shared" si="96"/>
        <v>Assistant Manager</v>
      </c>
      <c r="K284" s="7" t="s">
        <v>1048</v>
      </c>
      <c r="L284" s="7" t="str">
        <f>_xlfn.IFNA(VLOOKUP(I284,[1]ALL!$B:$H,5,0),"")</f>
        <v>Assistant Manager</v>
      </c>
      <c r="M284" s="7">
        <v>200038</v>
      </c>
      <c r="N284" s="9">
        <f>_xlfn.IFNA(VLOOKUP(I284,[1]ALL!$B:$H,3,0),"")</f>
        <v>43836</v>
      </c>
      <c r="O284" s="10" t="s">
        <v>424</v>
      </c>
      <c r="P284" s="5" t="s">
        <v>121</v>
      </c>
      <c r="Q284" s="5" t="s">
        <v>12</v>
      </c>
      <c r="R284" s="5" t="s">
        <v>12</v>
      </c>
    </row>
    <row r="285" spans="1:18" hidden="1" x14ac:dyDescent="0.25">
      <c r="A285" s="5" t="s">
        <v>40</v>
      </c>
      <c r="B285" s="5" t="s">
        <v>1523</v>
      </c>
      <c r="C285" s="60" t="s">
        <v>1524</v>
      </c>
      <c r="D285" s="5" t="s">
        <v>1525</v>
      </c>
      <c r="E285" s="5" t="s">
        <v>17</v>
      </c>
      <c r="F285" s="5" t="str">
        <f t="shared" si="98"/>
        <v>Leasing</v>
      </c>
      <c r="G285" s="5" t="str">
        <f t="shared" si="99"/>
        <v>Leasing Administration Staff</v>
      </c>
      <c r="H285" s="5" t="s">
        <v>13</v>
      </c>
      <c r="I285" s="5">
        <f t="shared" si="95"/>
        <v>241814</v>
      </c>
      <c r="J285" s="5" t="str">
        <f t="shared" si="96"/>
        <v>Staff</v>
      </c>
      <c r="K285" s="7" t="s">
        <v>1206</v>
      </c>
      <c r="L285" s="7" t="s">
        <v>942</v>
      </c>
      <c r="M285" s="7">
        <v>241814</v>
      </c>
      <c r="N285" s="9" t="str">
        <f>_xlfn.IFNA(VLOOKUP(I285,[1]ALL!$B:$H,3,0),"")</f>
        <v/>
      </c>
      <c r="O285" s="10" t="s">
        <v>134</v>
      </c>
      <c r="P285" s="5" t="s">
        <v>115</v>
      </c>
      <c r="Q285" s="5" t="s">
        <v>12</v>
      </c>
      <c r="R285" s="5" t="s">
        <v>12</v>
      </c>
    </row>
    <row r="286" spans="1:18" hidden="1" x14ac:dyDescent="0.25">
      <c r="A286" s="5" t="s">
        <v>40</v>
      </c>
      <c r="B286" s="5" t="s">
        <v>425</v>
      </c>
      <c r="C286" s="5" t="s">
        <v>426</v>
      </c>
      <c r="D286" s="5" t="s">
        <v>1526</v>
      </c>
      <c r="E286" s="5" t="s">
        <v>17</v>
      </c>
      <c r="F286" s="5" t="str">
        <f t="shared" si="98"/>
        <v>Finance &amp; Accounting</v>
      </c>
      <c r="G286" s="5" t="str">
        <f t="shared" si="99"/>
        <v>Collection Assistant Manager</v>
      </c>
      <c r="H286" s="5" t="s">
        <v>14</v>
      </c>
      <c r="I286" s="5">
        <f t="shared" si="95"/>
        <v>101259</v>
      </c>
      <c r="J286" s="5" t="str">
        <f t="shared" si="96"/>
        <v>Assistant Manager</v>
      </c>
      <c r="K286" s="7" t="str">
        <f>_xlfn.IFNA(VLOOKUP(I286,[1]ALL!$B:$H,7,0),"")</f>
        <v>Head Office - ASGO</v>
      </c>
      <c r="L286" s="7" t="str">
        <f>_xlfn.IFNA(VLOOKUP(I286,[1]ALL!$B:$H,5,0),"")</f>
        <v>Assistant Manager</v>
      </c>
      <c r="M286" s="7">
        <v>101259</v>
      </c>
      <c r="N286" s="9">
        <f>_xlfn.IFNA(VLOOKUP(I286,[1]ALL!$B:$H,3,0),"")</f>
        <v>39188</v>
      </c>
      <c r="O286" s="10" t="str">
        <f>_xlfn.IFNA(VLOOKUP(I286,[1]ALL!$B:$H,6,0),"")</f>
        <v>Collection Assistant Manager</v>
      </c>
      <c r="P286" s="5" t="str">
        <f>_xlfn.IFNA(VLOOKUP(I286,[1]ALL!$B:$H,4,0),"")</f>
        <v>Finance &amp; Accounting</v>
      </c>
      <c r="Q286" s="5" t="s">
        <v>12</v>
      </c>
      <c r="R286" s="5" t="s">
        <v>12</v>
      </c>
    </row>
    <row r="287" spans="1:18" hidden="1" x14ac:dyDescent="0.25">
      <c r="A287" s="5" t="s">
        <v>40</v>
      </c>
      <c r="B287" s="5" t="s">
        <v>428</v>
      </c>
      <c r="C287" s="5" t="s">
        <v>429</v>
      </c>
      <c r="D287" s="5" t="s">
        <v>1527</v>
      </c>
      <c r="E287" s="5" t="s">
        <v>17</v>
      </c>
      <c r="F287" s="5" t="str">
        <f t="shared" si="98"/>
        <v>Legal &amp; Govrel</v>
      </c>
      <c r="G287" s="5" t="str">
        <f t="shared" si="99"/>
        <v>Legal Supervisor</v>
      </c>
      <c r="H287" s="5" t="s">
        <v>14</v>
      </c>
      <c r="I287" s="5">
        <f t="shared" si="95"/>
        <v>240040</v>
      </c>
      <c r="J287" s="5" t="str">
        <f t="shared" si="96"/>
        <v>Supervisor</v>
      </c>
      <c r="K287" s="7" t="str">
        <f>_xlfn.IFNA(VLOOKUP(I287,[1]ALL!$B:$H,7,0),"")</f>
        <v>Head Office - ASGO</v>
      </c>
      <c r="L287" s="7" t="str">
        <f>_xlfn.IFNA(VLOOKUP(I287,[1]ALL!$B:$H,5,0),"")</f>
        <v>Supervisor</v>
      </c>
      <c r="M287" s="7">
        <v>240040</v>
      </c>
      <c r="N287" s="9">
        <f>_xlfn.IFNA(VLOOKUP(I287,[1]ALL!$B:$H,3,0),"")</f>
        <v>45301</v>
      </c>
      <c r="O287" s="10" t="str">
        <f>_xlfn.IFNA(VLOOKUP(I287,[1]ALL!$B:$H,6,0),"")</f>
        <v>Legal Supervisor</v>
      </c>
      <c r="P287" s="5" t="str">
        <f>_xlfn.IFNA(VLOOKUP(I287,[1]ALL!$B:$H,4,0),"")</f>
        <v>Legal &amp; Govrel</v>
      </c>
      <c r="Q287" s="5" t="s">
        <v>12</v>
      </c>
      <c r="R287" s="5" t="s">
        <v>12</v>
      </c>
    </row>
    <row r="288" spans="1:18" hidden="1" x14ac:dyDescent="0.25">
      <c r="A288" s="5" t="s">
        <v>40</v>
      </c>
      <c r="B288" s="5" t="s">
        <v>430</v>
      </c>
      <c r="C288" s="5" t="s">
        <v>431</v>
      </c>
      <c r="D288" s="5" t="s">
        <v>1528</v>
      </c>
      <c r="E288" s="5" t="s">
        <v>17</v>
      </c>
      <c r="F288" s="5" t="str">
        <f t="shared" si="98"/>
        <v>Leasing</v>
      </c>
      <c r="G288" s="5" t="str">
        <f t="shared" si="99"/>
        <v>Leasing Staff</v>
      </c>
      <c r="H288" s="5" t="s">
        <v>14</v>
      </c>
      <c r="I288" s="5">
        <f t="shared" si="95"/>
        <v>220037</v>
      </c>
      <c r="J288" s="5" t="str">
        <f t="shared" si="96"/>
        <v>Staff</v>
      </c>
      <c r="K288" s="7" t="str">
        <f>_xlfn.IFNA(VLOOKUP(I288,[1]ALL!$B:$H,7,0),"")</f>
        <v>Unit - MOI</v>
      </c>
      <c r="L288" s="7" t="str">
        <f>_xlfn.IFNA(VLOOKUP(I288,[1]ALL!$B:$H,5,0),"")</f>
        <v>Staff</v>
      </c>
      <c r="M288" s="7">
        <v>220037</v>
      </c>
      <c r="N288" s="9">
        <f>_xlfn.IFNA(VLOOKUP(I288,[1]ALL!$B:$H,3,0),"")</f>
        <v>44585</v>
      </c>
      <c r="O288" s="10" t="str">
        <f>_xlfn.IFNA(VLOOKUP(I288,[1]ALL!$B:$H,6,0),"")</f>
        <v>Leasing Staff</v>
      </c>
      <c r="P288" s="5" t="str">
        <f>_xlfn.IFNA(VLOOKUP(I288,[1]ALL!$B:$H,4,0),"")</f>
        <v>Leasing</v>
      </c>
      <c r="Q288" s="5" t="s">
        <v>12</v>
      </c>
      <c r="R288" s="5" t="s">
        <v>12</v>
      </c>
    </row>
    <row r="289" spans="1:18" hidden="1" x14ac:dyDescent="0.25">
      <c r="A289" s="5" t="s">
        <v>40</v>
      </c>
      <c r="B289" s="5" t="s">
        <v>1529</v>
      </c>
      <c r="C289" s="5" t="s">
        <v>1530</v>
      </c>
      <c r="D289" s="5" t="s">
        <v>1531</v>
      </c>
      <c r="E289" s="5" t="s">
        <v>17</v>
      </c>
      <c r="F289" s="5" t="str">
        <f t="shared" si="98"/>
        <v>CRM</v>
      </c>
      <c r="G289" s="5" t="str">
        <f t="shared" si="99"/>
        <v>ASRI Living Staff</v>
      </c>
      <c r="H289" s="5" t="s">
        <v>13</v>
      </c>
      <c r="I289" s="5">
        <f t="shared" si="95"/>
        <v>220942</v>
      </c>
      <c r="J289" s="5" t="str">
        <f t="shared" si="96"/>
        <v>Staff</v>
      </c>
      <c r="K289" s="7" t="str">
        <f>_xlfn.IFNA(VLOOKUP(I289,[1]ALL!$B:$H,7,0),"")</f>
        <v>Unit - PIK Avenue</v>
      </c>
      <c r="L289" s="7" t="str">
        <f>_xlfn.IFNA(VLOOKUP(I289,[1]ALL!$B:$H,5,0),"")</f>
        <v>Staff</v>
      </c>
      <c r="M289" s="7">
        <v>220942</v>
      </c>
      <c r="N289" s="9">
        <f>_xlfn.IFNA(VLOOKUP(I289,[1]ALL!$B:$H,3,0),"")</f>
        <v>44743</v>
      </c>
      <c r="O289" s="10" t="str">
        <f>_xlfn.IFNA(VLOOKUP(I289,[1]ALL!$B:$H,6,0),"")</f>
        <v>ASRI Living Staff</v>
      </c>
      <c r="P289" s="5" t="s">
        <v>240</v>
      </c>
      <c r="Q289" s="5" t="s">
        <v>12</v>
      </c>
      <c r="R289" s="5" t="s">
        <v>12</v>
      </c>
    </row>
    <row r="290" spans="1:18" hidden="1" x14ac:dyDescent="0.25">
      <c r="A290" s="5" t="s">
        <v>40</v>
      </c>
      <c r="B290" s="5" t="s">
        <v>1532</v>
      </c>
      <c r="C290" s="5" t="s">
        <v>1533</v>
      </c>
      <c r="D290" s="5" t="s">
        <v>1534</v>
      </c>
      <c r="E290" s="5" t="s">
        <v>17</v>
      </c>
      <c r="F290" s="5" t="str">
        <f t="shared" si="98"/>
        <v>Visual Merchandise</v>
      </c>
      <c r="G290" s="5" t="str">
        <f t="shared" si="99"/>
        <v>Visual Merchandise &amp; Onsite Supervisor</v>
      </c>
      <c r="H290" s="5" t="s">
        <v>13</v>
      </c>
      <c r="I290" s="5">
        <f t="shared" si="95"/>
        <v>241234</v>
      </c>
      <c r="J290" s="5" t="str">
        <f t="shared" si="96"/>
        <v>SPV</v>
      </c>
      <c r="K290" s="7" t="s">
        <v>928</v>
      </c>
      <c r="L290" s="7" t="s">
        <v>1535</v>
      </c>
      <c r="M290" s="7">
        <v>241234</v>
      </c>
      <c r="N290" s="9">
        <v>45482</v>
      </c>
      <c r="O290" s="10" t="s">
        <v>1536</v>
      </c>
      <c r="P290" s="5" t="s">
        <v>550</v>
      </c>
      <c r="Q290" s="5" t="s">
        <v>12</v>
      </c>
      <c r="R290" s="5" t="s">
        <v>12</v>
      </c>
    </row>
    <row r="291" spans="1:18" hidden="1" x14ac:dyDescent="0.25">
      <c r="A291" s="5" t="s">
        <v>40</v>
      </c>
      <c r="B291" s="5" t="s">
        <v>432</v>
      </c>
      <c r="C291" t="s">
        <v>433</v>
      </c>
      <c r="D291" s="5" t="s">
        <v>1537</v>
      </c>
      <c r="E291" s="5" t="s">
        <v>17</v>
      </c>
      <c r="F291" s="5" t="str">
        <f t="shared" si="98"/>
        <v>HR &amp; GA</v>
      </c>
      <c r="G291" s="5" t="str">
        <f t="shared" si="99"/>
        <v>HR &amp; GA Supervisor</v>
      </c>
      <c r="H291" s="5" t="s">
        <v>14</v>
      </c>
      <c r="I291" s="5">
        <f t="shared" si="95"/>
        <v>160661</v>
      </c>
      <c r="J291" s="5" t="str">
        <f t="shared" si="96"/>
        <v>Supervisor</v>
      </c>
      <c r="K291" s="7" t="str">
        <f>_xlfn.IFNA(VLOOKUP(I291,[1]ALL!$B:$H,7,0),"")</f>
        <v>Unit - Taman Anggrek Residences</v>
      </c>
      <c r="L291" s="7" t="str">
        <f>_xlfn.IFNA(VLOOKUP(I291,[1]ALL!$B:$H,5,0),"")</f>
        <v>Supervisor</v>
      </c>
      <c r="M291" s="7">
        <v>160661</v>
      </c>
      <c r="N291" s="9">
        <f>_xlfn.IFNA(VLOOKUP(I291,[1]ALL!$B:$H,3,0),"")</f>
        <v>42606</v>
      </c>
      <c r="O291" s="10" t="str">
        <f>_xlfn.IFNA(VLOOKUP(I291,[1]ALL!$B:$H,6,0),"")</f>
        <v>HR &amp; GA Supervisor</v>
      </c>
      <c r="P291" s="5" t="str">
        <f>_xlfn.IFNA(VLOOKUP(I291,[1]ALL!$B:$H,4,0),"")</f>
        <v>HR &amp; GA</v>
      </c>
      <c r="Q291" s="5" t="s">
        <v>12</v>
      </c>
      <c r="R291" s="5" t="s">
        <v>12</v>
      </c>
    </row>
    <row r="292" spans="1:18" hidden="1" x14ac:dyDescent="0.25">
      <c r="A292" s="5" t="s">
        <v>40</v>
      </c>
      <c r="B292" s="5" t="s">
        <v>434</v>
      </c>
      <c r="C292" s="5" t="s">
        <v>435</v>
      </c>
      <c r="D292" s="5"/>
      <c r="E292" s="5" t="s">
        <v>17</v>
      </c>
      <c r="F292" s="5" t="str">
        <f t="shared" si="98"/>
        <v>Fit Out</v>
      </c>
      <c r="G292" s="5" t="str">
        <f t="shared" si="99"/>
        <v>Fit Out General Manager</v>
      </c>
      <c r="H292" s="5" t="s">
        <v>14</v>
      </c>
      <c r="I292" s="5">
        <f t="shared" si="95"/>
        <v>190620</v>
      </c>
      <c r="J292" s="5" t="str">
        <f t="shared" si="96"/>
        <v>General Manager</v>
      </c>
      <c r="K292" s="7" t="str">
        <f>_xlfn.IFNA(VLOOKUP(I292,[1]ALL!$B:$H,7,0),"")</f>
        <v>Unit - MOI</v>
      </c>
      <c r="L292" s="7" t="str">
        <f>_xlfn.IFNA(VLOOKUP(I292,[1]ALL!$B:$H,5,0),"")</f>
        <v>General Manager</v>
      </c>
      <c r="M292" s="7">
        <v>190620</v>
      </c>
      <c r="N292" s="9">
        <f>_xlfn.IFNA(VLOOKUP(I292,[1]ALL!$B:$H,3,0),"")</f>
        <v>43661</v>
      </c>
      <c r="O292" s="10" t="str">
        <f>_xlfn.IFNA(VLOOKUP(I292,[1]ALL!$B:$H,6,0),"")</f>
        <v>Fit Out General Manager</v>
      </c>
      <c r="P292" s="5" t="str">
        <f>_xlfn.IFNA(VLOOKUP(I292,[1]ALL!$B:$H,4,0),"")</f>
        <v>Fit Out</v>
      </c>
      <c r="Q292" s="5" t="s">
        <v>12</v>
      </c>
      <c r="R292" s="5" t="s">
        <v>12</v>
      </c>
    </row>
    <row r="293" spans="1:18" hidden="1" x14ac:dyDescent="0.25">
      <c r="A293" s="5" t="s">
        <v>40</v>
      </c>
      <c r="B293" s="5" t="s">
        <v>437</v>
      </c>
      <c r="C293" s="5" t="s">
        <v>438</v>
      </c>
      <c r="D293" s="5" t="s">
        <v>1538</v>
      </c>
      <c r="E293" s="5" t="s">
        <v>17</v>
      </c>
      <c r="F293" s="5" t="str">
        <f t="shared" si="98"/>
        <v>Research &amp; Development</v>
      </c>
      <c r="G293" s="5" t="str">
        <f t="shared" si="99"/>
        <v>Research &amp; Development Manager</v>
      </c>
      <c r="H293" s="5" t="s">
        <v>14</v>
      </c>
      <c r="I293" s="5">
        <f t="shared" si="95"/>
        <v>230570</v>
      </c>
      <c r="J293" s="5" t="str">
        <f t="shared" si="96"/>
        <v>Manager</v>
      </c>
      <c r="K293" s="7" t="str">
        <f>_xlfn.IFNA(VLOOKUP(I293,[1]ALL!$B:$H,7,0),"")</f>
        <v>Head Office - ASGO</v>
      </c>
      <c r="L293" s="7" t="str">
        <f>_xlfn.IFNA(VLOOKUP(I293,[1]ALL!$B:$H,5,0),"")</f>
        <v>Manager</v>
      </c>
      <c r="M293" s="7">
        <v>230570</v>
      </c>
      <c r="N293" s="9">
        <f>_xlfn.IFNA(VLOOKUP(I293,[1]ALL!$B:$H,3,0),"")</f>
        <v>45048</v>
      </c>
      <c r="O293" s="10" t="str">
        <f>_xlfn.IFNA(VLOOKUP(I293,[1]ALL!$B:$H,6,0),"")</f>
        <v>Research &amp; Development Manager</v>
      </c>
      <c r="P293" s="5" t="str">
        <f>_xlfn.IFNA(VLOOKUP(I293,[1]ALL!$B:$H,4,0),"")</f>
        <v>Research &amp; Development</v>
      </c>
      <c r="Q293" s="5" t="s">
        <v>12</v>
      </c>
      <c r="R293" s="5" t="s">
        <v>12</v>
      </c>
    </row>
    <row r="294" spans="1:18" hidden="1" x14ac:dyDescent="0.25">
      <c r="A294" s="5" t="s">
        <v>40</v>
      </c>
      <c r="B294" s="5" t="s">
        <v>440</v>
      </c>
      <c r="C294" s="5" t="s">
        <v>441</v>
      </c>
      <c r="D294" s="5" t="s">
        <v>1539</v>
      </c>
      <c r="E294" s="5" t="s">
        <v>17</v>
      </c>
      <c r="F294" s="5" t="str">
        <f t="shared" si="98"/>
        <v>Finance &amp; Accounting</v>
      </c>
      <c r="G294" s="5" t="str">
        <f t="shared" si="99"/>
        <v>Account Receivable Staff</v>
      </c>
      <c r="H294" s="5" t="s">
        <v>14</v>
      </c>
      <c r="I294" s="5">
        <f t="shared" si="95"/>
        <v>150716</v>
      </c>
      <c r="J294" s="5" t="str">
        <f t="shared" si="96"/>
        <v>Staff</v>
      </c>
      <c r="K294" s="7" t="str">
        <f>_xlfn.IFNA(VLOOKUP(I294,[1]ALL!$B:$H,7,0),"")</f>
        <v>Head Office - ASGO</v>
      </c>
      <c r="L294" s="7" t="str">
        <f>_xlfn.IFNA(VLOOKUP(I294,[1]ALL!$B:$H,5,0),"")</f>
        <v>Staff</v>
      </c>
      <c r="M294" s="7">
        <v>150716</v>
      </c>
      <c r="N294" s="9">
        <f>_xlfn.IFNA(VLOOKUP(I294,[1]ALL!$B:$H,3,0),"")</f>
        <v>42241</v>
      </c>
      <c r="O294" s="10" t="str">
        <f>_xlfn.IFNA(VLOOKUP(I294,[1]ALL!$B:$H,6,0),"")</f>
        <v>Account Receivable Staff</v>
      </c>
      <c r="P294" s="5" t="str">
        <f>_xlfn.IFNA(VLOOKUP(I294,[1]ALL!$B:$H,4,0),"")</f>
        <v>Finance &amp; Accounting</v>
      </c>
      <c r="Q294" s="5" t="s">
        <v>12</v>
      </c>
      <c r="R294" s="5" t="s">
        <v>12</v>
      </c>
    </row>
    <row r="295" spans="1:18" hidden="1" x14ac:dyDescent="0.25">
      <c r="A295" s="5" t="s">
        <v>40</v>
      </c>
      <c r="B295" s="5" t="s">
        <v>442</v>
      </c>
      <c r="C295" s="5" t="s">
        <v>443</v>
      </c>
      <c r="D295" s="5" t="s">
        <v>1540</v>
      </c>
      <c r="E295" s="5" t="s">
        <v>17</v>
      </c>
      <c r="F295" s="5" t="str">
        <f t="shared" si="98"/>
        <v>Finance &amp; Accounting</v>
      </c>
      <c r="G295" s="5" t="str">
        <f t="shared" si="99"/>
        <v>Account Payable Staff</v>
      </c>
      <c r="H295" s="5" t="s">
        <v>14</v>
      </c>
      <c r="I295" s="5">
        <f t="shared" si="95"/>
        <v>140073</v>
      </c>
      <c r="J295" s="5" t="str">
        <f t="shared" si="96"/>
        <v>Staff</v>
      </c>
      <c r="K295" s="7" t="str">
        <f>_xlfn.IFNA(VLOOKUP(I295,[1]ALL!$B:$H,7,0),"")</f>
        <v>Head Office - ASGO</v>
      </c>
      <c r="L295" s="7" t="str">
        <f>_xlfn.IFNA(VLOOKUP(I295,[1]ALL!$B:$H,5,0),"")</f>
        <v>Staff</v>
      </c>
      <c r="M295" s="7">
        <v>140073</v>
      </c>
      <c r="N295" s="9">
        <f>_xlfn.IFNA(VLOOKUP(I295,[1]ALL!$B:$H,3,0),"")</f>
        <v>41659</v>
      </c>
      <c r="O295" s="10" t="str">
        <f>_xlfn.IFNA(VLOOKUP(I295,[1]ALL!$B:$H,6,0),"")</f>
        <v>Account Payable Staff</v>
      </c>
      <c r="P295" s="5" t="str">
        <f>_xlfn.IFNA(VLOOKUP(I295,[1]ALL!$B:$H,4,0),"")</f>
        <v>Finance &amp; Accounting</v>
      </c>
      <c r="Q295" s="5" t="s">
        <v>12</v>
      </c>
      <c r="R295" s="5" t="s">
        <v>12</v>
      </c>
    </row>
    <row r="296" spans="1:18" hidden="1" x14ac:dyDescent="0.25">
      <c r="A296" s="5" t="s">
        <v>743</v>
      </c>
      <c r="B296" s="5" t="s">
        <v>1541</v>
      </c>
      <c r="C296" s="5" t="s">
        <v>1542</v>
      </c>
      <c r="D296" s="5"/>
      <c r="E296" s="5" t="s">
        <v>17</v>
      </c>
      <c r="F296" s="5" t="str">
        <f t="shared" si="98"/>
        <v>HR &amp; GA</v>
      </c>
      <c r="G296" s="5" t="s">
        <v>1419</v>
      </c>
      <c r="H296" s="5" t="s">
        <v>13</v>
      </c>
      <c r="I296" s="5" t="str">
        <f t="shared" si="95"/>
        <v>-</v>
      </c>
      <c r="J296" s="5" t="str">
        <f t="shared" si="96"/>
        <v>Staff</v>
      </c>
      <c r="K296" s="7" t="s">
        <v>1206</v>
      </c>
      <c r="L296" s="7" t="s">
        <v>942</v>
      </c>
      <c r="M296" s="7" t="s">
        <v>12</v>
      </c>
      <c r="N296" s="5"/>
      <c r="O296" s="5" t="s">
        <v>1419</v>
      </c>
      <c r="P296" s="5" t="s">
        <v>47</v>
      </c>
      <c r="Q296" s="5" t="s">
        <v>12</v>
      </c>
      <c r="R296" s="153" t="s">
        <v>1543</v>
      </c>
    </row>
    <row r="297" spans="1:18" hidden="1" x14ac:dyDescent="0.25">
      <c r="A297" s="5" t="s">
        <v>40</v>
      </c>
      <c r="B297" s="5" t="s">
        <v>444</v>
      </c>
      <c r="C297" s="5" t="s">
        <v>445</v>
      </c>
      <c r="D297" s="5" t="s">
        <v>1544</v>
      </c>
      <c r="E297" s="5" t="s">
        <v>17</v>
      </c>
      <c r="F297" s="5" t="str">
        <f t="shared" si="98"/>
        <v>Operational</v>
      </c>
      <c r="G297" s="5" t="str">
        <f t="shared" ref="G297:G328" si="100">O297</f>
        <v>Deputy Operation General Manager</v>
      </c>
      <c r="H297" s="5" t="s">
        <v>14</v>
      </c>
      <c r="I297" s="5">
        <f t="shared" si="95"/>
        <v>250303</v>
      </c>
      <c r="J297" s="5" t="str">
        <f t="shared" si="96"/>
        <v>Deputy General Manager</v>
      </c>
      <c r="K297" s="7" t="s">
        <v>928</v>
      </c>
      <c r="L297" s="7" t="s">
        <v>1294</v>
      </c>
      <c r="M297" s="7">
        <v>250303</v>
      </c>
      <c r="N297" s="9">
        <v>45756</v>
      </c>
      <c r="O297" s="10" t="s">
        <v>446</v>
      </c>
      <c r="P297" s="5" t="s">
        <v>121</v>
      </c>
      <c r="Q297" t="s">
        <v>1019</v>
      </c>
      <c r="R297" t="s">
        <v>1545</v>
      </c>
    </row>
    <row r="298" spans="1:18" hidden="1" x14ac:dyDescent="0.25">
      <c r="A298" s="5" t="s">
        <v>40</v>
      </c>
      <c r="B298" s="5" t="s">
        <v>447</v>
      </c>
      <c r="C298" s="5" t="s">
        <v>448</v>
      </c>
      <c r="D298" s="5" t="s">
        <v>1546</v>
      </c>
      <c r="E298" s="5" t="s">
        <v>17</v>
      </c>
      <c r="F298" s="5" t="str">
        <f t="shared" si="98"/>
        <v>HR &amp; GA</v>
      </c>
      <c r="G298" s="5" t="str">
        <f t="shared" si="100"/>
        <v>HR &amp; GA Manager</v>
      </c>
      <c r="H298" s="5" t="s">
        <v>14</v>
      </c>
      <c r="I298" s="5">
        <f t="shared" si="95"/>
        <v>150051</v>
      </c>
      <c r="J298" s="5" t="str">
        <f t="shared" si="96"/>
        <v>Manager</v>
      </c>
      <c r="K298" s="7" t="str">
        <f>_xlfn.IFNA(VLOOKUP(I298,[1]ALL!$B:$H,7,0),"")</f>
        <v>Head Office - ASGO</v>
      </c>
      <c r="L298" s="7" t="str">
        <f>_xlfn.IFNA(VLOOKUP(I298,[1]ALL!$B:$H,5,0),"")</f>
        <v>Manager</v>
      </c>
      <c r="M298" s="7">
        <v>150051</v>
      </c>
      <c r="N298" s="9">
        <f>_xlfn.IFNA(VLOOKUP(I298,[1]ALL!$B:$H,3,0),"")</f>
        <v>42009</v>
      </c>
      <c r="O298" s="10" t="str">
        <f>_xlfn.IFNA(VLOOKUP(I298,[1]ALL!$B:$H,6,0),"")</f>
        <v>HR &amp; GA Manager</v>
      </c>
      <c r="P298" s="5" t="str">
        <f>_xlfn.IFNA(VLOOKUP(I298,[1]ALL!$B:$H,4,0),"")</f>
        <v>HR &amp; GA</v>
      </c>
      <c r="Q298" s="5" t="s">
        <v>12</v>
      </c>
      <c r="R298" s="5" t="s">
        <v>12</v>
      </c>
    </row>
    <row r="299" spans="1:18" hidden="1" x14ac:dyDescent="0.25">
      <c r="A299" s="5" t="s">
        <v>40</v>
      </c>
      <c r="B299" s="5" t="s">
        <v>450</v>
      </c>
      <c r="C299" s="5" t="s">
        <v>451</v>
      </c>
      <c r="D299" s="5" t="s">
        <v>1547</v>
      </c>
      <c r="E299" s="5" t="s">
        <v>17</v>
      </c>
      <c r="F299" s="5" t="str">
        <f t="shared" si="98"/>
        <v>Finance &amp; Accounting</v>
      </c>
      <c r="G299" s="5" t="str">
        <f t="shared" si="100"/>
        <v>Finance &amp; Accounting Property Development Manager</v>
      </c>
      <c r="H299" s="5" t="s">
        <v>14</v>
      </c>
      <c r="I299" s="5">
        <f t="shared" si="95"/>
        <v>200579</v>
      </c>
      <c r="J299" s="5" t="str">
        <f t="shared" si="96"/>
        <v>Manager</v>
      </c>
      <c r="K299" s="7" t="str">
        <f>_xlfn.IFNA(VLOOKUP(I299,[1]ALL!$B:$H,7,0),"")</f>
        <v>Head Office - ASGO</v>
      </c>
      <c r="L299" s="7" t="str">
        <f>_xlfn.IFNA(VLOOKUP(I299,[1]ALL!$B:$H,5,0),"")</f>
        <v>Manager</v>
      </c>
      <c r="M299" s="7">
        <v>200579</v>
      </c>
      <c r="N299" s="9">
        <f>_xlfn.IFNA(VLOOKUP(I299,[1]ALL!$B:$H,3,0),"")</f>
        <v>44109</v>
      </c>
      <c r="O299" s="10" t="str">
        <f>_xlfn.IFNA(VLOOKUP(I299,[1]ALL!$B:$H,6,0),"")</f>
        <v>Finance &amp; Accounting Property Development Manager</v>
      </c>
      <c r="P299" s="5" t="str">
        <f>_xlfn.IFNA(VLOOKUP(I299,[1]ALL!$B:$H,4,0),"")</f>
        <v>Finance &amp; Accounting</v>
      </c>
      <c r="Q299" s="5" t="s">
        <v>12</v>
      </c>
      <c r="R299" s="5" t="s">
        <v>12</v>
      </c>
    </row>
    <row r="300" spans="1:18" hidden="1" x14ac:dyDescent="0.25">
      <c r="A300" s="5" t="s">
        <v>40</v>
      </c>
      <c r="B300" s="5" t="s">
        <v>1548</v>
      </c>
      <c r="C300" s="5" t="s">
        <v>1549</v>
      </c>
      <c r="D300" s="5" t="s">
        <v>1550</v>
      </c>
      <c r="E300" s="5" t="s">
        <v>17</v>
      </c>
      <c r="F300" s="5" t="str">
        <f t="shared" si="98"/>
        <v>Leasing</v>
      </c>
      <c r="G300" s="5" t="str">
        <f t="shared" si="100"/>
        <v>Leasing Staff</v>
      </c>
      <c r="H300" s="5" t="s">
        <v>14</v>
      </c>
      <c r="I300" s="5">
        <f t="shared" si="95"/>
        <v>241831</v>
      </c>
      <c r="J300" s="5" t="str">
        <f t="shared" si="96"/>
        <v>Staff</v>
      </c>
      <c r="K300" s="7" t="s">
        <v>1128</v>
      </c>
      <c r="L300" s="7" t="s">
        <v>942</v>
      </c>
      <c r="M300" s="7">
        <v>241831</v>
      </c>
      <c r="N300" s="9">
        <v>45572</v>
      </c>
      <c r="O300" s="10" t="s">
        <v>332</v>
      </c>
      <c r="P300" s="5" t="s">
        <v>115</v>
      </c>
      <c r="Q300" s="5" t="s">
        <v>12</v>
      </c>
      <c r="R300" s="5" t="s">
        <v>12</v>
      </c>
    </row>
    <row r="301" spans="1:18" hidden="1" x14ac:dyDescent="0.25">
      <c r="A301" s="5" t="s">
        <v>40</v>
      </c>
      <c r="B301" s="5" t="s">
        <v>453</v>
      </c>
      <c r="C301" s="5" t="s">
        <v>454</v>
      </c>
      <c r="D301" s="5" t="s">
        <v>1551</v>
      </c>
      <c r="E301" s="5" t="s">
        <v>17</v>
      </c>
      <c r="F301" s="5" t="str">
        <f t="shared" si="98"/>
        <v>Finance &amp; Accounting</v>
      </c>
      <c r="G301" s="5" t="str">
        <f t="shared" si="100"/>
        <v>Account Receivable Staff</v>
      </c>
      <c r="H301" s="5" t="s">
        <v>14</v>
      </c>
      <c r="I301" s="5">
        <f t="shared" si="95"/>
        <v>210395</v>
      </c>
      <c r="J301" s="5" t="str">
        <f t="shared" si="96"/>
        <v>Staff</v>
      </c>
      <c r="K301" s="7" t="str">
        <f>_xlfn.IFNA(VLOOKUP(I301,[1]ALL!$B:$H,7,0),"")</f>
        <v>Head Office - ASGO</v>
      </c>
      <c r="L301" s="7" t="str">
        <f>_xlfn.IFNA(VLOOKUP(I301,[1]ALL!$B:$H,5,0),"")</f>
        <v>Staff</v>
      </c>
      <c r="M301" s="7">
        <v>210395</v>
      </c>
      <c r="N301" s="9">
        <f>_xlfn.IFNA(VLOOKUP(I301,[1]ALL!$B:$H,3,0),"")</f>
        <v>44349</v>
      </c>
      <c r="O301" s="10" t="str">
        <f>_xlfn.IFNA(VLOOKUP(I301,[1]ALL!$B:$H,6,0),"")</f>
        <v>Account Receivable Staff</v>
      </c>
      <c r="P301" s="5" t="str">
        <f>_xlfn.IFNA(VLOOKUP(I301,[1]ALL!$B:$H,4,0),"")</f>
        <v>Finance &amp; Accounting</v>
      </c>
      <c r="Q301" s="5" t="s">
        <v>12</v>
      </c>
      <c r="R301" s="5" t="s">
        <v>12</v>
      </c>
    </row>
    <row r="302" spans="1:18" hidden="1" x14ac:dyDescent="0.25">
      <c r="A302" s="5" t="s">
        <v>40</v>
      </c>
      <c r="B302" s="5" t="s">
        <v>455</v>
      </c>
      <c r="C302" s="34" t="s">
        <v>456</v>
      </c>
      <c r="D302" s="5" t="s">
        <v>1552</v>
      </c>
      <c r="E302" s="5" t="s">
        <v>17</v>
      </c>
      <c r="F302" s="5" t="str">
        <f t="shared" si="98"/>
        <v>Finance &amp; Accounting</v>
      </c>
      <c r="G302" s="5" t="str">
        <f t="shared" si="100"/>
        <v>Project Coordinator &amp; Administrator Supervisor</v>
      </c>
      <c r="H302" s="5" t="s">
        <v>14</v>
      </c>
      <c r="I302" s="5">
        <f t="shared" si="95"/>
        <v>230174</v>
      </c>
      <c r="J302" s="5" t="str">
        <f t="shared" si="96"/>
        <v>Supervisor</v>
      </c>
      <c r="K302" s="7" t="str">
        <f>_xlfn.IFNA(VLOOKUP(I302,[1]ALL!$B:$H,7,0),"")</f>
        <v>Head Office - ASGO</v>
      </c>
      <c r="L302" s="7" t="str">
        <f>_xlfn.IFNA(VLOOKUP(I302,[1]ALL!$B:$H,5,0),"")</f>
        <v>Supervisor</v>
      </c>
      <c r="M302" s="7">
        <v>230174</v>
      </c>
      <c r="N302" s="9">
        <f>_xlfn.IFNA(VLOOKUP(I302,[1]ALL!$B:$H,3,0),"")</f>
        <v>44970</v>
      </c>
      <c r="O302" s="10" t="str">
        <f>_xlfn.IFNA(VLOOKUP(I302,[1]ALL!$B:$H,6,0),"")</f>
        <v>Project Coordinator &amp; Administrator Supervisor</v>
      </c>
      <c r="P302" s="5" t="str">
        <f>_xlfn.IFNA(VLOOKUP(I302,[1]ALL!$B:$H,4,0),"")</f>
        <v>Finance &amp; Accounting</v>
      </c>
      <c r="Q302" s="5" t="s">
        <v>12</v>
      </c>
      <c r="R302" s="5" t="s">
        <v>12</v>
      </c>
    </row>
    <row r="303" spans="1:18" hidden="1" x14ac:dyDescent="0.25">
      <c r="A303" s="5" t="s">
        <v>40</v>
      </c>
      <c r="B303" s="5" t="s">
        <v>458</v>
      </c>
      <c r="C303" t="s">
        <v>459</v>
      </c>
      <c r="D303" s="5" t="s">
        <v>1553</v>
      </c>
      <c r="E303" s="5" t="s">
        <v>17</v>
      </c>
      <c r="F303" s="5" t="str">
        <f t="shared" si="98"/>
        <v>Corporate Finance, Reporting &amp; Consolidation</v>
      </c>
      <c r="G303" s="5" t="str">
        <f t="shared" si="100"/>
        <v>Corporate Finance Senior Manager</v>
      </c>
      <c r="H303" s="5" t="s">
        <v>14</v>
      </c>
      <c r="I303" s="5">
        <f t="shared" si="95"/>
        <v>241278</v>
      </c>
      <c r="J303" s="5" t="str">
        <f t="shared" si="96"/>
        <v>Senior Manager</v>
      </c>
      <c r="K303" s="7" t="s">
        <v>1206</v>
      </c>
      <c r="L303" s="7" t="s">
        <v>1459</v>
      </c>
      <c r="M303" s="7">
        <v>241278</v>
      </c>
      <c r="N303" s="9">
        <v>45488</v>
      </c>
      <c r="O303" s="10" t="s">
        <v>461</v>
      </c>
      <c r="P303" s="5" t="s">
        <v>460</v>
      </c>
      <c r="Q303" s="5" t="s">
        <v>12</v>
      </c>
      <c r="R303" s="5" t="s">
        <v>12</v>
      </c>
    </row>
    <row r="304" spans="1:18" hidden="1" x14ac:dyDescent="0.25">
      <c r="A304" s="5" t="s">
        <v>40</v>
      </c>
      <c r="B304" s="5" t="s">
        <v>464</v>
      </c>
      <c r="C304" s="5" t="s">
        <v>465</v>
      </c>
      <c r="D304" s="5" t="s">
        <v>1554</v>
      </c>
      <c r="E304" s="5" t="s">
        <v>17</v>
      </c>
      <c r="F304" s="5" t="str">
        <f t="shared" si="98"/>
        <v>Procurement</v>
      </c>
      <c r="G304" s="5" t="str">
        <f t="shared" si="100"/>
        <v>Procurement General Manager</v>
      </c>
      <c r="H304" s="5" t="s">
        <v>14</v>
      </c>
      <c r="I304" s="5">
        <f t="shared" si="95"/>
        <v>111077</v>
      </c>
      <c r="J304" s="5" t="str">
        <f t="shared" si="96"/>
        <v>General Manager</v>
      </c>
      <c r="K304" s="7" t="str">
        <f>_xlfn.IFNA(VLOOKUP(I304,[1]ALL!$B:$H,7,0),"")</f>
        <v>Head Office - ASGO</v>
      </c>
      <c r="L304" s="7" t="str">
        <f>_xlfn.IFNA(VLOOKUP(I304,[1]ALL!$B:$H,5,0),"")</f>
        <v>General Manager</v>
      </c>
      <c r="M304" s="7">
        <v>111077</v>
      </c>
      <c r="N304" s="9">
        <f>_xlfn.IFNA(VLOOKUP(I304,[1]ALL!$B:$H,3,0),"")</f>
        <v>40861</v>
      </c>
      <c r="O304" s="10" t="str">
        <f>_xlfn.IFNA(VLOOKUP(I304,[1]ALL!$B:$H,6,0),"")</f>
        <v>Procurement General Manager</v>
      </c>
      <c r="P304" s="5" t="s">
        <v>183</v>
      </c>
      <c r="Q304" s="5" t="s">
        <v>12</v>
      </c>
      <c r="R304" s="5" t="s">
        <v>12</v>
      </c>
    </row>
    <row r="305" spans="1:18" hidden="1" x14ac:dyDescent="0.25">
      <c r="A305" s="5" t="s">
        <v>40</v>
      </c>
      <c r="B305" s="5" t="s">
        <v>467</v>
      </c>
      <c r="C305" s="5" t="s">
        <v>468</v>
      </c>
      <c r="D305" s="5"/>
      <c r="E305" s="5" t="s">
        <v>17</v>
      </c>
      <c r="F305" s="5" t="str">
        <f t="shared" si="98"/>
        <v>Fit Out</v>
      </c>
      <c r="G305" s="5" t="str">
        <f t="shared" si="100"/>
        <v>Fit Out Assistant Manager</v>
      </c>
      <c r="H305" s="5" t="s">
        <v>14</v>
      </c>
      <c r="I305" s="5">
        <f t="shared" si="95"/>
        <v>140636</v>
      </c>
      <c r="J305" s="5" t="str">
        <f t="shared" si="96"/>
        <v>Assistant Manager</v>
      </c>
      <c r="K305" s="7" t="str">
        <f>_xlfn.IFNA(VLOOKUP(I305,[1]ALL!$B:$H,7,0),"")</f>
        <v>Unit - MOI</v>
      </c>
      <c r="L305" s="7" t="str">
        <f>_xlfn.IFNA(VLOOKUP(I305,[1]ALL!$B:$H,5,0),"")</f>
        <v>Assistant Manager</v>
      </c>
      <c r="M305" s="7">
        <v>140636</v>
      </c>
      <c r="N305" s="9">
        <f>_xlfn.IFNA(VLOOKUP(I305,[1]ALL!$B:$H,3,0),"")</f>
        <v>41792</v>
      </c>
      <c r="O305" s="10" t="str">
        <f>_xlfn.IFNA(VLOOKUP(I305,[1]ALL!$B:$H,6,0),"")</f>
        <v>Fit Out Assistant Manager</v>
      </c>
      <c r="P305" s="5" t="str">
        <f>_xlfn.IFNA(VLOOKUP(I305,[1]ALL!$B:$H,4,0),"")</f>
        <v>Fit Out</v>
      </c>
      <c r="Q305" s="5" t="s">
        <v>12</v>
      </c>
      <c r="R305" s="5" t="s">
        <v>12</v>
      </c>
    </row>
    <row r="306" spans="1:18" hidden="1" x14ac:dyDescent="0.25">
      <c r="A306" s="5" t="s">
        <v>40</v>
      </c>
      <c r="B306" s="5" t="s">
        <v>469</v>
      </c>
      <c r="C306" s="5" t="s">
        <v>470</v>
      </c>
      <c r="D306" s="5" t="s">
        <v>1555</v>
      </c>
      <c r="E306" s="5" t="s">
        <v>17</v>
      </c>
      <c r="F306" s="5" t="str">
        <f t="shared" si="98"/>
        <v>Procurement</v>
      </c>
      <c r="G306" s="5" t="str">
        <f t="shared" si="100"/>
        <v>Procurement Staff</v>
      </c>
      <c r="H306" s="5" t="s">
        <v>14</v>
      </c>
      <c r="I306" s="5">
        <f t="shared" si="95"/>
        <v>242092</v>
      </c>
      <c r="J306" s="5" t="str">
        <f t="shared" si="96"/>
        <v>Staff</v>
      </c>
      <c r="K306" s="7" t="s">
        <v>1206</v>
      </c>
      <c r="L306" s="7" t="s">
        <v>942</v>
      </c>
      <c r="M306" s="7">
        <v>242092</v>
      </c>
      <c r="N306" s="9">
        <v>45621</v>
      </c>
      <c r="O306" s="10" t="s">
        <v>189</v>
      </c>
      <c r="P306" s="5" t="s">
        <v>183</v>
      </c>
      <c r="Q306" s="5" t="s">
        <v>12</v>
      </c>
      <c r="R306" s="5" t="s">
        <v>12</v>
      </c>
    </row>
    <row r="307" spans="1:18" hidden="1" x14ac:dyDescent="0.25">
      <c r="A307" s="5" t="s">
        <v>40</v>
      </c>
      <c r="B307" s="5" t="s">
        <v>471</v>
      </c>
      <c r="C307" s="5" t="s">
        <v>472</v>
      </c>
      <c r="D307" s="5" t="s">
        <v>1556</v>
      </c>
      <c r="E307" s="5" t="s">
        <v>17</v>
      </c>
      <c r="F307" s="5" t="str">
        <f t="shared" si="98"/>
        <v>Finance &amp; Accounting</v>
      </c>
      <c r="G307" s="5" t="str">
        <f t="shared" si="100"/>
        <v>Accounting Staff</v>
      </c>
      <c r="H307" s="5" t="s">
        <v>14</v>
      </c>
      <c r="I307" s="5">
        <f t="shared" si="95"/>
        <v>241895</v>
      </c>
      <c r="J307" s="5" t="str">
        <f t="shared" si="96"/>
        <v>Staff</v>
      </c>
      <c r="K307" s="7" t="s">
        <v>1206</v>
      </c>
      <c r="L307" s="7" t="s">
        <v>942</v>
      </c>
      <c r="M307" s="7">
        <v>241895</v>
      </c>
      <c r="N307" s="9">
        <v>45593</v>
      </c>
      <c r="O307" s="10" t="s">
        <v>82</v>
      </c>
      <c r="P307" s="5" t="s">
        <v>51</v>
      </c>
      <c r="Q307" s="5" t="s">
        <v>12</v>
      </c>
      <c r="R307" s="5" t="s">
        <v>12</v>
      </c>
    </row>
    <row r="308" spans="1:18" hidden="1" x14ac:dyDescent="0.25">
      <c r="A308" s="5" t="s">
        <v>40</v>
      </c>
      <c r="B308" s="5" t="s">
        <v>1557</v>
      </c>
      <c r="C308" s="5" t="s">
        <v>1558</v>
      </c>
      <c r="D308" s="5" t="s">
        <v>1559</v>
      </c>
      <c r="E308" s="5" t="s">
        <v>17</v>
      </c>
      <c r="F308" s="5" t="str">
        <f t="shared" si="98"/>
        <v>Brand &amp; Design</v>
      </c>
      <c r="G308" s="5" t="str">
        <f t="shared" si="100"/>
        <v>Brand Design &amp; Web Development Senior Staff</v>
      </c>
      <c r="H308" s="5" t="s">
        <v>13</v>
      </c>
      <c r="I308" s="5">
        <f t="shared" si="95"/>
        <v>231697</v>
      </c>
      <c r="J308" s="5" t="str">
        <f t="shared" si="96"/>
        <v>Senior Staff</v>
      </c>
      <c r="K308" s="7" t="str">
        <f>_xlfn.IFNA(VLOOKUP(I308,[1]ALL!$B:$H,7,0),"")</f>
        <v>Unit - PIK Avenue</v>
      </c>
      <c r="L308" s="7" t="str">
        <f>_xlfn.IFNA(VLOOKUP(I308,[1]ALL!$B:$H,5,0),"")</f>
        <v>Senior Staff</v>
      </c>
      <c r="M308" s="7">
        <v>231697</v>
      </c>
      <c r="N308" s="9">
        <f>_xlfn.IFNA(VLOOKUP(I308,[1]ALL!$B:$H,3,0),"")</f>
        <v>45194</v>
      </c>
      <c r="O308" s="10" t="str">
        <f>_xlfn.IFNA(VLOOKUP(I308,[1]ALL!$B:$H,6,0),"")</f>
        <v>Brand Design &amp; Web Development Senior Staff</v>
      </c>
      <c r="P308" s="5" t="str">
        <f>_xlfn.IFNA(VLOOKUP(I308,[1]ALL!$B:$H,4,0),"")</f>
        <v>Brand &amp; Design</v>
      </c>
      <c r="Q308" s="5" t="s">
        <v>12</v>
      </c>
      <c r="R308" s="5" t="s">
        <v>12</v>
      </c>
    </row>
    <row r="309" spans="1:18" hidden="1" x14ac:dyDescent="0.25">
      <c r="A309" s="5" t="s">
        <v>40</v>
      </c>
      <c r="B309" s="5" t="s">
        <v>1560</v>
      </c>
      <c r="C309" s="5" t="s">
        <v>1561</v>
      </c>
      <c r="D309" s="5" t="s">
        <v>1562</v>
      </c>
      <c r="E309" s="5" t="s">
        <v>17</v>
      </c>
      <c r="F309" s="5" t="str">
        <f t="shared" si="98"/>
        <v>Fit Out</v>
      </c>
      <c r="G309" s="5" t="str">
        <f t="shared" si="100"/>
        <v>Fit Out Administration Staff</v>
      </c>
      <c r="H309" s="5" t="s">
        <v>13</v>
      </c>
      <c r="I309" s="5">
        <f t="shared" si="95"/>
        <v>220852</v>
      </c>
      <c r="J309" s="5" t="str">
        <f t="shared" si="96"/>
        <v>Staff</v>
      </c>
      <c r="K309" s="7" t="str">
        <f>_xlfn.IFNA(VLOOKUP(I309,[1]ALL!$B:$H,7,0),"")</f>
        <v>Unit - MOI</v>
      </c>
      <c r="L309" s="7" t="str">
        <f>_xlfn.IFNA(VLOOKUP(I309,[1]ALL!$B:$H,5,0),"")</f>
        <v>Staff</v>
      </c>
      <c r="M309" s="7">
        <v>220852</v>
      </c>
      <c r="N309" s="9">
        <f>_xlfn.IFNA(VLOOKUP(I309,[1]ALL!$B:$H,3,0),"")</f>
        <v>44732</v>
      </c>
      <c r="O309" s="10" t="str">
        <f>_xlfn.IFNA(VLOOKUP(I309,[1]ALL!$B:$H,6,0),"")</f>
        <v>Fit Out Administration Staff</v>
      </c>
      <c r="P309" s="5" t="str">
        <f>_xlfn.IFNA(VLOOKUP(I309,[1]ALL!$B:$H,4,0),"")</f>
        <v>Fit Out</v>
      </c>
      <c r="Q309" s="5" t="s">
        <v>12</v>
      </c>
      <c r="R309" s="5" t="s">
        <v>12</v>
      </c>
    </row>
    <row r="310" spans="1:18" hidden="1" x14ac:dyDescent="0.25">
      <c r="A310" s="5" t="s">
        <v>40</v>
      </c>
      <c r="B310" s="5" t="s">
        <v>473</v>
      </c>
      <c r="C310" s="5" t="s">
        <v>474</v>
      </c>
      <c r="D310" s="5" t="s">
        <v>1563</v>
      </c>
      <c r="E310" s="5" t="s">
        <v>17</v>
      </c>
      <c r="F310" s="5" t="str">
        <f t="shared" si="98"/>
        <v>Finance &amp; Accounting</v>
      </c>
      <c r="G310" s="5" t="str">
        <f t="shared" si="100"/>
        <v>Account Receivable Staff</v>
      </c>
      <c r="H310" s="5" t="s">
        <v>14</v>
      </c>
      <c r="I310" s="5">
        <f t="shared" si="95"/>
        <v>190304</v>
      </c>
      <c r="J310" s="5" t="str">
        <f t="shared" si="96"/>
        <v>Staff</v>
      </c>
      <c r="K310" s="7" t="str">
        <f>_xlfn.IFNA(VLOOKUP(I310,[1]ALL!$B:$H,7,0),"")</f>
        <v>Head Office - ASGO</v>
      </c>
      <c r="L310" s="7" t="str">
        <f>_xlfn.IFNA(VLOOKUP(I310,[1]ALL!$B:$H,5,0),"")</f>
        <v>Staff</v>
      </c>
      <c r="M310" s="7">
        <v>190304</v>
      </c>
      <c r="N310" s="9">
        <f>_xlfn.IFNA(VLOOKUP(I310,[1]ALL!$B:$H,3,0),"")</f>
        <v>43549</v>
      </c>
      <c r="O310" s="10" t="str">
        <f>_xlfn.IFNA(VLOOKUP(I310,[1]ALL!$B:$H,6,0),"")</f>
        <v>Account Receivable Staff</v>
      </c>
      <c r="P310" s="5" t="str">
        <f>_xlfn.IFNA(VLOOKUP(I310,[1]ALL!$B:$H,4,0),"")</f>
        <v>Finance &amp; Accounting</v>
      </c>
      <c r="Q310" s="5" t="s">
        <v>12</v>
      </c>
      <c r="R310" s="5" t="s">
        <v>12</v>
      </c>
    </row>
    <row r="311" spans="1:18" hidden="1" x14ac:dyDescent="0.25">
      <c r="A311" s="5" t="s">
        <v>40</v>
      </c>
      <c r="B311" s="5" t="s">
        <v>475</v>
      </c>
      <c r="C311" s="5" t="s">
        <v>476</v>
      </c>
      <c r="D311" s="12" t="s">
        <v>1564</v>
      </c>
      <c r="E311" s="5" t="s">
        <v>17</v>
      </c>
      <c r="F311" s="5" t="str">
        <f t="shared" si="98"/>
        <v>IT</v>
      </c>
      <c r="G311" s="5" t="str">
        <f t="shared" si="100"/>
        <v>IT Security &amp; Compliance Manager</v>
      </c>
      <c r="H311" s="5" t="s">
        <v>14</v>
      </c>
      <c r="I311" s="5" t="str">
        <f t="shared" si="95"/>
        <v>-</v>
      </c>
      <c r="J311" s="5" t="str">
        <f t="shared" si="96"/>
        <v>Manager</v>
      </c>
      <c r="K311" s="7" t="s">
        <v>1206</v>
      </c>
      <c r="L311" s="7" t="s">
        <v>1248</v>
      </c>
      <c r="M311" s="7" t="s">
        <v>12</v>
      </c>
      <c r="N311" s="9">
        <v>45824</v>
      </c>
      <c r="O311" s="10" t="s">
        <v>477</v>
      </c>
      <c r="P311" s="5" t="s">
        <v>78</v>
      </c>
      <c r="Q311" s="5" t="s">
        <v>982</v>
      </c>
      <c r="R311" s="5" t="s">
        <v>12</v>
      </c>
    </row>
    <row r="312" spans="1:18" hidden="1" x14ac:dyDescent="0.25">
      <c r="A312" s="5" t="s">
        <v>40</v>
      </c>
      <c r="B312" s="5" t="s">
        <v>478</v>
      </c>
      <c r="C312" s="5" t="s">
        <v>479</v>
      </c>
      <c r="D312" s="12" t="s">
        <v>1565</v>
      </c>
      <c r="E312" s="5" t="s">
        <v>17</v>
      </c>
      <c r="F312" s="5" t="str">
        <f t="shared" si="98"/>
        <v>Legal &amp; Govrel</v>
      </c>
      <c r="G312" s="5" t="str">
        <f t="shared" si="100"/>
        <v>Government Relations Staff</v>
      </c>
      <c r="H312" s="5" t="s">
        <v>14</v>
      </c>
      <c r="I312" s="5">
        <f t="shared" si="95"/>
        <v>231871</v>
      </c>
      <c r="J312" s="5" t="str">
        <f t="shared" si="96"/>
        <v>Staff</v>
      </c>
      <c r="K312" s="7" t="str">
        <f>_xlfn.IFNA(VLOOKUP(I312,[1]ALL!$B:$H,7,0),"")</f>
        <v>Head Office - ASGO</v>
      </c>
      <c r="L312" s="7" t="str">
        <f>_xlfn.IFNA(VLOOKUP(I312,[1]ALL!$B:$H,5,0),"")</f>
        <v>Staff</v>
      </c>
      <c r="M312" s="7">
        <v>231871</v>
      </c>
      <c r="N312" s="9">
        <f>_xlfn.IFNA(VLOOKUP(I312,[1]ALL!$B:$H,3,0),"")</f>
        <v>45222</v>
      </c>
      <c r="O312" s="10" t="str">
        <f>_xlfn.IFNA(VLOOKUP(I312,[1]ALL!$B:$H,6,0),"")</f>
        <v>Government Relations Staff</v>
      </c>
      <c r="P312" s="5" t="str">
        <f>_xlfn.IFNA(VLOOKUP(I312,[1]ALL!$B:$H,4,0),"")</f>
        <v>Legal &amp; Govrel</v>
      </c>
      <c r="Q312" s="5" t="s">
        <v>12</v>
      </c>
      <c r="R312" s="5" t="s">
        <v>12</v>
      </c>
    </row>
    <row r="313" spans="1:18" hidden="1" x14ac:dyDescent="0.25">
      <c r="A313" s="5" t="s">
        <v>40</v>
      </c>
      <c r="B313" s="5" t="s">
        <v>1566</v>
      </c>
      <c r="C313" s="5" t="s">
        <v>1567</v>
      </c>
      <c r="D313" s="5" t="s">
        <v>1568</v>
      </c>
      <c r="E313" s="5" t="s">
        <v>17</v>
      </c>
      <c r="F313" s="5" t="str">
        <f t="shared" ref="F313:F344" si="101">P313</f>
        <v>Fit Out</v>
      </c>
      <c r="G313" s="5" t="str">
        <f t="shared" si="100"/>
        <v>Fit Out Supervisor</v>
      </c>
      <c r="H313" s="5" t="s">
        <v>13</v>
      </c>
      <c r="I313" s="5">
        <f t="shared" si="95"/>
        <v>181139</v>
      </c>
      <c r="J313" s="5" t="str">
        <f t="shared" si="96"/>
        <v>Supervisor</v>
      </c>
      <c r="K313" s="7" t="str">
        <f>_xlfn.IFNA(VLOOKUP(I313,[1]ALL!$B:$H,7,0),"")</f>
        <v>Unit - ASHTA</v>
      </c>
      <c r="L313" s="7" t="str">
        <f>_xlfn.IFNA(VLOOKUP(I313,[1]ALL!$B:$H,5,0),"")</f>
        <v>Supervisor</v>
      </c>
      <c r="M313" s="7">
        <v>181139</v>
      </c>
      <c r="N313" s="9">
        <f>_xlfn.IFNA(VLOOKUP(I313,[1]ALL!$B:$H,3,0),"")</f>
        <v>43346</v>
      </c>
      <c r="O313" s="10" t="str">
        <f>_xlfn.IFNA(VLOOKUP(I313,[1]ALL!$B:$H,6,0),"")</f>
        <v>Fit Out Supervisor</v>
      </c>
      <c r="P313" s="5" t="str">
        <f>_xlfn.IFNA(VLOOKUP(I313,[1]ALL!$B:$H,4,0),"")</f>
        <v>Fit Out</v>
      </c>
      <c r="Q313" s="5" t="s">
        <v>12</v>
      </c>
      <c r="R313" s="5" t="s">
        <v>12</v>
      </c>
    </row>
    <row r="314" spans="1:18" hidden="1" x14ac:dyDescent="0.25">
      <c r="A314" s="5" t="s">
        <v>40</v>
      </c>
      <c r="B314" s="5" t="s">
        <v>480</v>
      </c>
      <c r="C314" s="5" t="s">
        <v>481</v>
      </c>
      <c r="D314" s="5" t="s">
        <v>1569</v>
      </c>
      <c r="E314" s="5" t="s">
        <v>17</v>
      </c>
      <c r="F314" s="5" t="str">
        <f t="shared" si="101"/>
        <v>Finance &amp; Accounting</v>
      </c>
      <c r="G314" s="5" t="str">
        <f t="shared" si="100"/>
        <v>Account Payable Assistant Manager</v>
      </c>
      <c r="H314" s="5" t="s">
        <v>14</v>
      </c>
      <c r="I314" s="5">
        <f t="shared" si="95"/>
        <v>180097</v>
      </c>
      <c r="J314" s="5" t="str">
        <f t="shared" si="96"/>
        <v>Assistant Manager</v>
      </c>
      <c r="K314" s="7" t="str">
        <f>_xlfn.IFNA(VLOOKUP(I314,[1]ALL!$B:$H,7,0),"")</f>
        <v>Head Office - ASGO</v>
      </c>
      <c r="L314" s="7" t="str">
        <f>_xlfn.IFNA(VLOOKUP(I314,[1]ALL!$B:$H,5,0),"")</f>
        <v>Assistant Manager</v>
      </c>
      <c r="M314" s="7">
        <v>180097</v>
      </c>
      <c r="N314" s="9">
        <f>_xlfn.IFNA(VLOOKUP(I314,[1]ALL!$B:$H,3,0),"")</f>
        <v>43116</v>
      </c>
      <c r="O314" s="10" t="str">
        <f>_xlfn.IFNA(VLOOKUP(I314,[1]ALL!$B:$H,6,0),"")</f>
        <v>Account Payable Assistant Manager</v>
      </c>
      <c r="P314" s="5" t="str">
        <f>_xlfn.IFNA(VLOOKUP(I314,[1]ALL!$B:$H,4,0),"")</f>
        <v>Finance &amp; Accounting</v>
      </c>
      <c r="Q314" s="5" t="s">
        <v>12</v>
      </c>
      <c r="R314" s="5" t="s">
        <v>12</v>
      </c>
    </row>
    <row r="315" spans="1:18" hidden="1" x14ac:dyDescent="0.25">
      <c r="A315" s="5" t="s">
        <v>40</v>
      </c>
      <c r="B315" s="5" t="s">
        <v>483</v>
      </c>
      <c r="C315" t="s">
        <v>484</v>
      </c>
      <c r="D315" s="5" t="s">
        <v>1570</v>
      </c>
      <c r="E315" s="5" t="s">
        <v>17</v>
      </c>
      <c r="F315" s="5" t="str">
        <f t="shared" si="101"/>
        <v>HR &amp; GA</v>
      </c>
      <c r="G315" s="5" t="str">
        <f t="shared" si="100"/>
        <v>HR &amp; GA Operation Senior Staff</v>
      </c>
      <c r="H315" s="5" t="s">
        <v>14</v>
      </c>
      <c r="I315" s="5">
        <f t="shared" si="95"/>
        <v>240863</v>
      </c>
      <c r="J315" s="5" t="str">
        <f t="shared" si="96"/>
        <v>Senior Staff</v>
      </c>
      <c r="K315" s="7" t="s">
        <v>1206</v>
      </c>
      <c r="L315" s="7" t="s">
        <v>929</v>
      </c>
      <c r="M315" s="7">
        <v>240863</v>
      </c>
      <c r="N315" s="9">
        <v>45426</v>
      </c>
      <c r="O315" s="10" t="s">
        <v>485</v>
      </c>
      <c r="P315" s="5" t="s">
        <v>47</v>
      </c>
      <c r="Q315" s="5" t="s">
        <v>12</v>
      </c>
      <c r="R315" s="5" t="s">
        <v>12</v>
      </c>
    </row>
    <row r="316" spans="1:18" hidden="1" x14ac:dyDescent="0.25">
      <c r="A316" s="5" t="s">
        <v>40</v>
      </c>
      <c r="B316" s="5" t="s">
        <v>1571</v>
      </c>
      <c r="C316" s="5" t="s">
        <v>1572</v>
      </c>
      <c r="D316" s="5"/>
      <c r="E316" s="5" t="s">
        <v>17</v>
      </c>
      <c r="F316" s="5" t="str">
        <f t="shared" si="101"/>
        <v>Management</v>
      </c>
      <c r="G316" s="5" t="str">
        <f t="shared" si="100"/>
        <v>CEO Assistant</v>
      </c>
      <c r="H316" s="5" t="s">
        <v>13</v>
      </c>
      <c r="I316" s="5">
        <f t="shared" si="95"/>
        <v>100244</v>
      </c>
      <c r="J316" s="5" t="str">
        <f t="shared" si="96"/>
        <v>CEO</v>
      </c>
      <c r="K316" s="7" t="s">
        <v>1206</v>
      </c>
      <c r="L316" s="7" t="s">
        <v>106</v>
      </c>
      <c r="M316" s="7">
        <v>100244</v>
      </c>
      <c r="N316" s="9" t="str">
        <f>_xlfn.IFNA(VLOOKUP(I316,[1]ALL!$B:$H,3,0),"")</f>
        <v/>
      </c>
      <c r="O316" s="10" t="s">
        <v>1573</v>
      </c>
      <c r="P316" s="50" t="s">
        <v>105</v>
      </c>
      <c r="Q316" s="5" t="s">
        <v>12</v>
      </c>
      <c r="R316" s="5" t="s">
        <v>12</v>
      </c>
    </row>
    <row r="317" spans="1:18" hidden="1" x14ac:dyDescent="0.25">
      <c r="A317" s="5" t="s">
        <v>40</v>
      </c>
      <c r="B317" s="5" t="s">
        <v>486</v>
      </c>
      <c r="C317" s="5" t="s">
        <v>487</v>
      </c>
      <c r="D317" s="5"/>
      <c r="E317" s="5" t="s">
        <v>17</v>
      </c>
      <c r="F317" s="5" t="str">
        <f t="shared" si="101"/>
        <v>Leasing</v>
      </c>
      <c r="G317" s="5" t="str">
        <f t="shared" si="100"/>
        <v>Drafter Staff</v>
      </c>
      <c r="H317" s="5" t="s">
        <v>14</v>
      </c>
      <c r="I317" s="5">
        <f t="shared" si="95"/>
        <v>230846</v>
      </c>
      <c r="J317" s="5" t="str">
        <f t="shared" si="96"/>
        <v>Staff</v>
      </c>
      <c r="K317" s="7" t="str">
        <f>_xlfn.IFNA(VLOOKUP(I317,[1]ALL!$B:$H,7,0),"")</f>
        <v>Unit - MOI</v>
      </c>
      <c r="L317" s="7" t="str">
        <f>_xlfn.IFNA(VLOOKUP(I317,[1]ALL!$B:$H,5,0),"")</f>
        <v>Staff</v>
      </c>
      <c r="M317" s="7">
        <v>230846</v>
      </c>
      <c r="N317" s="9">
        <f>_xlfn.IFNA(VLOOKUP(I317,[1]ALL!$B:$H,3,0),"")</f>
        <v>43157</v>
      </c>
      <c r="O317" s="10" t="str">
        <f>_xlfn.IFNA(VLOOKUP(I317,[1]ALL!$B:$H,6,0),"")</f>
        <v>Drafter Staff</v>
      </c>
      <c r="P317" s="5" t="str">
        <f>_xlfn.IFNA(VLOOKUP(I317,[1]ALL!$B:$H,4,0),"")</f>
        <v>Leasing</v>
      </c>
      <c r="Q317" s="5" t="s">
        <v>12</v>
      </c>
      <c r="R317" s="5" t="s">
        <v>12</v>
      </c>
    </row>
    <row r="318" spans="1:18" hidden="1" x14ac:dyDescent="0.25">
      <c r="A318" s="5" t="s">
        <v>40</v>
      </c>
      <c r="B318" s="5" t="s">
        <v>1574</v>
      </c>
      <c r="C318" t="s">
        <v>1575</v>
      </c>
      <c r="D318" s="5" t="s">
        <v>1576</v>
      </c>
      <c r="E318" s="5" t="s">
        <v>17</v>
      </c>
      <c r="F318" s="5" t="str">
        <f t="shared" ref="F318" si="102">P318</f>
        <v>Finance &amp; Accounting</v>
      </c>
      <c r="G318" s="5" t="str">
        <f t="shared" ref="G318" si="103">O318</f>
        <v>Tax Staff</v>
      </c>
      <c r="H318" s="5" t="s">
        <v>14</v>
      </c>
      <c r="I318" s="5" t="str">
        <f t="shared" ref="I318" si="104">M318</f>
        <v>-</v>
      </c>
      <c r="J318" s="5" t="str">
        <f t="shared" ref="J318" si="105">L318</f>
        <v>Staff</v>
      </c>
      <c r="K318" s="7" t="s">
        <v>1206</v>
      </c>
      <c r="L318" s="7" t="s">
        <v>942</v>
      </c>
      <c r="M318" s="7" t="s">
        <v>12</v>
      </c>
      <c r="N318" s="9">
        <v>45695</v>
      </c>
      <c r="O318" s="10" t="s">
        <v>99</v>
      </c>
      <c r="P318" s="5" t="s">
        <v>51</v>
      </c>
      <c r="Q318" s="5" t="s">
        <v>1019</v>
      </c>
      <c r="R318" s="5" t="s">
        <v>1372</v>
      </c>
    </row>
    <row r="319" spans="1:18" hidden="1" x14ac:dyDescent="0.25">
      <c r="A319" s="5" t="s">
        <v>40</v>
      </c>
      <c r="B319" s="5" t="s">
        <v>492</v>
      </c>
      <c r="C319" s="5" t="s">
        <v>493</v>
      </c>
      <c r="D319" s="5" t="s">
        <v>1577</v>
      </c>
      <c r="E319" s="5" t="s">
        <v>17</v>
      </c>
      <c r="F319" s="5" t="str">
        <f t="shared" si="101"/>
        <v>Finance &amp; Accounting</v>
      </c>
      <c r="G319" s="5" t="str">
        <f t="shared" si="100"/>
        <v>Finance &amp; Accounting Administration Staff</v>
      </c>
      <c r="H319" s="5" t="s">
        <v>14</v>
      </c>
      <c r="I319" s="5">
        <f t="shared" ref="I319:I336" si="106">M319</f>
        <v>100807</v>
      </c>
      <c r="J319" s="5" t="str">
        <f t="shared" ref="J319:J375" si="107">L319</f>
        <v>Staff</v>
      </c>
      <c r="K319" s="7" t="str">
        <f>_xlfn.IFNA(VLOOKUP(I319,[1]ALL!$B:$H,7,0),"")</f>
        <v>Head Office - ASGO</v>
      </c>
      <c r="L319" s="7" t="str">
        <f>_xlfn.IFNA(VLOOKUP(I319,[1]ALL!$B:$H,5,0),"")</f>
        <v>Staff</v>
      </c>
      <c r="M319" s="7">
        <v>100807</v>
      </c>
      <c r="N319" s="9">
        <f>_xlfn.IFNA(VLOOKUP(I319,[1]ALL!$B:$H,3,0),"")</f>
        <v>38474</v>
      </c>
      <c r="O319" s="10" t="str">
        <f>_xlfn.IFNA(VLOOKUP(I319,[1]ALL!$B:$H,6,0),"")</f>
        <v>Finance &amp; Accounting Administration Staff</v>
      </c>
      <c r="P319" s="5" t="str">
        <f>_xlfn.IFNA(VLOOKUP(I319,[1]ALL!$B:$H,4,0),"")</f>
        <v>Finance &amp; Accounting</v>
      </c>
      <c r="Q319" s="5" t="s">
        <v>12</v>
      </c>
      <c r="R319" s="5" t="s">
        <v>12</v>
      </c>
    </row>
    <row r="320" spans="1:18" hidden="1" x14ac:dyDescent="0.25">
      <c r="A320" s="5" t="s">
        <v>40</v>
      </c>
      <c r="B320" s="5" t="s">
        <v>1578</v>
      </c>
      <c r="C320" s="5" t="s">
        <v>1579</v>
      </c>
      <c r="D320" s="5"/>
      <c r="E320" s="5" t="s">
        <v>17</v>
      </c>
      <c r="F320" s="5" t="str">
        <f t="shared" si="101"/>
        <v>Casual Leasing</v>
      </c>
      <c r="G320" s="5" t="str">
        <f t="shared" si="100"/>
        <v>Casual Leasing Staff</v>
      </c>
      <c r="H320" s="5" t="s">
        <v>13</v>
      </c>
      <c r="I320" s="5">
        <f t="shared" si="106"/>
        <v>160681</v>
      </c>
      <c r="J320" s="5" t="str">
        <f t="shared" si="107"/>
        <v>Staff</v>
      </c>
      <c r="K320" s="7" t="str">
        <f>_xlfn.IFNA(VLOOKUP(I320,[1]ALL!$B:$H,7,0),"")</f>
        <v>Unit - PIK Avenue</v>
      </c>
      <c r="L320" s="7" t="str">
        <f>_xlfn.IFNA(VLOOKUP(I320,[1]ALL!$B:$H,5,0),"")</f>
        <v>Staff</v>
      </c>
      <c r="M320" s="7">
        <v>160681</v>
      </c>
      <c r="N320" s="9">
        <f>_xlfn.IFNA(VLOOKUP(I320,[1]ALL!$B:$H,3,0),"")</f>
        <v>42611</v>
      </c>
      <c r="O320" s="10" t="s">
        <v>1580</v>
      </c>
      <c r="P320" s="5" t="s">
        <v>152</v>
      </c>
      <c r="Q320" s="5" t="s">
        <v>12</v>
      </c>
      <c r="R320" s="5" t="s">
        <v>12</v>
      </c>
    </row>
    <row r="321" spans="1:18" hidden="1" x14ac:dyDescent="0.25">
      <c r="A321" s="5" t="s">
        <v>40</v>
      </c>
      <c r="B321" s="5" t="s">
        <v>495</v>
      </c>
      <c r="C321" s="5" t="s">
        <v>496</v>
      </c>
      <c r="D321" s="5" t="s">
        <v>1581</v>
      </c>
      <c r="E321" s="5" t="s">
        <v>17</v>
      </c>
      <c r="F321" s="5" t="str">
        <f t="shared" si="101"/>
        <v>Internal Audit &amp; Business Process</v>
      </c>
      <c r="G321" s="5" t="str">
        <f t="shared" si="100"/>
        <v>Internal Audit &amp; Business Process Manager</v>
      </c>
      <c r="H321" s="5" t="s">
        <v>14</v>
      </c>
      <c r="I321" s="5">
        <f t="shared" si="106"/>
        <v>130358</v>
      </c>
      <c r="J321" s="5" t="str">
        <f t="shared" si="107"/>
        <v>Manager</v>
      </c>
      <c r="K321" s="7" t="s">
        <v>928</v>
      </c>
      <c r="L321" s="7" t="str">
        <f>_xlfn.IFNA(VLOOKUP(I321,[1]ALL!$B:$H,5,0),"")</f>
        <v>Manager</v>
      </c>
      <c r="M321" s="7">
        <v>130358</v>
      </c>
      <c r="N321" s="9">
        <f>_xlfn.IFNA(VLOOKUP(I321,[1]ALL!$B:$H,3,0),"")</f>
        <v>41365</v>
      </c>
      <c r="O321" s="10" t="str">
        <f>_xlfn.IFNA(VLOOKUP(I321,[1]ALL!$B:$H,6,0),"")</f>
        <v>Internal Audit &amp; Business Process Manager</v>
      </c>
      <c r="P321" s="5" t="str">
        <f>_xlfn.IFNA(VLOOKUP(I321,[1]ALL!$B:$H,4,0),"")</f>
        <v>Internal Audit &amp; Business Process</v>
      </c>
      <c r="Q321" s="5" t="s">
        <v>12</v>
      </c>
      <c r="R321" s="5" t="s">
        <v>12</v>
      </c>
    </row>
    <row r="322" spans="1:18" hidden="1" x14ac:dyDescent="0.25">
      <c r="A322" s="5" t="s">
        <v>40</v>
      </c>
      <c r="B322" s="5" t="s">
        <v>1582</v>
      </c>
      <c r="C322" s="5" t="s">
        <v>1583</v>
      </c>
      <c r="D322" s="5" t="s">
        <v>1584</v>
      </c>
      <c r="E322" s="5" t="s">
        <v>17</v>
      </c>
      <c r="F322" s="5" t="str">
        <f t="shared" si="101"/>
        <v>Fit Out</v>
      </c>
      <c r="G322" s="5" t="str">
        <f t="shared" si="100"/>
        <v>Fit Out Administration Senior Staff</v>
      </c>
      <c r="H322" s="5" t="s">
        <v>13</v>
      </c>
      <c r="I322" s="5">
        <f t="shared" si="106"/>
        <v>160470</v>
      </c>
      <c r="J322" s="5" t="str">
        <f t="shared" si="107"/>
        <v>Senior Staff</v>
      </c>
      <c r="K322" s="7" t="str">
        <f>_xlfn.IFNA(VLOOKUP(I322,[1]ALL!$B:$H,7,0),"")</f>
        <v>Unit - ASHTA</v>
      </c>
      <c r="L322" s="7" t="s">
        <v>929</v>
      </c>
      <c r="M322" s="7">
        <v>160470</v>
      </c>
      <c r="N322" s="9">
        <f>_xlfn.IFNA(VLOOKUP(I322,[1]ALL!$B:$H,3,0),"")</f>
        <v>42522</v>
      </c>
      <c r="O322" s="10" t="s">
        <v>1585</v>
      </c>
      <c r="P322" s="5" t="str">
        <f>_xlfn.IFNA(VLOOKUP(I322,[1]ALL!$B:$H,4,0),"")</f>
        <v>Fit Out</v>
      </c>
      <c r="Q322" s="5" t="s">
        <v>12</v>
      </c>
      <c r="R322" s="5" t="s">
        <v>12</v>
      </c>
    </row>
    <row r="323" spans="1:18" hidden="1" x14ac:dyDescent="0.25">
      <c r="A323" s="5" t="s">
        <v>40</v>
      </c>
      <c r="B323" s="5" t="s">
        <v>498</v>
      </c>
      <c r="C323" s="5" t="s">
        <v>499</v>
      </c>
      <c r="D323" s="5" t="s">
        <v>1586</v>
      </c>
      <c r="E323" s="5" t="s">
        <v>17</v>
      </c>
      <c r="F323" s="5" t="str">
        <f t="shared" si="101"/>
        <v>HR &amp; GA</v>
      </c>
      <c r="G323" s="5" t="str">
        <f t="shared" si="100"/>
        <v>HR Business Partner Manager</v>
      </c>
      <c r="H323" s="5" t="s">
        <v>14</v>
      </c>
      <c r="I323" s="5">
        <f t="shared" si="106"/>
        <v>232361</v>
      </c>
      <c r="J323" s="5" t="str">
        <f t="shared" si="107"/>
        <v>Senior Manager</v>
      </c>
      <c r="K323" s="7" t="str">
        <f>_xlfn.IFNA(VLOOKUP(I323,[1]ALL!$B:$H,7,0),"")</f>
        <v>Head Office - ASGO</v>
      </c>
      <c r="L323" s="7" t="str">
        <f>_xlfn.IFNA(VLOOKUP(I323,[1]ALL!$B:$H,5,0),"")</f>
        <v>Senior Manager</v>
      </c>
      <c r="M323" s="7">
        <v>232361</v>
      </c>
      <c r="N323" s="9">
        <f>_xlfn.IFNA(VLOOKUP(I323,[1]ALL!$B:$H,3,0),"")</f>
        <v>45292</v>
      </c>
      <c r="O323" s="10" t="str">
        <f>_xlfn.IFNA(VLOOKUP(I323,[1]ALL!$B:$H,6,0),"")</f>
        <v>HR Business Partner Manager</v>
      </c>
      <c r="P323" s="5" t="str">
        <f>_xlfn.IFNA(VLOOKUP(I323,[1]ALL!$B:$H,4,0),"")</f>
        <v>HR &amp; GA</v>
      </c>
      <c r="Q323" s="5" t="s">
        <v>12</v>
      </c>
      <c r="R323" s="5" t="s">
        <v>12</v>
      </c>
    </row>
    <row r="324" spans="1:18" hidden="1" x14ac:dyDescent="0.25">
      <c r="A324" s="5" t="s">
        <v>40</v>
      </c>
      <c r="B324" s="5" t="s">
        <v>1587</v>
      </c>
      <c r="C324" s="5" t="s">
        <v>1588</v>
      </c>
      <c r="D324" s="5" t="s">
        <v>1589</v>
      </c>
      <c r="E324" s="5" t="s">
        <v>17</v>
      </c>
      <c r="F324" s="5" t="str">
        <f t="shared" si="101"/>
        <v>Management</v>
      </c>
      <c r="G324" s="5" t="str">
        <f t="shared" si="100"/>
        <v>Secretary Assistant Manager</v>
      </c>
      <c r="H324" s="5" t="s">
        <v>13</v>
      </c>
      <c r="I324" s="5">
        <f t="shared" si="106"/>
        <v>250198</v>
      </c>
      <c r="J324" s="5" t="str">
        <f t="shared" si="107"/>
        <v>Assistant Manager</v>
      </c>
      <c r="K324" s="7" t="s">
        <v>1206</v>
      </c>
      <c r="L324" s="7" t="s">
        <v>1120</v>
      </c>
      <c r="M324" s="7">
        <v>250198</v>
      </c>
      <c r="N324" s="9">
        <v>45712</v>
      </c>
      <c r="O324" s="10" t="s">
        <v>1464</v>
      </c>
      <c r="P324" s="5" t="s">
        <v>105</v>
      </c>
      <c r="Q324" t="s">
        <v>982</v>
      </c>
      <c r="R324" s="5" t="s">
        <v>12</v>
      </c>
    </row>
    <row r="325" spans="1:18" hidden="1" x14ac:dyDescent="0.25">
      <c r="A325" s="5" t="s">
        <v>40</v>
      </c>
      <c r="B325" s="5" t="s">
        <v>1590</v>
      </c>
      <c r="C325" s="5" t="s">
        <v>1591</v>
      </c>
      <c r="D325" s="5"/>
      <c r="E325" s="5" t="s">
        <v>17</v>
      </c>
      <c r="F325" s="5" t="str">
        <f t="shared" si="101"/>
        <v>Engineering</v>
      </c>
      <c r="G325" s="5" t="str">
        <f t="shared" si="100"/>
        <v>Senior MEP Engineer</v>
      </c>
      <c r="H325" s="5" t="s">
        <v>13</v>
      </c>
      <c r="I325" s="5">
        <f t="shared" si="106"/>
        <v>140032</v>
      </c>
      <c r="J325" s="5" t="str">
        <f t="shared" si="107"/>
        <v>Assistant Manager</v>
      </c>
      <c r="K325" s="7" t="s">
        <v>1206</v>
      </c>
      <c r="L325" s="7" t="s">
        <v>1120</v>
      </c>
      <c r="M325" s="7">
        <v>140032</v>
      </c>
      <c r="N325" s="9" t="str">
        <f>_xlfn.IFNA(VLOOKUP(I325,[1]ALL!$B:$H,3,0),"")</f>
        <v/>
      </c>
      <c r="O325" s="10" t="s">
        <v>1592</v>
      </c>
      <c r="P325" s="5" t="s">
        <v>271</v>
      </c>
      <c r="Q325" s="5" t="s">
        <v>12</v>
      </c>
      <c r="R325" s="5" t="s">
        <v>12</v>
      </c>
    </row>
    <row r="326" spans="1:18" hidden="1" x14ac:dyDescent="0.25">
      <c r="A326" s="5" t="s">
        <v>40</v>
      </c>
      <c r="B326" s="5" t="s">
        <v>1593</v>
      </c>
      <c r="C326" s="5" t="s">
        <v>1594</v>
      </c>
      <c r="D326" s="5" t="s">
        <v>1595</v>
      </c>
      <c r="E326" s="5" t="s">
        <v>17</v>
      </c>
      <c r="F326" s="5" t="str">
        <f t="shared" si="101"/>
        <v>Business Development</v>
      </c>
      <c r="G326" s="5" t="str">
        <f t="shared" si="100"/>
        <v>Business Development Staff</v>
      </c>
      <c r="H326" s="5" t="s">
        <v>13</v>
      </c>
      <c r="I326" s="5">
        <f t="shared" si="106"/>
        <v>241512</v>
      </c>
      <c r="J326" s="5" t="str">
        <f t="shared" si="107"/>
        <v>Staff</v>
      </c>
      <c r="K326" s="7" t="s">
        <v>1206</v>
      </c>
      <c r="L326" s="7" t="s">
        <v>942</v>
      </c>
      <c r="M326" s="7">
        <v>241512</v>
      </c>
      <c r="N326" s="9">
        <v>45523</v>
      </c>
      <c r="O326" s="10" t="s">
        <v>1596</v>
      </c>
      <c r="P326" s="5" t="s">
        <v>92</v>
      </c>
      <c r="Q326" s="5" t="s">
        <v>12</v>
      </c>
      <c r="R326" s="5" t="s">
        <v>12</v>
      </c>
    </row>
    <row r="327" spans="1:18" hidden="1" x14ac:dyDescent="0.25">
      <c r="A327" s="5" t="s">
        <v>40</v>
      </c>
      <c r="B327" s="5" t="s">
        <v>501</v>
      </c>
      <c r="C327" s="5" t="s">
        <v>502</v>
      </c>
      <c r="D327" s="5" t="s">
        <v>1597</v>
      </c>
      <c r="E327" s="5" t="s">
        <v>17</v>
      </c>
      <c r="F327" s="5" t="str">
        <f t="shared" si="101"/>
        <v>Engineering</v>
      </c>
      <c r="G327" s="5" t="str">
        <f t="shared" si="100"/>
        <v>Building Service Manager</v>
      </c>
      <c r="H327" s="5" t="s">
        <v>14</v>
      </c>
      <c r="I327" s="5">
        <f t="shared" si="106"/>
        <v>232380</v>
      </c>
      <c r="J327" s="5" t="str">
        <f t="shared" si="107"/>
        <v>Manager</v>
      </c>
      <c r="K327" s="7" t="str">
        <f>_xlfn.IFNA(VLOOKUP(I327,[1]ALL!$B:$H,7,0),"")</f>
        <v>Head Office - ASGO</v>
      </c>
      <c r="L327" s="7" t="str">
        <f>_xlfn.IFNA(VLOOKUP(I327,[1]ALL!$B:$H,5,0),"")</f>
        <v>Manager</v>
      </c>
      <c r="M327" s="7">
        <v>232380</v>
      </c>
      <c r="N327" s="9">
        <f>_xlfn.IFNA(VLOOKUP(I327,[1]ALL!$B:$H,3,0),"")</f>
        <v>45294</v>
      </c>
      <c r="O327" s="10" t="str">
        <f>_xlfn.IFNA(VLOOKUP(I327,[1]ALL!$B:$H,6,0),"")</f>
        <v>Building Service Manager</v>
      </c>
      <c r="P327" s="5" t="str">
        <f>_xlfn.IFNA(VLOOKUP(I327,[1]ALL!$B:$H,4,0),"")</f>
        <v>Engineering</v>
      </c>
      <c r="Q327" s="5" t="s">
        <v>12</v>
      </c>
      <c r="R327" s="5" t="s">
        <v>12</v>
      </c>
    </row>
    <row r="328" spans="1:18" x14ac:dyDescent="0.25">
      <c r="A328" s="5" t="s">
        <v>40</v>
      </c>
      <c r="B328" s="5" t="s">
        <v>504</v>
      </c>
      <c r="C328" s="5" t="s">
        <v>505</v>
      </c>
      <c r="D328" s="5" t="s">
        <v>1598</v>
      </c>
      <c r="E328" s="5" t="s">
        <v>17</v>
      </c>
      <c r="F328" s="5" t="str">
        <f t="shared" si="101"/>
        <v>Innovation</v>
      </c>
      <c r="G328" s="5" t="str">
        <f t="shared" si="100"/>
        <v>Software Engineering Manager</v>
      </c>
      <c r="H328" s="5" t="s">
        <v>14</v>
      </c>
      <c r="I328" s="5">
        <f t="shared" si="106"/>
        <v>232375</v>
      </c>
      <c r="J328" s="5" t="str">
        <f t="shared" si="107"/>
        <v>Manager</v>
      </c>
      <c r="K328" s="7" t="str">
        <f>_xlfn.IFNA(VLOOKUP(I328,[1]ALL!$B:$H,7,0),"")</f>
        <v>Head Office - ASGO</v>
      </c>
      <c r="L328" s="7" t="str">
        <f>_xlfn.IFNA(VLOOKUP(I328,[1]ALL!$B:$H,5,0),"")</f>
        <v>Manager</v>
      </c>
      <c r="M328" s="7">
        <v>232375</v>
      </c>
      <c r="N328" s="9">
        <f>_xlfn.IFNA(VLOOKUP(I328,[1]ALL!$B:$H,3,0),"")</f>
        <v>45292</v>
      </c>
      <c r="O328" s="10" t="str">
        <f>_xlfn.IFNA(VLOOKUP(I328,[1]ALL!$B:$H,6,0),"")</f>
        <v>Software Engineering Manager</v>
      </c>
      <c r="P328" s="5" t="str">
        <f>_xlfn.IFNA(VLOOKUP(I328,[1]ALL!$B:$H,4,0),"")</f>
        <v>Innovation</v>
      </c>
      <c r="Q328" s="5" t="s">
        <v>12</v>
      </c>
      <c r="R328" s="5" t="s">
        <v>12</v>
      </c>
    </row>
    <row r="329" spans="1:18" hidden="1" x14ac:dyDescent="0.25">
      <c r="A329" s="5" t="s">
        <v>743</v>
      </c>
      <c r="B329" s="5" t="s">
        <v>1599</v>
      </c>
      <c r="C329" s="5" t="s">
        <v>1600</v>
      </c>
      <c r="D329" s="5"/>
      <c r="E329" s="5" t="s">
        <v>17</v>
      </c>
      <c r="F329" s="5" t="str">
        <f t="shared" si="101"/>
        <v>Tenant Relation</v>
      </c>
      <c r="G329" s="5" t="s">
        <v>728</v>
      </c>
      <c r="H329" s="5" t="s">
        <v>13</v>
      </c>
      <c r="I329" s="5" t="str">
        <f t="shared" si="106"/>
        <v>-</v>
      </c>
      <c r="J329" s="5" t="str">
        <f t="shared" si="107"/>
        <v>Staff</v>
      </c>
      <c r="K329" s="7" t="s">
        <v>1206</v>
      </c>
      <c r="L329" s="7" t="s">
        <v>942</v>
      </c>
      <c r="M329" s="7" t="s">
        <v>12</v>
      </c>
      <c r="N329" s="5"/>
      <c r="O329" s="5" t="s">
        <v>728</v>
      </c>
      <c r="P329" s="5" t="s">
        <v>682</v>
      </c>
      <c r="Q329" s="5" t="s">
        <v>12</v>
      </c>
      <c r="R329" s="153" t="s">
        <v>1601</v>
      </c>
    </row>
    <row r="330" spans="1:18" hidden="1" x14ac:dyDescent="0.25">
      <c r="A330" s="5" t="s">
        <v>40</v>
      </c>
      <c r="B330" s="5" t="s">
        <v>507</v>
      </c>
      <c r="C330" s="5" t="s">
        <v>508</v>
      </c>
      <c r="D330" s="5" t="s">
        <v>1602</v>
      </c>
      <c r="E330" s="5" t="s">
        <v>17</v>
      </c>
      <c r="F330" s="5" t="str">
        <f t="shared" si="101"/>
        <v>Finance &amp; Accounting</v>
      </c>
      <c r="G330" s="5" t="str">
        <f t="shared" ref="G330:G356" si="108">O330</f>
        <v>Account Payable Staff</v>
      </c>
      <c r="H330" s="5" t="s">
        <v>14</v>
      </c>
      <c r="I330" s="5">
        <f t="shared" si="106"/>
        <v>230702</v>
      </c>
      <c r="J330" s="5" t="str">
        <f t="shared" si="107"/>
        <v>Staff</v>
      </c>
      <c r="K330" s="7" t="str">
        <f>_xlfn.IFNA(VLOOKUP(I330,[1]ALL!$B:$H,7,0),"")</f>
        <v>Head Office - ASGO</v>
      </c>
      <c r="L330" s="7" t="str">
        <f>_xlfn.IFNA(VLOOKUP(I330,[1]ALL!$B:$H,5,0),"")</f>
        <v>Staff</v>
      </c>
      <c r="M330" s="7">
        <v>230702</v>
      </c>
      <c r="N330" s="9">
        <f>_xlfn.IFNA(VLOOKUP(I330,[1]ALL!$B:$H,3,0),"")</f>
        <v>45068</v>
      </c>
      <c r="O330" s="10" t="str">
        <f>_xlfn.IFNA(VLOOKUP(I330,[1]ALL!$B:$H,6,0),"")</f>
        <v>Account Payable Staff</v>
      </c>
      <c r="P330" s="5" t="str">
        <f>_xlfn.IFNA(VLOOKUP(I330,[1]ALL!$B:$H,4,0),"")</f>
        <v>Finance &amp; Accounting</v>
      </c>
      <c r="Q330" s="5" t="s">
        <v>12</v>
      </c>
      <c r="R330" s="5" t="s">
        <v>12</v>
      </c>
    </row>
    <row r="331" spans="1:18" hidden="1" x14ac:dyDescent="0.25">
      <c r="A331" s="5" t="s">
        <v>40</v>
      </c>
      <c r="B331" s="5" t="s">
        <v>509</v>
      </c>
      <c r="C331" t="s">
        <v>510</v>
      </c>
      <c r="D331" s="5" t="s">
        <v>1603</v>
      </c>
      <c r="E331" s="5" t="s">
        <v>17</v>
      </c>
      <c r="F331" s="5" t="str">
        <f t="shared" si="101"/>
        <v>Operational</v>
      </c>
      <c r="G331" s="5" t="str">
        <f t="shared" si="108"/>
        <v>Head of Security</v>
      </c>
      <c r="H331" s="5" t="s">
        <v>14</v>
      </c>
      <c r="I331" s="5">
        <f t="shared" si="106"/>
        <v>230173</v>
      </c>
      <c r="J331" s="5" t="str">
        <f t="shared" si="107"/>
        <v>Head</v>
      </c>
      <c r="K331" s="7" t="s">
        <v>1206</v>
      </c>
      <c r="L331" s="7" t="s">
        <v>1604</v>
      </c>
      <c r="M331" s="7">
        <v>230173</v>
      </c>
      <c r="N331" s="9"/>
      <c r="O331" s="10" t="s">
        <v>511</v>
      </c>
      <c r="P331" s="5" t="s">
        <v>121</v>
      </c>
      <c r="Q331" s="5" t="s">
        <v>12</v>
      </c>
      <c r="R331" s="5" t="s">
        <v>12</v>
      </c>
    </row>
    <row r="332" spans="1:18" hidden="1" x14ac:dyDescent="0.25">
      <c r="A332" s="5" t="s">
        <v>40</v>
      </c>
      <c r="B332" s="5" t="s">
        <v>1605</v>
      </c>
      <c r="C332" t="s">
        <v>1606</v>
      </c>
      <c r="D332" s="5" t="s">
        <v>1607</v>
      </c>
      <c r="E332" s="5" t="s">
        <v>17</v>
      </c>
      <c r="F332" s="5" t="str">
        <f t="shared" si="101"/>
        <v>Center Experience</v>
      </c>
      <c r="G332" s="5" t="str">
        <f t="shared" si="108"/>
        <v>Events Senior Staff</v>
      </c>
      <c r="H332" s="5" t="s">
        <v>13</v>
      </c>
      <c r="I332" s="5">
        <f t="shared" si="106"/>
        <v>241258</v>
      </c>
      <c r="J332" s="5" t="str">
        <f t="shared" si="107"/>
        <v>Staff</v>
      </c>
      <c r="K332" s="7" t="s">
        <v>1048</v>
      </c>
      <c r="L332" s="7" t="s">
        <v>942</v>
      </c>
      <c r="M332" s="7">
        <v>241258</v>
      </c>
      <c r="N332" s="9">
        <v>45488</v>
      </c>
      <c r="O332" s="10" t="s">
        <v>1608</v>
      </c>
      <c r="P332" s="5" t="s">
        <v>43</v>
      </c>
      <c r="Q332" s="5" t="s">
        <v>12</v>
      </c>
      <c r="R332" s="5" t="s">
        <v>12</v>
      </c>
    </row>
    <row r="333" spans="1:18" hidden="1" x14ac:dyDescent="0.25">
      <c r="A333" s="5" t="s">
        <v>40</v>
      </c>
      <c r="B333" s="5" t="s">
        <v>512</v>
      </c>
      <c r="C333" s="5" t="s">
        <v>513</v>
      </c>
      <c r="D333" s="5"/>
      <c r="E333" s="5" t="s">
        <v>17</v>
      </c>
      <c r="F333" s="5" t="str">
        <f t="shared" si="101"/>
        <v>Operational</v>
      </c>
      <c r="G333" s="5" t="str">
        <f t="shared" si="108"/>
        <v>Deputy Operation Mall Manager</v>
      </c>
      <c r="H333" s="5" t="s">
        <v>14</v>
      </c>
      <c r="I333" s="5">
        <f t="shared" si="106"/>
        <v>160967</v>
      </c>
      <c r="J333" s="5" t="str">
        <f t="shared" si="107"/>
        <v>Manager</v>
      </c>
      <c r="K333" s="7" t="str">
        <f>_xlfn.IFNA(VLOOKUP(I333,[1]ALL!$B:$H,7,0),"")</f>
        <v>Unit - PIK Avenue</v>
      </c>
      <c r="L333" s="7" t="str">
        <f>_xlfn.IFNA(VLOOKUP(I333,[1]ALL!$B:$H,5,0),"")</f>
        <v>Manager</v>
      </c>
      <c r="M333" s="7">
        <v>160967</v>
      </c>
      <c r="N333" s="9">
        <f>_xlfn.IFNA(VLOOKUP(I333,[1]ALL!$B:$H,3,0),"")</f>
        <v>42712</v>
      </c>
      <c r="O333" s="10" t="str">
        <f>_xlfn.IFNA(VLOOKUP(I333,[1]ALL!$B:$H,6,0),"")</f>
        <v>Deputy Operation Mall Manager</v>
      </c>
      <c r="P333" s="5" t="s">
        <v>121</v>
      </c>
      <c r="Q333" s="5" t="s">
        <v>12</v>
      </c>
      <c r="R333" s="5" t="s">
        <v>12</v>
      </c>
    </row>
    <row r="334" spans="1:18" hidden="1" x14ac:dyDescent="0.25">
      <c r="A334" s="5" t="s">
        <v>40</v>
      </c>
      <c r="B334" s="5" t="s">
        <v>514</v>
      </c>
      <c r="C334" s="5" t="s">
        <v>515</v>
      </c>
      <c r="D334" s="5" t="s">
        <v>1609</v>
      </c>
      <c r="E334" s="5" t="s">
        <v>17</v>
      </c>
      <c r="F334" s="5" t="str">
        <f t="shared" si="101"/>
        <v>Finance &amp; Accounting</v>
      </c>
      <c r="G334" s="5" t="str">
        <f t="shared" si="108"/>
        <v>Account Payable Staff</v>
      </c>
      <c r="H334" s="5" t="s">
        <v>14</v>
      </c>
      <c r="I334" s="5">
        <f t="shared" si="106"/>
        <v>220350</v>
      </c>
      <c r="J334" s="5" t="str">
        <f t="shared" si="107"/>
        <v>Staff</v>
      </c>
      <c r="K334" s="7" t="str">
        <f>_xlfn.IFNA(VLOOKUP(I334,[1]ALL!$B:$H,7,0),"")</f>
        <v>Head Office - ASGO</v>
      </c>
      <c r="L334" s="7" t="str">
        <f>_xlfn.IFNA(VLOOKUP(I334,[1]ALL!$B:$H,5,0),"")</f>
        <v>Staff</v>
      </c>
      <c r="M334" s="7">
        <v>220350</v>
      </c>
      <c r="N334" s="9">
        <f>_xlfn.IFNA(VLOOKUP(I334,[1]ALL!$B:$H,3,0),"")</f>
        <v>44634</v>
      </c>
      <c r="O334" s="10" t="str">
        <f>_xlfn.IFNA(VLOOKUP(I334,[1]ALL!$B:$H,6,0),"")</f>
        <v>Account Payable Staff</v>
      </c>
      <c r="P334" s="5" t="str">
        <f>_xlfn.IFNA(VLOOKUP(I334,[1]ALL!$B:$H,4,0),"")</f>
        <v>Finance &amp; Accounting</v>
      </c>
      <c r="Q334" s="5" t="s">
        <v>12</v>
      </c>
      <c r="R334" s="5" t="s">
        <v>12</v>
      </c>
    </row>
    <row r="335" spans="1:18" hidden="1" x14ac:dyDescent="0.25">
      <c r="A335" s="5" t="s">
        <v>40</v>
      </c>
      <c r="B335" s="5" t="s">
        <v>1610</v>
      </c>
      <c r="C335" s="5" t="s">
        <v>1611</v>
      </c>
      <c r="D335" s="5"/>
      <c r="E335" s="5" t="s">
        <v>17</v>
      </c>
      <c r="F335" s="5" t="str">
        <f t="shared" si="101"/>
        <v>Center Experience</v>
      </c>
      <c r="G335" s="5" t="str">
        <f t="shared" si="108"/>
        <v>Center Experience Senior Manager</v>
      </c>
      <c r="H335" s="5" t="s">
        <v>14</v>
      </c>
      <c r="I335" s="5">
        <f t="shared" si="106"/>
        <v>200664</v>
      </c>
      <c r="J335" s="5" t="str">
        <f t="shared" si="107"/>
        <v>Senior Manager</v>
      </c>
      <c r="K335" s="7" t="str">
        <f>_xlfn.IFNA(VLOOKUP(I335,[1]ALL!$B:$H,7,0),"")</f>
        <v>Unit - PIK Avenue</v>
      </c>
      <c r="L335" s="7" t="str">
        <f>_xlfn.IFNA(VLOOKUP(I335,[1]ALL!$B:$H,5,0),"")</f>
        <v>Senior Manager</v>
      </c>
      <c r="M335" s="7">
        <v>200664</v>
      </c>
      <c r="N335" s="9">
        <f>_xlfn.IFNA(VLOOKUP(I335,[1]ALL!$B:$H,3,0),"")</f>
        <v>44158</v>
      </c>
      <c r="O335" s="10" t="str">
        <f>_xlfn.IFNA(VLOOKUP(I335,[1]ALL!$B:$H,6,0),"")</f>
        <v>Center Experience Senior Manager</v>
      </c>
      <c r="P335" s="5" t="str">
        <f>_xlfn.IFNA(VLOOKUP(I335,[1]ALL!$B:$H,4,0),"")</f>
        <v>Center Experience</v>
      </c>
      <c r="Q335" s="5" t="s">
        <v>12</v>
      </c>
      <c r="R335" s="5" t="s">
        <v>12</v>
      </c>
    </row>
    <row r="336" spans="1:18" hidden="1" x14ac:dyDescent="0.25">
      <c r="A336" s="5" t="s">
        <v>40</v>
      </c>
      <c r="B336" s="5" t="s">
        <v>516</v>
      </c>
      <c r="C336" s="5" t="s">
        <v>517</v>
      </c>
      <c r="D336" s="5" t="s">
        <v>1612</v>
      </c>
      <c r="E336" s="5" t="s">
        <v>17</v>
      </c>
      <c r="F336" s="5" t="str">
        <f t="shared" si="101"/>
        <v>IT</v>
      </c>
      <c r="G336" s="5" t="str">
        <f t="shared" si="108"/>
        <v>IT Operation Staff</v>
      </c>
      <c r="H336" s="5" t="s">
        <v>14</v>
      </c>
      <c r="I336" s="5" t="str">
        <f t="shared" si="106"/>
        <v>-</v>
      </c>
      <c r="J336" s="5" t="str">
        <f t="shared" si="107"/>
        <v>Staff</v>
      </c>
      <c r="K336" s="7" t="s">
        <v>1206</v>
      </c>
      <c r="L336" s="7" t="s">
        <v>942</v>
      </c>
      <c r="M336" s="7" t="s">
        <v>12</v>
      </c>
      <c r="N336" s="9">
        <v>45782</v>
      </c>
      <c r="O336" s="10" t="s">
        <v>335</v>
      </c>
      <c r="P336" s="5" t="s">
        <v>78</v>
      </c>
      <c r="Q336" s="5" t="s">
        <v>982</v>
      </c>
      <c r="R336" s="5" t="s">
        <v>12</v>
      </c>
    </row>
    <row r="337" spans="1:18" hidden="1" x14ac:dyDescent="0.25">
      <c r="A337" s="5" t="s">
        <v>40</v>
      </c>
      <c r="B337" s="5" t="s">
        <v>518</v>
      </c>
      <c r="C337" s="5" t="s">
        <v>519</v>
      </c>
      <c r="D337" s="5" t="s">
        <v>1613</v>
      </c>
      <c r="E337" s="5" t="s">
        <v>17</v>
      </c>
      <c r="F337" s="5" t="str">
        <f t="shared" si="101"/>
        <v>Internal Audit &amp; Business Process</v>
      </c>
      <c r="G337" s="5" t="str">
        <f t="shared" si="108"/>
        <v>Internal Audit &amp; Business Process Assistant Manager</v>
      </c>
      <c r="H337" s="5" t="s">
        <v>14</v>
      </c>
      <c r="I337" s="176">
        <v>231996</v>
      </c>
      <c r="J337" s="5" t="str">
        <f t="shared" si="107"/>
        <v>Assistant Manager</v>
      </c>
      <c r="K337" s="7" t="s">
        <v>928</v>
      </c>
      <c r="L337" s="7" t="s">
        <v>1120</v>
      </c>
      <c r="M337" s="7">
        <v>181140</v>
      </c>
      <c r="N337" s="9" t="str">
        <f>_xlfn.IFNA(VLOOKUP(I337,[1]ALL!$B:$H,3,0),"")</f>
        <v/>
      </c>
      <c r="O337" s="10" t="s">
        <v>520</v>
      </c>
      <c r="P337" s="5" t="s">
        <v>74</v>
      </c>
      <c r="Q337" s="5" t="s">
        <v>12</v>
      </c>
      <c r="R337" s="5" t="s">
        <v>12</v>
      </c>
    </row>
    <row r="338" spans="1:18" hidden="1" x14ac:dyDescent="0.25">
      <c r="A338" s="5" t="s">
        <v>40</v>
      </c>
      <c r="B338" s="5" t="s">
        <v>521</v>
      </c>
      <c r="C338" s="5" t="s">
        <v>522</v>
      </c>
      <c r="D338" s="5" t="s">
        <v>1614</v>
      </c>
      <c r="E338" s="5" t="s">
        <v>17</v>
      </c>
      <c r="F338" s="5" t="str">
        <f t="shared" si="101"/>
        <v>Finance &amp; Accounting</v>
      </c>
      <c r="G338" s="5" t="str">
        <f t="shared" si="108"/>
        <v>Account Receivable Staff</v>
      </c>
      <c r="H338" s="5" t="s">
        <v>14</v>
      </c>
      <c r="I338" s="5">
        <f t="shared" ref="I338:I369" si="109">M338</f>
        <v>231637</v>
      </c>
      <c r="J338" s="5" t="str">
        <f t="shared" si="107"/>
        <v>Senior Staff</v>
      </c>
      <c r="K338" s="7" t="str">
        <f>_xlfn.IFNA(VLOOKUP(I338,[1]ALL!$B:$H,7,0),"")</f>
        <v>Unit - Fatmawati City Center</v>
      </c>
      <c r="L338" s="7" t="str">
        <f>_xlfn.IFNA(VLOOKUP(I338,[1]ALL!$B:$H,5,0),"")</f>
        <v>Senior Staff</v>
      </c>
      <c r="M338" s="7">
        <v>231637</v>
      </c>
      <c r="N338" s="9">
        <f>_xlfn.IFNA(VLOOKUP(I338,[1]ALL!$B:$H,3,0),"")</f>
        <v>43355</v>
      </c>
      <c r="O338" s="10" t="str">
        <f>_xlfn.IFNA(VLOOKUP(I338,[1]ALL!$B:$H,6,0),"")</f>
        <v>Account Receivable Staff</v>
      </c>
      <c r="P338" s="5" t="str">
        <f>_xlfn.IFNA(VLOOKUP(I338,[1]ALL!$B:$H,4,0),"")</f>
        <v>Finance &amp; Accounting</v>
      </c>
      <c r="Q338" s="5" t="s">
        <v>12</v>
      </c>
      <c r="R338" s="5" t="s">
        <v>12</v>
      </c>
    </row>
    <row r="339" spans="1:18" hidden="1" x14ac:dyDescent="0.25">
      <c r="A339" s="5" t="s">
        <v>40</v>
      </c>
      <c r="B339" s="5" t="s">
        <v>1615</v>
      </c>
      <c r="C339" s="5" t="s">
        <v>1616</v>
      </c>
      <c r="D339" s="5" t="s">
        <v>1617</v>
      </c>
      <c r="E339" s="5" t="s">
        <v>17</v>
      </c>
      <c r="F339" s="5" t="str">
        <f t="shared" si="101"/>
        <v>Center Experience</v>
      </c>
      <c r="G339" s="5" t="str">
        <f t="shared" si="108"/>
        <v>Graphic Designer Supervisor</v>
      </c>
      <c r="H339" s="5" t="s">
        <v>13</v>
      </c>
      <c r="I339" s="5">
        <f t="shared" si="109"/>
        <v>180625</v>
      </c>
      <c r="J339" s="5" t="str">
        <f t="shared" si="107"/>
        <v>Supervisor</v>
      </c>
      <c r="K339" s="7" t="str">
        <f>_xlfn.IFNA(VLOOKUP(I339,[1]ALL!$B:$H,7,0),"")</f>
        <v>Unit - ASHTA</v>
      </c>
      <c r="L339" s="7" t="str">
        <f>_xlfn.IFNA(VLOOKUP(I339,[1]ALL!$B:$H,5,0),"")</f>
        <v>Supervisor</v>
      </c>
      <c r="M339" s="7">
        <v>180625</v>
      </c>
      <c r="N339" s="9">
        <f>_xlfn.IFNA(VLOOKUP(I339,[1]ALL!$B:$H,3,0),"")</f>
        <v>43213</v>
      </c>
      <c r="O339" s="10" t="str">
        <f>_xlfn.IFNA(VLOOKUP(I339,[1]ALL!$B:$H,6,0),"")</f>
        <v>Graphic Designer Supervisor</v>
      </c>
      <c r="P339" s="5" t="str">
        <f>_xlfn.IFNA(VLOOKUP(I339,[1]ALL!$B:$H,4,0),"")</f>
        <v>Center Experience</v>
      </c>
      <c r="Q339" s="5" t="s">
        <v>12</v>
      </c>
      <c r="R339" s="5" t="s">
        <v>12</v>
      </c>
    </row>
    <row r="340" spans="1:18" hidden="1" x14ac:dyDescent="0.25">
      <c r="A340" s="5" t="s">
        <v>40</v>
      </c>
      <c r="B340" s="5" t="s">
        <v>523</v>
      </c>
      <c r="C340" s="5" t="s">
        <v>524</v>
      </c>
      <c r="D340" s="5" t="s">
        <v>1618</v>
      </c>
      <c r="E340" s="5" t="s">
        <v>17</v>
      </c>
      <c r="F340" s="5" t="str">
        <f t="shared" si="101"/>
        <v>Procurement</v>
      </c>
      <c r="G340" s="5" t="str">
        <f t="shared" si="108"/>
        <v>Procurement Manager</v>
      </c>
      <c r="H340" s="5" t="s">
        <v>14</v>
      </c>
      <c r="I340" s="5">
        <f t="shared" si="109"/>
        <v>170618</v>
      </c>
      <c r="J340" s="5" t="str">
        <f t="shared" si="107"/>
        <v>Manager</v>
      </c>
      <c r="K340" s="7" t="str">
        <f>_xlfn.IFNA(VLOOKUP(I340,[1]ALL!$B:$H,7,0),"")</f>
        <v>Head Office - ASGO</v>
      </c>
      <c r="L340" s="7" t="s">
        <v>1248</v>
      </c>
      <c r="M340" s="7">
        <v>170618</v>
      </c>
      <c r="N340" s="9">
        <f>_xlfn.IFNA(VLOOKUP(I340,[1]ALL!$B:$H,3,0),"")</f>
        <v>42928</v>
      </c>
      <c r="O340" s="10" t="s">
        <v>525</v>
      </c>
      <c r="P340" s="5" t="s">
        <v>183</v>
      </c>
      <c r="Q340" s="5" t="s">
        <v>12</v>
      </c>
      <c r="R340" s="5" t="s">
        <v>12</v>
      </c>
    </row>
    <row r="341" spans="1:18" hidden="1" x14ac:dyDescent="0.25">
      <c r="A341" s="5" t="s">
        <v>743</v>
      </c>
      <c r="B341" s="5" t="s">
        <v>1619</v>
      </c>
      <c r="C341" s="5" t="s">
        <v>1620</v>
      </c>
      <c r="D341" s="5"/>
      <c r="E341" s="5" t="s">
        <v>17</v>
      </c>
      <c r="F341" s="5" t="str">
        <f t="shared" si="101"/>
        <v>Other</v>
      </c>
      <c r="G341" s="5" t="str">
        <f t="shared" si="108"/>
        <v>Other</v>
      </c>
      <c r="H341" s="5" t="s">
        <v>13</v>
      </c>
      <c r="I341" s="5" t="str">
        <f t="shared" si="109"/>
        <v>-</v>
      </c>
      <c r="J341" s="5" t="str">
        <f t="shared" si="107"/>
        <v>Staff</v>
      </c>
      <c r="K341" s="7" t="s">
        <v>1206</v>
      </c>
      <c r="L341" s="7" t="s">
        <v>942</v>
      </c>
      <c r="M341" s="7" t="s">
        <v>12</v>
      </c>
      <c r="N341" s="5"/>
      <c r="O341" s="5" t="s">
        <v>1066</v>
      </c>
      <c r="P341" s="5" t="s">
        <v>1066</v>
      </c>
      <c r="Q341" s="5" t="s">
        <v>12</v>
      </c>
      <c r="R341" s="153" t="s">
        <v>1621</v>
      </c>
    </row>
    <row r="342" spans="1:18" hidden="1" x14ac:dyDescent="0.25">
      <c r="A342" s="5" t="s">
        <v>40</v>
      </c>
      <c r="B342" s="5" t="s">
        <v>526</v>
      </c>
      <c r="C342" s="5" t="s">
        <v>527</v>
      </c>
      <c r="D342" s="5" t="s">
        <v>1622</v>
      </c>
      <c r="E342" s="5" t="s">
        <v>17</v>
      </c>
      <c r="F342" s="5" t="str">
        <f t="shared" si="101"/>
        <v>Business Development</v>
      </c>
      <c r="G342" s="5" t="str">
        <f t="shared" si="108"/>
        <v>Corporate Communication &amp; Affair Deputy Division Head</v>
      </c>
      <c r="H342" s="5" t="s">
        <v>14</v>
      </c>
      <c r="I342" s="5">
        <f t="shared" si="109"/>
        <v>221818</v>
      </c>
      <c r="J342" s="5" t="str">
        <f t="shared" si="107"/>
        <v>General Manager</v>
      </c>
      <c r="K342" s="7" t="str">
        <f>_xlfn.IFNA(VLOOKUP(I342,[1]ALL!$B:$H,7,0),"")</f>
        <v>Head Office - ASGO</v>
      </c>
      <c r="L342" s="7" t="str">
        <f>_xlfn.IFNA(VLOOKUP(I342,[1]ALL!$B:$H,5,0),"")</f>
        <v>General Manager</v>
      </c>
      <c r="M342" s="7">
        <v>221818</v>
      </c>
      <c r="N342" s="9">
        <f>_xlfn.IFNA(VLOOKUP(I342,[1]ALL!$B:$H,3,0),"")</f>
        <v>44928</v>
      </c>
      <c r="O342" s="10" t="str">
        <f>_xlfn.IFNA(VLOOKUP(I342,[1]ALL!$B:$H,6,0),"")</f>
        <v>Corporate Communication &amp; Affair Deputy Division Head</v>
      </c>
      <c r="P342" s="5" t="str">
        <f>_xlfn.IFNA(VLOOKUP(I342,[1]ALL!$B:$H,4,0),"")</f>
        <v>Business Development</v>
      </c>
      <c r="Q342" s="5" t="s">
        <v>12</v>
      </c>
      <c r="R342" s="5" t="s">
        <v>12</v>
      </c>
    </row>
    <row r="343" spans="1:18" hidden="1" x14ac:dyDescent="0.25">
      <c r="A343" s="5" t="s">
        <v>40</v>
      </c>
      <c r="B343" s="5" t="s">
        <v>529</v>
      </c>
      <c r="C343" s="5" t="s">
        <v>530</v>
      </c>
      <c r="D343" s="5" t="s">
        <v>1623</v>
      </c>
      <c r="E343" s="5" t="s">
        <v>17</v>
      </c>
      <c r="F343" s="5" t="str">
        <f t="shared" si="101"/>
        <v>Finance &amp; Accounting</v>
      </c>
      <c r="G343" s="5" t="str">
        <f t="shared" si="108"/>
        <v>Tax Staff</v>
      </c>
      <c r="H343" s="5" t="s">
        <v>14</v>
      </c>
      <c r="I343" s="5">
        <f t="shared" si="109"/>
        <v>242044</v>
      </c>
      <c r="J343" s="5" t="str">
        <f t="shared" si="107"/>
        <v>Staff</v>
      </c>
      <c r="K343" s="7" t="s">
        <v>1624</v>
      </c>
      <c r="L343" s="7" t="s">
        <v>942</v>
      </c>
      <c r="M343" s="7">
        <v>242044</v>
      </c>
      <c r="N343" s="9">
        <v>45607</v>
      </c>
      <c r="O343" s="10" t="s">
        <v>99</v>
      </c>
      <c r="P343" s="5" t="s">
        <v>51</v>
      </c>
      <c r="Q343" s="5" t="s">
        <v>12</v>
      </c>
      <c r="R343" s="5" t="s">
        <v>12</v>
      </c>
    </row>
    <row r="344" spans="1:18" hidden="1" x14ac:dyDescent="0.25">
      <c r="A344" s="5" t="s">
        <v>40</v>
      </c>
      <c r="B344" s="5" t="s">
        <v>1625</v>
      </c>
      <c r="C344" s="5" t="s">
        <v>1626</v>
      </c>
      <c r="D344" s="5" t="s">
        <v>1627</v>
      </c>
      <c r="E344" s="5" t="s">
        <v>17</v>
      </c>
      <c r="F344" s="5" t="str">
        <f t="shared" si="101"/>
        <v>Cinema</v>
      </c>
      <c r="G344" s="5" t="str">
        <f t="shared" si="108"/>
        <v>Cinema Operation Administration Staff</v>
      </c>
      <c r="H344" s="5" t="s">
        <v>13</v>
      </c>
      <c r="I344" s="5">
        <f t="shared" si="109"/>
        <v>170687</v>
      </c>
      <c r="J344" s="5" t="str">
        <f t="shared" si="107"/>
        <v>Staff</v>
      </c>
      <c r="K344" s="7" t="str">
        <f>_xlfn.IFNA(VLOOKUP(I344,[1]ALL!$B:$H,7,0),"")</f>
        <v>Head Office - ASGO</v>
      </c>
      <c r="L344" s="7" t="str">
        <f>_xlfn.IFNA(VLOOKUP(I344,[1]ALL!$B:$H,5,0),"")</f>
        <v>Staff</v>
      </c>
      <c r="M344" s="7">
        <v>170687</v>
      </c>
      <c r="N344" s="9">
        <f>_xlfn.IFNA(VLOOKUP(I344,[1]ALL!$B:$H,3,0),"")</f>
        <v>42948</v>
      </c>
      <c r="O344" s="10" t="str">
        <f>_xlfn.IFNA(VLOOKUP(I344,[1]ALL!$B:$H,6,0),"")</f>
        <v>Cinema Operation Administration Staff</v>
      </c>
      <c r="P344" s="5" t="str">
        <f>_xlfn.IFNA(VLOOKUP(I344,[1]ALL!$B:$H,4,0),"")</f>
        <v>Cinema</v>
      </c>
      <c r="Q344" s="5" t="s">
        <v>12</v>
      </c>
      <c r="R344" s="5" t="s">
        <v>12</v>
      </c>
    </row>
    <row r="345" spans="1:18" hidden="1" x14ac:dyDescent="0.25">
      <c r="A345" s="5" t="s">
        <v>40</v>
      </c>
      <c r="B345" s="5" t="s">
        <v>531</v>
      </c>
      <c r="C345" s="5" t="s">
        <v>532</v>
      </c>
      <c r="D345" s="5" t="s">
        <v>1628</v>
      </c>
      <c r="E345" s="5" t="s">
        <v>17</v>
      </c>
      <c r="F345" s="5" t="str">
        <f t="shared" ref="F345:F375" si="110">P345</f>
        <v>Leasing</v>
      </c>
      <c r="G345" s="5" t="str">
        <f t="shared" si="108"/>
        <v>Leasing Senior Manager</v>
      </c>
      <c r="H345" s="5" t="s">
        <v>14</v>
      </c>
      <c r="I345" s="5">
        <f t="shared" si="109"/>
        <v>191094</v>
      </c>
      <c r="J345" s="5" t="str">
        <f t="shared" si="107"/>
        <v>Senior Manager</v>
      </c>
      <c r="K345" s="7" t="str">
        <f>_xlfn.IFNA(VLOOKUP(I345,[1]ALL!$B:$H,7,0),"")</f>
        <v>Unit - ASHTA</v>
      </c>
      <c r="L345" s="7" t="s">
        <v>1459</v>
      </c>
      <c r="M345" s="7">
        <v>191094</v>
      </c>
      <c r="N345" s="9">
        <f>_xlfn.IFNA(VLOOKUP(I345,[1]ALL!$B:$H,3,0),"")</f>
        <v>43794</v>
      </c>
      <c r="O345" s="10" t="s">
        <v>533</v>
      </c>
      <c r="P345" s="5" t="str">
        <f>_xlfn.IFNA(VLOOKUP(I345,[1]ALL!$B:$H,4,0),"")</f>
        <v>Leasing</v>
      </c>
      <c r="Q345" s="5" t="s">
        <v>12</v>
      </c>
      <c r="R345" s="5" t="s">
        <v>12</v>
      </c>
    </row>
    <row r="346" spans="1:18" hidden="1" x14ac:dyDescent="0.25">
      <c r="A346" s="5" t="s">
        <v>40</v>
      </c>
      <c r="B346" s="5" t="s">
        <v>1629</v>
      </c>
      <c r="C346" s="5" t="s">
        <v>1630</v>
      </c>
      <c r="D346" s="5" t="s">
        <v>1631</v>
      </c>
      <c r="E346" s="5" t="s">
        <v>17</v>
      </c>
      <c r="F346" s="5" t="str">
        <f t="shared" si="110"/>
        <v>Center Experience</v>
      </c>
      <c r="G346" s="5" t="str">
        <f t="shared" si="108"/>
        <v>Graphic Designer Staff</v>
      </c>
      <c r="H346" s="5" t="s">
        <v>13</v>
      </c>
      <c r="I346" s="5">
        <f t="shared" si="109"/>
        <v>232094</v>
      </c>
      <c r="J346" s="5" t="str">
        <f t="shared" si="107"/>
        <v>Staff</v>
      </c>
      <c r="K346" s="7" t="s">
        <v>1231</v>
      </c>
      <c r="L346" s="7" t="str">
        <f>_xlfn.IFNA(VLOOKUP(I346,[1]ALL!$B:$H,5,0),"")</f>
        <v>Staff</v>
      </c>
      <c r="M346" s="7">
        <v>232094</v>
      </c>
      <c r="N346" s="9">
        <f>_xlfn.IFNA(VLOOKUP(I346,[1]ALL!$B:$H,3,0),"")</f>
        <v>45250</v>
      </c>
      <c r="O346" s="10" t="s">
        <v>1632</v>
      </c>
      <c r="P346" s="5" t="s">
        <v>43</v>
      </c>
      <c r="Q346" s="5" t="s">
        <v>12</v>
      </c>
      <c r="R346" s="5" t="s">
        <v>12</v>
      </c>
    </row>
    <row r="347" spans="1:18" hidden="1" x14ac:dyDescent="0.25">
      <c r="A347" s="5" t="s">
        <v>40</v>
      </c>
      <c r="B347" s="5" t="s">
        <v>534</v>
      </c>
      <c r="C347" s="5" t="s">
        <v>535</v>
      </c>
      <c r="D347" s="5" t="s">
        <v>1633</v>
      </c>
      <c r="E347" s="5" t="s">
        <v>17</v>
      </c>
      <c r="F347" s="5" t="str">
        <f t="shared" si="110"/>
        <v>Finance &amp; Accounting</v>
      </c>
      <c r="G347" s="5" t="str">
        <f t="shared" si="108"/>
        <v>Accounting Staff</v>
      </c>
      <c r="H347" s="5" t="s">
        <v>14</v>
      </c>
      <c r="I347" s="5">
        <f t="shared" si="109"/>
        <v>170984</v>
      </c>
      <c r="J347" s="5" t="str">
        <f t="shared" si="107"/>
        <v>Staff</v>
      </c>
      <c r="K347" s="7" t="str">
        <f>_xlfn.IFNA(VLOOKUP(I347,[1]ALL!$B:$H,7,0),"")</f>
        <v>Head Office - ASGO</v>
      </c>
      <c r="L347" s="7" t="str">
        <f>_xlfn.IFNA(VLOOKUP(I347,[1]ALL!$B:$H,5,0),"")</f>
        <v>Staff</v>
      </c>
      <c r="M347" s="7">
        <v>170984</v>
      </c>
      <c r="N347" s="9">
        <f>_xlfn.IFNA(VLOOKUP(I347,[1]ALL!$B:$H,3,0),"")</f>
        <v>43038</v>
      </c>
      <c r="O347" s="10" t="str">
        <f>_xlfn.IFNA(VLOOKUP(I347,[1]ALL!$B:$H,6,0),"")</f>
        <v>Accounting Staff</v>
      </c>
      <c r="P347" s="5" t="str">
        <f>_xlfn.IFNA(VLOOKUP(I347,[1]ALL!$B:$H,4,0),"")</f>
        <v>Finance &amp; Accounting</v>
      </c>
      <c r="Q347" s="5" t="s">
        <v>12</v>
      </c>
      <c r="R347" s="5" t="s">
        <v>12</v>
      </c>
    </row>
    <row r="348" spans="1:18" hidden="1" x14ac:dyDescent="0.25">
      <c r="A348" s="5" t="s">
        <v>40</v>
      </c>
      <c r="B348" s="5" t="s">
        <v>1634</v>
      </c>
      <c r="C348" s="5" t="s">
        <v>1635</v>
      </c>
      <c r="D348" s="5" t="s">
        <v>1636</v>
      </c>
      <c r="E348" s="5" t="s">
        <v>17</v>
      </c>
      <c r="F348" s="5" t="str">
        <f t="shared" si="110"/>
        <v>Fit Out</v>
      </c>
      <c r="G348" s="5" t="str">
        <f t="shared" si="108"/>
        <v>Fit Out Supervisor</v>
      </c>
      <c r="H348" s="5" t="s">
        <v>13</v>
      </c>
      <c r="I348" s="5">
        <f t="shared" si="109"/>
        <v>230093</v>
      </c>
      <c r="J348" s="5" t="str">
        <f t="shared" si="107"/>
        <v>Supervisor</v>
      </c>
      <c r="K348" s="7" t="str">
        <f>_xlfn.IFNA(VLOOKUP(I348,[1]ALL!$B:$H,7,0),"")</f>
        <v>Unit - HUBLIFE</v>
      </c>
      <c r="L348" s="7" t="str">
        <f>_xlfn.IFNA(VLOOKUP(I348,[1]ALL!$B:$H,5,0),"")</f>
        <v>Supervisor</v>
      </c>
      <c r="M348" s="7">
        <v>230093</v>
      </c>
      <c r="N348" s="9">
        <f>_xlfn.IFNA(VLOOKUP(I348,[1]ALL!$B:$H,3,0),"")</f>
        <v>44958</v>
      </c>
      <c r="O348" s="10" t="str">
        <f>_xlfn.IFNA(VLOOKUP(I348,[1]ALL!$B:$H,6,0),"")</f>
        <v>Fit Out Supervisor</v>
      </c>
      <c r="P348" s="5" t="str">
        <f>_xlfn.IFNA(VLOOKUP(I348,[1]ALL!$B:$H,4,0),"")</f>
        <v>Fit Out</v>
      </c>
      <c r="Q348" s="5" t="s">
        <v>12</v>
      </c>
      <c r="R348" s="5" t="s">
        <v>12</v>
      </c>
    </row>
    <row r="349" spans="1:18" hidden="1" x14ac:dyDescent="0.25">
      <c r="A349" s="5" t="s">
        <v>40</v>
      </c>
      <c r="B349" s="5" t="s">
        <v>536</v>
      </c>
      <c r="C349" s="5" t="s">
        <v>537</v>
      </c>
      <c r="D349" s="5" t="s">
        <v>1637</v>
      </c>
      <c r="E349" s="5" t="s">
        <v>17</v>
      </c>
      <c r="F349" s="5" t="str">
        <f t="shared" si="110"/>
        <v>Finance &amp; Accounting</v>
      </c>
      <c r="G349" s="5" t="str">
        <f t="shared" si="108"/>
        <v>Cashier Supervisor</v>
      </c>
      <c r="H349" s="5" t="s">
        <v>14</v>
      </c>
      <c r="I349" s="5">
        <f t="shared" si="109"/>
        <v>230553</v>
      </c>
      <c r="J349" s="5" t="str">
        <f t="shared" si="107"/>
        <v>Supervisor</v>
      </c>
      <c r="K349" s="7" t="str">
        <f>_xlfn.IFNA(VLOOKUP(I349,[1]ALL!$B:$H,7,0),"")</f>
        <v>Head Office - ASGO</v>
      </c>
      <c r="L349" s="7" t="str">
        <f>_xlfn.IFNA(VLOOKUP(I349,[1]ALL!$B:$H,5,0),"")</f>
        <v>Supervisor</v>
      </c>
      <c r="M349" s="7">
        <v>230553</v>
      </c>
      <c r="N349" s="9">
        <f>_xlfn.IFNA(VLOOKUP(I349,[1]ALL!$B:$H,3,0),"")</f>
        <v>45048</v>
      </c>
      <c r="O349" s="10" t="str">
        <f>_xlfn.IFNA(VLOOKUP(I349,[1]ALL!$B:$H,6,0),"")</f>
        <v>Cashier Supervisor</v>
      </c>
      <c r="P349" s="5" t="str">
        <f>_xlfn.IFNA(VLOOKUP(I349,[1]ALL!$B:$H,4,0),"")</f>
        <v>Finance &amp; Accounting</v>
      </c>
      <c r="Q349" s="5" t="s">
        <v>12</v>
      </c>
      <c r="R349" s="5" t="s">
        <v>12</v>
      </c>
    </row>
    <row r="350" spans="1:18" hidden="1" x14ac:dyDescent="0.25">
      <c r="A350" s="5" t="s">
        <v>40</v>
      </c>
      <c r="B350" s="5" t="s">
        <v>539</v>
      </c>
      <c r="C350" s="5" t="s">
        <v>540</v>
      </c>
      <c r="D350" s="5" t="s">
        <v>1638</v>
      </c>
      <c r="E350" s="5" t="s">
        <v>17</v>
      </c>
      <c r="F350" s="5" t="str">
        <f t="shared" si="110"/>
        <v>HR &amp; GA</v>
      </c>
      <c r="G350" s="5" t="str">
        <f t="shared" si="108"/>
        <v>Talent Acquisition Staff</v>
      </c>
      <c r="H350" s="5" t="s">
        <v>14</v>
      </c>
      <c r="I350" s="5">
        <f t="shared" si="109"/>
        <v>221283</v>
      </c>
      <c r="J350" s="5" t="str">
        <f t="shared" si="107"/>
        <v>Staff</v>
      </c>
      <c r="K350" s="7" t="str">
        <f>_xlfn.IFNA(VLOOKUP(I350,[1]ALL!$B:$H,7,0),"")</f>
        <v>Head Office - ASGO</v>
      </c>
      <c r="L350" s="7" t="str">
        <f>_xlfn.IFNA(VLOOKUP(I350,[1]ALL!$B:$H,5,0),"")</f>
        <v>Staff</v>
      </c>
      <c r="M350" s="7">
        <v>221283</v>
      </c>
      <c r="N350" s="9">
        <f>_xlfn.IFNA(VLOOKUP(I350,[1]ALL!$B:$H,3,0),"")</f>
        <v>44805</v>
      </c>
      <c r="O350" s="10" t="str">
        <f>_xlfn.IFNA(VLOOKUP(I350,[1]ALL!$B:$H,6,0),"")</f>
        <v>Talent Acquisition Staff</v>
      </c>
      <c r="P350" s="5" t="str">
        <f>_xlfn.IFNA(VLOOKUP(I350,[1]ALL!$B:$H,4,0),"")</f>
        <v>HR &amp; GA</v>
      </c>
      <c r="Q350" s="5" t="s">
        <v>12</v>
      </c>
      <c r="R350" s="5" t="s">
        <v>12</v>
      </c>
    </row>
    <row r="351" spans="1:18" hidden="1" x14ac:dyDescent="0.25">
      <c r="A351" s="5" t="s">
        <v>40</v>
      </c>
      <c r="B351" s="5" t="s">
        <v>541</v>
      </c>
      <c r="C351" s="5" t="s">
        <v>542</v>
      </c>
      <c r="D351" s="5" t="s">
        <v>1639</v>
      </c>
      <c r="E351" s="5" t="s">
        <v>17</v>
      </c>
      <c r="F351" s="5" t="str">
        <f t="shared" si="110"/>
        <v>Finance &amp; Accounting</v>
      </c>
      <c r="G351" s="5" t="str">
        <f t="shared" si="108"/>
        <v>Asset Management &amp; Controller Staff</v>
      </c>
      <c r="H351" s="5" t="s">
        <v>14</v>
      </c>
      <c r="I351" s="5">
        <f t="shared" si="109"/>
        <v>220145</v>
      </c>
      <c r="J351" s="5" t="str">
        <f t="shared" si="107"/>
        <v>Staff</v>
      </c>
      <c r="K351" s="7" t="str">
        <f>_xlfn.IFNA(VLOOKUP(I351,[1]ALL!$B:$H,7,0),"")</f>
        <v>Head Office - ASGO</v>
      </c>
      <c r="L351" s="7" t="str">
        <f>_xlfn.IFNA(VLOOKUP(I351,[1]ALL!$B:$H,5,0),"")</f>
        <v>Staff</v>
      </c>
      <c r="M351" s="7">
        <v>220145</v>
      </c>
      <c r="N351" s="9">
        <f>_xlfn.IFNA(VLOOKUP(I351,[1]ALL!$B:$H,3,0),"")</f>
        <v>44594</v>
      </c>
      <c r="O351" s="10" t="str">
        <f>_xlfn.IFNA(VLOOKUP(I351,[1]ALL!$B:$H,6,0),"")</f>
        <v>Asset Management &amp; Controller Staff</v>
      </c>
      <c r="P351" s="5" t="str">
        <f>_xlfn.IFNA(VLOOKUP(I351,[1]ALL!$B:$H,4,0),"")</f>
        <v>Finance &amp; Accounting</v>
      </c>
      <c r="Q351" s="5" t="s">
        <v>12</v>
      </c>
      <c r="R351" s="5" t="s">
        <v>12</v>
      </c>
    </row>
    <row r="352" spans="1:18" hidden="1" x14ac:dyDescent="0.25">
      <c r="A352" s="5" t="s">
        <v>40</v>
      </c>
      <c r="B352" s="5" t="s">
        <v>1640</v>
      </c>
      <c r="C352" s="5" t="s">
        <v>12</v>
      </c>
      <c r="D352" s="5" t="s">
        <v>1641</v>
      </c>
      <c r="E352" s="5" t="s">
        <v>17</v>
      </c>
      <c r="F352" s="5" t="str">
        <f t="shared" ref="F352" si="111">P352</f>
        <v>Engineering</v>
      </c>
      <c r="G352" s="5" t="str">
        <f t="shared" ref="G352" si="112">O352</f>
        <v>MVAC &amp; Electrical Staff</v>
      </c>
      <c r="H352" s="5" t="s">
        <v>12</v>
      </c>
      <c r="I352" s="5" t="str">
        <f t="shared" ref="I352" si="113">M352</f>
        <v>-</v>
      </c>
      <c r="J352" s="5" t="str">
        <f t="shared" ref="J352" si="114">L352</f>
        <v>Staff</v>
      </c>
      <c r="K352" s="7" t="s">
        <v>1231</v>
      </c>
      <c r="L352" s="7" t="s">
        <v>942</v>
      </c>
      <c r="M352" s="7" t="s">
        <v>12</v>
      </c>
      <c r="N352" s="9">
        <v>45943</v>
      </c>
      <c r="O352" s="10" t="s">
        <v>1642</v>
      </c>
      <c r="P352" s="5" t="s">
        <v>271</v>
      </c>
      <c r="Q352" s="5" t="s">
        <v>982</v>
      </c>
      <c r="R352" s="5" t="s">
        <v>12</v>
      </c>
    </row>
    <row r="353" spans="1:18" hidden="1" x14ac:dyDescent="0.25">
      <c r="A353" s="5" t="s">
        <v>40</v>
      </c>
      <c r="B353" s="5" t="s">
        <v>543</v>
      </c>
      <c r="C353" s="5" t="s">
        <v>544</v>
      </c>
      <c r="D353" s="5" t="s">
        <v>1643</v>
      </c>
      <c r="E353" s="5" t="s">
        <v>17</v>
      </c>
      <c r="F353" s="5" t="str">
        <f t="shared" si="110"/>
        <v>Finance &amp; Accounting</v>
      </c>
      <c r="G353" s="5" t="str">
        <f t="shared" si="108"/>
        <v>Collection Staff</v>
      </c>
      <c r="H353" s="5" t="s">
        <v>14</v>
      </c>
      <c r="I353" s="5">
        <f t="shared" si="109"/>
        <v>220143</v>
      </c>
      <c r="J353" s="5" t="str">
        <f t="shared" si="107"/>
        <v>Staff</v>
      </c>
      <c r="K353" s="7" t="str">
        <f>_xlfn.IFNA(VLOOKUP(I353,[1]ALL!$B:$H,7,0),"")</f>
        <v>Head Office - ASGO</v>
      </c>
      <c r="L353" s="7" t="str">
        <f>_xlfn.IFNA(VLOOKUP(I353,[1]ALL!$B:$H,5,0),"")</f>
        <v>Staff</v>
      </c>
      <c r="M353" s="7">
        <v>220143</v>
      </c>
      <c r="N353" s="9">
        <f>_xlfn.IFNA(VLOOKUP(I353,[1]ALL!$B:$H,3,0),"")</f>
        <v>44594</v>
      </c>
      <c r="O353" s="10" t="str">
        <f>_xlfn.IFNA(VLOOKUP(I353,[1]ALL!$B:$H,6,0),"")</f>
        <v>Collection Staff</v>
      </c>
      <c r="P353" s="5" t="str">
        <f>_xlfn.IFNA(VLOOKUP(I353,[1]ALL!$B:$H,4,0),"")</f>
        <v>Finance &amp; Accounting</v>
      </c>
      <c r="Q353" s="5" t="s">
        <v>12</v>
      </c>
      <c r="R353" s="5" t="s">
        <v>12</v>
      </c>
    </row>
    <row r="354" spans="1:18" hidden="1" x14ac:dyDescent="0.25">
      <c r="A354" s="5" t="s">
        <v>40</v>
      </c>
      <c r="B354" s="5" t="s">
        <v>545</v>
      </c>
      <c r="C354" s="5" t="s">
        <v>546</v>
      </c>
      <c r="D354" s="5" t="s">
        <v>1644</v>
      </c>
      <c r="E354" s="5" t="s">
        <v>17</v>
      </c>
      <c r="F354" s="5" t="str">
        <f t="shared" si="110"/>
        <v>Center Experience</v>
      </c>
      <c r="G354" s="5" t="str">
        <f t="shared" si="108"/>
        <v>Center Experience Manager</v>
      </c>
      <c r="H354" s="5" t="s">
        <v>14</v>
      </c>
      <c r="I354" s="5">
        <f t="shared" si="109"/>
        <v>191095</v>
      </c>
      <c r="J354" s="5" t="str">
        <f t="shared" si="107"/>
        <v>Senior Manager</v>
      </c>
      <c r="K354" s="7" t="str">
        <f>_xlfn.IFNA(VLOOKUP(I354,[1]ALL!$B:$H,7,0),"")</f>
        <v>Unit - MOI</v>
      </c>
      <c r="L354" s="7" t="str">
        <f>_xlfn.IFNA(VLOOKUP(I354,[1]ALL!$B:$H,5,0),"")</f>
        <v>Senior Manager</v>
      </c>
      <c r="M354" s="7">
        <v>191095</v>
      </c>
      <c r="N354" s="9">
        <f>_xlfn.IFNA(VLOOKUP(I354,[1]ALL!$B:$H,3,0),"")</f>
        <v>43794</v>
      </c>
      <c r="O354" s="10" t="str">
        <f>_xlfn.IFNA(VLOOKUP(I354,[1]ALL!$B:$H,6,0),"")</f>
        <v>Center Experience Manager</v>
      </c>
      <c r="P354" s="5" t="str">
        <f>_xlfn.IFNA(VLOOKUP(I354,[1]ALL!$B:$H,4,0),"")</f>
        <v>Center Experience</v>
      </c>
      <c r="Q354" s="5" t="s">
        <v>12</v>
      </c>
      <c r="R354" s="5" t="s">
        <v>12</v>
      </c>
    </row>
    <row r="355" spans="1:18" hidden="1" x14ac:dyDescent="0.25">
      <c r="A355" s="5" t="s">
        <v>40</v>
      </c>
      <c r="B355" s="5" t="s">
        <v>548</v>
      </c>
      <c r="C355" s="193" t="s">
        <v>549</v>
      </c>
      <c r="D355" s="5" t="s">
        <v>1645</v>
      </c>
      <c r="E355" s="5" t="s">
        <v>17</v>
      </c>
      <c r="F355" s="5" t="str">
        <f t="shared" si="110"/>
        <v>Visual Merchandise</v>
      </c>
      <c r="G355" s="5" t="str">
        <f t="shared" si="108"/>
        <v>Visual Merchandise &amp; Onsite Manager</v>
      </c>
      <c r="H355" s="5" t="s">
        <v>14</v>
      </c>
      <c r="I355" s="5">
        <f t="shared" si="109"/>
        <v>241491</v>
      </c>
      <c r="J355" s="5" t="str">
        <f t="shared" si="107"/>
        <v>Manager</v>
      </c>
      <c r="K355" s="7" t="s">
        <v>928</v>
      </c>
      <c r="L355" s="7" t="s">
        <v>1248</v>
      </c>
      <c r="M355" s="7">
        <v>241491</v>
      </c>
      <c r="N355" s="9">
        <v>45523</v>
      </c>
      <c r="O355" s="10" t="s">
        <v>551</v>
      </c>
      <c r="P355" s="5" t="s">
        <v>550</v>
      </c>
      <c r="Q355" s="5" t="s">
        <v>12</v>
      </c>
      <c r="R355" s="5" t="s">
        <v>12</v>
      </c>
    </row>
    <row r="356" spans="1:18" hidden="1" x14ac:dyDescent="0.25">
      <c r="A356" s="5" t="s">
        <v>40</v>
      </c>
      <c r="B356" s="5" t="s">
        <v>552</v>
      </c>
      <c r="C356" t="s">
        <v>553</v>
      </c>
      <c r="D356" s="163" t="s">
        <v>1646</v>
      </c>
      <c r="E356" s="5" t="s">
        <v>17</v>
      </c>
      <c r="F356" s="5" t="str">
        <f t="shared" si="110"/>
        <v>Operational</v>
      </c>
      <c r="G356" s="5" t="str">
        <f t="shared" si="108"/>
        <v>Operation Manager</v>
      </c>
      <c r="H356" s="5" t="s">
        <v>14</v>
      </c>
      <c r="I356" s="5">
        <f t="shared" si="109"/>
        <v>241046</v>
      </c>
      <c r="J356" s="5" t="str">
        <f t="shared" si="107"/>
        <v>Manager</v>
      </c>
      <c r="K356" s="7" t="s">
        <v>928</v>
      </c>
      <c r="L356" s="7" t="s">
        <v>1248</v>
      </c>
      <c r="M356" s="7">
        <v>241046</v>
      </c>
      <c r="N356" s="9">
        <v>45461</v>
      </c>
      <c r="O356" s="10" t="s">
        <v>127</v>
      </c>
      <c r="P356" s="5" t="s">
        <v>121</v>
      </c>
      <c r="Q356" s="5" t="s">
        <v>12</v>
      </c>
      <c r="R356" s="5" t="s">
        <v>12</v>
      </c>
    </row>
    <row r="357" spans="1:18" x14ac:dyDescent="0.25">
      <c r="A357" s="5" t="s">
        <v>40</v>
      </c>
      <c r="B357" s="5" t="s">
        <v>554</v>
      </c>
      <c r="C357" s="5" t="s">
        <v>555</v>
      </c>
      <c r="D357" s="5" t="s">
        <v>1647</v>
      </c>
      <c r="E357" s="5" t="s">
        <v>17</v>
      </c>
      <c r="F357" s="5" t="str">
        <f t="shared" si="110"/>
        <v>Innovation</v>
      </c>
      <c r="G357" s="5" t="str">
        <f t="shared" ref="G357:G395" si="115">O357</f>
        <v>Software Engineering Assistant Manager</v>
      </c>
      <c r="H357" s="5" t="s">
        <v>14</v>
      </c>
      <c r="I357" s="5">
        <f t="shared" si="109"/>
        <v>232370</v>
      </c>
      <c r="J357" s="5" t="str">
        <f t="shared" si="107"/>
        <v>Assistant Manager</v>
      </c>
      <c r="K357" s="7" t="str">
        <f>_xlfn.IFNA(VLOOKUP(I357,[1]ALL!$B:$H,7,0),"")</f>
        <v>Head Office - ASGO</v>
      </c>
      <c r="L357" s="7" t="str">
        <f>_xlfn.IFNA(VLOOKUP(I357,[1]ALL!$B:$H,5,0),"")</f>
        <v>Assistant Manager</v>
      </c>
      <c r="M357" s="7">
        <v>232370</v>
      </c>
      <c r="N357" s="9">
        <f>_xlfn.IFNA(VLOOKUP(I357,[1]ALL!$B:$H,3,0),"")</f>
        <v>45292</v>
      </c>
      <c r="O357" s="10" t="str">
        <f>_xlfn.IFNA(VLOOKUP(I357,[1]ALL!$B:$H,6,0),"")</f>
        <v>Software Engineering Assistant Manager</v>
      </c>
      <c r="P357" s="5" t="str">
        <f>_xlfn.IFNA(VLOOKUP(I357,[1]ALL!$B:$H,4,0),"")</f>
        <v>Innovation</v>
      </c>
      <c r="Q357" s="5" t="s">
        <v>12</v>
      </c>
      <c r="R357" s="5" t="s">
        <v>12</v>
      </c>
    </row>
    <row r="358" spans="1:18" hidden="1" x14ac:dyDescent="0.25">
      <c r="A358" s="5" t="s">
        <v>40</v>
      </c>
      <c r="B358" s="5" t="s">
        <v>556</v>
      </c>
      <c r="C358" s="5" t="s">
        <v>557</v>
      </c>
      <c r="D358" s="5" t="s">
        <v>1648</v>
      </c>
      <c r="E358" s="5" t="s">
        <v>17</v>
      </c>
      <c r="F358" s="5" t="str">
        <f t="shared" si="110"/>
        <v>IT</v>
      </c>
      <c r="G358" s="5" t="str">
        <f t="shared" si="115"/>
        <v>IT Operation General Manager</v>
      </c>
      <c r="H358" s="5" t="s">
        <v>14</v>
      </c>
      <c r="I358" s="5">
        <f t="shared" si="109"/>
        <v>240287</v>
      </c>
      <c r="J358" s="5" t="str">
        <f t="shared" si="107"/>
        <v>General Manager</v>
      </c>
      <c r="K358" s="7" t="str">
        <f>_xlfn.IFNA(VLOOKUP(I358,[1]ALL!$B:$H,7,0),"")</f>
        <v>Head Office - ASGO</v>
      </c>
      <c r="L358" s="7" t="str">
        <f>_xlfn.IFNA(VLOOKUP(I358,[1]ALL!$B:$H,5,0),"")</f>
        <v>General Manager</v>
      </c>
      <c r="M358" s="7">
        <v>240287</v>
      </c>
      <c r="N358" s="9">
        <f>_xlfn.IFNA(VLOOKUP(I358,[1]ALL!$B:$H,3,0),"")</f>
        <v>45334</v>
      </c>
      <c r="O358" s="10" t="str">
        <f>_xlfn.IFNA(VLOOKUP(I358,[1]ALL!$B:$H,6,0),"")</f>
        <v>IT Operation General Manager</v>
      </c>
      <c r="P358" s="5" t="str">
        <f>_xlfn.IFNA(VLOOKUP(I358,[1]ALL!$B:$H,4,0),"")</f>
        <v>IT</v>
      </c>
      <c r="Q358" s="5" t="s">
        <v>12</v>
      </c>
      <c r="R358" s="5" t="s">
        <v>12</v>
      </c>
    </row>
    <row r="359" spans="1:18" hidden="1" x14ac:dyDescent="0.25">
      <c r="A359" s="5" t="s">
        <v>40</v>
      </c>
      <c r="B359" s="5" t="s">
        <v>1649</v>
      </c>
      <c r="C359" s="5" t="s">
        <v>1650</v>
      </c>
      <c r="D359" s="5" t="s">
        <v>1651</v>
      </c>
      <c r="E359" s="5" t="s">
        <v>17</v>
      </c>
      <c r="F359" s="5" t="str">
        <f t="shared" si="110"/>
        <v>Visual Merchandise</v>
      </c>
      <c r="G359" s="5" t="str">
        <f t="shared" si="115"/>
        <v>Visual Merchandise &amp; Onsite Staff</v>
      </c>
      <c r="H359" s="5" t="s">
        <v>13</v>
      </c>
      <c r="I359" s="5">
        <f t="shared" si="109"/>
        <v>231067</v>
      </c>
      <c r="J359" s="5" t="str">
        <f t="shared" si="107"/>
        <v>Senior Staff</v>
      </c>
      <c r="K359" s="7" t="str">
        <f>_xlfn.IFNA(VLOOKUP(I359,[1]ALL!$B:$H,7,0),"")</f>
        <v>Unit - PIK Avenue</v>
      </c>
      <c r="L359" s="7" t="str">
        <f>_xlfn.IFNA(VLOOKUP(I359,[1]ALL!$B:$H,5,0),"")</f>
        <v>Senior Staff</v>
      </c>
      <c r="M359" s="7">
        <v>231067</v>
      </c>
      <c r="N359" s="9">
        <f>_xlfn.IFNA(VLOOKUP(I359,[1]ALL!$B:$H,3,0),"")</f>
        <v>45110</v>
      </c>
      <c r="O359" s="10" t="str">
        <f>_xlfn.IFNA(VLOOKUP(I359,[1]ALL!$B:$H,6,0),"")</f>
        <v>Visual Merchandise &amp; Onsite Staff</v>
      </c>
      <c r="P359" s="5" t="str">
        <f>_xlfn.IFNA(VLOOKUP(I359,[1]ALL!$B:$H,4,0),"")</f>
        <v>Visual Merchandise</v>
      </c>
      <c r="Q359" s="5" t="s">
        <v>12</v>
      </c>
      <c r="R359" s="5" t="s">
        <v>12</v>
      </c>
    </row>
    <row r="360" spans="1:18" hidden="1" x14ac:dyDescent="0.25">
      <c r="A360" s="5" t="s">
        <v>40</v>
      </c>
      <c r="B360" s="5" t="s">
        <v>559</v>
      </c>
      <c r="C360" s="5" t="s">
        <v>560</v>
      </c>
      <c r="D360" s="5" t="s">
        <v>1652</v>
      </c>
      <c r="E360" s="5" t="s">
        <v>17</v>
      </c>
      <c r="F360" s="5" t="str">
        <f t="shared" si="110"/>
        <v>Procurement</v>
      </c>
      <c r="G360" s="5" t="str">
        <f t="shared" si="115"/>
        <v>Procurement Supervisor</v>
      </c>
      <c r="H360" s="5" t="s">
        <v>14</v>
      </c>
      <c r="I360" s="5">
        <f t="shared" si="109"/>
        <v>150591</v>
      </c>
      <c r="J360" s="5" t="str">
        <f t="shared" si="107"/>
        <v>Supervisor</v>
      </c>
      <c r="K360" s="7" t="str">
        <f>_xlfn.IFNA(VLOOKUP(I360,[1]ALL!$B:$H,7,0),"")</f>
        <v>Head Office - ASGO</v>
      </c>
      <c r="L360" s="7" t="str">
        <f>_xlfn.IFNA(VLOOKUP(I360,[1]ALL!$B:$H,5,0),"")</f>
        <v>Supervisor</v>
      </c>
      <c r="M360" s="7">
        <v>150591</v>
      </c>
      <c r="N360" s="9">
        <f>_xlfn.IFNA(VLOOKUP(I360,[1]ALL!$B:$H,3,0),"")</f>
        <v>42191</v>
      </c>
      <c r="O360" s="10" t="str">
        <f>_xlfn.IFNA(VLOOKUP(I360,[1]ALL!$B:$H,6,0),"")</f>
        <v>Procurement Supervisor</v>
      </c>
      <c r="P360" s="5" t="s">
        <v>183</v>
      </c>
      <c r="Q360" s="5" t="s">
        <v>12</v>
      </c>
      <c r="R360" s="5" t="s">
        <v>12</v>
      </c>
    </row>
    <row r="361" spans="1:18" hidden="1" x14ac:dyDescent="0.25">
      <c r="A361" s="5" t="s">
        <v>40</v>
      </c>
      <c r="B361" s="5" t="s">
        <v>561</v>
      </c>
      <c r="C361" t="s">
        <v>562</v>
      </c>
      <c r="D361" s="5" t="s">
        <v>1653</v>
      </c>
      <c r="E361" s="5" t="s">
        <v>17</v>
      </c>
      <c r="F361" s="5" t="str">
        <f t="shared" si="110"/>
        <v>IT</v>
      </c>
      <c r="G361" s="5" t="str">
        <f t="shared" si="115"/>
        <v>IT Application Staff</v>
      </c>
      <c r="H361" s="5" t="s">
        <v>14</v>
      </c>
      <c r="I361" s="5">
        <f t="shared" si="109"/>
        <v>220909</v>
      </c>
      <c r="J361" s="5" t="str">
        <f t="shared" si="107"/>
        <v>Staff</v>
      </c>
      <c r="K361" s="7" t="str">
        <f>_xlfn.IFNA(VLOOKUP(I361,[1]ALL!$B:$H,7,0),"")</f>
        <v>Head Office - ASGO</v>
      </c>
      <c r="L361" s="7" t="str">
        <f>_xlfn.IFNA(VLOOKUP(I361,[1]ALL!$B:$H,5,0),"")</f>
        <v>Staff</v>
      </c>
      <c r="M361" s="7">
        <v>220909</v>
      </c>
      <c r="N361" s="9">
        <f>_xlfn.IFNA(VLOOKUP(I361,[1]ALL!$B:$H,3,0),"")</f>
        <v>44743</v>
      </c>
      <c r="O361" s="10" t="str">
        <f>_xlfn.IFNA(VLOOKUP(I361,[1]ALL!$B:$H,6,0),"")</f>
        <v>IT Application Staff</v>
      </c>
      <c r="P361" s="5" t="str">
        <f>_xlfn.IFNA(VLOOKUP(I361,[1]ALL!$B:$H,4,0),"")</f>
        <v>IT</v>
      </c>
      <c r="Q361" s="5" t="s">
        <v>12</v>
      </c>
      <c r="R361" s="5" t="s">
        <v>12</v>
      </c>
    </row>
    <row r="362" spans="1:18" hidden="1" x14ac:dyDescent="0.25">
      <c r="A362" s="5" t="s">
        <v>40</v>
      </c>
      <c r="B362" s="5" t="s">
        <v>1654</v>
      </c>
      <c r="C362" s="5" t="s">
        <v>1655</v>
      </c>
      <c r="D362" s="5"/>
      <c r="E362" s="5" t="s">
        <v>17</v>
      </c>
      <c r="F362" s="5" t="str">
        <f t="shared" si="110"/>
        <v>Operational</v>
      </c>
      <c r="G362" s="5" t="str">
        <f t="shared" si="115"/>
        <v>-</v>
      </c>
      <c r="H362" s="5" t="s">
        <v>13</v>
      </c>
      <c r="I362" s="5">
        <f t="shared" si="109"/>
        <v>130088</v>
      </c>
      <c r="J362" s="5" t="str">
        <f t="shared" si="107"/>
        <v>Staff</v>
      </c>
      <c r="K362" s="7" t="s">
        <v>1206</v>
      </c>
      <c r="L362" s="7" t="s">
        <v>942</v>
      </c>
      <c r="M362" s="7">
        <v>130088</v>
      </c>
      <c r="N362" s="9" t="str">
        <f>_xlfn.IFNA(VLOOKUP(I362,[1]ALL!$B:$H,3,0),"")</f>
        <v/>
      </c>
      <c r="O362" s="10" t="s">
        <v>12</v>
      </c>
      <c r="P362" s="5" t="s">
        <v>121</v>
      </c>
      <c r="Q362" s="5" t="s">
        <v>12</v>
      </c>
      <c r="R362" s="5" t="s">
        <v>12</v>
      </c>
    </row>
    <row r="363" spans="1:18" hidden="1" x14ac:dyDescent="0.25">
      <c r="A363" s="5" t="s">
        <v>40</v>
      </c>
      <c r="B363" s="5" t="s">
        <v>1656</v>
      </c>
      <c r="C363" s="5" t="s">
        <v>1657</v>
      </c>
      <c r="D363" s="5"/>
      <c r="E363" s="5" t="s">
        <v>17</v>
      </c>
      <c r="F363" s="5" t="str">
        <f t="shared" si="110"/>
        <v>CRM</v>
      </c>
      <c r="G363" s="5" t="str">
        <f t="shared" si="115"/>
        <v>ASRI Living Staff</v>
      </c>
      <c r="H363" s="5" t="s">
        <v>13</v>
      </c>
      <c r="I363" s="5">
        <f t="shared" si="109"/>
        <v>221632</v>
      </c>
      <c r="J363" s="5" t="str">
        <f t="shared" si="107"/>
        <v>Staff</v>
      </c>
      <c r="K363" s="7" t="str">
        <f>_xlfn.IFNA(VLOOKUP(I363,[1]ALL!$B:$H,7,0),"")</f>
        <v>Unit - GGP</v>
      </c>
      <c r="L363" s="7" t="str">
        <f>_xlfn.IFNA(VLOOKUP(I363,[1]ALL!$B:$H,5,0),"")</f>
        <v>Staff</v>
      </c>
      <c r="M363" s="7">
        <v>221632</v>
      </c>
      <c r="N363" s="9">
        <f>_xlfn.IFNA(VLOOKUP(I363,[1]ALL!$B:$H,3,0),"")</f>
        <v>44872</v>
      </c>
      <c r="O363" s="10" t="str">
        <f>_xlfn.IFNA(VLOOKUP(I363,[1]ALL!$B:$H,6,0),"")</f>
        <v>ASRI Living Staff</v>
      </c>
      <c r="P363" s="5" t="s">
        <v>240</v>
      </c>
      <c r="Q363" s="5" t="s">
        <v>12</v>
      </c>
      <c r="R363" s="5" t="s">
        <v>12</v>
      </c>
    </row>
    <row r="364" spans="1:18" hidden="1" x14ac:dyDescent="0.25">
      <c r="A364" s="5" t="s">
        <v>40</v>
      </c>
      <c r="B364" s="5" t="s">
        <v>564</v>
      </c>
      <c r="C364" s="5" t="s">
        <v>565</v>
      </c>
      <c r="D364" s="5" t="s">
        <v>1658</v>
      </c>
      <c r="E364" s="5" t="s">
        <v>17</v>
      </c>
      <c r="F364" s="5" t="str">
        <f t="shared" si="110"/>
        <v>Procurement</v>
      </c>
      <c r="G364" s="5" t="str">
        <f t="shared" si="115"/>
        <v>Procurement Assistant Manager</v>
      </c>
      <c r="H364" s="5" t="s">
        <v>14</v>
      </c>
      <c r="I364" s="5">
        <f t="shared" si="109"/>
        <v>190766</v>
      </c>
      <c r="J364" s="5" t="str">
        <f t="shared" si="107"/>
        <v>Assistant Manager</v>
      </c>
      <c r="K364" s="7" t="str">
        <f>_xlfn.IFNA(VLOOKUP(I364,[1]ALL!$B:$H,7,0),"")</f>
        <v>Head Office - ASGO</v>
      </c>
      <c r="L364" s="7" t="str">
        <f>_xlfn.IFNA(VLOOKUP(I364,[1]ALL!$B:$H,5,0),"")</f>
        <v>Assistant Manager</v>
      </c>
      <c r="M364" s="7">
        <v>190766</v>
      </c>
      <c r="N364" s="9">
        <f>_xlfn.IFNA(VLOOKUP(I364,[1]ALL!$B:$H,3,0),"")</f>
        <v>43703</v>
      </c>
      <c r="O364" s="10" t="str">
        <f>_xlfn.IFNA(VLOOKUP(I364,[1]ALL!$B:$H,6,0),"")</f>
        <v>Procurement Assistant Manager</v>
      </c>
      <c r="P364" s="5" t="s">
        <v>183</v>
      </c>
      <c r="Q364" s="5" t="s">
        <v>12</v>
      </c>
      <c r="R364" s="5" t="s">
        <v>12</v>
      </c>
    </row>
    <row r="365" spans="1:18" hidden="1" x14ac:dyDescent="0.25">
      <c r="A365" s="5" t="s">
        <v>40</v>
      </c>
      <c r="B365" s="5" t="s">
        <v>566</v>
      </c>
      <c r="C365" s="5" t="s">
        <v>567</v>
      </c>
      <c r="D365" s="5" t="s">
        <v>1659</v>
      </c>
      <c r="E365" s="5" t="s">
        <v>17</v>
      </c>
      <c r="F365" s="5" t="str">
        <f t="shared" si="110"/>
        <v>Finance &amp; Accounting</v>
      </c>
      <c r="G365" s="5" t="str">
        <f t="shared" si="115"/>
        <v>Accounting Supervisor</v>
      </c>
      <c r="H365" s="5" t="s">
        <v>14</v>
      </c>
      <c r="I365" s="5">
        <f t="shared" si="109"/>
        <v>181468</v>
      </c>
      <c r="J365" s="5" t="str">
        <f t="shared" si="107"/>
        <v>Supervisor</v>
      </c>
      <c r="K365" s="7" t="str">
        <f>_xlfn.IFNA(VLOOKUP(I365,[1]ALL!$B:$H,7,0),"")</f>
        <v>Head Office - ASGO</v>
      </c>
      <c r="L365" s="7" t="str">
        <f>_xlfn.IFNA(VLOOKUP(I365,[1]ALL!$B:$H,5,0),"")</f>
        <v>Supervisor</v>
      </c>
      <c r="M365" s="7">
        <v>181468</v>
      </c>
      <c r="N365" s="9">
        <f>_xlfn.IFNA(VLOOKUP(I365,[1]ALL!$B:$H,3,0),"")</f>
        <v>43430</v>
      </c>
      <c r="O365" s="10" t="str">
        <f>_xlfn.IFNA(VLOOKUP(I365,[1]ALL!$B:$H,6,0),"")</f>
        <v>Accounting Supervisor</v>
      </c>
      <c r="P365" s="5" t="str">
        <f>_xlfn.IFNA(VLOOKUP(I365,[1]ALL!$B:$H,4,0),"")</f>
        <v>Finance &amp; Accounting</v>
      </c>
      <c r="Q365" s="5" t="s">
        <v>12</v>
      </c>
      <c r="R365" s="5" t="s">
        <v>12</v>
      </c>
    </row>
    <row r="366" spans="1:18" hidden="1" x14ac:dyDescent="0.25">
      <c r="A366" s="5" t="s">
        <v>40</v>
      </c>
      <c r="B366" s="5" t="s">
        <v>568</v>
      </c>
      <c r="C366" t="s">
        <v>569</v>
      </c>
      <c r="D366" s="5" t="s">
        <v>1660</v>
      </c>
      <c r="E366" s="5" t="s">
        <v>17</v>
      </c>
      <c r="F366" s="5" t="str">
        <f t="shared" si="110"/>
        <v>Marketing Communication</v>
      </c>
      <c r="G366" s="5" t="str">
        <f t="shared" si="115"/>
        <v>Marketing Communication General Manager</v>
      </c>
      <c r="H366" s="5" t="s">
        <v>14</v>
      </c>
      <c r="I366" s="5">
        <f t="shared" si="109"/>
        <v>160971</v>
      </c>
      <c r="J366" s="5" t="str">
        <f t="shared" si="107"/>
        <v>General Manager</v>
      </c>
      <c r="K366" s="7" t="str">
        <f>_xlfn.IFNA(VLOOKUP(I366,[1]ALL!$B:$H,7,0),"")</f>
        <v>Unit - ASHTA</v>
      </c>
      <c r="L366" s="7" t="s">
        <v>1316</v>
      </c>
      <c r="M366" s="7">
        <v>160971</v>
      </c>
      <c r="N366" s="9">
        <f>_xlfn.IFNA(VLOOKUP(I366,[1]ALL!$B:$H,3,0),"")</f>
        <v>42717</v>
      </c>
      <c r="O366" s="10" t="str">
        <f>_xlfn.IFNA(VLOOKUP(I366,[1]ALL!$B:$H,6,0),"")</f>
        <v>Marketing Communication General Manager</v>
      </c>
      <c r="P366" s="5" t="str">
        <f>_xlfn.IFNA(VLOOKUP(I366,[1]ALL!$B:$H,4,0),"")</f>
        <v>Marketing Communication</v>
      </c>
      <c r="Q366" s="5" t="s">
        <v>12</v>
      </c>
      <c r="R366" s="5" t="s">
        <v>12</v>
      </c>
    </row>
    <row r="367" spans="1:18" hidden="1" x14ac:dyDescent="0.25">
      <c r="A367" s="5" t="s">
        <v>40</v>
      </c>
      <c r="B367" s="5" t="s">
        <v>571</v>
      </c>
      <c r="C367" s="5" t="s">
        <v>572</v>
      </c>
      <c r="D367" s="5"/>
      <c r="E367" s="5" t="s">
        <v>17</v>
      </c>
      <c r="F367" s="5" t="str">
        <f t="shared" si="110"/>
        <v>Finance &amp; Accounting</v>
      </c>
      <c r="G367" s="5" t="str">
        <f t="shared" si="115"/>
        <v>Tax Staff</v>
      </c>
      <c r="H367" s="5" t="s">
        <v>14</v>
      </c>
      <c r="I367" s="5">
        <f t="shared" si="109"/>
        <v>220203</v>
      </c>
      <c r="J367" s="5" t="str">
        <f t="shared" si="107"/>
        <v>Staff</v>
      </c>
      <c r="K367" s="7" t="str">
        <f>_xlfn.IFNA(VLOOKUP(I367,[1]ALL!$B:$H,7,0),"")</f>
        <v>Head Office - ASGO</v>
      </c>
      <c r="L367" s="7" t="str">
        <f>_xlfn.IFNA(VLOOKUP(I367,[1]ALL!$B:$H,5,0),"")</f>
        <v>Staff</v>
      </c>
      <c r="M367" s="7">
        <v>220203</v>
      </c>
      <c r="N367" s="9">
        <f>_xlfn.IFNA(VLOOKUP(I367,[1]ALL!$B:$H,3,0),"")</f>
        <v>44606</v>
      </c>
      <c r="O367" s="10" t="str">
        <f>_xlfn.IFNA(VLOOKUP(I367,[1]ALL!$B:$H,6,0),"")</f>
        <v>Tax Staff</v>
      </c>
      <c r="P367" s="5" t="str">
        <f>_xlfn.IFNA(VLOOKUP(I367,[1]ALL!$B:$H,4,0),"")</f>
        <v>Finance &amp; Accounting</v>
      </c>
      <c r="Q367" s="5" t="s">
        <v>12</v>
      </c>
      <c r="R367" s="5" t="s">
        <v>12</v>
      </c>
    </row>
    <row r="368" spans="1:18" hidden="1" x14ac:dyDescent="0.25">
      <c r="A368" s="5" t="s">
        <v>40</v>
      </c>
      <c r="B368" s="5" t="s">
        <v>1661</v>
      </c>
      <c r="C368" s="5" t="s">
        <v>1662</v>
      </c>
      <c r="D368" s="5" t="s">
        <v>1663</v>
      </c>
      <c r="E368" s="5" t="s">
        <v>21</v>
      </c>
      <c r="F368" s="5" t="str">
        <f t="shared" si="110"/>
        <v>Center Experience</v>
      </c>
      <c r="G368" s="5" t="str">
        <f t="shared" si="115"/>
        <v>Events Supervisor</v>
      </c>
      <c r="H368" s="5" t="s">
        <v>13</v>
      </c>
      <c r="I368" s="5">
        <f t="shared" si="109"/>
        <v>231675</v>
      </c>
      <c r="J368" s="5" t="str">
        <f t="shared" si="107"/>
        <v>Supervisor</v>
      </c>
      <c r="K368" s="7" t="str">
        <f>_xlfn.IFNA(VLOOKUP(I368,[1]ALL!$B:$H,7,0),"")</f>
        <v>Unit - GGP</v>
      </c>
      <c r="L368" s="7" t="str">
        <f>_xlfn.IFNA(VLOOKUP(I368,[1]ALL!$B:$H,5,0),"")</f>
        <v>Supervisor</v>
      </c>
      <c r="M368" s="7">
        <v>231675</v>
      </c>
      <c r="N368" s="9">
        <f>_xlfn.IFNA(VLOOKUP(I368,[1]ALL!$B:$H,3,0),"")</f>
        <v>45194</v>
      </c>
      <c r="O368" s="10" t="str">
        <f>_xlfn.IFNA(VLOOKUP(I368,[1]ALL!$B:$H,6,0),"")</f>
        <v>Events Supervisor</v>
      </c>
      <c r="P368" s="5" t="str">
        <f>_xlfn.IFNA(VLOOKUP(I368,[1]ALL!$B:$H,4,0),"")</f>
        <v>Center Experience</v>
      </c>
      <c r="Q368" s="5" t="s">
        <v>12</v>
      </c>
      <c r="R368" s="5" t="s">
        <v>12</v>
      </c>
    </row>
    <row r="369" spans="1:18" hidden="1" x14ac:dyDescent="0.25">
      <c r="A369" s="5" t="s">
        <v>40</v>
      </c>
      <c r="B369" s="5" t="s">
        <v>573</v>
      </c>
      <c r="C369" s="5" t="s">
        <v>574</v>
      </c>
      <c r="D369" s="5"/>
      <c r="E369" s="5" t="s">
        <v>21</v>
      </c>
      <c r="F369" s="5" t="str">
        <f t="shared" si="110"/>
        <v>HR &amp; GA</v>
      </c>
      <c r="G369" s="5" t="str">
        <f t="shared" si="115"/>
        <v>Office Boy</v>
      </c>
      <c r="H369" s="5" t="s">
        <v>14</v>
      </c>
      <c r="I369" s="5">
        <f t="shared" si="109"/>
        <v>140975</v>
      </c>
      <c r="J369" s="5" t="str">
        <f t="shared" si="107"/>
        <v>Non Staff</v>
      </c>
      <c r="K369" s="7" t="str">
        <f>_xlfn.IFNA(VLOOKUP(I369,[1]ALL!$B:$H,7,0),"")</f>
        <v>Unit - GGP</v>
      </c>
      <c r="L369" s="7" t="str">
        <f>_xlfn.IFNA(VLOOKUP(I369,[1]ALL!$B:$H,5,0),"")</f>
        <v>Non Staff</v>
      </c>
      <c r="M369" s="7">
        <v>140975</v>
      </c>
      <c r="N369" s="9">
        <f>_xlfn.IFNA(VLOOKUP(I369,[1]ALL!$B:$H,3,0),"")</f>
        <v>41890</v>
      </c>
      <c r="O369" s="10" t="str">
        <f>_xlfn.IFNA(VLOOKUP(I369,[1]ALL!$B:$H,6,0),"")</f>
        <v>Office Boy</v>
      </c>
      <c r="P369" s="5" t="str">
        <f>_xlfn.IFNA(VLOOKUP(I369,[1]ALL!$B:$H,4,0),"")</f>
        <v>HR &amp; GA</v>
      </c>
      <c r="Q369" s="5" t="s">
        <v>12</v>
      </c>
      <c r="R369" s="5" t="s">
        <v>12</v>
      </c>
    </row>
    <row r="370" spans="1:18" hidden="1" x14ac:dyDescent="0.25">
      <c r="A370" s="5" t="s">
        <v>40</v>
      </c>
      <c r="B370" s="5" t="s">
        <v>1664</v>
      </c>
      <c r="C370" s="5" t="s">
        <v>1665</v>
      </c>
      <c r="D370" s="5"/>
      <c r="E370" s="5" t="s">
        <v>21</v>
      </c>
      <c r="F370" s="5" t="str">
        <f t="shared" si="110"/>
        <v>Engineering</v>
      </c>
      <c r="G370" s="5" t="str">
        <f t="shared" si="115"/>
        <v>Plumbing Supervisor</v>
      </c>
      <c r="H370" s="5" t="s">
        <v>13</v>
      </c>
      <c r="I370" s="5">
        <f t="shared" ref="I370:I398" si="116">M370</f>
        <v>131262</v>
      </c>
      <c r="J370" s="5" t="str">
        <f t="shared" si="107"/>
        <v>Supervisor</v>
      </c>
      <c r="K370" s="7" t="str">
        <f>_xlfn.IFNA(VLOOKUP(I370,[1]ALL!$B:$H,7,0),"")</f>
        <v>Unit - GGP</v>
      </c>
      <c r="L370" s="7" t="str">
        <f>_xlfn.IFNA(VLOOKUP(I370,[1]ALL!$B:$H,5,0),"")</f>
        <v>Supervisor</v>
      </c>
      <c r="M370" s="7">
        <v>131262</v>
      </c>
      <c r="N370" s="9">
        <f>_xlfn.IFNA(VLOOKUP(I370,[1]ALL!$B:$H,3,0),"")</f>
        <v>41591</v>
      </c>
      <c r="O370" s="10" t="str">
        <f>_xlfn.IFNA(VLOOKUP(I370,[1]ALL!$B:$H,6,0),"")</f>
        <v>Plumbing Supervisor</v>
      </c>
      <c r="P370" s="5" t="str">
        <f>_xlfn.IFNA(VLOOKUP(I370,[1]ALL!$B:$H,4,0),"")</f>
        <v>Engineering</v>
      </c>
      <c r="Q370" s="5" t="s">
        <v>12</v>
      </c>
      <c r="R370" s="5" t="s">
        <v>12</v>
      </c>
    </row>
    <row r="371" spans="1:18" hidden="1" x14ac:dyDescent="0.25">
      <c r="A371" s="5" t="s">
        <v>40</v>
      </c>
      <c r="B371" s="5" t="s">
        <v>1666</v>
      </c>
      <c r="C371" s="5" t="s">
        <v>1667</v>
      </c>
      <c r="D371" s="5" t="s">
        <v>1668</v>
      </c>
      <c r="E371" s="5" t="s">
        <v>21</v>
      </c>
      <c r="F371" s="5" t="str">
        <f t="shared" si="110"/>
        <v>Operational</v>
      </c>
      <c r="G371" s="5" t="str">
        <f t="shared" si="115"/>
        <v>Control Panel Staff</v>
      </c>
      <c r="H371" s="5" t="s">
        <v>13</v>
      </c>
      <c r="I371" s="5">
        <f t="shared" si="116"/>
        <v>240802</v>
      </c>
      <c r="J371" s="5" t="str">
        <f t="shared" si="107"/>
        <v>Staff</v>
      </c>
      <c r="K371" s="7" t="s">
        <v>1221</v>
      </c>
      <c r="L371" s="7" t="s">
        <v>942</v>
      </c>
      <c r="M371" s="7">
        <v>240802</v>
      </c>
      <c r="N371" s="9">
        <v>45414</v>
      </c>
      <c r="O371" s="10" t="s">
        <v>957</v>
      </c>
      <c r="P371" s="5" t="s">
        <v>121</v>
      </c>
      <c r="Q371" s="5" t="s">
        <v>12</v>
      </c>
      <c r="R371" s="5" t="s">
        <v>12</v>
      </c>
    </row>
    <row r="372" spans="1:18" hidden="1" x14ac:dyDescent="0.25">
      <c r="A372" s="5" t="s">
        <v>40</v>
      </c>
      <c r="B372" s="5" t="s">
        <v>1669</v>
      </c>
      <c r="C372" s="5" t="s">
        <v>12</v>
      </c>
      <c r="D372" s="5" t="s">
        <v>1670</v>
      </c>
      <c r="E372" s="5" t="s">
        <v>21</v>
      </c>
      <c r="F372" s="5" t="str">
        <f t="shared" si="110"/>
        <v>Engineering</v>
      </c>
      <c r="G372" s="5" t="str">
        <f t="shared" si="115"/>
        <v>Civil Staff</v>
      </c>
      <c r="H372" s="5" t="s">
        <v>12</v>
      </c>
      <c r="I372" s="5" t="str">
        <f t="shared" si="116"/>
        <v>-</v>
      </c>
      <c r="J372" s="5" t="str">
        <f t="shared" si="107"/>
        <v>Staff</v>
      </c>
      <c r="K372" s="7" t="s">
        <v>1221</v>
      </c>
      <c r="L372" s="7" t="s">
        <v>942</v>
      </c>
      <c r="M372" s="7" t="s">
        <v>12</v>
      </c>
      <c r="N372" s="9">
        <v>45768</v>
      </c>
      <c r="O372" s="10" t="s">
        <v>1671</v>
      </c>
      <c r="P372" s="5" t="s">
        <v>271</v>
      </c>
      <c r="Q372" s="5" t="s">
        <v>1019</v>
      </c>
      <c r="R372" s="5" t="s">
        <v>1672</v>
      </c>
    </row>
    <row r="373" spans="1:18" hidden="1" x14ac:dyDescent="0.25">
      <c r="A373" s="5" t="s">
        <v>40</v>
      </c>
      <c r="B373" s="5" t="s">
        <v>1673</v>
      </c>
      <c r="C373" s="5" t="s">
        <v>1674</v>
      </c>
      <c r="D373" s="5"/>
      <c r="E373" s="5" t="s">
        <v>21</v>
      </c>
      <c r="F373" s="5" t="str">
        <f t="shared" si="110"/>
        <v>Marketing Communication</v>
      </c>
      <c r="G373" s="5" t="str">
        <f t="shared" si="115"/>
        <v>Social Media &amp; Digital Administration Staff</v>
      </c>
      <c r="H373" s="5" t="s">
        <v>13</v>
      </c>
      <c r="I373" s="5">
        <f t="shared" si="116"/>
        <v>220141</v>
      </c>
      <c r="J373" s="5" t="str">
        <f t="shared" si="107"/>
        <v>Staff</v>
      </c>
      <c r="K373" s="7" t="s">
        <v>1221</v>
      </c>
      <c r="L373" s="7" t="s">
        <v>942</v>
      </c>
      <c r="M373" s="7">
        <v>220141</v>
      </c>
      <c r="N373" s="9">
        <f>_xlfn.IFNA(VLOOKUP(I373,[1]ALL!$B:$H,3,0),"")</f>
        <v>44594</v>
      </c>
      <c r="O373" s="10" t="str">
        <f>_xlfn.IFNA(VLOOKUP(I373,[1]ALL!$B:$H,6,0),"")</f>
        <v>Social Media &amp; Digital Administration Staff</v>
      </c>
      <c r="P373" s="5" t="s">
        <v>328</v>
      </c>
      <c r="Q373" s="5" t="s">
        <v>12</v>
      </c>
      <c r="R373" s="5" t="s">
        <v>12</v>
      </c>
    </row>
    <row r="374" spans="1:18" hidden="1" x14ac:dyDescent="0.25">
      <c r="A374" s="5" t="s">
        <v>40</v>
      </c>
      <c r="B374" s="5" t="s">
        <v>1675</v>
      </c>
      <c r="C374" s="5" t="s">
        <v>1676</v>
      </c>
      <c r="D374" s="5" t="s">
        <v>1677</v>
      </c>
      <c r="E374" s="5" t="s">
        <v>21</v>
      </c>
      <c r="F374" s="5" t="str">
        <f t="shared" si="110"/>
        <v>GE &amp; TR</v>
      </c>
      <c r="G374" s="5" t="str">
        <f t="shared" si="115"/>
        <v>GEA &amp; Tenant Relation Staff</v>
      </c>
      <c r="H374" s="5" t="s">
        <v>13</v>
      </c>
      <c r="I374" s="5">
        <f t="shared" si="116"/>
        <v>240755</v>
      </c>
      <c r="J374" s="5" t="str">
        <f t="shared" si="107"/>
        <v>Staff</v>
      </c>
      <c r="K374" s="7" t="s">
        <v>1221</v>
      </c>
      <c r="L374" s="7" t="s">
        <v>942</v>
      </c>
      <c r="M374" s="7">
        <v>240755</v>
      </c>
      <c r="N374" s="9">
        <v>45404</v>
      </c>
      <c r="O374" s="10" t="s">
        <v>1056</v>
      </c>
      <c r="P374" s="5" t="s">
        <v>645</v>
      </c>
      <c r="Q374" s="5" t="s">
        <v>12</v>
      </c>
      <c r="R374" s="5" t="s">
        <v>12</v>
      </c>
    </row>
    <row r="375" spans="1:18" hidden="1" x14ac:dyDescent="0.25">
      <c r="A375" s="5" t="s">
        <v>40</v>
      </c>
      <c r="B375" s="5" t="s">
        <v>1678</v>
      </c>
      <c r="C375" s="5" t="s">
        <v>1679</v>
      </c>
      <c r="D375" s="5" t="s">
        <v>1680</v>
      </c>
      <c r="E375" s="5" t="s">
        <v>21</v>
      </c>
      <c r="F375" s="5" t="str">
        <f t="shared" si="110"/>
        <v>Operational</v>
      </c>
      <c r="G375" s="5" t="str">
        <f t="shared" si="115"/>
        <v>Operation Mall Administration Staff</v>
      </c>
      <c r="H375" s="5" t="s">
        <v>13</v>
      </c>
      <c r="I375" s="5">
        <f t="shared" si="116"/>
        <v>232321</v>
      </c>
      <c r="J375" s="5" t="str">
        <f t="shared" si="107"/>
        <v>Staff</v>
      </c>
      <c r="K375" s="7" t="str">
        <f>_xlfn.IFNA(VLOOKUP(I375,[1]ALL!$B:$H,7,0),"")</f>
        <v>Unit - GGP</v>
      </c>
      <c r="L375" s="7" t="str">
        <f>_xlfn.IFNA(VLOOKUP(I375,[1]ALL!$B:$H,5,0),"")</f>
        <v>Staff</v>
      </c>
      <c r="M375" s="7">
        <v>232321</v>
      </c>
      <c r="N375" s="9">
        <f>_xlfn.IFNA(VLOOKUP(I375,[1]ALL!$B:$H,3,0),"")</f>
        <v>45280</v>
      </c>
      <c r="O375" s="10" t="str">
        <f>_xlfn.IFNA(VLOOKUP(I375,[1]ALL!$B:$H,6,0),"")</f>
        <v>Operation Mall Administration Staff</v>
      </c>
      <c r="P375" s="5" t="s">
        <v>121</v>
      </c>
      <c r="Q375" s="5" t="s">
        <v>12</v>
      </c>
      <c r="R375" s="5" t="s">
        <v>12</v>
      </c>
    </row>
    <row r="376" spans="1:18" hidden="1" x14ac:dyDescent="0.25">
      <c r="A376" t="s">
        <v>743</v>
      </c>
      <c r="B376" t="s">
        <v>1681</v>
      </c>
      <c r="C376" t="s">
        <v>1682</v>
      </c>
      <c r="D376" s="5"/>
      <c r="E376" s="5" t="s">
        <v>21</v>
      </c>
      <c r="F376" s="5" t="str">
        <f t="shared" ref="F376:F407" si="117">P376</f>
        <v>Engineering</v>
      </c>
      <c r="G376" s="5" t="str">
        <f t="shared" si="115"/>
        <v>Engineering Staff</v>
      </c>
      <c r="H376" s="5" t="s">
        <v>13</v>
      </c>
      <c r="I376" s="5" t="str">
        <f t="shared" si="116"/>
        <v>-</v>
      </c>
      <c r="J376" s="5"/>
      <c r="K376" s="7" t="s">
        <v>1221</v>
      </c>
      <c r="L376" s="7" t="s">
        <v>942</v>
      </c>
      <c r="M376" s="7" t="s">
        <v>12</v>
      </c>
      <c r="N376" s="9">
        <v>45702</v>
      </c>
      <c r="O376" s="10" t="s">
        <v>742</v>
      </c>
      <c r="P376" s="5" t="s">
        <v>271</v>
      </c>
      <c r="Q376" s="5" t="s">
        <v>12</v>
      </c>
      <c r="R376" s="5" t="s">
        <v>12</v>
      </c>
    </row>
    <row r="377" spans="1:18" hidden="1" x14ac:dyDescent="0.25">
      <c r="A377" s="5" t="s">
        <v>40</v>
      </c>
      <c r="B377" s="5" t="s">
        <v>1683</v>
      </c>
      <c r="C377" s="5" t="s">
        <v>1684</v>
      </c>
      <c r="D377" s="5" t="s">
        <v>1685</v>
      </c>
      <c r="E377" s="5" t="s">
        <v>21</v>
      </c>
      <c r="F377" s="5" t="str">
        <f t="shared" si="117"/>
        <v>Operational</v>
      </c>
      <c r="G377" s="5" t="str">
        <f t="shared" si="115"/>
        <v>Landscape Supervisor</v>
      </c>
      <c r="H377" s="5" t="s">
        <v>13</v>
      </c>
      <c r="I377" s="5">
        <f t="shared" si="116"/>
        <v>240172</v>
      </c>
      <c r="J377" s="5" t="str">
        <f t="shared" ref="J377:J436" si="118">L377</f>
        <v>Supervisor</v>
      </c>
      <c r="K377" s="7" t="str">
        <f>_xlfn.IFNA(VLOOKUP(I377,[1]ALL!$B:$H,7,0),"")</f>
        <v>Unit - GGP</v>
      </c>
      <c r="L377" s="7" t="str">
        <f>_xlfn.IFNA(VLOOKUP(I377,[1]ALL!$B:$H,5,0),"")</f>
        <v>Supervisor</v>
      </c>
      <c r="M377" s="7">
        <v>240172</v>
      </c>
      <c r="N377" s="9">
        <f>_xlfn.IFNA(VLOOKUP(I377,[1]ALL!$B:$H,3,0),"")</f>
        <v>45323</v>
      </c>
      <c r="O377" s="10" t="str">
        <f>_xlfn.IFNA(VLOOKUP(I377,[1]ALL!$B:$H,6,0),"")</f>
        <v>Landscape Supervisor</v>
      </c>
      <c r="P377" s="5" t="s">
        <v>121</v>
      </c>
      <c r="Q377" s="5" t="s">
        <v>12</v>
      </c>
      <c r="R377" s="5" t="s">
        <v>12</v>
      </c>
    </row>
    <row r="378" spans="1:18" hidden="1" x14ac:dyDescent="0.25">
      <c r="A378" s="5" t="s">
        <v>40</v>
      </c>
      <c r="B378" s="5" t="s">
        <v>578</v>
      </c>
      <c r="C378" s="5" t="s">
        <v>579</v>
      </c>
      <c r="D378" s="5"/>
      <c r="E378" s="5" t="s">
        <v>21</v>
      </c>
      <c r="F378" s="5" t="str">
        <f t="shared" si="117"/>
        <v>Finance &amp; Accounting</v>
      </c>
      <c r="G378" s="5" t="str">
        <f t="shared" si="115"/>
        <v>Cashier Staff</v>
      </c>
      <c r="H378" s="5" t="s">
        <v>14</v>
      </c>
      <c r="I378" s="5">
        <f t="shared" si="116"/>
        <v>130877</v>
      </c>
      <c r="J378" s="5" t="str">
        <f t="shared" si="118"/>
        <v>Staff</v>
      </c>
      <c r="K378" s="7" t="str">
        <f>_xlfn.IFNA(VLOOKUP(I378,[1]ALL!$B:$H,7,0),"")</f>
        <v>Unit - GGP</v>
      </c>
      <c r="L378" s="7" t="str">
        <f>_xlfn.IFNA(VLOOKUP(I378,[1]ALL!$B:$H,5,0),"")</f>
        <v>Staff</v>
      </c>
      <c r="M378" s="7">
        <v>130877</v>
      </c>
      <c r="N378" s="9">
        <f>_xlfn.IFNA(VLOOKUP(I378,[1]ALL!$B:$H,3,0),"")</f>
        <v>41505</v>
      </c>
      <c r="O378" s="10" t="str">
        <f>_xlfn.IFNA(VLOOKUP(I378,[1]ALL!$B:$H,6,0),"")</f>
        <v>Cashier Staff</v>
      </c>
      <c r="P378" s="5" t="str">
        <f>_xlfn.IFNA(VLOOKUP(I378,[1]ALL!$B:$H,4,0),"")</f>
        <v>Finance &amp; Accounting</v>
      </c>
      <c r="Q378" s="5" t="s">
        <v>12</v>
      </c>
      <c r="R378" s="5" t="s">
        <v>12</v>
      </c>
    </row>
    <row r="379" spans="1:18" hidden="1" x14ac:dyDescent="0.25">
      <c r="A379" s="5" t="s">
        <v>743</v>
      </c>
      <c r="B379" s="5" t="s">
        <v>1686</v>
      </c>
      <c r="C379" s="5" t="s">
        <v>1687</v>
      </c>
      <c r="D379" s="5"/>
      <c r="E379" s="5" t="s">
        <v>21</v>
      </c>
      <c r="F379" s="5" t="str">
        <f t="shared" si="117"/>
        <v>GE &amp; TR</v>
      </c>
      <c r="G379" s="5" t="str">
        <f t="shared" si="115"/>
        <v>GE &amp; TR Staff</v>
      </c>
      <c r="H379" s="5" t="s">
        <v>13</v>
      </c>
      <c r="I379" s="5" t="str">
        <f t="shared" si="116"/>
        <v>-</v>
      </c>
      <c r="J379" s="5" t="str">
        <f t="shared" si="118"/>
        <v>Staff</v>
      </c>
      <c r="K379" s="7" t="s">
        <v>1221</v>
      </c>
      <c r="L379" s="7" t="s">
        <v>942</v>
      </c>
      <c r="M379" s="7" t="s">
        <v>12</v>
      </c>
      <c r="N379" s="5"/>
      <c r="O379" s="10" t="s">
        <v>1688</v>
      </c>
      <c r="P379" s="5" t="s">
        <v>645</v>
      </c>
      <c r="Q379" s="5" t="s">
        <v>12</v>
      </c>
      <c r="R379" s="5" t="s">
        <v>12</v>
      </c>
    </row>
    <row r="380" spans="1:18" hidden="1" x14ac:dyDescent="0.25">
      <c r="A380" s="50" t="s">
        <v>40</v>
      </c>
      <c r="B380" s="50" t="s">
        <v>1689</v>
      </c>
      <c r="C380" s="50" t="s">
        <v>1690</v>
      </c>
      <c r="D380" s="50" t="s">
        <v>1691</v>
      </c>
      <c r="E380" s="50" t="s">
        <v>21</v>
      </c>
      <c r="F380" s="50" t="str">
        <f t="shared" si="117"/>
        <v>Operational</v>
      </c>
      <c r="G380" s="50" t="str">
        <f t="shared" si="115"/>
        <v>Security Supervisor</v>
      </c>
      <c r="H380" s="5" t="s">
        <v>13</v>
      </c>
      <c r="I380" s="5">
        <f t="shared" si="116"/>
        <v>240492</v>
      </c>
      <c r="J380" s="5" t="str">
        <f t="shared" si="118"/>
        <v>Supervisor</v>
      </c>
      <c r="K380" s="7" t="s">
        <v>1221</v>
      </c>
      <c r="L380" t="s">
        <v>986</v>
      </c>
      <c r="M380" s="7">
        <v>240492</v>
      </c>
      <c r="O380" s="50" t="s">
        <v>1175</v>
      </c>
      <c r="P380" s="5" t="s">
        <v>121</v>
      </c>
      <c r="Q380" s="5" t="s">
        <v>12</v>
      </c>
      <c r="R380" s="5" t="s">
        <v>12</v>
      </c>
    </row>
    <row r="381" spans="1:18" hidden="1" x14ac:dyDescent="0.25">
      <c r="A381" s="5" t="s">
        <v>40</v>
      </c>
      <c r="B381" s="5" t="s">
        <v>1692</v>
      </c>
      <c r="C381" t="s">
        <v>1693</v>
      </c>
      <c r="D381" s="5" t="s">
        <v>1694</v>
      </c>
      <c r="E381" s="5" t="s">
        <v>21</v>
      </c>
      <c r="F381" s="5" t="str">
        <f t="shared" si="117"/>
        <v>Operational</v>
      </c>
      <c r="G381" s="5" t="str">
        <f t="shared" si="115"/>
        <v>HSE Supervisor</v>
      </c>
      <c r="H381" s="5" t="s">
        <v>13</v>
      </c>
      <c r="I381" s="5">
        <f t="shared" si="116"/>
        <v>241103</v>
      </c>
      <c r="J381" s="5" t="str">
        <f t="shared" si="118"/>
        <v>SPV</v>
      </c>
      <c r="K381" s="7" t="s">
        <v>1221</v>
      </c>
      <c r="L381" s="7" t="s">
        <v>1535</v>
      </c>
      <c r="M381" s="7">
        <v>241103</v>
      </c>
      <c r="N381" s="9">
        <v>45467</v>
      </c>
      <c r="O381" s="10" t="s">
        <v>751</v>
      </c>
      <c r="P381" s="5" t="s">
        <v>121</v>
      </c>
      <c r="Q381" s="5" t="s">
        <v>12</v>
      </c>
      <c r="R381" s="5" t="s">
        <v>12</v>
      </c>
    </row>
    <row r="382" spans="1:18" hidden="1" x14ac:dyDescent="0.25">
      <c r="A382" s="5" t="s">
        <v>743</v>
      </c>
      <c r="B382" s="5" t="s">
        <v>1695</v>
      </c>
      <c r="C382" s="5" t="s">
        <v>1696</v>
      </c>
      <c r="D382" s="5"/>
      <c r="E382" s="5" t="s">
        <v>21</v>
      </c>
      <c r="F382" s="5" t="str">
        <f t="shared" si="117"/>
        <v>Operational</v>
      </c>
      <c r="G382" s="5" t="str">
        <f t="shared" si="115"/>
        <v>HSE Staff (Outsource)</v>
      </c>
      <c r="H382" s="5" t="s">
        <v>13</v>
      </c>
      <c r="I382" s="5" t="str">
        <f t="shared" si="116"/>
        <v>-</v>
      </c>
      <c r="J382" s="5" t="str">
        <f t="shared" si="118"/>
        <v>Staff</v>
      </c>
      <c r="K382" s="7" t="s">
        <v>1221</v>
      </c>
      <c r="L382" s="7" t="s">
        <v>942</v>
      </c>
      <c r="M382" s="7" t="s">
        <v>12</v>
      </c>
      <c r="N382" s="9">
        <v>45812</v>
      </c>
      <c r="O382" s="10" t="s">
        <v>1143</v>
      </c>
      <c r="P382" s="5" t="s">
        <v>121</v>
      </c>
      <c r="Q382" s="5" t="s">
        <v>12</v>
      </c>
      <c r="R382" s="5" t="s">
        <v>1697</v>
      </c>
    </row>
    <row r="383" spans="1:18" hidden="1" x14ac:dyDescent="0.25">
      <c r="A383" s="5" t="s">
        <v>40</v>
      </c>
      <c r="B383" s="5" t="s">
        <v>1698</v>
      </c>
      <c r="C383" s="5" t="s">
        <v>1699</v>
      </c>
      <c r="D383" s="5" t="s">
        <v>1700</v>
      </c>
      <c r="E383" s="5" t="s">
        <v>21</v>
      </c>
      <c r="F383" s="5" t="str">
        <f t="shared" si="117"/>
        <v>Operational</v>
      </c>
      <c r="G383" s="5" t="str">
        <f t="shared" si="115"/>
        <v>Parking &amp; Housekeeping Staff</v>
      </c>
      <c r="H383" s="5" t="s">
        <v>13</v>
      </c>
      <c r="I383" s="5">
        <f t="shared" si="116"/>
        <v>241983</v>
      </c>
      <c r="J383" s="5" t="str">
        <f t="shared" si="118"/>
        <v>Staff</v>
      </c>
      <c r="K383" s="7" t="s">
        <v>1221</v>
      </c>
      <c r="L383" s="7" t="s">
        <v>942</v>
      </c>
      <c r="M383" s="7">
        <v>241983</v>
      </c>
      <c r="N383" s="9">
        <v>45600</v>
      </c>
      <c r="O383" s="10" t="s">
        <v>1701</v>
      </c>
      <c r="P383" s="5" t="s">
        <v>121</v>
      </c>
      <c r="Q383" s="5" t="s">
        <v>12</v>
      </c>
      <c r="R383" s="5" t="s">
        <v>12</v>
      </c>
    </row>
    <row r="384" spans="1:18" hidden="1" x14ac:dyDescent="0.25">
      <c r="A384" s="5" t="s">
        <v>40</v>
      </c>
      <c r="B384" s="5" t="s">
        <v>1702</v>
      </c>
      <c r="C384" s="5" t="s">
        <v>1703</v>
      </c>
      <c r="D384" s="5" t="s">
        <v>1704</v>
      </c>
      <c r="E384" s="5" t="s">
        <v>21</v>
      </c>
      <c r="F384" s="5" t="str">
        <f t="shared" si="117"/>
        <v>Center Experience</v>
      </c>
      <c r="G384" s="5" t="str">
        <f t="shared" si="115"/>
        <v>Graphic Designer Supervisor</v>
      </c>
      <c r="H384" s="5" t="s">
        <v>13</v>
      </c>
      <c r="I384" s="5">
        <f t="shared" si="116"/>
        <v>231616</v>
      </c>
      <c r="J384" s="5" t="str">
        <f t="shared" si="118"/>
        <v>Supervisor</v>
      </c>
      <c r="K384" s="7" t="str">
        <f>_xlfn.IFNA(VLOOKUP(I384,[1]ALL!$B:$H,7,0),"")</f>
        <v>Unit - GGP</v>
      </c>
      <c r="L384" s="7" t="str">
        <f>_xlfn.IFNA(VLOOKUP(I384,[1]ALL!$B:$H,5,0),"")</f>
        <v>Supervisor</v>
      </c>
      <c r="M384" s="7">
        <v>231616</v>
      </c>
      <c r="N384" s="9">
        <f>_xlfn.IFNA(VLOOKUP(I384,[1]ALL!$B:$H,3,0),"")</f>
        <v>45187</v>
      </c>
      <c r="O384" s="10" t="str">
        <f>_xlfn.IFNA(VLOOKUP(I384,[1]ALL!$B:$H,6,0),"")</f>
        <v>Graphic Designer Supervisor</v>
      </c>
      <c r="P384" s="5" t="str">
        <f>_xlfn.IFNA(VLOOKUP(I384,[1]ALL!$B:$H,4,0),"")</f>
        <v>Center Experience</v>
      </c>
      <c r="Q384" s="5" t="s">
        <v>12</v>
      </c>
      <c r="R384" s="5" t="s">
        <v>12</v>
      </c>
    </row>
    <row r="385" spans="1:18" hidden="1" x14ac:dyDescent="0.25">
      <c r="A385" s="34" t="s">
        <v>40</v>
      </c>
      <c r="B385" s="34" t="s">
        <v>580</v>
      </c>
      <c r="C385" t="s">
        <v>581</v>
      </c>
      <c r="D385" s="5" t="s">
        <v>1705</v>
      </c>
      <c r="E385" s="5" t="s">
        <v>21</v>
      </c>
      <c r="F385" s="5" t="str">
        <f t="shared" si="117"/>
        <v>Leasing</v>
      </c>
      <c r="G385" s="5" t="str">
        <f t="shared" si="115"/>
        <v>Leasing Staff</v>
      </c>
      <c r="H385" s="50" t="s">
        <v>14</v>
      </c>
      <c r="I385" s="5">
        <f t="shared" si="116"/>
        <v>241185</v>
      </c>
      <c r="J385" s="5" t="str">
        <f t="shared" si="118"/>
        <v>Staff</v>
      </c>
      <c r="K385" s="7" t="s">
        <v>1221</v>
      </c>
      <c r="L385" s="7" t="s">
        <v>942</v>
      </c>
      <c r="M385" s="7">
        <v>241185</v>
      </c>
      <c r="N385" s="9">
        <v>45298</v>
      </c>
      <c r="O385" s="10" t="s">
        <v>332</v>
      </c>
      <c r="P385" s="5" t="s">
        <v>115</v>
      </c>
      <c r="Q385" s="5" t="s">
        <v>12</v>
      </c>
      <c r="R385" s="5" t="s">
        <v>12</v>
      </c>
    </row>
    <row r="386" spans="1:18" hidden="1" x14ac:dyDescent="0.25">
      <c r="A386" s="34" t="s">
        <v>40</v>
      </c>
      <c r="B386" s="34" t="s">
        <v>1706</v>
      </c>
      <c r="C386" t="s">
        <v>1707</v>
      </c>
      <c r="D386" s="5"/>
      <c r="E386" s="5" t="s">
        <v>21</v>
      </c>
      <c r="F386" s="5" t="str">
        <f t="shared" si="117"/>
        <v>GE &amp; TR</v>
      </c>
      <c r="G386" s="5" t="str">
        <f t="shared" si="115"/>
        <v>GEA &amp; TR Staff</v>
      </c>
      <c r="H386" s="5" t="s">
        <v>13</v>
      </c>
      <c r="I386" s="5">
        <f t="shared" si="116"/>
        <v>110570</v>
      </c>
      <c r="J386" s="5" t="str">
        <f t="shared" si="118"/>
        <v>Senior Staff</v>
      </c>
      <c r="K386" s="7" t="str">
        <f>_xlfn.IFNA(VLOOKUP(I386,[1]ALL!$B:$H,7,0),"")</f>
        <v>Unit - GGP</v>
      </c>
      <c r="L386" s="7" t="str">
        <f>_xlfn.IFNA(VLOOKUP(I386,[1]ALL!$B:$H,5,0),"")</f>
        <v>Senior Staff</v>
      </c>
      <c r="M386" s="7">
        <v>110570</v>
      </c>
      <c r="N386" s="9">
        <f>_xlfn.IFNA(VLOOKUP(I386,[1]ALL!$B:$H,3,0),"")</f>
        <v>40721</v>
      </c>
      <c r="O386" s="10" t="str">
        <f>_xlfn.IFNA(VLOOKUP(I386,[1]ALL!$B:$H,6,0),"")</f>
        <v>GEA &amp; TR Staff</v>
      </c>
      <c r="P386" s="5" t="s">
        <v>645</v>
      </c>
      <c r="Q386" s="5" t="s">
        <v>12</v>
      </c>
      <c r="R386" s="5" t="s">
        <v>12</v>
      </c>
    </row>
    <row r="387" spans="1:18" hidden="1" x14ac:dyDescent="0.25">
      <c r="A387" s="5" t="s">
        <v>40</v>
      </c>
      <c r="B387" s="5" t="s">
        <v>1708</v>
      </c>
      <c r="C387" s="5" t="s">
        <v>1709</v>
      </c>
      <c r="D387" t="s">
        <v>1710</v>
      </c>
      <c r="E387" s="5" t="s">
        <v>21</v>
      </c>
      <c r="F387" s="5" t="str">
        <f t="shared" si="117"/>
        <v>Engineering</v>
      </c>
      <c r="G387" t="str">
        <f t="shared" si="115"/>
        <v>Electrical Supervisor</v>
      </c>
      <c r="H387" s="5" t="s">
        <v>13</v>
      </c>
      <c r="I387" s="5">
        <f t="shared" si="116"/>
        <v>241540</v>
      </c>
      <c r="J387" s="5" t="str">
        <f t="shared" si="118"/>
        <v>Supervisor</v>
      </c>
      <c r="K387" s="7" t="s">
        <v>1221</v>
      </c>
      <c r="L387" s="7" t="s">
        <v>986</v>
      </c>
      <c r="M387" s="7">
        <v>241540</v>
      </c>
      <c r="N387" s="9">
        <v>45530</v>
      </c>
      <c r="O387" s="10" t="s">
        <v>1711</v>
      </c>
      <c r="P387" s="5" t="s">
        <v>271</v>
      </c>
      <c r="Q387" s="5" t="s">
        <v>12</v>
      </c>
      <c r="R387" s="5" t="s">
        <v>12</v>
      </c>
    </row>
    <row r="388" spans="1:18" hidden="1" x14ac:dyDescent="0.25">
      <c r="A388" s="5" t="s">
        <v>40</v>
      </c>
      <c r="B388" s="5" t="s">
        <v>1712</v>
      </c>
      <c r="C388" s="5" t="s">
        <v>1713</v>
      </c>
      <c r="D388" t="s">
        <v>1714</v>
      </c>
      <c r="E388" s="5" t="s">
        <v>21</v>
      </c>
      <c r="F388" s="5" t="str">
        <f t="shared" si="117"/>
        <v>Engineering</v>
      </c>
      <c r="G388" t="str">
        <f t="shared" si="115"/>
        <v>Control Panel Staff</v>
      </c>
      <c r="H388" s="5" t="s">
        <v>13</v>
      </c>
      <c r="I388" s="5">
        <f t="shared" si="116"/>
        <v>130938</v>
      </c>
      <c r="J388" s="5" t="str">
        <f t="shared" si="118"/>
        <v>Staff</v>
      </c>
      <c r="K388" s="7" t="s">
        <v>1221</v>
      </c>
      <c r="L388" s="7" t="s">
        <v>942</v>
      </c>
      <c r="M388" s="7">
        <v>130938</v>
      </c>
      <c r="N388" s="9">
        <v>41519</v>
      </c>
      <c r="O388" s="10" t="s">
        <v>957</v>
      </c>
      <c r="P388" s="5" t="s">
        <v>271</v>
      </c>
      <c r="Q388" s="5" t="s">
        <v>12</v>
      </c>
      <c r="R388" s="5" t="s">
        <v>12</v>
      </c>
    </row>
    <row r="389" spans="1:18" hidden="1" x14ac:dyDescent="0.25">
      <c r="A389" s="35" t="s">
        <v>40</v>
      </c>
      <c r="B389" s="35" t="s">
        <v>1715</v>
      </c>
      <c r="C389" t="s">
        <v>1716</v>
      </c>
      <c r="D389" s="5" t="s">
        <v>1717</v>
      </c>
      <c r="E389" s="5" t="s">
        <v>21</v>
      </c>
      <c r="F389" s="5" t="str">
        <f t="shared" si="117"/>
        <v>Center Experience</v>
      </c>
      <c r="G389" s="5" t="str">
        <f t="shared" si="115"/>
        <v>Advertising &amp; Shopping Promotion Staff</v>
      </c>
      <c r="H389" s="5" t="s">
        <v>13</v>
      </c>
      <c r="I389" s="5">
        <f t="shared" si="116"/>
        <v>241612</v>
      </c>
      <c r="J389" s="5" t="str">
        <f t="shared" si="118"/>
        <v>Staff</v>
      </c>
      <c r="K389" s="7" t="s">
        <v>1221</v>
      </c>
      <c r="L389" s="7" t="s">
        <v>942</v>
      </c>
      <c r="M389" s="7">
        <v>241612</v>
      </c>
      <c r="N389" s="9">
        <v>45538</v>
      </c>
      <c r="O389" s="10" t="s">
        <v>1718</v>
      </c>
      <c r="P389" s="5" t="s">
        <v>43</v>
      </c>
      <c r="Q389" s="5" t="s">
        <v>12</v>
      </c>
      <c r="R389" s="5" t="s">
        <v>12</v>
      </c>
    </row>
    <row r="390" spans="1:18" hidden="1" x14ac:dyDescent="0.25">
      <c r="A390" s="5" t="s">
        <v>40</v>
      </c>
      <c r="B390" s="5" t="s">
        <v>1719</v>
      </c>
      <c r="C390" s="5" t="s">
        <v>1720</v>
      </c>
      <c r="D390" s="5"/>
      <c r="E390" s="5" t="s">
        <v>21</v>
      </c>
      <c r="F390" s="5" t="str">
        <f t="shared" si="117"/>
        <v>Engineering</v>
      </c>
      <c r="G390" s="5" t="str">
        <f t="shared" si="115"/>
        <v>Engineering Administration Staff</v>
      </c>
      <c r="H390" s="5" t="s">
        <v>13</v>
      </c>
      <c r="I390" s="5">
        <f t="shared" si="116"/>
        <v>110264</v>
      </c>
      <c r="J390" s="5" t="str">
        <f t="shared" si="118"/>
        <v>Senior Staff</v>
      </c>
      <c r="K390" s="7" t="str">
        <f>_xlfn.IFNA(VLOOKUP(I390,[1]ALL!$B:$H,7,0),"")</f>
        <v>Unit - GGP</v>
      </c>
      <c r="L390" s="7" t="str">
        <f>_xlfn.IFNA(VLOOKUP(I390,[1]ALL!$B:$H,5,0),"")</f>
        <v>Senior Staff</v>
      </c>
      <c r="M390" s="7">
        <v>110264</v>
      </c>
      <c r="N390" s="9">
        <f>_xlfn.IFNA(VLOOKUP(I390,[1]ALL!$B:$H,3,0),"")</f>
        <v>41379</v>
      </c>
      <c r="O390" s="10" t="str">
        <f>_xlfn.IFNA(VLOOKUP(I390,[1]ALL!$B:$H,6,0),"")</f>
        <v>Engineering Administration Staff</v>
      </c>
      <c r="P390" s="5" t="str">
        <f>_xlfn.IFNA(VLOOKUP(I390,[1]ALL!$B:$H,4,0),"")</f>
        <v>Engineering</v>
      </c>
      <c r="Q390" s="5" t="s">
        <v>12</v>
      </c>
      <c r="R390" s="5" t="s">
        <v>12</v>
      </c>
    </row>
    <row r="391" spans="1:18" hidden="1" x14ac:dyDescent="0.25">
      <c r="A391" s="5" t="s">
        <v>40</v>
      </c>
      <c r="B391" s="5" t="s">
        <v>1721</v>
      </c>
      <c r="C391" s="5" t="s">
        <v>1722</v>
      </c>
      <c r="D391" s="5" t="s">
        <v>1723</v>
      </c>
      <c r="E391" s="5" t="s">
        <v>21</v>
      </c>
      <c r="F391" s="5" t="str">
        <f t="shared" si="117"/>
        <v>Operational</v>
      </c>
      <c r="G391" s="5" t="str">
        <f t="shared" si="115"/>
        <v>Security Supervisor</v>
      </c>
      <c r="H391" s="5" t="s">
        <v>13</v>
      </c>
      <c r="I391" s="5">
        <f t="shared" si="116"/>
        <v>231319</v>
      </c>
      <c r="J391" s="5" t="str">
        <f t="shared" si="118"/>
        <v>Supervisor</v>
      </c>
      <c r="K391" s="7" t="str">
        <f>_xlfn.IFNA(VLOOKUP(I391,[1]ALL!$B:$H,7,0),"")</f>
        <v>Unit - GGP</v>
      </c>
      <c r="L391" s="7" t="str">
        <f>_xlfn.IFNA(VLOOKUP(I391,[1]ALL!$B:$H,5,0),"")</f>
        <v>Supervisor</v>
      </c>
      <c r="M391" s="7">
        <v>231319</v>
      </c>
      <c r="N391" s="9">
        <f>_xlfn.IFNA(VLOOKUP(I391,[1]ALL!$B:$H,3,0),"")</f>
        <v>45145</v>
      </c>
      <c r="O391" s="10" t="str">
        <f>_xlfn.IFNA(VLOOKUP(I391,[1]ALL!$B:$H,6,0),"")</f>
        <v>Security Supervisor</v>
      </c>
      <c r="P391" s="5" t="s">
        <v>121</v>
      </c>
      <c r="Q391" s="5" t="s">
        <v>12</v>
      </c>
      <c r="R391" s="5" t="s">
        <v>12</v>
      </c>
    </row>
    <row r="392" spans="1:18" hidden="1" x14ac:dyDescent="0.25">
      <c r="A392" s="5" t="s">
        <v>40</v>
      </c>
      <c r="B392" s="5" t="s">
        <v>1724</v>
      </c>
      <c r="C392" s="5" t="s">
        <v>1725</v>
      </c>
      <c r="D392" s="5"/>
      <c r="E392" s="5" t="s">
        <v>21</v>
      </c>
      <c r="F392" s="5" t="str">
        <f t="shared" si="117"/>
        <v>Casual Leasing</v>
      </c>
      <c r="G392" s="5" t="str">
        <f t="shared" si="115"/>
        <v>Casual Leasing Supervisor</v>
      </c>
      <c r="H392" s="5" t="s">
        <v>13</v>
      </c>
      <c r="I392" s="5">
        <f t="shared" si="116"/>
        <v>210252</v>
      </c>
      <c r="J392" s="5" t="str">
        <f t="shared" si="118"/>
        <v>Supervisor</v>
      </c>
      <c r="K392" s="7" t="str">
        <f>_xlfn.IFNA(VLOOKUP(I392,[1]ALL!$B:$H,7,0),"")</f>
        <v>Unit - MOI</v>
      </c>
      <c r="L392" s="7" t="str">
        <f>_xlfn.IFNA(VLOOKUP(I392,[1]ALL!$B:$H,5,0),"")</f>
        <v>Supervisor</v>
      </c>
      <c r="M392" s="7">
        <v>210252</v>
      </c>
      <c r="N392" s="9">
        <f>_xlfn.IFNA(VLOOKUP(I392,[1]ALL!$B:$H,3,0),"")</f>
        <v>44323</v>
      </c>
      <c r="O392" s="10" t="str">
        <f>_xlfn.IFNA(VLOOKUP(I392,[1]ALL!$B:$H,6,0),"")</f>
        <v>Casual Leasing Supervisor</v>
      </c>
      <c r="P392" s="5" t="s">
        <v>152</v>
      </c>
      <c r="Q392" s="5" t="s">
        <v>12</v>
      </c>
      <c r="R392" s="5" t="s">
        <v>12</v>
      </c>
    </row>
    <row r="393" spans="1:18" hidden="1" x14ac:dyDescent="0.25">
      <c r="A393" s="5" t="s">
        <v>40</v>
      </c>
      <c r="B393" s="5" t="s">
        <v>582</v>
      </c>
      <c r="C393" s="5" t="s">
        <v>583</v>
      </c>
      <c r="D393" s="5" t="s">
        <v>1726</v>
      </c>
      <c r="E393" s="5" t="s">
        <v>21</v>
      </c>
      <c r="F393" s="5" t="str">
        <f t="shared" si="117"/>
        <v>Engineering</v>
      </c>
      <c r="G393" s="5" t="str">
        <f t="shared" si="115"/>
        <v>Engineering Assistant Manager</v>
      </c>
      <c r="H393" s="5" t="s">
        <v>14</v>
      </c>
      <c r="I393" s="5">
        <f t="shared" si="116"/>
        <v>241818</v>
      </c>
      <c r="J393" s="5" t="str">
        <f t="shared" si="118"/>
        <v>Assistant Manager</v>
      </c>
      <c r="K393" s="7" t="s">
        <v>1221</v>
      </c>
      <c r="L393" s="7" t="s">
        <v>1120</v>
      </c>
      <c r="M393" s="7">
        <v>241818</v>
      </c>
      <c r="N393" s="9">
        <v>45572</v>
      </c>
      <c r="O393" s="10" t="s">
        <v>584</v>
      </c>
      <c r="P393" s="5" t="s">
        <v>271</v>
      </c>
      <c r="Q393" s="5" t="s">
        <v>12</v>
      </c>
      <c r="R393" s="5" t="s">
        <v>12</v>
      </c>
    </row>
    <row r="394" spans="1:18" hidden="1" x14ac:dyDescent="0.25">
      <c r="A394" s="5" t="s">
        <v>40</v>
      </c>
      <c r="B394" s="5" t="s">
        <v>1727</v>
      </c>
      <c r="C394" s="5" t="s">
        <v>1728</v>
      </c>
      <c r="D394" s="5" t="s">
        <v>1729</v>
      </c>
      <c r="E394" s="5" t="s">
        <v>21</v>
      </c>
      <c r="F394" s="5" t="str">
        <f t="shared" si="117"/>
        <v>Operational</v>
      </c>
      <c r="G394" s="5" t="str">
        <f t="shared" si="115"/>
        <v>Security Staff</v>
      </c>
      <c r="H394" s="5" t="s">
        <v>13</v>
      </c>
      <c r="I394" s="5">
        <f t="shared" si="116"/>
        <v>220142</v>
      </c>
      <c r="J394" s="5" t="str">
        <f t="shared" si="118"/>
        <v>Staff</v>
      </c>
      <c r="K394" s="7" t="s">
        <v>1221</v>
      </c>
      <c r="L394" s="7" t="s">
        <v>942</v>
      </c>
      <c r="M394" s="7">
        <v>220142</v>
      </c>
      <c r="N394" s="9">
        <v>44594</v>
      </c>
      <c r="O394" s="10" t="s">
        <v>715</v>
      </c>
      <c r="P394" s="5" t="s">
        <v>121</v>
      </c>
      <c r="Q394" s="5" t="s">
        <v>12</v>
      </c>
      <c r="R394" s="5" t="s">
        <v>12</v>
      </c>
    </row>
    <row r="395" spans="1:18" hidden="1" x14ac:dyDescent="0.25">
      <c r="A395" s="5" t="s">
        <v>40</v>
      </c>
      <c r="B395" s="5" t="s">
        <v>1730</v>
      </c>
      <c r="C395" s="5" t="s">
        <v>1731</v>
      </c>
      <c r="D395" s="5"/>
      <c r="E395" s="5" t="s">
        <v>21</v>
      </c>
      <c r="F395" s="5" t="str">
        <f t="shared" si="117"/>
        <v>Engineering</v>
      </c>
      <c r="G395" s="5" t="str">
        <f t="shared" si="115"/>
        <v>Civil Supervisor</v>
      </c>
      <c r="H395" s="5" t="s">
        <v>13</v>
      </c>
      <c r="I395" s="5">
        <f t="shared" si="116"/>
        <v>131258</v>
      </c>
      <c r="J395" s="5" t="str">
        <f t="shared" si="118"/>
        <v>Supervisor</v>
      </c>
      <c r="K395" s="7" t="str">
        <f>_xlfn.IFNA(VLOOKUP(I395,[1]ALL!$B:$H,7,0),"")</f>
        <v>Unit - GGP</v>
      </c>
      <c r="L395" s="7" t="str">
        <f>_xlfn.IFNA(VLOOKUP(I395,[1]ALL!$B:$H,5,0),"")</f>
        <v>Supervisor</v>
      </c>
      <c r="M395" s="7">
        <v>131258</v>
      </c>
      <c r="N395" s="9">
        <f>_xlfn.IFNA(VLOOKUP(I395,[1]ALL!$B:$H,3,0),"")</f>
        <v>41589</v>
      </c>
      <c r="O395" s="10" t="str">
        <f>_xlfn.IFNA(VLOOKUP(I395,[1]ALL!$B:$H,6,0),"")</f>
        <v>Civil Supervisor</v>
      </c>
      <c r="P395" s="5" t="str">
        <f>_xlfn.IFNA(VLOOKUP(I395,[1]ALL!$B:$H,4,0),"")</f>
        <v>Engineering</v>
      </c>
      <c r="Q395" s="5" t="s">
        <v>12</v>
      </c>
      <c r="R395" s="5" t="s">
        <v>12</v>
      </c>
    </row>
    <row r="396" spans="1:18" hidden="1" x14ac:dyDescent="0.25">
      <c r="A396" s="5" t="s">
        <v>743</v>
      </c>
      <c r="B396" s="5" t="s">
        <v>1732</v>
      </c>
      <c r="C396" t="s">
        <v>1733</v>
      </c>
      <c r="D396" s="5"/>
      <c r="E396" s="5" t="s">
        <v>21</v>
      </c>
      <c r="F396" s="5" t="str">
        <f t="shared" si="117"/>
        <v>GE &amp; TR</v>
      </c>
      <c r="G396" s="5" t="s">
        <v>728</v>
      </c>
      <c r="H396" s="5" t="s">
        <v>13</v>
      </c>
      <c r="I396" s="5" t="str">
        <f t="shared" si="116"/>
        <v>-</v>
      </c>
      <c r="J396" s="5" t="str">
        <f t="shared" si="118"/>
        <v>Staff</v>
      </c>
      <c r="K396" s="7" t="s">
        <v>1221</v>
      </c>
      <c r="L396" s="7" t="s">
        <v>942</v>
      </c>
      <c r="M396" s="7" t="s">
        <v>12</v>
      </c>
      <c r="N396" s="5"/>
      <c r="O396" s="10" t="s">
        <v>728</v>
      </c>
      <c r="P396" s="5" t="s">
        <v>645</v>
      </c>
      <c r="Q396" s="5" t="s">
        <v>12</v>
      </c>
      <c r="R396" s="5" t="s">
        <v>12</v>
      </c>
    </row>
    <row r="397" spans="1:18" hidden="1" x14ac:dyDescent="0.25">
      <c r="A397" s="5" t="s">
        <v>40</v>
      </c>
      <c r="B397" s="5" t="s">
        <v>1734</v>
      </c>
      <c r="C397" s="5" t="s">
        <v>1735</v>
      </c>
      <c r="D397" s="5" t="s">
        <v>1736</v>
      </c>
      <c r="E397" s="5" t="s">
        <v>21</v>
      </c>
      <c r="F397" s="5" t="str">
        <f t="shared" si="117"/>
        <v>Operational</v>
      </c>
      <c r="G397" s="5" t="str">
        <f t="shared" ref="G397:G407" si="119">O397</f>
        <v>F &amp; B Staff</v>
      </c>
      <c r="H397" s="5" t="s">
        <v>13</v>
      </c>
      <c r="I397" s="5">
        <f t="shared" si="116"/>
        <v>250314</v>
      </c>
      <c r="J397" s="5" t="str">
        <f t="shared" si="118"/>
        <v>Staff</v>
      </c>
      <c r="K397" s="7" t="s">
        <v>1221</v>
      </c>
      <c r="L397" s="7" t="s">
        <v>942</v>
      </c>
      <c r="M397" s="7">
        <v>250314</v>
      </c>
      <c r="N397" s="9">
        <v>45755</v>
      </c>
      <c r="O397" s="10" t="s">
        <v>1440</v>
      </c>
      <c r="P397" s="5" t="s">
        <v>121</v>
      </c>
      <c r="Q397" t="s">
        <v>1019</v>
      </c>
      <c r="R397" t="s">
        <v>1737</v>
      </c>
    </row>
    <row r="398" spans="1:18" hidden="1" x14ac:dyDescent="0.25">
      <c r="A398" s="5" t="s">
        <v>40</v>
      </c>
      <c r="B398" s="5" t="s">
        <v>1738</v>
      </c>
      <c r="C398" s="5" t="s">
        <v>1739</v>
      </c>
      <c r="D398" s="5"/>
      <c r="E398" s="5" t="s">
        <v>21</v>
      </c>
      <c r="F398" s="5" t="str">
        <f t="shared" si="117"/>
        <v>Operational</v>
      </c>
      <c r="G398" s="5" t="str">
        <f t="shared" si="119"/>
        <v>Housekeeping &amp; Parking Supervisor</v>
      </c>
      <c r="H398" s="5" t="s">
        <v>13</v>
      </c>
      <c r="I398" s="5">
        <f t="shared" si="116"/>
        <v>101614</v>
      </c>
      <c r="J398" s="5" t="str">
        <f t="shared" si="118"/>
        <v>Supervisor</v>
      </c>
      <c r="K398" s="7" t="str">
        <f>_xlfn.IFNA(VLOOKUP(I398,[1]ALL!$B:$H,7,0),"")</f>
        <v>Unit - GGP</v>
      </c>
      <c r="L398" s="7" t="str">
        <f>_xlfn.IFNA(VLOOKUP(I398,[1]ALL!$B:$H,5,0),"")</f>
        <v>Supervisor</v>
      </c>
      <c r="M398" s="7">
        <v>101614</v>
      </c>
      <c r="N398" s="9">
        <f>_xlfn.IFNA(VLOOKUP(I398,[1]ALL!$B:$H,3,0),"")</f>
        <v>39601</v>
      </c>
      <c r="O398" s="10" t="str">
        <f>_xlfn.IFNA(VLOOKUP(I398,[1]ALL!$B:$H,6,0),"")</f>
        <v>Housekeeping &amp; Parking Supervisor</v>
      </c>
      <c r="P398" s="5" t="s">
        <v>121</v>
      </c>
      <c r="Q398" s="5" t="s">
        <v>12</v>
      </c>
      <c r="R398" s="5" t="s">
        <v>12</v>
      </c>
    </row>
    <row r="399" spans="1:18" hidden="1" x14ac:dyDescent="0.25">
      <c r="A399" s="5" t="s">
        <v>40</v>
      </c>
      <c r="B399" s="5" t="s">
        <v>1740</v>
      </c>
      <c r="C399" t="s">
        <v>1741</v>
      </c>
      <c r="D399" s="5"/>
      <c r="E399" s="5" t="s">
        <v>21</v>
      </c>
      <c r="F399" s="5" t="str">
        <f t="shared" si="117"/>
        <v>Operational</v>
      </c>
      <c r="G399" s="5" t="str">
        <f t="shared" si="119"/>
        <v>Security &amp; Parking Staff</v>
      </c>
      <c r="H399" s="5" t="s">
        <v>13</v>
      </c>
      <c r="I399" s="5">
        <f t="shared" ref="I399:I430" si="120">M399</f>
        <v>231595</v>
      </c>
      <c r="J399" s="5" t="str">
        <f t="shared" si="118"/>
        <v>Staff</v>
      </c>
      <c r="K399" s="7" t="str">
        <f>_xlfn.IFNA(VLOOKUP(I399,[1]ALL!$B:$H,7,0),"")</f>
        <v>Unit - HUBLIFE</v>
      </c>
      <c r="L399" s="7" t="str">
        <f>_xlfn.IFNA(VLOOKUP(I399,[1]ALL!$B:$H,5,0),"")</f>
        <v>Staff</v>
      </c>
      <c r="M399" s="7">
        <v>231595</v>
      </c>
      <c r="N399" s="9">
        <f>_xlfn.IFNA(VLOOKUP(I399,[1]ALL!$B:$H,3,0),"")</f>
        <v>43192</v>
      </c>
      <c r="O399" s="10" t="str">
        <f>_xlfn.IFNA(VLOOKUP(I399,[1]ALL!$B:$H,6,0),"")</f>
        <v>Security &amp; Parking Staff</v>
      </c>
      <c r="P399" s="5" t="s">
        <v>121</v>
      </c>
      <c r="Q399" s="5" t="s">
        <v>12</v>
      </c>
      <c r="R399" s="5" t="s">
        <v>12</v>
      </c>
    </row>
    <row r="400" spans="1:18" hidden="1" x14ac:dyDescent="0.25">
      <c r="A400" s="5" t="s">
        <v>40</v>
      </c>
      <c r="B400" s="5" t="s">
        <v>1742</v>
      </c>
      <c r="C400" s="5" t="s">
        <v>1743</v>
      </c>
      <c r="D400" s="5" t="s">
        <v>1744</v>
      </c>
      <c r="E400" s="5" t="s">
        <v>21</v>
      </c>
      <c r="F400" s="5" t="str">
        <f t="shared" si="117"/>
        <v>Marketing Communication</v>
      </c>
      <c r="G400" s="5" t="str">
        <f t="shared" si="119"/>
        <v>GEA &amp; Tenant Relation Staff</v>
      </c>
      <c r="H400" s="5" t="s">
        <v>13</v>
      </c>
      <c r="I400" s="5">
        <f t="shared" si="120"/>
        <v>240711</v>
      </c>
      <c r="J400" s="5" t="str">
        <f t="shared" si="118"/>
        <v>Staff</v>
      </c>
      <c r="K400" s="7" t="s">
        <v>1221</v>
      </c>
      <c r="L400" s="7" t="s">
        <v>942</v>
      </c>
      <c r="M400" s="7">
        <v>240711</v>
      </c>
      <c r="N400" s="9">
        <v>45390</v>
      </c>
      <c r="O400" s="10" t="s">
        <v>1056</v>
      </c>
      <c r="P400" s="5" t="s">
        <v>328</v>
      </c>
      <c r="Q400" s="5" t="s">
        <v>12</v>
      </c>
      <c r="R400" s="5" t="s">
        <v>12</v>
      </c>
    </row>
    <row r="401" spans="1:18" hidden="1" x14ac:dyDescent="0.25">
      <c r="A401" s="5" t="s">
        <v>40</v>
      </c>
      <c r="B401" s="5" t="s">
        <v>1745</v>
      </c>
      <c r="C401" s="5" t="s">
        <v>1746</v>
      </c>
      <c r="D401" s="5"/>
      <c r="E401" s="5" t="s">
        <v>21</v>
      </c>
      <c r="F401" s="5" t="str">
        <f t="shared" si="117"/>
        <v>Center Experience</v>
      </c>
      <c r="G401" s="5" t="str">
        <f t="shared" si="119"/>
        <v>Advertising &amp; Shopping Promotion Staff</v>
      </c>
      <c r="H401" s="5" t="s">
        <v>13</v>
      </c>
      <c r="I401" s="5">
        <f t="shared" si="120"/>
        <v>190569</v>
      </c>
      <c r="J401" s="5" t="str">
        <f t="shared" si="118"/>
        <v>Staff</v>
      </c>
      <c r="K401" s="7" t="str">
        <f>_xlfn.IFNA(VLOOKUP(I401,[1]ALL!$B:$H,7,0),"")</f>
        <v>Unit - GGP</v>
      </c>
      <c r="L401" s="7" t="str">
        <f>_xlfn.IFNA(VLOOKUP(I401,[1]ALL!$B:$H,5,0),"")</f>
        <v>Staff</v>
      </c>
      <c r="M401" s="7">
        <v>190569</v>
      </c>
      <c r="N401" s="9">
        <f>_xlfn.IFNA(VLOOKUP(I401,[1]ALL!$B:$H,3,0),"")</f>
        <v>43636</v>
      </c>
      <c r="O401" s="10" t="str">
        <f>_xlfn.IFNA(VLOOKUP(I401,[1]ALL!$B:$H,6,0),"")</f>
        <v>Advertising &amp; Shopping Promotion Staff</v>
      </c>
      <c r="P401" s="5" t="str">
        <f>_xlfn.IFNA(VLOOKUP(I401,[1]ALL!$B:$H,4,0),"")</f>
        <v>Center Experience</v>
      </c>
      <c r="Q401" s="5" t="s">
        <v>12</v>
      </c>
      <c r="R401" s="5" t="s">
        <v>12</v>
      </c>
    </row>
    <row r="402" spans="1:18" hidden="1" x14ac:dyDescent="0.25">
      <c r="A402" s="5" t="s">
        <v>40</v>
      </c>
      <c r="B402" s="5" t="s">
        <v>1747</v>
      </c>
      <c r="C402" s="5" t="s">
        <v>1748</v>
      </c>
      <c r="D402" s="5" t="s">
        <v>1749</v>
      </c>
      <c r="E402" s="5" t="s">
        <v>24</v>
      </c>
      <c r="F402" s="5" t="str">
        <f t="shared" si="117"/>
        <v>Operational</v>
      </c>
      <c r="G402" s="5" t="str">
        <f t="shared" si="119"/>
        <v>GEA Staff</v>
      </c>
      <c r="H402" s="5" t="s">
        <v>13</v>
      </c>
      <c r="I402" s="5">
        <f t="shared" si="120"/>
        <v>240643</v>
      </c>
      <c r="J402" s="5" t="str">
        <f t="shared" si="118"/>
        <v>Senior Staff</v>
      </c>
      <c r="K402" s="7" t="str">
        <f>_xlfn.IFNA(VLOOKUP(I402,[1]ALL!$B:$H,7,0),"")</f>
        <v>Unit - MOI</v>
      </c>
      <c r="L402" s="7" t="str">
        <f>_xlfn.IFNA(VLOOKUP(I402,[1]ALL!$B:$H,5,0),"")</f>
        <v>Senior Staff</v>
      </c>
      <c r="M402" s="7">
        <v>240643</v>
      </c>
      <c r="N402" s="9">
        <f>_xlfn.IFNA(VLOOKUP(I402,[1]ALL!$B:$H,3,0),"")</f>
        <v>45376</v>
      </c>
      <c r="O402" s="10" t="str">
        <f>_xlfn.IFNA(VLOOKUP(I402,[1]ALL!$B:$H,6,0),"")</f>
        <v>GEA Staff</v>
      </c>
      <c r="P402" s="5" t="s">
        <v>121</v>
      </c>
      <c r="Q402" s="5" t="s">
        <v>12</v>
      </c>
      <c r="R402" s="5" t="s">
        <v>12</v>
      </c>
    </row>
    <row r="403" spans="1:18" hidden="1" x14ac:dyDescent="0.25">
      <c r="A403" s="5" t="s">
        <v>40</v>
      </c>
      <c r="B403" s="5" t="s">
        <v>1750</v>
      </c>
      <c r="C403" t="s">
        <v>1751</v>
      </c>
      <c r="D403" s="5" t="s">
        <v>1752</v>
      </c>
      <c r="E403" s="5" t="s">
        <v>24</v>
      </c>
      <c r="F403" s="5" t="str">
        <f t="shared" si="117"/>
        <v>Operational</v>
      </c>
      <c r="G403" s="5" t="str">
        <f t="shared" si="119"/>
        <v>Housekeeping &amp; Parking Staff</v>
      </c>
      <c r="H403" s="5" t="s">
        <v>13</v>
      </c>
      <c r="I403" s="5">
        <f t="shared" si="120"/>
        <v>241356</v>
      </c>
      <c r="J403" s="5" t="str">
        <f t="shared" si="118"/>
        <v>Staff</v>
      </c>
      <c r="K403" s="7" t="s">
        <v>1283</v>
      </c>
      <c r="L403" s="7" t="s">
        <v>942</v>
      </c>
      <c r="M403" s="7">
        <v>241356</v>
      </c>
      <c r="N403" s="9">
        <v>45505</v>
      </c>
      <c r="O403" s="10" t="s">
        <v>1005</v>
      </c>
      <c r="P403" s="5" t="s">
        <v>121</v>
      </c>
      <c r="Q403" s="5" t="s">
        <v>12</v>
      </c>
      <c r="R403" s="5" t="s">
        <v>12</v>
      </c>
    </row>
    <row r="404" spans="1:18" hidden="1" x14ac:dyDescent="0.25">
      <c r="A404" s="5" t="s">
        <v>40</v>
      </c>
      <c r="B404" s="5" t="s">
        <v>1753</v>
      </c>
      <c r="C404" s="5" t="s">
        <v>1754</v>
      </c>
      <c r="D404" s="5" t="s">
        <v>1755</v>
      </c>
      <c r="E404" s="5" t="s">
        <v>24</v>
      </c>
      <c r="F404" s="5" t="str">
        <f t="shared" si="117"/>
        <v>Operational</v>
      </c>
      <c r="G404" s="5" t="str">
        <f t="shared" si="119"/>
        <v>Security &amp; CCTV Staff</v>
      </c>
      <c r="H404" s="5" t="s">
        <v>13</v>
      </c>
      <c r="I404" s="5" t="str">
        <f t="shared" si="120"/>
        <v>-</v>
      </c>
      <c r="J404" s="5" t="str">
        <f t="shared" si="118"/>
        <v>Staff</v>
      </c>
      <c r="K404" s="7" t="s">
        <v>1283</v>
      </c>
      <c r="L404" s="7" t="s">
        <v>942</v>
      </c>
      <c r="M404" s="7" t="s">
        <v>12</v>
      </c>
      <c r="N404" s="9">
        <v>45782</v>
      </c>
      <c r="O404" s="10" t="s">
        <v>1756</v>
      </c>
      <c r="P404" s="5" t="s">
        <v>121</v>
      </c>
      <c r="Q404" s="5" t="s">
        <v>12</v>
      </c>
      <c r="R404" s="5" t="s">
        <v>12</v>
      </c>
    </row>
    <row r="405" spans="1:18" hidden="1" x14ac:dyDescent="0.25">
      <c r="A405" s="5" t="s">
        <v>40</v>
      </c>
      <c r="B405" s="5" t="s">
        <v>1757</v>
      </c>
      <c r="C405" s="5" t="s">
        <v>1758</v>
      </c>
      <c r="D405" s="5" t="s">
        <v>1759</v>
      </c>
      <c r="E405" s="5" t="s">
        <v>24</v>
      </c>
      <c r="F405" s="5" t="str">
        <f t="shared" si="117"/>
        <v>Operational</v>
      </c>
      <c r="G405" s="5" t="str">
        <f t="shared" si="119"/>
        <v>Parking &amp; Housekeeping Staff</v>
      </c>
      <c r="H405" s="5" t="s">
        <v>13</v>
      </c>
      <c r="I405" s="5">
        <f t="shared" si="120"/>
        <v>240796</v>
      </c>
      <c r="J405" s="5" t="str">
        <f t="shared" si="118"/>
        <v>Staff</v>
      </c>
      <c r="K405" s="7" t="s">
        <v>1283</v>
      </c>
      <c r="L405" s="7" t="s">
        <v>942</v>
      </c>
      <c r="M405" s="7">
        <v>240796</v>
      </c>
      <c r="N405" s="9">
        <v>45414</v>
      </c>
      <c r="O405" s="10" t="s">
        <v>1701</v>
      </c>
      <c r="P405" s="5" t="s">
        <v>121</v>
      </c>
      <c r="Q405" s="5" t="s">
        <v>12</v>
      </c>
      <c r="R405" s="5" t="s">
        <v>12</v>
      </c>
    </row>
    <row r="406" spans="1:18" hidden="1" x14ac:dyDescent="0.25">
      <c r="A406" s="5" t="s">
        <v>40</v>
      </c>
      <c r="B406" s="5" t="s">
        <v>1760</v>
      </c>
      <c r="C406" s="5" t="s">
        <v>1761</v>
      </c>
      <c r="D406" s="5" t="s">
        <v>1762</v>
      </c>
      <c r="E406" s="5" t="s">
        <v>24</v>
      </c>
      <c r="F406" s="5" t="str">
        <f t="shared" si="117"/>
        <v>GE &amp; TR</v>
      </c>
      <c r="G406" s="5" t="str">
        <f t="shared" si="119"/>
        <v>GEA Staff</v>
      </c>
      <c r="H406" s="5" t="s">
        <v>13</v>
      </c>
      <c r="I406" s="5">
        <f t="shared" si="120"/>
        <v>241506</v>
      </c>
      <c r="J406" s="5" t="str">
        <f t="shared" si="118"/>
        <v>Staff</v>
      </c>
      <c r="K406" s="7" t="s">
        <v>1283</v>
      </c>
      <c r="L406" s="7" t="s">
        <v>942</v>
      </c>
      <c r="M406" s="7">
        <v>241506</v>
      </c>
      <c r="N406" s="9">
        <v>45523</v>
      </c>
      <c r="O406" s="10" t="s">
        <v>1763</v>
      </c>
      <c r="P406" s="5" t="s">
        <v>645</v>
      </c>
      <c r="Q406" s="5" t="s">
        <v>12</v>
      </c>
      <c r="R406" s="5" t="s">
        <v>12</v>
      </c>
    </row>
    <row r="407" spans="1:18" hidden="1" x14ac:dyDescent="0.25">
      <c r="A407" s="5" t="s">
        <v>40</v>
      </c>
      <c r="B407" s="5" t="s">
        <v>1764</v>
      </c>
      <c r="C407" s="5" t="s">
        <v>1765</v>
      </c>
      <c r="D407" s="5" t="s">
        <v>1766</v>
      </c>
      <c r="E407" s="5" t="s">
        <v>17</v>
      </c>
      <c r="F407" s="5" t="str">
        <f t="shared" si="117"/>
        <v>Fit Out</v>
      </c>
      <c r="G407" s="5" t="str">
        <f t="shared" si="119"/>
        <v>Fit Out Supervisor</v>
      </c>
      <c r="H407" s="5" t="s">
        <v>13</v>
      </c>
      <c r="I407" s="5">
        <f t="shared" si="120"/>
        <v>240419</v>
      </c>
      <c r="J407" s="5" t="str">
        <f t="shared" si="118"/>
        <v>Supervisor</v>
      </c>
      <c r="K407" s="7" t="str">
        <f>_xlfn.IFNA(VLOOKUP(I407,[1]ALL!$B:$H,7,0),"")</f>
        <v>Unit - MOI</v>
      </c>
      <c r="L407" s="7" t="str">
        <f>_xlfn.IFNA(VLOOKUP(I407,[1]ALL!$B:$H,5,0),"")</f>
        <v>Supervisor</v>
      </c>
      <c r="M407" s="7">
        <v>240419</v>
      </c>
      <c r="N407" s="9">
        <f>_xlfn.IFNA(VLOOKUP(I407,[1]ALL!$B:$H,3,0),"")</f>
        <v>45352</v>
      </c>
      <c r="O407" s="10" t="str">
        <f>_xlfn.IFNA(VLOOKUP(I407,[1]ALL!$B:$H,6,0),"")</f>
        <v>Fit Out Supervisor</v>
      </c>
      <c r="P407" s="5" t="str">
        <f>_xlfn.IFNA(VLOOKUP(I407,[1]ALL!$B:$H,4,0),"")</f>
        <v>Fit Out</v>
      </c>
      <c r="Q407" s="5" t="s">
        <v>12</v>
      </c>
      <c r="R407" s="5" t="s">
        <v>12</v>
      </c>
    </row>
    <row r="408" spans="1:18" hidden="1" x14ac:dyDescent="0.25">
      <c r="A408" s="5" t="s">
        <v>40</v>
      </c>
      <c r="B408" s="5" t="s">
        <v>1767</v>
      </c>
      <c r="C408" s="5" t="s">
        <v>1768</v>
      </c>
      <c r="D408" s="5" t="s">
        <v>1769</v>
      </c>
      <c r="E408" s="5" t="s">
        <v>24</v>
      </c>
      <c r="F408" s="5" t="str">
        <f t="shared" ref="F408:F439" si="121">P408</f>
        <v>Engineering</v>
      </c>
      <c r="G408" s="5" t="str">
        <f>O408</f>
        <v>Plumbing Staff</v>
      </c>
      <c r="H408" s="5" t="s">
        <v>13</v>
      </c>
      <c r="I408" s="5">
        <f t="shared" si="120"/>
        <v>250173</v>
      </c>
      <c r="J408" s="5" t="str">
        <f t="shared" si="118"/>
        <v>Staff</v>
      </c>
      <c r="K408" s="7" t="s">
        <v>1283</v>
      </c>
      <c r="L408" s="7" t="s">
        <v>942</v>
      </c>
      <c r="M408" s="7">
        <v>250173</v>
      </c>
      <c r="N408" s="9">
        <v>45705</v>
      </c>
      <c r="O408" s="10" t="s">
        <v>951</v>
      </c>
      <c r="P408" s="5" t="s">
        <v>271</v>
      </c>
      <c r="Q408" t="s">
        <v>1770</v>
      </c>
      <c r="R408" t="s">
        <v>1771</v>
      </c>
    </row>
    <row r="409" spans="1:18" hidden="1" x14ac:dyDescent="0.25">
      <c r="A409" s="5" t="s">
        <v>40</v>
      </c>
      <c r="B409" s="5" t="s">
        <v>1772</v>
      </c>
      <c r="C409" s="54" t="s">
        <v>12</v>
      </c>
      <c r="D409" s="5" t="s">
        <v>1773</v>
      </c>
      <c r="E409" s="5" t="s">
        <v>24</v>
      </c>
      <c r="F409" s="5" t="str">
        <f t="shared" si="121"/>
        <v>Operational</v>
      </c>
      <c r="G409" s="5" t="str">
        <f>O409</f>
        <v>CCTV Staff</v>
      </c>
      <c r="H409" s="5" t="s">
        <v>12</v>
      </c>
      <c r="I409" s="5" t="str">
        <f t="shared" si="120"/>
        <v>-</v>
      </c>
      <c r="J409" s="5" t="str">
        <f t="shared" si="118"/>
        <v>Staff</v>
      </c>
      <c r="K409" s="7" t="s">
        <v>1283</v>
      </c>
      <c r="L409" s="7" t="s">
        <v>942</v>
      </c>
      <c r="M409" s="7" t="s">
        <v>12</v>
      </c>
      <c r="N409" s="9">
        <v>45740</v>
      </c>
      <c r="O409" s="10" t="s">
        <v>1774</v>
      </c>
      <c r="P409" s="5" t="s">
        <v>121</v>
      </c>
      <c r="Q409" s="5" t="s">
        <v>1223</v>
      </c>
      <c r="R409" s="5" t="s">
        <v>12</v>
      </c>
    </row>
    <row r="410" spans="1:18" hidden="1" x14ac:dyDescent="0.25">
      <c r="A410" s="5" t="s">
        <v>40</v>
      </c>
      <c r="B410" s="5" t="s">
        <v>1775</v>
      </c>
      <c r="C410" t="s">
        <v>1776</v>
      </c>
      <c r="D410" s="5" t="s">
        <v>1777</v>
      </c>
      <c r="E410" s="5" t="s">
        <v>24</v>
      </c>
      <c r="F410" s="5" t="str">
        <f t="shared" si="121"/>
        <v>Operational</v>
      </c>
      <c r="G410" s="5" t="str">
        <f>O410</f>
        <v>Parking Staff</v>
      </c>
      <c r="H410" s="5" t="s">
        <v>13</v>
      </c>
      <c r="I410" s="5">
        <f t="shared" si="120"/>
        <v>241713</v>
      </c>
      <c r="J410" s="5" t="str">
        <f t="shared" si="118"/>
        <v>Staff</v>
      </c>
      <c r="K410" s="7" t="s">
        <v>1283</v>
      </c>
      <c r="L410" s="7" t="s">
        <v>942</v>
      </c>
      <c r="M410" s="7">
        <v>241713</v>
      </c>
      <c r="N410" s="9">
        <v>45558</v>
      </c>
      <c r="O410" s="10" t="s">
        <v>1778</v>
      </c>
      <c r="P410" s="5" t="s">
        <v>121</v>
      </c>
      <c r="Q410" s="5" t="s">
        <v>12</v>
      </c>
      <c r="R410" s="5" t="s">
        <v>12</v>
      </c>
    </row>
    <row r="411" spans="1:18" hidden="1" x14ac:dyDescent="0.25">
      <c r="A411" s="5" t="s">
        <v>40</v>
      </c>
      <c r="B411" s="5" t="s">
        <v>1779</v>
      </c>
      <c r="C411" s="5" t="s">
        <v>1780</v>
      </c>
      <c r="D411" s="5" t="s">
        <v>1781</v>
      </c>
      <c r="E411" s="5" t="s">
        <v>24</v>
      </c>
      <c r="F411" s="5" t="str">
        <f t="shared" si="121"/>
        <v>Event</v>
      </c>
      <c r="G411" s="5" t="str">
        <f>O411</f>
        <v>Events Supervisor</v>
      </c>
      <c r="H411" s="5" t="s">
        <v>13</v>
      </c>
      <c r="I411" s="5">
        <f t="shared" si="120"/>
        <v>231626</v>
      </c>
      <c r="J411" s="5" t="str">
        <f t="shared" si="118"/>
        <v>Supervisor</v>
      </c>
      <c r="K411" s="7" t="str">
        <f>_xlfn.IFNA(VLOOKUP(I411,[1]ALL!$B:$H,7,0),"")</f>
        <v>Unit - MOI</v>
      </c>
      <c r="L411" s="7" t="str">
        <f>_xlfn.IFNA(VLOOKUP(I411,[1]ALL!$B:$H,5,0),"")</f>
        <v>Supervisor</v>
      </c>
      <c r="M411" s="7">
        <v>231626</v>
      </c>
      <c r="N411" s="9">
        <f>_xlfn.IFNA(VLOOKUP(I411,[1]ALL!$B:$H,3,0),"")</f>
        <v>45187</v>
      </c>
      <c r="O411" s="10" t="str">
        <f>_xlfn.IFNA(VLOOKUP(I411,[1]ALL!$B:$H,6,0),"")</f>
        <v>Events Supervisor</v>
      </c>
      <c r="P411" s="5" t="str">
        <f>_xlfn.IFNA(VLOOKUP(I411,[1]ALL!$B:$H,4,0),"")</f>
        <v>Event</v>
      </c>
      <c r="Q411" s="5" t="s">
        <v>12</v>
      </c>
      <c r="R411" s="5" t="s">
        <v>12</v>
      </c>
    </row>
    <row r="412" spans="1:18" hidden="1" x14ac:dyDescent="0.25">
      <c r="A412" s="5" t="s">
        <v>40</v>
      </c>
      <c r="B412" s="5" t="s">
        <v>1782</v>
      </c>
      <c r="C412" s="5" t="s">
        <v>1783</v>
      </c>
      <c r="D412" s="163" t="s">
        <v>1784</v>
      </c>
      <c r="E412" s="5" t="s">
        <v>24</v>
      </c>
      <c r="F412" s="5" t="str">
        <f t="shared" si="121"/>
        <v>GE &amp; TR</v>
      </c>
      <c r="G412" s="5" t="s">
        <v>1763</v>
      </c>
      <c r="H412" s="5" t="s">
        <v>13</v>
      </c>
      <c r="I412" s="5">
        <f t="shared" si="120"/>
        <v>240768</v>
      </c>
      <c r="J412" s="5" t="str">
        <f t="shared" si="118"/>
        <v>Staff</v>
      </c>
      <c r="K412" s="7" t="s">
        <v>1283</v>
      </c>
      <c r="L412" s="7" t="s">
        <v>942</v>
      </c>
      <c r="M412" s="7">
        <v>240768</v>
      </c>
      <c r="N412" s="9">
        <v>45411</v>
      </c>
      <c r="O412" s="10" t="str">
        <f>G412</f>
        <v>GEA Staff</v>
      </c>
      <c r="P412" s="5" t="s">
        <v>645</v>
      </c>
      <c r="Q412" s="5" t="s">
        <v>12</v>
      </c>
      <c r="R412" s="5" t="s">
        <v>12</v>
      </c>
    </row>
    <row r="413" spans="1:18" hidden="1" x14ac:dyDescent="0.25">
      <c r="A413" s="5" t="s">
        <v>40</v>
      </c>
      <c r="B413" s="5" t="s">
        <v>588</v>
      </c>
      <c r="C413" s="5" t="s">
        <v>589</v>
      </c>
      <c r="D413" s="5" t="s">
        <v>1785</v>
      </c>
      <c r="E413" s="5" t="s">
        <v>24</v>
      </c>
      <c r="F413" s="5" t="str">
        <f t="shared" si="121"/>
        <v>HR &amp; GA</v>
      </c>
      <c r="G413" s="5" t="str">
        <f t="shared" ref="G413:G419" si="122">O413</f>
        <v>HR &amp; GA Operation Staff</v>
      </c>
      <c r="H413" s="5" t="s">
        <v>14</v>
      </c>
      <c r="I413" s="5">
        <f t="shared" si="120"/>
        <v>241462</v>
      </c>
      <c r="J413" s="5" t="str">
        <f t="shared" si="118"/>
        <v>Staff</v>
      </c>
      <c r="K413" s="7" t="s">
        <v>1283</v>
      </c>
      <c r="L413" s="7" t="s">
        <v>942</v>
      </c>
      <c r="M413" s="7">
        <v>241462</v>
      </c>
      <c r="N413" s="9">
        <v>45516</v>
      </c>
      <c r="O413" s="10" t="s">
        <v>48</v>
      </c>
      <c r="P413" s="5" t="s">
        <v>47</v>
      </c>
      <c r="Q413" s="5" t="s">
        <v>12</v>
      </c>
      <c r="R413" s="5" t="s">
        <v>12</v>
      </c>
    </row>
    <row r="414" spans="1:18" hidden="1" x14ac:dyDescent="0.25">
      <c r="A414" s="5" t="s">
        <v>40</v>
      </c>
      <c r="B414" s="5" t="s">
        <v>1786</v>
      </c>
      <c r="C414" s="5" t="s">
        <v>1787</v>
      </c>
      <c r="D414" s="5" t="s">
        <v>1788</v>
      </c>
      <c r="E414" s="5" t="s">
        <v>24</v>
      </c>
      <c r="F414" s="5" t="str">
        <f t="shared" si="121"/>
        <v>Operational</v>
      </c>
      <c r="G414" s="5" t="str">
        <f t="shared" si="122"/>
        <v>HSE Supervisor</v>
      </c>
      <c r="H414" s="5" t="s">
        <v>13</v>
      </c>
      <c r="I414" s="5">
        <f t="shared" si="120"/>
        <v>240062</v>
      </c>
      <c r="J414" s="5" t="str">
        <f t="shared" si="118"/>
        <v>Supervisor</v>
      </c>
      <c r="K414" s="7" t="str">
        <f>_xlfn.IFNA(VLOOKUP(I414,[1]ALL!$B:$H,7,0),"")</f>
        <v>Unit - MOI</v>
      </c>
      <c r="L414" s="7" t="str">
        <f>_xlfn.IFNA(VLOOKUP(I414,[1]ALL!$B:$H,5,0),"")</f>
        <v>Supervisor</v>
      </c>
      <c r="M414" s="7">
        <v>240062</v>
      </c>
      <c r="N414" s="9">
        <f>_xlfn.IFNA(VLOOKUP(I414,[1]ALL!$B:$H,3,0),"")</f>
        <v>45306</v>
      </c>
      <c r="O414" s="10" t="str">
        <f>_xlfn.IFNA(VLOOKUP(I414,[1]ALL!$B:$H,6,0),"")</f>
        <v>HSE Supervisor</v>
      </c>
      <c r="P414" s="5" t="s">
        <v>121</v>
      </c>
      <c r="Q414" s="5" t="s">
        <v>12</v>
      </c>
      <c r="R414" s="5" t="s">
        <v>12</v>
      </c>
    </row>
    <row r="415" spans="1:18" hidden="1" x14ac:dyDescent="0.25">
      <c r="A415" s="5" t="s">
        <v>40</v>
      </c>
      <c r="B415" s="5" t="s">
        <v>1789</v>
      </c>
      <c r="C415" s="5" t="s">
        <v>1790</v>
      </c>
      <c r="D415" s="5" t="s">
        <v>1791</v>
      </c>
      <c r="E415" s="5" t="s">
        <v>24</v>
      </c>
      <c r="F415" s="5" t="str">
        <f t="shared" si="121"/>
        <v>Center Experience</v>
      </c>
      <c r="G415" s="5" t="str">
        <f t="shared" si="122"/>
        <v>Social Media &amp; Digital Administration Senior Staff</v>
      </c>
      <c r="H415" s="5" t="s">
        <v>13</v>
      </c>
      <c r="I415" s="5">
        <f t="shared" si="120"/>
        <v>242327</v>
      </c>
      <c r="J415" s="5" t="str">
        <f t="shared" si="118"/>
        <v>Senior Staff</v>
      </c>
      <c r="K415" s="7" t="s">
        <v>1283</v>
      </c>
      <c r="L415" s="7" t="s">
        <v>929</v>
      </c>
      <c r="M415" s="7">
        <v>242327</v>
      </c>
      <c r="N415" s="9">
        <v>45659</v>
      </c>
      <c r="O415" s="10" t="s">
        <v>947</v>
      </c>
      <c r="P415" s="5" t="s">
        <v>43</v>
      </c>
      <c r="Q415" s="5" t="s">
        <v>12</v>
      </c>
      <c r="R415" s="5" t="s">
        <v>12</v>
      </c>
    </row>
    <row r="416" spans="1:18" hidden="1" x14ac:dyDescent="0.25">
      <c r="A416" s="5" t="s">
        <v>40</v>
      </c>
      <c r="B416" s="5" t="s">
        <v>590</v>
      </c>
      <c r="C416" s="5" t="s">
        <v>591</v>
      </c>
      <c r="D416" s="5" t="s">
        <v>1792</v>
      </c>
      <c r="E416" s="5" t="s">
        <v>24</v>
      </c>
      <c r="F416" s="5" t="str">
        <f t="shared" si="121"/>
        <v>Engineering</v>
      </c>
      <c r="G416" s="5" t="str">
        <f t="shared" si="122"/>
        <v>Engineering Manager</v>
      </c>
      <c r="H416" s="5" t="s">
        <v>14</v>
      </c>
      <c r="I416" s="5">
        <f t="shared" si="120"/>
        <v>231501</v>
      </c>
      <c r="J416" s="5" t="str">
        <f t="shared" si="118"/>
        <v>Manager</v>
      </c>
      <c r="K416" s="7" t="str">
        <f>_xlfn.IFNA(VLOOKUP(I416,[1]ALL!$B:$H,7,0),"")</f>
        <v>Unit - MOI</v>
      </c>
      <c r="L416" s="7" t="str">
        <f>_xlfn.IFNA(VLOOKUP(I416,[1]ALL!$B:$H,5,0),"")</f>
        <v>Manager</v>
      </c>
      <c r="M416" s="7">
        <v>231501</v>
      </c>
      <c r="N416" s="9">
        <f>_xlfn.IFNA(VLOOKUP(I416,[1]ALL!$B:$H,3,0),"")</f>
        <v>45170</v>
      </c>
      <c r="O416" s="10" t="str">
        <f>_xlfn.IFNA(VLOOKUP(I416,[1]ALL!$B:$H,6,0),"")</f>
        <v>Engineering Manager</v>
      </c>
      <c r="P416" s="5" t="str">
        <f>_xlfn.IFNA(VLOOKUP(I416,[1]ALL!$B:$H,4,0),"")</f>
        <v>Engineering</v>
      </c>
      <c r="Q416" s="5" t="s">
        <v>12</v>
      </c>
      <c r="R416" s="5" t="s">
        <v>12</v>
      </c>
    </row>
    <row r="417" spans="1:18" hidden="1" x14ac:dyDescent="0.25">
      <c r="A417" s="5" t="s">
        <v>40</v>
      </c>
      <c r="B417" s="5" t="s">
        <v>592</v>
      </c>
      <c r="C417" s="5" t="s">
        <v>593</v>
      </c>
      <c r="D417" s="5"/>
      <c r="E417" s="5" t="s">
        <v>24</v>
      </c>
      <c r="F417" s="5" t="str">
        <f t="shared" si="121"/>
        <v>Finance &amp; Accounting</v>
      </c>
      <c r="G417" s="5" t="str">
        <f t="shared" si="122"/>
        <v>Cashier Staff</v>
      </c>
      <c r="H417" s="5" t="s">
        <v>14</v>
      </c>
      <c r="I417" s="5">
        <f t="shared" si="120"/>
        <v>110482</v>
      </c>
      <c r="J417" s="5" t="str">
        <f t="shared" si="118"/>
        <v>Staff</v>
      </c>
      <c r="K417" s="7" t="str">
        <f>_xlfn.IFNA(VLOOKUP(I417,[1]ALL!$B:$H,7,0),"")</f>
        <v>Unit - MOI</v>
      </c>
      <c r="L417" s="7" t="str">
        <f>_xlfn.IFNA(VLOOKUP(I417,[1]ALL!$B:$H,5,0),"")</f>
        <v>Staff</v>
      </c>
      <c r="M417" s="7">
        <v>110482</v>
      </c>
      <c r="N417" s="9">
        <f>_xlfn.IFNA(VLOOKUP(I417,[1]ALL!$B:$H,3,0),"")</f>
        <v>40694</v>
      </c>
      <c r="O417" s="10" t="str">
        <f>_xlfn.IFNA(VLOOKUP(I417,[1]ALL!$B:$H,6,0),"")</f>
        <v>Cashier Staff</v>
      </c>
      <c r="P417" s="5" t="str">
        <f>_xlfn.IFNA(VLOOKUP(I417,[1]ALL!$B:$H,4,0),"")</f>
        <v>Finance &amp; Accounting</v>
      </c>
      <c r="Q417" s="5" t="s">
        <v>12</v>
      </c>
      <c r="R417" s="5" t="s">
        <v>12</v>
      </c>
    </row>
    <row r="418" spans="1:18" hidden="1" x14ac:dyDescent="0.25">
      <c r="A418" s="5" t="s">
        <v>40</v>
      </c>
      <c r="B418" s="5" t="s">
        <v>1793</v>
      </c>
      <c r="C418" s="5" t="s">
        <v>1794</v>
      </c>
      <c r="D418" s="5"/>
      <c r="E418" s="5" t="s">
        <v>24</v>
      </c>
      <c r="F418" s="5" t="str">
        <f t="shared" si="121"/>
        <v>Cinema</v>
      </c>
      <c r="G418" s="5" t="str">
        <f t="shared" si="122"/>
        <v>Cinema Operation Supervisor</v>
      </c>
      <c r="H418" s="5" t="s">
        <v>13</v>
      </c>
      <c r="I418" s="5">
        <f t="shared" si="120"/>
        <v>200063</v>
      </c>
      <c r="J418" s="5" t="str">
        <f t="shared" si="118"/>
        <v>Supervisor</v>
      </c>
      <c r="K418" s="7" t="str">
        <f>_xlfn.IFNA(VLOOKUP(I418,[1]ALL!$B:$H,7,0),"")</f>
        <v>Unit - FLIX MOI</v>
      </c>
      <c r="L418" s="7" t="str">
        <f>_xlfn.IFNA(VLOOKUP(I418,[1]ALL!$B:$H,5,0),"")</f>
        <v>Supervisor</v>
      </c>
      <c r="M418" s="7">
        <v>200063</v>
      </c>
      <c r="N418" s="9">
        <f>_xlfn.IFNA(VLOOKUP(I418,[1]ALL!$B:$H,3,0),"")</f>
        <v>43843</v>
      </c>
      <c r="O418" s="10" t="str">
        <f>_xlfn.IFNA(VLOOKUP(I418,[1]ALL!$B:$H,6,0),"")</f>
        <v>Cinema Operation Supervisor</v>
      </c>
      <c r="P418" s="5" t="str">
        <f>_xlfn.IFNA(VLOOKUP(I418,[1]ALL!$B:$H,4,0),"")</f>
        <v>Cinema</v>
      </c>
      <c r="Q418" s="5" t="s">
        <v>12</v>
      </c>
      <c r="R418" s="5" t="s">
        <v>12</v>
      </c>
    </row>
    <row r="419" spans="1:18" hidden="1" x14ac:dyDescent="0.25">
      <c r="A419" s="5" t="s">
        <v>40</v>
      </c>
      <c r="B419" s="5" t="s">
        <v>1795</v>
      </c>
      <c r="C419" s="5" t="s">
        <v>1796</v>
      </c>
      <c r="D419" s="5" t="s">
        <v>1797</v>
      </c>
      <c r="E419" s="5" t="s">
        <v>24</v>
      </c>
      <c r="F419" s="5" t="str">
        <f t="shared" si="121"/>
        <v>Engineering</v>
      </c>
      <c r="G419" s="5" t="str">
        <f t="shared" si="122"/>
        <v>Operation Power Plant Staff</v>
      </c>
      <c r="H419" s="5" t="s">
        <v>13</v>
      </c>
      <c r="I419" s="5">
        <f t="shared" si="120"/>
        <v>101808</v>
      </c>
      <c r="J419" s="5" t="str">
        <f t="shared" si="118"/>
        <v>Senior Staff</v>
      </c>
      <c r="K419" s="7" t="str">
        <f>_xlfn.IFNA(VLOOKUP(I419,[1]ALL!$B:$H,7,0),"")</f>
        <v>Unit - MOI</v>
      </c>
      <c r="L419" s="7" t="str">
        <f>_xlfn.IFNA(VLOOKUP(I419,[1]ALL!$B:$H,5,0),"")</f>
        <v>Senior Staff</v>
      </c>
      <c r="M419" s="7">
        <v>101808</v>
      </c>
      <c r="N419" s="9">
        <f>_xlfn.IFNA(VLOOKUP(I419,[1]ALL!$B:$H,3,0),"")</f>
        <v>39692</v>
      </c>
      <c r="O419" s="10" t="str">
        <f>_xlfn.IFNA(VLOOKUP(I419,[1]ALL!$B:$H,6,0),"")</f>
        <v>Operation Power Plant Staff</v>
      </c>
      <c r="P419" s="5" t="str">
        <f>_xlfn.IFNA(VLOOKUP(I419,[1]ALL!$B:$H,4,0),"")</f>
        <v>Engineering</v>
      </c>
      <c r="Q419" s="5" t="s">
        <v>12</v>
      </c>
      <c r="R419" s="5" t="s">
        <v>12</v>
      </c>
    </row>
    <row r="420" spans="1:18" hidden="1" x14ac:dyDescent="0.25">
      <c r="A420" s="5" t="s">
        <v>743</v>
      </c>
      <c r="B420" s="5" t="s">
        <v>1798</v>
      </c>
      <c r="C420" s="5" t="s">
        <v>1799</v>
      </c>
      <c r="D420" s="5"/>
      <c r="E420" s="5" t="s">
        <v>24</v>
      </c>
      <c r="F420" s="5" t="str">
        <f t="shared" si="121"/>
        <v>Engineering</v>
      </c>
      <c r="G420" s="5" t="s">
        <v>742</v>
      </c>
      <c r="H420" s="5" t="s">
        <v>13</v>
      </c>
      <c r="I420" s="5" t="str">
        <f t="shared" si="120"/>
        <v>-</v>
      </c>
      <c r="J420" s="5" t="str">
        <f t="shared" si="118"/>
        <v>Staff</v>
      </c>
      <c r="K420" s="7" t="s">
        <v>1283</v>
      </c>
      <c r="L420" s="7" t="s">
        <v>942</v>
      </c>
      <c r="M420" s="7" t="s">
        <v>12</v>
      </c>
      <c r="N420" s="5"/>
      <c r="O420" s="10" t="s">
        <v>742</v>
      </c>
      <c r="P420" s="5" t="s">
        <v>271</v>
      </c>
      <c r="Q420" s="5" t="s">
        <v>12</v>
      </c>
      <c r="R420" s="5" t="s">
        <v>12</v>
      </c>
    </row>
    <row r="421" spans="1:18" hidden="1" x14ac:dyDescent="0.25">
      <c r="A421" s="5" t="s">
        <v>40</v>
      </c>
      <c r="B421" s="5" t="s">
        <v>1800</v>
      </c>
      <c r="C421" s="5" t="s">
        <v>1801</v>
      </c>
      <c r="D421" s="5" t="s">
        <v>1802</v>
      </c>
      <c r="E421" s="5" t="s">
        <v>24</v>
      </c>
      <c r="F421" s="5" t="str">
        <f t="shared" si="121"/>
        <v>GE &amp; TR</v>
      </c>
      <c r="G421" s="5" t="str">
        <f t="shared" ref="G421:G439" si="123">O421</f>
        <v>Tenant Relation Senior Staff</v>
      </c>
      <c r="H421" s="5" t="s">
        <v>13</v>
      </c>
      <c r="I421" s="5">
        <f t="shared" si="120"/>
        <v>241108</v>
      </c>
      <c r="J421" s="5" t="str">
        <f t="shared" si="118"/>
        <v>Senior Staff</v>
      </c>
      <c r="K421" s="7" t="s">
        <v>1283</v>
      </c>
      <c r="L421" s="7" t="s">
        <v>929</v>
      </c>
      <c r="M421" s="7">
        <v>241108</v>
      </c>
      <c r="N421" s="9">
        <v>45467</v>
      </c>
      <c r="O421" s="10" t="s">
        <v>1803</v>
      </c>
      <c r="P421" s="5" t="s">
        <v>645</v>
      </c>
      <c r="Q421" s="5" t="s">
        <v>12</v>
      </c>
      <c r="R421" s="5" t="s">
        <v>12</v>
      </c>
    </row>
    <row r="422" spans="1:18" hidden="1" x14ac:dyDescent="0.25">
      <c r="A422" s="5" t="s">
        <v>40</v>
      </c>
      <c r="B422" s="5" t="s">
        <v>1804</v>
      </c>
      <c r="C422" s="5" t="s">
        <v>1805</v>
      </c>
      <c r="D422" s="5" t="s">
        <v>1806</v>
      </c>
      <c r="E422" s="5" t="s">
        <v>24</v>
      </c>
      <c r="F422" s="5" t="str">
        <f t="shared" si="121"/>
        <v>GE &amp; TR</v>
      </c>
      <c r="G422" s="5" t="str">
        <f t="shared" si="123"/>
        <v>GEA &amp; Tenant Relation Supervisor</v>
      </c>
      <c r="H422" s="5" t="s">
        <v>13</v>
      </c>
      <c r="I422" s="5">
        <f t="shared" si="120"/>
        <v>241870</v>
      </c>
      <c r="J422" s="5" t="str">
        <f t="shared" si="118"/>
        <v>Supervisor</v>
      </c>
      <c r="K422" s="7" t="s">
        <v>1283</v>
      </c>
      <c r="L422" s="7" t="s">
        <v>986</v>
      </c>
      <c r="M422" s="7">
        <v>241870</v>
      </c>
      <c r="N422" s="9">
        <v>45582</v>
      </c>
      <c r="O422" s="10" t="s">
        <v>1094</v>
      </c>
      <c r="P422" s="5" t="s">
        <v>645</v>
      </c>
      <c r="Q422" s="5" t="s">
        <v>12</v>
      </c>
      <c r="R422" s="5" t="s">
        <v>12</v>
      </c>
    </row>
    <row r="423" spans="1:18" hidden="1" x14ac:dyDescent="0.25">
      <c r="A423" s="5" t="s">
        <v>743</v>
      </c>
      <c r="B423" s="5" t="s">
        <v>1807</v>
      </c>
      <c r="C423" s="5" t="s">
        <v>1808</v>
      </c>
      <c r="D423" s="5"/>
      <c r="E423" s="5" t="s">
        <v>24</v>
      </c>
      <c r="F423" s="5" t="str">
        <f t="shared" si="121"/>
        <v>GE &amp; TR</v>
      </c>
      <c r="G423" s="5" t="str">
        <f t="shared" si="123"/>
        <v>Guest Experience Staff</v>
      </c>
      <c r="H423" s="5" t="s">
        <v>13</v>
      </c>
      <c r="I423" s="5" t="str">
        <f t="shared" si="120"/>
        <v>-</v>
      </c>
      <c r="J423" s="5" t="str">
        <f t="shared" si="118"/>
        <v>Staff</v>
      </c>
      <c r="K423" s="7" t="s">
        <v>1283</v>
      </c>
      <c r="L423" s="7" t="s">
        <v>942</v>
      </c>
      <c r="M423" s="7" t="s">
        <v>12</v>
      </c>
      <c r="N423" s="5"/>
      <c r="O423" s="10" t="s">
        <v>971</v>
      </c>
      <c r="P423" s="5" t="s">
        <v>645</v>
      </c>
      <c r="Q423" s="5" t="s">
        <v>12</v>
      </c>
      <c r="R423" s="5" t="s">
        <v>12</v>
      </c>
    </row>
    <row r="424" spans="1:18" hidden="1" x14ac:dyDescent="0.25">
      <c r="A424" s="5" t="s">
        <v>743</v>
      </c>
      <c r="B424" s="5" t="s">
        <v>1809</v>
      </c>
      <c r="C424" s="5" t="s">
        <v>1810</v>
      </c>
      <c r="D424" s="5"/>
      <c r="E424" s="5" t="s">
        <v>24</v>
      </c>
      <c r="F424" s="5" t="str">
        <f t="shared" si="121"/>
        <v>GE &amp; TR</v>
      </c>
      <c r="G424" s="5" t="str">
        <f t="shared" si="123"/>
        <v>Guest Experience Leader</v>
      </c>
      <c r="H424" s="5" t="s">
        <v>13</v>
      </c>
      <c r="I424" s="5" t="str">
        <f t="shared" si="120"/>
        <v>-</v>
      </c>
      <c r="J424" s="5" t="str">
        <f t="shared" si="118"/>
        <v>Staff</v>
      </c>
      <c r="K424" s="7" t="s">
        <v>1283</v>
      </c>
      <c r="L424" s="7" t="s">
        <v>942</v>
      </c>
      <c r="M424" s="7" t="s">
        <v>12</v>
      </c>
      <c r="N424" s="5"/>
      <c r="O424" s="10" t="s">
        <v>1811</v>
      </c>
      <c r="P424" s="5" t="s">
        <v>645</v>
      </c>
      <c r="Q424" s="5" t="s">
        <v>12</v>
      </c>
      <c r="R424" s="5" t="s">
        <v>12</v>
      </c>
    </row>
    <row r="425" spans="1:18" hidden="1" x14ac:dyDescent="0.25">
      <c r="A425" s="5" t="s">
        <v>40</v>
      </c>
      <c r="B425" s="5" t="s">
        <v>1812</v>
      </c>
      <c r="C425" s="5" t="s">
        <v>1813</v>
      </c>
      <c r="D425" s="5"/>
      <c r="E425" s="5" t="s">
        <v>24</v>
      </c>
      <c r="F425" s="5" t="str">
        <f t="shared" si="121"/>
        <v>Engineering</v>
      </c>
      <c r="G425" s="5" t="str">
        <f t="shared" si="123"/>
        <v>MVAC Staff</v>
      </c>
      <c r="H425" s="5" t="s">
        <v>13</v>
      </c>
      <c r="I425" s="5">
        <f t="shared" si="120"/>
        <v>102151</v>
      </c>
      <c r="J425" s="5" t="str">
        <f t="shared" si="118"/>
        <v>Staff</v>
      </c>
      <c r="K425" s="7" t="str">
        <f>_xlfn.IFNA(VLOOKUP(I425,[1]ALL!$B:$H,7,0),"")</f>
        <v>Unit - MOI</v>
      </c>
      <c r="L425" s="7" t="str">
        <f>_xlfn.IFNA(VLOOKUP(I425,[1]ALL!$B:$H,5,0),"")</f>
        <v>Staff</v>
      </c>
      <c r="M425" s="7">
        <v>102151</v>
      </c>
      <c r="N425" s="9">
        <f>_xlfn.IFNA(VLOOKUP(I425,[1]ALL!$B:$H,3,0),"")</f>
        <v>39995</v>
      </c>
      <c r="O425" s="10" t="str">
        <f>_xlfn.IFNA(VLOOKUP(I425,[1]ALL!$B:$H,6,0),"")</f>
        <v>MVAC Staff</v>
      </c>
      <c r="P425" s="5" t="str">
        <f>_xlfn.IFNA(VLOOKUP(I425,[1]ALL!$B:$H,4,0),"")</f>
        <v>Engineering</v>
      </c>
      <c r="Q425" s="5" t="s">
        <v>12</v>
      </c>
      <c r="R425" s="5" t="s">
        <v>12</v>
      </c>
    </row>
    <row r="426" spans="1:18" hidden="1" x14ac:dyDescent="0.25">
      <c r="A426" s="34" t="s">
        <v>40</v>
      </c>
      <c r="B426" s="34" t="s">
        <v>1814</v>
      </c>
      <c r="C426" s="34" t="s">
        <v>1815</v>
      </c>
      <c r="D426" s="34"/>
      <c r="E426" s="34" t="s">
        <v>24</v>
      </c>
      <c r="F426" s="34" t="str">
        <f t="shared" si="121"/>
        <v>Center Experience</v>
      </c>
      <c r="G426" s="34" t="str">
        <f t="shared" si="123"/>
        <v>Casual Leasing Staff</v>
      </c>
      <c r="H426" s="5" t="s">
        <v>13</v>
      </c>
      <c r="I426" s="34">
        <f t="shared" si="120"/>
        <v>190789</v>
      </c>
      <c r="J426" s="34" t="str">
        <f t="shared" si="118"/>
        <v>Staff</v>
      </c>
      <c r="K426" s="166" t="str">
        <f>_xlfn.IFNA(VLOOKUP(I426,[1]ALL!$B:$H,7,0),"")</f>
        <v>Unit - GGP</v>
      </c>
      <c r="L426" s="166" t="str">
        <f>_xlfn.IFNA(VLOOKUP(I426,[1]ALL!$B:$H,5,0),"")</f>
        <v>Staff</v>
      </c>
      <c r="M426" s="166">
        <v>190789</v>
      </c>
      <c r="N426" s="167">
        <f>_xlfn.IFNA(VLOOKUP(I426,[1]ALL!$B:$H,3,0),"")</f>
        <v>43710</v>
      </c>
      <c r="O426" s="168" t="str">
        <f>_xlfn.IFNA(VLOOKUP(I426,[1]ALL!$B:$H,6,0),"")</f>
        <v>Casual Leasing Staff</v>
      </c>
      <c r="P426" s="34" t="str">
        <f>_xlfn.IFNA(VLOOKUP(I426,[1]ALL!$B:$H,4,0),"")</f>
        <v>Center Experience</v>
      </c>
      <c r="Q426" s="34" t="s">
        <v>12</v>
      </c>
      <c r="R426" s="34" t="s">
        <v>12</v>
      </c>
    </row>
    <row r="427" spans="1:18" hidden="1" x14ac:dyDescent="0.25">
      <c r="A427" s="5" t="s">
        <v>743</v>
      </c>
      <c r="B427" s="50" t="s">
        <v>1816</v>
      </c>
      <c r="C427" s="50" t="s">
        <v>1817</v>
      </c>
      <c r="D427" s="50"/>
      <c r="E427" s="50" t="s">
        <v>24</v>
      </c>
      <c r="F427" s="50" t="str">
        <f t="shared" si="121"/>
        <v>Operational</v>
      </c>
      <c r="G427" s="50" t="str">
        <f t="shared" si="123"/>
        <v>HSE Staff (Outsource)</v>
      </c>
      <c r="H427" s="5" t="s">
        <v>13</v>
      </c>
      <c r="I427" s="50" t="str">
        <f t="shared" si="120"/>
        <v>-</v>
      </c>
      <c r="J427" s="50" t="str">
        <f t="shared" si="118"/>
        <v>Staff</v>
      </c>
      <c r="K427" s="172" t="s">
        <v>1283</v>
      </c>
      <c r="L427" s="172" t="s">
        <v>942</v>
      </c>
      <c r="M427" s="172" t="s">
        <v>12</v>
      </c>
      <c r="N427" s="173">
        <v>45818</v>
      </c>
      <c r="O427" s="10" t="s">
        <v>1143</v>
      </c>
      <c r="P427" s="50" t="s">
        <v>121</v>
      </c>
      <c r="Q427" s="50" t="s">
        <v>12</v>
      </c>
      <c r="R427" s="50" t="s">
        <v>1818</v>
      </c>
    </row>
    <row r="428" spans="1:18" hidden="1" x14ac:dyDescent="0.25">
      <c r="A428" s="35" t="s">
        <v>40</v>
      </c>
      <c r="B428" s="35" t="s">
        <v>1819</v>
      </c>
      <c r="C428" t="s">
        <v>1820</v>
      </c>
      <c r="D428" s="35" t="s">
        <v>1821</v>
      </c>
      <c r="E428" s="35" t="s">
        <v>24</v>
      </c>
      <c r="F428" s="35" t="str">
        <f t="shared" si="121"/>
        <v>Operational</v>
      </c>
      <c r="G428" s="35" t="str">
        <f t="shared" si="123"/>
        <v>Landscape Supervisor</v>
      </c>
      <c r="H428" s="5" t="s">
        <v>13</v>
      </c>
      <c r="I428" s="35">
        <f t="shared" si="120"/>
        <v>241354</v>
      </c>
      <c r="J428" s="35" t="str">
        <f t="shared" si="118"/>
        <v>Supervisor</v>
      </c>
      <c r="K428" s="169" t="s">
        <v>1283</v>
      </c>
      <c r="L428" s="169" t="s">
        <v>986</v>
      </c>
      <c r="M428" s="169">
        <v>241354</v>
      </c>
      <c r="N428" s="170">
        <v>45488</v>
      </c>
      <c r="O428" s="171" t="s">
        <v>998</v>
      </c>
      <c r="P428" s="35" t="s">
        <v>121</v>
      </c>
      <c r="Q428" s="35" t="s">
        <v>12</v>
      </c>
      <c r="R428" s="35" t="s">
        <v>12</v>
      </c>
    </row>
    <row r="429" spans="1:18" hidden="1" x14ac:dyDescent="0.25">
      <c r="A429" s="5" t="s">
        <v>40</v>
      </c>
      <c r="B429" s="5" t="s">
        <v>1822</v>
      </c>
      <c r="C429" s="5" t="s">
        <v>1823</v>
      </c>
      <c r="D429" s="5"/>
      <c r="E429" s="5" t="s">
        <v>24</v>
      </c>
      <c r="F429" s="5" t="str">
        <f t="shared" si="121"/>
        <v>Center Experience</v>
      </c>
      <c r="G429" s="5" t="str">
        <f t="shared" si="123"/>
        <v>Advertising &amp; Shopping Promotion Supervisor</v>
      </c>
      <c r="H429" s="5" t="s">
        <v>13</v>
      </c>
      <c r="I429" s="5">
        <f t="shared" si="120"/>
        <v>200402</v>
      </c>
      <c r="J429" s="5" t="str">
        <f t="shared" si="118"/>
        <v>Supervisor</v>
      </c>
      <c r="K429" s="7" t="str">
        <f>_xlfn.IFNA(VLOOKUP(I429,[1]ALL!$B:$H,7,0),"")</f>
        <v>Unit - MOI</v>
      </c>
      <c r="L429" s="7" t="str">
        <f>_xlfn.IFNA(VLOOKUP(I429,[1]ALL!$B:$H,5,0),"")</f>
        <v>Supervisor</v>
      </c>
      <c r="M429" s="7">
        <v>200402</v>
      </c>
      <c r="N429" s="9">
        <f>_xlfn.IFNA(VLOOKUP(I429,[1]ALL!$B:$H,3,0),"")</f>
        <v>44025</v>
      </c>
      <c r="O429" s="10" t="str">
        <f>_xlfn.IFNA(VLOOKUP(I429,[1]ALL!$B:$H,6,0),"")</f>
        <v>Advertising &amp; Shopping Promotion Supervisor</v>
      </c>
      <c r="P429" s="5" t="str">
        <f>_xlfn.IFNA(VLOOKUP(I429,[1]ALL!$B:$H,4,0),"")</f>
        <v>Center Experience</v>
      </c>
      <c r="Q429" s="5" t="s">
        <v>12</v>
      </c>
      <c r="R429" s="5" t="s">
        <v>12</v>
      </c>
    </row>
    <row r="430" spans="1:18" hidden="1" x14ac:dyDescent="0.25">
      <c r="A430" s="5" t="s">
        <v>40</v>
      </c>
      <c r="B430" s="5" t="s">
        <v>1824</v>
      </c>
      <c r="C430" s="5" t="s">
        <v>1825</v>
      </c>
      <c r="D430" s="5" t="s">
        <v>1826</v>
      </c>
      <c r="E430" s="5" t="s">
        <v>24</v>
      </c>
      <c r="F430" s="5" t="str">
        <f t="shared" si="121"/>
        <v>Engineering</v>
      </c>
      <c r="G430" s="5" t="str">
        <f t="shared" si="123"/>
        <v>MVAC Staff</v>
      </c>
      <c r="H430" s="5" t="s">
        <v>13</v>
      </c>
      <c r="I430" s="5">
        <f t="shared" si="120"/>
        <v>242068</v>
      </c>
      <c r="J430" s="5" t="str">
        <f t="shared" si="118"/>
        <v>Staff</v>
      </c>
      <c r="K430" s="7" t="s">
        <v>1283</v>
      </c>
      <c r="L430" s="7" t="s">
        <v>942</v>
      </c>
      <c r="M430" s="7">
        <v>242068</v>
      </c>
      <c r="N430" s="9">
        <v>45611</v>
      </c>
      <c r="O430" s="10" t="s">
        <v>943</v>
      </c>
      <c r="P430" s="5" t="s">
        <v>271</v>
      </c>
      <c r="Q430" s="5" t="s">
        <v>12</v>
      </c>
      <c r="R430" s="5" t="s">
        <v>12</v>
      </c>
    </row>
    <row r="431" spans="1:18" hidden="1" x14ac:dyDescent="0.25">
      <c r="A431" s="5" t="s">
        <v>40</v>
      </c>
      <c r="B431" s="5" t="s">
        <v>1827</v>
      </c>
      <c r="C431" s="5" t="s">
        <v>12</v>
      </c>
      <c r="D431" s="5" t="s">
        <v>1828</v>
      </c>
      <c r="E431" s="5" t="s">
        <v>24</v>
      </c>
      <c r="F431" s="5" t="str">
        <f t="shared" si="121"/>
        <v>Operational</v>
      </c>
      <c r="G431" s="5" t="str">
        <f t="shared" si="123"/>
        <v>CCTV Staff</v>
      </c>
      <c r="H431" s="5" t="s">
        <v>13</v>
      </c>
      <c r="I431" s="5" t="s">
        <v>12</v>
      </c>
      <c r="J431" s="5" t="str">
        <f t="shared" si="118"/>
        <v>Staff</v>
      </c>
      <c r="K431" s="7" t="s">
        <v>1283</v>
      </c>
      <c r="L431" s="7" t="s">
        <v>942</v>
      </c>
      <c r="M431" s="7" t="s">
        <v>12</v>
      </c>
      <c r="N431" s="9">
        <v>45755</v>
      </c>
      <c r="O431" s="10" t="s">
        <v>1774</v>
      </c>
      <c r="P431" s="5" t="s">
        <v>121</v>
      </c>
      <c r="Q431" s="5" t="s">
        <v>1223</v>
      </c>
      <c r="R431" s="5" t="s">
        <v>12</v>
      </c>
    </row>
    <row r="432" spans="1:18" hidden="1" x14ac:dyDescent="0.25">
      <c r="A432" s="5" t="s">
        <v>40</v>
      </c>
      <c r="B432" s="5" t="s">
        <v>594</v>
      </c>
      <c r="C432" t="s">
        <v>595</v>
      </c>
      <c r="D432" s="5"/>
      <c r="E432" s="5" t="s">
        <v>24</v>
      </c>
      <c r="F432" s="5" t="str">
        <f t="shared" si="121"/>
        <v>Operational</v>
      </c>
      <c r="G432" s="5" t="str">
        <f t="shared" si="123"/>
        <v>Security &amp; CCTV Assistant Manager</v>
      </c>
      <c r="H432" s="5" t="s">
        <v>14</v>
      </c>
      <c r="I432" s="5">
        <f t="shared" ref="I432:I463" si="124">M432</f>
        <v>131235</v>
      </c>
      <c r="J432" s="5" t="str">
        <f t="shared" si="118"/>
        <v>Assistant Manager</v>
      </c>
      <c r="K432" s="7" t="s">
        <v>1283</v>
      </c>
      <c r="L432" s="7" t="s">
        <v>1120</v>
      </c>
      <c r="M432" s="7">
        <v>131235</v>
      </c>
      <c r="N432" s="9">
        <f>_xlfn.IFNA(VLOOKUP(I432,[1]ALL!$B:$H,3,0),"")</f>
        <v>41584</v>
      </c>
      <c r="O432" s="10" t="str">
        <f>_xlfn.IFNA(VLOOKUP(I432,[1]ALL!$B:$H,6,0),"")</f>
        <v>Security &amp; CCTV Assistant Manager</v>
      </c>
      <c r="P432" s="5" t="s">
        <v>121</v>
      </c>
      <c r="Q432" s="5" t="s">
        <v>12</v>
      </c>
      <c r="R432" s="5" t="s">
        <v>12</v>
      </c>
    </row>
    <row r="433" spans="1:18" hidden="1" x14ac:dyDescent="0.25">
      <c r="A433" s="5" t="s">
        <v>40</v>
      </c>
      <c r="B433" s="5" t="s">
        <v>1829</v>
      </c>
      <c r="C433" s="34" t="s">
        <v>1830</v>
      </c>
      <c r="D433" s="5"/>
      <c r="E433" s="5" t="s">
        <v>24</v>
      </c>
      <c r="F433" s="5" t="str">
        <f t="shared" si="121"/>
        <v>Site Project Management 3</v>
      </c>
      <c r="G433" s="5" t="str">
        <f t="shared" si="123"/>
        <v xml:space="preserve">Site Engineer Supervisor 3 </v>
      </c>
      <c r="H433" s="5" t="s">
        <v>13</v>
      </c>
      <c r="I433" s="5">
        <f t="shared" si="124"/>
        <v>103393</v>
      </c>
      <c r="J433" s="5" t="str">
        <f t="shared" si="118"/>
        <v>Supervisor</v>
      </c>
      <c r="K433" s="7" t="str">
        <f>_xlfn.IFNA(VLOOKUP(I433,[1]ALL!$B:$H,7,0),"")</f>
        <v>Unit - IPP MOI</v>
      </c>
      <c r="L433" s="7" t="str">
        <f>_xlfn.IFNA(VLOOKUP(I433,[1]ALL!$B:$H,5,0),"")</f>
        <v>Supervisor</v>
      </c>
      <c r="M433" s="7">
        <v>103393</v>
      </c>
      <c r="N433" s="9">
        <f>_xlfn.IFNA(VLOOKUP(I433,[1]ALL!$B:$H,3,0),"")</f>
        <v>40497</v>
      </c>
      <c r="O433" s="10" t="str">
        <f>_xlfn.IFNA(VLOOKUP(I433,[1]ALL!$B:$H,6,0),"")</f>
        <v xml:space="preserve">Site Engineer Supervisor 3 </v>
      </c>
      <c r="P433" s="5" t="str">
        <f>_xlfn.IFNA(VLOOKUP(I433,[1]ALL!$B:$H,4,0),"")</f>
        <v>Site Project Management 3</v>
      </c>
      <c r="Q433" s="5" t="s">
        <v>12</v>
      </c>
      <c r="R433" s="5" t="s">
        <v>12</v>
      </c>
    </row>
    <row r="434" spans="1:18" hidden="1" x14ac:dyDescent="0.25">
      <c r="A434" s="5" t="s">
        <v>40</v>
      </c>
      <c r="B434" s="5" t="s">
        <v>1831</v>
      </c>
      <c r="C434" s="34" t="s">
        <v>1832</v>
      </c>
      <c r="D434" s="5" t="s">
        <v>1833</v>
      </c>
      <c r="E434" s="5" t="s">
        <v>24</v>
      </c>
      <c r="F434" s="5" t="str">
        <f t="shared" si="121"/>
        <v>Engineering</v>
      </c>
      <c r="G434" s="5" t="str">
        <f t="shared" si="123"/>
        <v>Electrical Staff</v>
      </c>
      <c r="H434" s="5" t="s">
        <v>13</v>
      </c>
      <c r="I434" s="5">
        <f t="shared" si="124"/>
        <v>241871</v>
      </c>
      <c r="J434" s="5" t="str">
        <f t="shared" si="118"/>
        <v>Staff</v>
      </c>
      <c r="K434" s="7" t="s">
        <v>1283</v>
      </c>
      <c r="L434" s="7" t="s">
        <v>942</v>
      </c>
      <c r="M434" s="7">
        <v>241871</v>
      </c>
      <c r="N434" s="9">
        <v>45582</v>
      </c>
      <c r="O434" s="10" t="s">
        <v>1013</v>
      </c>
      <c r="P434" s="5" t="s">
        <v>271</v>
      </c>
      <c r="Q434" s="5" t="s">
        <v>12</v>
      </c>
      <c r="R434" s="5" t="s">
        <v>12</v>
      </c>
    </row>
    <row r="435" spans="1:18" hidden="1" x14ac:dyDescent="0.25">
      <c r="A435" s="5" t="s">
        <v>40</v>
      </c>
      <c r="B435" s="52" t="s">
        <v>597</v>
      </c>
      <c r="C435" s="50" t="s">
        <v>598</v>
      </c>
      <c r="D435" s="53" t="s">
        <v>1834</v>
      </c>
      <c r="E435" s="5" t="s">
        <v>24</v>
      </c>
      <c r="F435" s="5" t="str">
        <f t="shared" si="121"/>
        <v>HR &amp; GA</v>
      </c>
      <c r="G435" s="5" t="str">
        <f t="shared" si="123"/>
        <v>HR &amp; GA Operation Supervisor</v>
      </c>
      <c r="H435" s="5" t="s">
        <v>14</v>
      </c>
      <c r="I435" s="5">
        <f t="shared" si="124"/>
        <v>250289</v>
      </c>
      <c r="J435" s="5" t="str">
        <f t="shared" si="118"/>
        <v>Supervisor</v>
      </c>
      <c r="K435" s="7" t="s">
        <v>1283</v>
      </c>
      <c r="L435" s="7" t="s">
        <v>986</v>
      </c>
      <c r="M435" s="7">
        <v>250289</v>
      </c>
      <c r="N435" s="9">
        <v>45741</v>
      </c>
      <c r="O435" s="10" t="s">
        <v>58</v>
      </c>
      <c r="P435" s="5" t="s">
        <v>47</v>
      </c>
      <c r="Q435" t="s">
        <v>1019</v>
      </c>
      <c r="R435" t="s">
        <v>1835</v>
      </c>
    </row>
    <row r="436" spans="1:18" hidden="1" x14ac:dyDescent="0.25">
      <c r="A436" s="5" t="s">
        <v>40</v>
      </c>
      <c r="B436" s="52" t="s">
        <v>1836</v>
      </c>
      <c r="C436" s="50" t="s">
        <v>1799</v>
      </c>
      <c r="D436" s="53" t="s">
        <v>1837</v>
      </c>
      <c r="E436" s="5" t="s">
        <v>24</v>
      </c>
      <c r="F436" s="5" t="str">
        <f t="shared" si="121"/>
        <v>Engineering</v>
      </c>
      <c r="G436" s="5" t="str">
        <f t="shared" si="123"/>
        <v>Electrical Staff</v>
      </c>
      <c r="H436" s="5" t="s">
        <v>13</v>
      </c>
      <c r="I436" s="5" t="str">
        <f t="shared" si="124"/>
        <v>-</v>
      </c>
      <c r="J436" s="5" t="str">
        <f t="shared" si="118"/>
        <v>Staff</v>
      </c>
      <c r="K436" s="7" t="s">
        <v>1283</v>
      </c>
      <c r="L436" s="7" t="s">
        <v>942</v>
      </c>
      <c r="M436" s="7" t="s">
        <v>12</v>
      </c>
      <c r="N436" s="9">
        <v>45775</v>
      </c>
      <c r="O436" s="10" t="s">
        <v>1013</v>
      </c>
      <c r="P436" s="5" t="s">
        <v>271</v>
      </c>
      <c r="Q436" s="5" t="s">
        <v>1019</v>
      </c>
      <c r="R436" s="5" t="s">
        <v>1838</v>
      </c>
    </row>
    <row r="437" spans="1:18" hidden="1" x14ac:dyDescent="0.25">
      <c r="A437" s="5" t="s">
        <v>40</v>
      </c>
      <c r="B437" s="52" t="s">
        <v>1839</v>
      </c>
      <c r="C437" s="50" t="s">
        <v>1840</v>
      </c>
      <c r="D437" s="53" t="s">
        <v>1841</v>
      </c>
      <c r="E437" s="5" t="s">
        <v>24</v>
      </c>
      <c r="F437" s="5" t="str">
        <f t="shared" si="121"/>
        <v>Operational</v>
      </c>
      <c r="G437" s="5" t="str">
        <f t="shared" si="123"/>
        <v>Parking &amp; Housekeeping Supervisor</v>
      </c>
      <c r="H437" s="5" t="s">
        <v>13</v>
      </c>
      <c r="I437" s="5">
        <f t="shared" si="124"/>
        <v>241473</v>
      </c>
      <c r="J437" s="5" t="str">
        <f t="shared" ref="J437:J499" si="125">L437</f>
        <v>Supervisor</v>
      </c>
      <c r="K437" s="7" t="s">
        <v>1283</v>
      </c>
      <c r="L437" s="7" t="s">
        <v>986</v>
      </c>
      <c r="M437" s="7">
        <v>241473</v>
      </c>
      <c r="N437" s="9" t="str">
        <f>_xlfn.IFNA(VLOOKUP(I437,[1]ALL!$B:$H,3,0),"")</f>
        <v/>
      </c>
      <c r="O437" s="10" t="s">
        <v>1842</v>
      </c>
      <c r="P437" s="5" t="s">
        <v>121</v>
      </c>
      <c r="Q437" s="5" t="s">
        <v>12</v>
      </c>
      <c r="R437" s="5" t="s">
        <v>12</v>
      </c>
    </row>
    <row r="438" spans="1:18" hidden="1" x14ac:dyDescent="0.25">
      <c r="A438" s="5" t="s">
        <v>40</v>
      </c>
      <c r="B438" s="5" t="s">
        <v>1843</v>
      </c>
      <c r="C438" s="35" t="s">
        <v>1844</v>
      </c>
      <c r="D438" s="5"/>
      <c r="E438" s="5" t="s">
        <v>24</v>
      </c>
      <c r="F438" s="5" t="str">
        <f t="shared" si="121"/>
        <v>Operational</v>
      </c>
      <c r="G438" s="5" t="str">
        <f t="shared" si="123"/>
        <v>-</v>
      </c>
      <c r="H438" s="5" t="s">
        <v>13</v>
      </c>
      <c r="I438" s="5" t="str">
        <f t="shared" si="124"/>
        <v>-</v>
      </c>
      <c r="J438" s="5" t="str">
        <f t="shared" si="125"/>
        <v>Staff</v>
      </c>
      <c r="K438" s="7" t="s">
        <v>1283</v>
      </c>
      <c r="L438" s="7" t="s">
        <v>942</v>
      </c>
      <c r="M438" s="7" t="s">
        <v>12</v>
      </c>
      <c r="N438" s="9" t="str">
        <f>_xlfn.IFNA(VLOOKUP(I438,[1]ALL!$B:$H,3,0),"")</f>
        <v/>
      </c>
      <c r="O438" s="10" t="s">
        <v>12</v>
      </c>
      <c r="P438" s="5" t="s">
        <v>121</v>
      </c>
      <c r="Q438" s="5" t="s">
        <v>12</v>
      </c>
      <c r="R438" s="5" t="s">
        <v>12</v>
      </c>
    </row>
    <row r="439" spans="1:18" hidden="1" x14ac:dyDescent="0.25">
      <c r="A439" s="5" t="s">
        <v>40</v>
      </c>
      <c r="B439" s="5" t="s">
        <v>1845</v>
      </c>
      <c r="C439" s="5" t="s">
        <v>1846</v>
      </c>
      <c r="D439" s="5"/>
      <c r="E439" s="5" t="s">
        <v>24</v>
      </c>
      <c r="F439" s="5" t="str">
        <f t="shared" si="121"/>
        <v>Engineering</v>
      </c>
      <c r="G439" s="5" t="str">
        <f t="shared" si="123"/>
        <v>Utility Staff</v>
      </c>
      <c r="H439" s="5" t="s">
        <v>13</v>
      </c>
      <c r="I439" s="5">
        <f t="shared" si="124"/>
        <v>220527</v>
      </c>
      <c r="J439" s="5" t="str">
        <f t="shared" si="125"/>
        <v>Staff</v>
      </c>
      <c r="K439" s="7" t="str">
        <f>_xlfn.IFNA(VLOOKUP(I439,[1]ALL!$B:$H,7,0),"")</f>
        <v>Unit - MOI</v>
      </c>
      <c r="L439" s="7" t="str">
        <f>_xlfn.IFNA(VLOOKUP(I439,[1]ALL!$B:$H,5,0),"")</f>
        <v>Staff</v>
      </c>
      <c r="M439" s="7">
        <v>220527</v>
      </c>
      <c r="N439" s="9">
        <f>_xlfn.IFNA(VLOOKUP(I439,[1]ALL!$B:$H,3,0),"")</f>
        <v>44658</v>
      </c>
      <c r="O439" s="10" t="str">
        <f>_xlfn.IFNA(VLOOKUP(I439,[1]ALL!$B:$H,6,0),"")</f>
        <v>Utility Staff</v>
      </c>
      <c r="P439" s="5" t="str">
        <f>_xlfn.IFNA(VLOOKUP(I439,[1]ALL!$B:$H,4,0),"")</f>
        <v>Engineering</v>
      </c>
      <c r="Q439" s="5" t="s">
        <v>12</v>
      </c>
      <c r="R439" s="5" t="s">
        <v>12</v>
      </c>
    </row>
    <row r="440" spans="1:18" hidden="1" x14ac:dyDescent="0.25">
      <c r="A440" s="5" t="s">
        <v>743</v>
      </c>
      <c r="B440" s="5" t="s">
        <v>1847</v>
      </c>
      <c r="C440" s="5" t="s">
        <v>1848</v>
      </c>
      <c r="D440" s="5"/>
      <c r="E440" s="5" t="s">
        <v>24</v>
      </c>
      <c r="F440" s="5" t="str">
        <f t="shared" ref="F440:F468" si="126">P440</f>
        <v>Operational</v>
      </c>
      <c r="G440" s="5" t="s">
        <v>1849</v>
      </c>
      <c r="H440" s="5" t="s">
        <v>13</v>
      </c>
      <c r="I440" s="5" t="str">
        <f t="shared" si="124"/>
        <v>-</v>
      </c>
      <c r="J440" s="5" t="str">
        <f t="shared" si="125"/>
        <v>Staff</v>
      </c>
      <c r="K440" s="7" t="s">
        <v>1283</v>
      </c>
      <c r="L440" s="7" t="s">
        <v>942</v>
      </c>
      <c r="M440" s="7" t="s">
        <v>12</v>
      </c>
      <c r="N440" s="5"/>
      <c r="O440" s="10" t="s">
        <v>1849</v>
      </c>
      <c r="P440" s="5" t="s">
        <v>121</v>
      </c>
      <c r="Q440" s="5" t="s">
        <v>12</v>
      </c>
      <c r="R440" s="5" t="s">
        <v>12</v>
      </c>
    </row>
    <row r="441" spans="1:18" hidden="1" x14ac:dyDescent="0.25">
      <c r="A441" s="5" t="s">
        <v>40</v>
      </c>
      <c r="B441" s="5" t="s">
        <v>1850</v>
      </c>
      <c r="C441" s="5" t="s">
        <v>1851</v>
      </c>
      <c r="D441" s="5"/>
      <c r="E441" s="5" t="s">
        <v>24</v>
      </c>
      <c r="F441" s="5" t="str">
        <f t="shared" si="126"/>
        <v>GE &amp; TR</v>
      </c>
      <c r="G441" s="5" t="str">
        <f t="shared" ref="G441:G455" si="127">O441</f>
        <v>Tenant Relation Staff</v>
      </c>
      <c r="H441" s="5" t="s">
        <v>13</v>
      </c>
      <c r="I441" s="5">
        <f t="shared" si="124"/>
        <v>150477</v>
      </c>
      <c r="J441" s="5" t="str">
        <f t="shared" si="125"/>
        <v>Senior Staff</v>
      </c>
      <c r="K441" s="7" t="str">
        <f>_xlfn.IFNA(VLOOKUP(I441,[1]ALL!$B:$H,7,0),"")</f>
        <v>Unit - MOI</v>
      </c>
      <c r="L441" s="7" t="str">
        <f>_xlfn.IFNA(VLOOKUP(I441,[1]ALL!$B:$H,5,0),"")</f>
        <v>Senior Staff</v>
      </c>
      <c r="M441" s="7">
        <v>150477</v>
      </c>
      <c r="N441" s="9">
        <f>_xlfn.IFNA(VLOOKUP(I441,[1]ALL!$B:$H,3,0),"")</f>
        <v>42158</v>
      </c>
      <c r="O441" s="10" t="str">
        <f>_xlfn.IFNA(VLOOKUP(I441,[1]ALL!$B:$H,6,0),"")</f>
        <v>Tenant Relation Staff</v>
      </c>
      <c r="P441" s="5" t="s">
        <v>645</v>
      </c>
      <c r="Q441" s="5" t="s">
        <v>12</v>
      </c>
      <c r="R441" s="5" t="s">
        <v>12</v>
      </c>
    </row>
    <row r="442" spans="1:18" hidden="1" x14ac:dyDescent="0.25">
      <c r="A442" s="5" t="s">
        <v>40</v>
      </c>
      <c r="B442" s="5" t="s">
        <v>599</v>
      </c>
      <c r="C442" s="5" t="s">
        <v>600</v>
      </c>
      <c r="D442" s="5" t="s">
        <v>1852</v>
      </c>
      <c r="E442" s="5" t="s">
        <v>24</v>
      </c>
      <c r="F442" s="5" t="str">
        <f t="shared" si="126"/>
        <v>Operational</v>
      </c>
      <c r="G442" s="5" t="str">
        <f t="shared" si="127"/>
        <v>Deputy Operation Manager</v>
      </c>
      <c r="H442" s="5" t="s">
        <v>14</v>
      </c>
      <c r="I442" s="5" t="str">
        <f t="shared" si="124"/>
        <v>-</v>
      </c>
      <c r="J442" s="5" t="str">
        <f t="shared" si="125"/>
        <v>Assistant Manager</v>
      </c>
      <c r="K442" s="7" t="s">
        <v>1283</v>
      </c>
      <c r="L442" s="7" t="s">
        <v>1120</v>
      </c>
      <c r="M442" s="7" t="s">
        <v>12</v>
      </c>
      <c r="N442" s="9">
        <v>45796</v>
      </c>
      <c r="O442" s="10" t="s">
        <v>383</v>
      </c>
      <c r="P442" s="5" t="s">
        <v>121</v>
      </c>
      <c r="Q442" s="5" t="s">
        <v>1019</v>
      </c>
      <c r="R442" s="5" t="s">
        <v>1853</v>
      </c>
    </row>
    <row r="443" spans="1:18" hidden="1" x14ac:dyDescent="0.25">
      <c r="A443" s="5" t="s">
        <v>40</v>
      </c>
      <c r="B443" s="5" t="s">
        <v>1854</v>
      </c>
      <c r="C443" s="5" t="s">
        <v>12</v>
      </c>
      <c r="D443" s="5" t="s">
        <v>1855</v>
      </c>
      <c r="E443" s="5" t="s">
        <v>24</v>
      </c>
      <c r="F443" s="5" t="str">
        <f t="shared" si="126"/>
        <v>Operational</v>
      </c>
      <c r="G443" s="5" t="str">
        <f t="shared" si="127"/>
        <v>CCTV Staff</v>
      </c>
      <c r="H443" s="5" t="s">
        <v>13</v>
      </c>
      <c r="I443" s="5" t="str">
        <f t="shared" si="124"/>
        <v>-</v>
      </c>
      <c r="J443" s="5" t="str">
        <f t="shared" si="125"/>
        <v>Staff</v>
      </c>
      <c r="K443" s="7" t="s">
        <v>1283</v>
      </c>
      <c r="L443" s="7" t="s">
        <v>942</v>
      </c>
      <c r="M443" s="7" t="s">
        <v>12</v>
      </c>
      <c r="N443" s="9">
        <v>45775</v>
      </c>
      <c r="O443" s="10" t="s">
        <v>1774</v>
      </c>
      <c r="P443" s="5" t="s">
        <v>121</v>
      </c>
      <c r="Q443" s="5" t="s">
        <v>1223</v>
      </c>
      <c r="R443" s="5" t="s">
        <v>12</v>
      </c>
    </row>
    <row r="444" spans="1:18" hidden="1" x14ac:dyDescent="0.25">
      <c r="A444" s="5" t="s">
        <v>40</v>
      </c>
      <c r="B444" s="5" t="s">
        <v>1771</v>
      </c>
      <c r="C444" s="5" t="s">
        <v>1856</v>
      </c>
      <c r="D444" s="5"/>
      <c r="E444" s="5" t="s">
        <v>24</v>
      </c>
      <c r="F444" s="5" t="str">
        <f t="shared" si="126"/>
        <v>Engineering</v>
      </c>
      <c r="G444" s="5" t="str">
        <f t="shared" si="127"/>
        <v>Plumbing Supervisor</v>
      </c>
      <c r="H444" s="5" t="s">
        <v>13</v>
      </c>
      <c r="I444" s="5">
        <f t="shared" si="124"/>
        <v>100830</v>
      </c>
      <c r="J444" s="5" t="str">
        <f t="shared" si="125"/>
        <v>Supervisor</v>
      </c>
      <c r="K444" s="7" t="str">
        <f>_xlfn.IFNA(VLOOKUP(I444,[1]ALL!$B:$H,7,0),"")</f>
        <v>Unit - MOI</v>
      </c>
      <c r="L444" s="7" t="s">
        <v>986</v>
      </c>
      <c r="M444" s="7">
        <v>100830</v>
      </c>
      <c r="N444" s="9">
        <f>_xlfn.IFNA(VLOOKUP(I444,[1]ALL!$B:$H,3,0),"")</f>
        <v>38506</v>
      </c>
      <c r="O444" s="10" t="s">
        <v>994</v>
      </c>
      <c r="P444" s="5" t="str">
        <f>_xlfn.IFNA(VLOOKUP(I444,[1]ALL!$B:$H,4,0),"")</f>
        <v>Engineering</v>
      </c>
      <c r="Q444" s="5" t="s">
        <v>12</v>
      </c>
      <c r="R444" s="5" t="s">
        <v>12</v>
      </c>
    </row>
    <row r="445" spans="1:18" hidden="1" x14ac:dyDescent="0.25">
      <c r="A445" s="5" t="s">
        <v>40</v>
      </c>
      <c r="B445" s="5" t="s">
        <v>1857</v>
      </c>
      <c r="C445" s="5" t="s">
        <v>1858</v>
      </c>
      <c r="D445" s="5"/>
      <c r="E445" s="5" t="s">
        <v>24</v>
      </c>
      <c r="F445" s="5" t="str">
        <f t="shared" si="126"/>
        <v>Operational</v>
      </c>
      <c r="G445" s="5" t="str">
        <f t="shared" si="127"/>
        <v>HSE Staff</v>
      </c>
      <c r="H445" s="5" t="s">
        <v>13</v>
      </c>
      <c r="I445" s="5">
        <f t="shared" si="124"/>
        <v>220687</v>
      </c>
      <c r="J445" s="5" t="str">
        <f t="shared" si="125"/>
        <v>Staff</v>
      </c>
      <c r="K445" s="7" t="str">
        <f>_xlfn.IFNA(VLOOKUP(I445,[1]ALL!$B:$H,7,0),"")</f>
        <v>Unit - MOI</v>
      </c>
      <c r="L445" s="7" t="str">
        <f>_xlfn.IFNA(VLOOKUP(I445,[1]ALL!$B:$H,5,0),"")</f>
        <v>Staff</v>
      </c>
      <c r="M445" s="7">
        <v>220687</v>
      </c>
      <c r="N445" s="9">
        <f>_xlfn.IFNA(VLOOKUP(I445,[1]ALL!$B:$H,3,0),"")</f>
        <v>44698</v>
      </c>
      <c r="O445" s="10" t="str">
        <f>_xlfn.IFNA(VLOOKUP(I445,[1]ALL!$B:$H,6,0),"")</f>
        <v>HSE Staff</v>
      </c>
      <c r="P445" s="5" t="s">
        <v>121</v>
      </c>
      <c r="Q445" s="5" t="s">
        <v>12</v>
      </c>
      <c r="R445" s="5" t="s">
        <v>12</v>
      </c>
    </row>
    <row r="446" spans="1:18" hidden="1" x14ac:dyDescent="0.25">
      <c r="A446" s="5" t="s">
        <v>40</v>
      </c>
      <c r="B446" s="5" t="s">
        <v>1859</v>
      </c>
      <c r="C446" s="5" t="s">
        <v>1860</v>
      </c>
      <c r="D446" s="5"/>
      <c r="E446" s="5" t="s">
        <v>24</v>
      </c>
      <c r="F446" s="5" t="str">
        <f t="shared" si="126"/>
        <v>GE &amp; TR</v>
      </c>
      <c r="G446" s="5" t="str">
        <f t="shared" si="127"/>
        <v>Tenant Relation Staff</v>
      </c>
      <c r="H446" s="5" t="s">
        <v>13</v>
      </c>
      <c r="I446" s="5">
        <f t="shared" si="124"/>
        <v>150820</v>
      </c>
      <c r="J446" s="5" t="str">
        <f t="shared" si="125"/>
        <v>Senior Staff</v>
      </c>
      <c r="K446" s="7" t="str">
        <f>_xlfn.IFNA(VLOOKUP(I446,[1]ALL!$B:$H,7,0),"")</f>
        <v>Unit - MOI</v>
      </c>
      <c r="L446" s="7" t="str">
        <f>_xlfn.IFNA(VLOOKUP(I446,[1]ALL!$B:$H,5,0),"")</f>
        <v>Senior Staff</v>
      </c>
      <c r="M446" s="7">
        <v>150820</v>
      </c>
      <c r="N446" s="9">
        <f>_xlfn.IFNA(VLOOKUP(I446,[1]ALL!$B:$H,3,0),"")</f>
        <v>42270</v>
      </c>
      <c r="O446" s="10" t="str">
        <f>_xlfn.IFNA(VLOOKUP(I446,[1]ALL!$B:$H,6,0),"")</f>
        <v>Tenant Relation Staff</v>
      </c>
      <c r="P446" s="5" t="s">
        <v>645</v>
      </c>
      <c r="Q446" s="5" t="s">
        <v>12</v>
      </c>
      <c r="R446" s="5" t="s">
        <v>12</v>
      </c>
    </row>
    <row r="447" spans="1:18" hidden="1" x14ac:dyDescent="0.25">
      <c r="A447" s="5" t="s">
        <v>40</v>
      </c>
      <c r="B447" s="5" t="s">
        <v>1861</v>
      </c>
      <c r="C447" t="s">
        <v>1862</v>
      </c>
      <c r="D447" s="5" t="s">
        <v>1863</v>
      </c>
      <c r="E447" s="5" t="s">
        <v>24</v>
      </c>
      <c r="F447" s="5" t="str">
        <f t="shared" si="126"/>
        <v>Operational</v>
      </c>
      <c r="G447" s="5" t="str">
        <f t="shared" si="127"/>
        <v>F &amp; B Staff</v>
      </c>
      <c r="H447" s="5" t="s">
        <v>13</v>
      </c>
      <c r="I447" s="5">
        <f t="shared" si="124"/>
        <v>250104</v>
      </c>
      <c r="J447" s="5" t="str">
        <f t="shared" si="125"/>
        <v>Staff</v>
      </c>
      <c r="K447" s="7" t="s">
        <v>1283</v>
      </c>
      <c r="L447" s="7" t="s">
        <v>942</v>
      </c>
      <c r="M447" s="7">
        <v>250104</v>
      </c>
      <c r="N447" s="9">
        <v>45691</v>
      </c>
      <c r="O447" s="10" t="s">
        <v>1440</v>
      </c>
      <c r="P447" s="5" t="s">
        <v>121</v>
      </c>
      <c r="Q447" s="5" t="s">
        <v>12</v>
      </c>
      <c r="R447" s="5" t="s">
        <v>12</v>
      </c>
    </row>
    <row r="448" spans="1:18" hidden="1" x14ac:dyDescent="0.25">
      <c r="A448" s="5" t="s">
        <v>40</v>
      </c>
      <c r="B448" s="5" t="s">
        <v>1864</v>
      </c>
      <c r="C448" t="s">
        <v>1865</v>
      </c>
      <c r="D448" s="5" t="s">
        <v>1866</v>
      </c>
      <c r="E448" s="5" t="s">
        <v>24</v>
      </c>
      <c r="F448" s="5" t="str">
        <f t="shared" si="126"/>
        <v>Operational</v>
      </c>
      <c r="G448" s="5" t="str">
        <f t="shared" si="127"/>
        <v>HSE Staff</v>
      </c>
      <c r="H448" s="5" t="s">
        <v>13</v>
      </c>
      <c r="I448" s="5">
        <f t="shared" si="124"/>
        <v>241182</v>
      </c>
      <c r="J448" s="5" t="str">
        <f t="shared" si="125"/>
        <v>Staff</v>
      </c>
      <c r="K448" s="7" t="s">
        <v>1283</v>
      </c>
      <c r="L448" s="7" t="s">
        <v>942</v>
      </c>
      <c r="M448" s="7">
        <v>241182</v>
      </c>
      <c r="N448" s="9">
        <v>45298</v>
      </c>
      <c r="O448" s="10" t="s">
        <v>740</v>
      </c>
      <c r="P448" s="5" t="s">
        <v>121</v>
      </c>
      <c r="Q448" s="5" t="s">
        <v>12</v>
      </c>
      <c r="R448" s="5" t="s">
        <v>12</v>
      </c>
    </row>
    <row r="449" spans="1:18" hidden="1" x14ac:dyDescent="0.25">
      <c r="A449" s="5" t="s">
        <v>40</v>
      </c>
      <c r="B449" s="5" t="s">
        <v>1867</v>
      </c>
      <c r="C449" s="5" t="s">
        <v>1868</v>
      </c>
      <c r="D449" s="5" t="s">
        <v>1869</v>
      </c>
      <c r="E449" s="5" t="s">
        <v>24</v>
      </c>
      <c r="F449" s="5" t="str">
        <f t="shared" si="126"/>
        <v>Operational</v>
      </c>
      <c r="G449" s="5" t="str">
        <f t="shared" si="127"/>
        <v>Security &amp; CCTV Supervisor</v>
      </c>
      <c r="H449" s="5" t="s">
        <v>13</v>
      </c>
      <c r="I449" s="5">
        <f t="shared" si="124"/>
        <v>242286</v>
      </c>
      <c r="J449" s="5" t="str">
        <f t="shared" si="125"/>
        <v>Supervisor</v>
      </c>
      <c r="K449" s="7" t="s">
        <v>1283</v>
      </c>
      <c r="L449" s="7" t="s">
        <v>986</v>
      </c>
      <c r="M449" s="7">
        <v>242286</v>
      </c>
      <c r="N449" s="9">
        <v>45670</v>
      </c>
      <c r="O449" s="10" t="s">
        <v>1870</v>
      </c>
      <c r="P449" s="5" t="s">
        <v>121</v>
      </c>
      <c r="Q449" s="5" t="s">
        <v>12</v>
      </c>
      <c r="R449" s="5" t="s">
        <v>12</v>
      </c>
    </row>
    <row r="450" spans="1:18" hidden="1" x14ac:dyDescent="0.25">
      <c r="A450" s="5" t="s">
        <v>40</v>
      </c>
      <c r="B450" s="5" t="s">
        <v>601</v>
      </c>
      <c r="C450" s="5" t="s">
        <v>602</v>
      </c>
      <c r="D450" s="5" t="s">
        <v>1871</v>
      </c>
      <c r="E450" s="5" t="s">
        <v>24</v>
      </c>
      <c r="F450" s="5" t="str">
        <f t="shared" si="126"/>
        <v>Engineering</v>
      </c>
      <c r="G450" s="5" t="str">
        <f t="shared" si="127"/>
        <v>Engineering Asst. Manager</v>
      </c>
      <c r="H450" s="5" t="s">
        <v>14</v>
      </c>
      <c r="I450" s="5">
        <f t="shared" si="124"/>
        <v>240814</v>
      </c>
      <c r="J450" s="5" t="str">
        <f t="shared" si="125"/>
        <v>Assistant Manager</v>
      </c>
      <c r="K450" s="7" t="s">
        <v>1283</v>
      </c>
      <c r="L450" s="7" t="s">
        <v>1120</v>
      </c>
      <c r="M450" s="7">
        <v>240814</v>
      </c>
      <c r="N450" s="9">
        <v>45414</v>
      </c>
      <c r="O450" s="10" t="s">
        <v>603</v>
      </c>
      <c r="P450" s="5" t="s">
        <v>271</v>
      </c>
      <c r="Q450" s="5" t="s">
        <v>12</v>
      </c>
      <c r="R450" s="5" t="s">
        <v>12</v>
      </c>
    </row>
    <row r="451" spans="1:18" hidden="1" x14ac:dyDescent="0.25">
      <c r="A451" s="5" t="s">
        <v>40</v>
      </c>
      <c r="B451" s="5" t="s">
        <v>1872</v>
      </c>
      <c r="C451" s="5" t="s">
        <v>1873</v>
      </c>
      <c r="D451" s="5"/>
      <c r="E451" s="5" t="s">
        <v>24</v>
      </c>
      <c r="F451" s="5" t="str">
        <f t="shared" si="126"/>
        <v>Operational</v>
      </c>
      <c r="G451" s="5" t="str">
        <f t="shared" si="127"/>
        <v>Operation Mall Administration Staff</v>
      </c>
      <c r="H451" s="5" t="s">
        <v>13</v>
      </c>
      <c r="I451" s="5">
        <f t="shared" si="124"/>
        <v>101834</v>
      </c>
      <c r="J451" s="5" t="str">
        <f t="shared" si="125"/>
        <v>Staff</v>
      </c>
      <c r="K451" s="7" t="str">
        <f>_xlfn.IFNA(VLOOKUP(I451,[1]ALL!$B:$H,7,0),"")</f>
        <v>Unit - MOI</v>
      </c>
      <c r="L451" s="7" t="str">
        <f>_xlfn.IFNA(VLOOKUP(I451,[1]ALL!$B:$H,5,0),"")</f>
        <v>Staff</v>
      </c>
      <c r="M451" s="7">
        <v>101834</v>
      </c>
      <c r="N451" s="9">
        <f>_xlfn.IFNA(VLOOKUP(I451,[1]ALL!$B:$H,3,0),"")</f>
        <v>39706</v>
      </c>
      <c r="O451" s="10" t="str">
        <f>_xlfn.IFNA(VLOOKUP(I451,[1]ALL!$B:$H,6,0),"")</f>
        <v>Operation Mall Administration Staff</v>
      </c>
      <c r="P451" s="5" t="s">
        <v>121</v>
      </c>
      <c r="Q451" s="5" t="s">
        <v>12</v>
      </c>
      <c r="R451" s="5" t="s">
        <v>12</v>
      </c>
    </row>
    <row r="452" spans="1:18" hidden="1" x14ac:dyDescent="0.25">
      <c r="A452" s="5" t="s">
        <v>40</v>
      </c>
      <c r="B452" s="5" t="s">
        <v>1874</v>
      </c>
      <c r="C452" t="s">
        <v>1875</v>
      </c>
      <c r="D452" s="5"/>
      <c r="E452" s="5" t="s">
        <v>24</v>
      </c>
      <c r="F452" s="5" t="str">
        <f t="shared" si="126"/>
        <v>Engineering</v>
      </c>
      <c r="G452" s="5" t="str">
        <f t="shared" si="127"/>
        <v>Engineering Administration Staff</v>
      </c>
      <c r="H452" s="5" t="s">
        <v>14</v>
      </c>
      <c r="I452" s="5">
        <f t="shared" si="124"/>
        <v>220528</v>
      </c>
      <c r="J452" s="5" t="str">
        <f t="shared" si="125"/>
        <v>Staff</v>
      </c>
      <c r="K452" s="7" t="str">
        <f>_xlfn.IFNA(VLOOKUP(I452,[1]ALL!$B:$H,7,0),"")</f>
        <v>Unit - MOI</v>
      </c>
      <c r="L452" s="7" t="str">
        <f>_xlfn.IFNA(VLOOKUP(I452,[1]ALL!$B:$H,5,0),"")</f>
        <v>Staff</v>
      </c>
      <c r="M452" s="7">
        <v>220528</v>
      </c>
      <c r="N452" s="9">
        <f>_xlfn.IFNA(VLOOKUP(I452,[1]ALL!$B:$H,3,0),"")</f>
        <v>44658</v>
      </c>
      <c r="O452" s="10" t="str">
        <f>_xlfn.IFNA(VLOOKUP(I452,[1]ALL!$B:$H,6,0),"")</f>
        <v>Engineering Administration Staff</v>
      </c>
      <c r="P452" s="5" t="str">
        <f>_xlfn.IFNA(VLOOKUP(I452,[1]ALL!$B:$H,4,0),"")</f>
        <v>Engineering</v>
      </c>
      <c r="Q452" s="5" t="s">
        <v>12</v>
      </c>
      <c r="R452" s="5" t="s">
        <v>12</v>
      </c>
    </row>
    <row r="453" spans="1:18" hidden="1" x14ac:dyDescent="0.25">
      <c r="A453" s="5" t="s">
        <v>40</v>
      </c>
      <c r="B453" s="5" t="s">
        <v>1876</v>
      </c>
      <c r="C453" s="5" t="s">
        <v>1877</v>
      </c>
      <c r="D453" s="5" t="s">
        <v>1878</v>
      </c>
      <c r="E453" s="5" t="s">
        <v>24</v>
      </c>
      <c r="F453" s="5" t="str">
        <f t="shared" si="126"/>
        <v>Operational</v>
      </c>
      <c r="G453" s="5" t="str">
        <f t="shared" si="127"/>
        <v>F &amp; B Staff</v>
      </c>
      <c r="H453" s="5" t="s">
        <v>13</v>
      </c>
      <c r="I453" s="5">
        <f t="shared" si="124"/>
        <v>231822</v>
      </c>
      <c r="J453" s="5" t="str">
        <f t="shared" si="125"/>
        <v>Staff</v>
      </c>
      <c r="K453" s="7" t="str">
        <f>_xlfn.IFNA(VLOOKUP(I453,[1]ALL!$B:$H,7,0),"")</f>
        <v>Unit - MOI</v>
      </c>
      <c r="L453" s="7" t="str">
        <f>_xlfn.IFNA(VLOOKUP(I453,[1]ALL!$B:$H,5,0),"")</f>
        <v>Staff</v>
      </c>
      <c r="M453" s="7">
        <v>231822</v>
      </c>
      <c r="N453" s="9">
        <f>_xlfn.IFNA(VLOOKUP(I453,[1]ALL!$B:$H,3,0),"")</f>
        <v>45215</v>
      </c>
      <c r="O453" s="10" t="str">
        <f>_xlfn.IFNA(VLOOKUP(I453,[1]ALL!$B:$H,6,0),"")</f>
        <v>F &amp; B Staff</v>
      </c>
      <c r="P453" s="5" t="s">
        <v>121</v>
      </c>
      <c r="Q453" s="5" t="s">
        <v>12</v>
      </c>
      <c r="R453" s="5" t="s">
        <v>12</v>
      </c>
    </row>
    <row r="454" spans="1:18" hidden="1" x14ac:dyDescent="0.25">
      <c r="A454" s="5" t="s">
        <v>40</v>
      </c>
      <c r="B454" s="5" t="s">
        <v>1879</v>
      </c>
      <c r="C454" t="s">
        <v>1880</v>
      </c>
      <c r="D454" s="5"/>
      <c r="E454" s="5" t="s">
        <v>24</v>
      </c>
      <c r="F454" s="5" t="str">
        <f t="shared" si="126"/>
        <v>GE &amp; TR</v>
      </c>
      <c r="G454" s="5" t="str">
        <f t="shared" si="127"/>
        <v>Tenant Relation Staff</v>
      </c>
      <c r="H454" s="5" t="s">
        <v>13</v>
      </c>
      <c r="I454" s="5">
        <f t="shared" si="124"/>
        <v>101935</v>
      </c>
      <c r="J454" s="5" t="str">
        <f t="shared" si="125"/>
        <v>Senior Staff</v>
      </c>
      <c r="K454" s="7" t="str">
        <f>_xlfn.IFNA(VLOOKUP(I454,[1]ALL!$B:$H,7,0),"")</f>
        <v>Unit - MOI</v>
      </c>
      <c r="L454" s="7" t="str">
        <f>_xlfn.IFNA(VLOOKUP(I454,[1]ALL!$B:$H,5,0),"")</f>
        <v>Senior Staff</v>
      </c>
      <c r="M454" s="7">
        <v>101935</v>
      </c>
      <c r="N454" s="9">
        <f>_xlfn.IFNA(VLOOKUP(I454,[1]ALL!$B:$H,3,0),"")</f>
        <v>39776</v>
      </c>
      <c r="O454" s="10" t="str">
        <f>_xlfn.IFNA(VLOOKUP(I454,[1]ALL!$B:$H,6,0),"")</f>
        <v>Tenant Relation Staff</v>
      </c>
      <c r="P454" s="5" t="s">
        <v>645</v>
      </c>
      <c r="Q454" s="5" t="s">
        <v>12</v>
      </c>
      <c r="R454" s="5" t="s">
        <v>12</v>
      </c>
    </row>
    <row r="455" spans="1:18" hidden="1" x14ac:dyDescent="0.25">
      <c r="A455" s="5" t="s">
        <v>40</v>
      </c>
      <c r="B455" s="5" t="s">
        <v>1881</v>
      </c>
      <c r="C455" s="5" t="s">
        <v>1882</v>
      </c>
      <c r="D455" s="5" t="s">
        <v>1883</v>
      </c>
      <c r="E455" s="5" t="s">
        <v>24</v>
      </c>
      <c r="F455" s="5" t="str">
        <f t="shared" si="126"/>
        <v>GE &amp; TR</v>
      </c>
      <c r="G455" s="5" t="str">
        <f t="shared" si="127"/>
        <v>GEA Staff</v>
      </c>
      <c r="H455" s="5" t="s">
        <v>13</v>
      </c>
      <c r="I455" s="5">
        <f t="shared" si="124"/>
        <v>242056</v>
      </c>
      <c r="J455" s="5" t="str">
        <f t="shared" si="125"/>
        <v>Staff</v>
      </c>
      <c r="K455" s="7" t="s">
        <v>1283</v>
      </c>
      <c r="L455" s="7" t="s">
        <v>942</v>
      </c>
      <c r="M455" s="7">
        <v>242056</v>
      </c>
      <c r="N455" s="9">
        <v>45607</v>
      </c>
      <c r="O455" s="10" t="s">
        <v>1763</v>
      </c>
      <c r="P455" s="5" t="s">
        <v>645</v>
      </c>
      <c r="Q455" s="5" t="s">
        <v>12</v>
      </c>
      <c r="R455" s="5" t="s">
        <v>12</v>
      </c>
    </row>
    <row r="456" spans="1:18" hidden="1" x14ac:dyDescent="0.25">
      <c r="A456" s="5" t="s">
        <v>743</v>
      </c>
      <c r="B456" s="5" t="s">
        <v>682</v>
      </c>
      <c r="C456" t="s">
        <v>1884</v>
      </c>
      <c r="D456" s="5"/>
      <c r="E456" s="5" t="s">
        <v>24</v>
      </c>
      <c r="F456" s="5" t="str">
        <f t="shared" si="126"/>
        <v>GE &amp; TR</v>
      </c>
      <c r="G456" s="5" t="s">
        <v>728</v>
      </c>
      <c r="H456" s="5" t="s">
        <v>13</v>
      </c>
      <c r="I456" s="5" t="str">
        <f t="shared" si="124"/>
        <v>-</v>
      </c>
      <c r="J456" s="5" t="str">
        <f t="shared" si="125"/>
        <v>Staff</v>
      </c>
      <c r="K456" s="7" t="s">
        <v>1283</v>
      </c>
      <c r="L456" s="7" t="s">
        <v>942</v>
      </c>
      <c r="M456" s="7" t="s">
        <v>12</v>
      </c>
      <c r="N456" s="5"/>
      <c r="O456" s="10" t="s">
        <v>728</v>
      </c>
      <c r="P456" s="5" t="s">
        <v>645</v>
      </c>
      <c r="Q456" s="5" t="s">
        <v>12</v>
      </c>
      <c r="R456" s="5" t="s">
        <v>12</v>
      </c>
    </row>
    <row r="457" spans="1:18" hidden="1" x14ac:dyDescent="0.25">
      <c r="A457" s="5" t="s">
        <v>40</v>
      </c>
      <c r="B457" s="5" t="s">
        <v>1885</v>
      </c>
      <c r="C457" s="5" t="s">
        <v>1886</v>
      </c>
      <c r="D457" s="5" t="s">
        <v>1887</v>
      </c>
      <c r="E457" s="5" t="s">
        <v>24</v>
      </c>
      <c r="F457" s="5" t="str">
        <f t="shared" si="126"/>
        <v>Engineering</v>
      </c>
      <c r="G457" s="5" t="str">
        <f t="shared" ref="G457:G487" si="128">O457</f>
        <v>Civil Staff</v>
      </c>
      <c r="H457" s="5" t="s">
        <v>13</v>
      </c>
      <c r="I457" s="5">
        <f t="shared" si="124"/>
        <v>101629</v>
      </c>
      <c r="J457" s="5" t="str">
        <f t="shared" si="125"/>
        <v>Senior Staff</v>
      </c>
      <c r="K457" s="7" t="str">
        <f>_xlfn.IFNA(VLOOKUP(I457,[1]ALL!$B:$H,7,0),"")</f>
        <v>Unit - MOI</v>
      </c>
      <c r="L457" s="7" t="str">
        <f>_xlfn.IFNA(VLOOKUP(I457,[1]ALL!$B:$H,5,0),"")</f>
        <v>Senior Staff</v>
      </c>
      <c r="M457" s="7">
        <v>101629</v>
      </c>
      <c r="N457" s="9">
        <f>_xlfn.IFNA(VLOOKUP(I457,[1]ALL!$B:$H,3,0),"")</f>
        <v>39611</v>
      </c>
      <c r="O457" s="10" t="str">
        <f>_xlfn.IFNA(VLOOKUP(I457,[1]ALL!$B:$H,6,0),"")</f>
        <v>Civil Staff</v>
      </c>
      <c r="P457" s="5" t="str">
        <f>_xlfn.IFNA(VLOOKUP(I457,[1]ALL!$B:$H,4,0),"")</f>
        <v>Engineering</v>
      </c>
      <c r="Q457" s="5" t="s">
        <v>12</v>
      </c>
      <c r="R457" s="5" t="s">
        <v>12</v>
      </c>
    </row>
    <row r="458" spans="1:18" hidden="1" x14ac:dyDescent="0.25">
      <c r="A458" s="5" t="s">
        <v>40</v>
      </c>
      <c r="B458" s="5" t="s">
        <v>1888</v>
      </c>
      <c r="C458" s="5" t="s">
        <v>1889</v>
      </c>
      <c r="D458" s="5" t="s">
        <v>1890</v>
      </c>
      <c r="E458" s="5" t="s">
        <v>24</v>
      </c>
      <c r="F458" s="5" t="str">
        <f t="shared" si="126"/>
        <v>Operational</v>
      </c>
      <c r="G458" s="5" t="str">
        <f t="shared" si="128"/>
        <v>F&amp;B Supervisor</v>
      </c>
      <c r="H458" s="5" t="s">
        <v>13</v>
      </c>
      <c r="I458" s="5">
        <f t="shared" si="124"/>
        <v>241894</v>
      </c>
      <c r="J458" s="5" t="str">
        <f t="shared" si="125"/>
        <v>Supervisor</v>
      </c>
      <c r="K458" s="7" t="s">
        <v>1283</v>
      </c>
      <c r="L458" s="7" t="s">
        <v>986</v>
      </c>
      <c r="M458" s="7">
        <v>241894</v>
      </c>
      <c r="N458" s="9">
        <v>45588</v>
      </c>
      <c r="O458" s="10" t="s">
        <v>1891</v>
      </c>
      <c r="P458" s="5" t="s">
        <v>121</v>
      </c>
      <c r="Q458" s="5" t="s">
        <v>12</v>
      </c>
      <c r="R458" s="5" t="s">
        <v>12</v>
      </c>
    </row>
    <row r="459" spans="1:18" hidden="1" x14ac:dyDescent="0.25">
      <c r="A459" s="5" t="s">
        <v>40</v>
      </c>
      <c r="B459" s="5" t="s">
        <v>1892</v>
      </c>
      <c r="C459" t="s">
        <v>1893</v>
      </c>
      <c r="D459" s="5" t="s">
        <v>1894</v>
      </c>
      <c r="E459" s="5" t="s">
        <v>24</v>
      </c>
      <c r="F459" s="5" t="str">
        <f t="shared" si="126"/>
        <v>Engineering</v>
      </c>
      <c r="G459" s="5" t="str">
        <f t="shared" si="128"/>
        <v>Electrical Staff</v>
      </c>
      <c r="H459" s="5" t="s">
        <v>13</v>
      </c>
      <c r="I459" s="5">
        <f t="shared" si="124"/>
        <v>241508</v>
      </c>
      <c r="J459" s="5" t="str">
        <f t="shared" si="125"/>
        <v>Staff</v>
      </c>
      <c r="K459" s="7" t="s">
        <v>1283</v>
      </c>
      <c r="L459" s="7" t="s">
        <v>942</v>
      </c>
      <c r="M459" s="7">
        <v>241508</v>
      </c>
      <c r="N459" s="9">
        <v>45523</v>
      </c>
      <c r="O459" s="10" t="s">
        <v>1013</v>
      </c>
      <c r="P459" s="5" t="s">
        <v>271</v>
      </c>
      <c r="Q459" s="5" t="s">
        <v>12</v>
      </c>
      <c r="R459" s="5" t="s">
        <v>12</v>
      </c>
    </row>
    <row r="460" spans="1:18" hidden="1" x14ac:dyDescent="0.25">
      <c r="A460" s="5" t="s">
        <v>40</v>
      </c>
      <c r="B460" s="5" t="s">
        <v>604</v>
      </c>
      <c r="C460" s="5" t="s">
        <v>605</v>
      </c>
      <c r="D460" s="5" t="s">
        <v>1895</v>
      </c>
      <c r="E460" s="5" t="s">
        <v>17</v>
      </c>
      <c r="F460" s="5" t="str">
        <f t="shared" si="126"/>
        <v>Operational</v>
      </c>
      <c r="G460" s="5" t="str">
        <f t="shared" si="128"/>
        <v>Deputy Operation Manager</v>
      </c>
      <c r="H460" s="5" t="s">
        <v>14</v>
      </c>
      <c r="I460" s="5">
        <f t="shared" si="124"/>
        <v>240829</v>
      </c>
      <c r="J460" s="5" t="str">
        <f t="shared" si="125"/>
        <v>Manager</v>
      </c>
      <c r="K460" s="7" t="s">
        <v>1206</v>
      </c>
      <c r="L460" s="7" t="s">
        <v>1248</v>
      </c>
      <c r="M460" s="7">
        <v>240829</v>
      </c>
      <c r="N460" s="9">
        <v>45415</v>
      </c>
      <c r="O460" s="10" t="s">
        <v>383</v>
      </c>
      <c r="P460" s="5" t="s">
        <v>121</v>
      </c>
      <c r="Q460" s="5" t="s">
        <v>12</v>
      </c>
      <c r="R460" s="5" t="s">
        <v>12</v>
      </c>
    </row>
    <row r="461" spans="1:18" hidden="1" x14ac:dyDescent="0.25">
      <c r="A461" s="5" t="s">
        <v>40</v>
      </c>
      <c r="B461" s="5" t="s">
        <v>1896</v>
      </c>
      <c r="C461" t="s">
        <v>1897</v>
      </c>
      <c r="D461" s="5" t="s">
        <v>1898</v>
      </c>
      <c r="E461" s="5" t="s">
        <v>24</v>
      </c>
      <c r="F461" s="5" t="str">
        <f t="shared" si="126"/>
        <v>GE &amp; TR</v>
      </c>
      <c r="G461" s="5" t="str">
        <f t="shared" si="128"/>
        <v>GEA Senior Staff</v>
      </c>
      <c r="H461" s="5" t="s">
        <v>13</v>
      </c>
      <c r="I461" s="5" t="str">
        <f t="shared" si="124"/>
        <v>-</v>
      </c>
      <c r="J461" s="5" t="str">
        <f t="shared" si="125"/>
        <v>Staff</v>
      </c>
      <c r="K461" s="7" t="s">
        <v>1283</v>
      </c>
      <c r="L461" s="7" t="s">
        <v>942</v>
      </c>
      <c r="M461" s="7" t="s">
        <v>12</v>
      </c>
      <c r="N461" s="9">
        <v>45602</v>
      </c>
      <c r="O461" s="10" t="s">
        <v>930</v>
      </c>
      <c r="P461" s="5" t="s">
        <v>645</v>
      </c>
      <c r="Q461" s="5" t="s">
        <v>12</v>
      </c>
      <c r="R461" s="5" t="s">
        <v>12</v>
      </c>
    </row>
    <row r="462" spans="1:18" hidden="1" x14ac:dyDescent="0.25">
      <c r="A462" s="5" t="s">
        <v>40</v>
      </c>
      <c r="B462" s="5" t="s">
        <v>1899</v>
      </c>
      <c r="C462" s="5" t="s">
        <v>1900</v>
      </c>
      <c r="D462" s="5"/>
      <c r="E462" s="5" t="s">
        <v>24</v>
      </c>
      <c r="F462" s="5" t="str">
        <f t="shared" si="126"/>
        <v>Engineering</v>
      </c>
      <c r="G462" s="5" t="str">
        <f t="shared" si="128"/>
        <v>Control Panel Supervisor</v>
      </c>
      <c r="H462" s="5" t="s">
        <v>13</v>
      </c>
      <c r="I462" s="5">
        <f t="shared" si="124"/>
        <v>101773</v>
      </c>
      <c r="J462" s="5" t="str">
        <f t="shared" si="125"/>
        <v>Supervisor</v>
      </c>
      <c r="K462" s="7" t="str">
        <f>_xlfn.IFNA(VLOOKUP(I462,[1]ALL!$B:$H,7,0),"")</f>
        <v>Unit - MOI</v>
      </c>
      <c r="L462" s="7" t="str">
        <f>_xlfn.IFNA(VLOOKUP(I462,[1]ALL!$B:$H,5,0),"")</f>
        <v>Supervisor</v>
      </c>
      <c r="M462" s="7">
        <v>101773</v>
      </c>
      <c r="N462" s="9">
        <f>_xlfn.IFNA(VLOOKUP(I462,[1]ALL!$B:$H,3,0),"")</f>
        <v>39664</v>
      </c>
      <c r="O462" s="10" t="str">
        <f>_xlfn.IFNA(VLOOKUP(I462,[1]ALL!$B:$H,6,0),"")</f>
        <v>Control Panel Supervisor</v>
      </c>
      <c r="P462" s="5" t="str">
        <f>_xlfn.IFNA(VLOOKUP(I462,[1]ALL!$B:$H,4,0),"")</f>
        <v>Engineering</v>
      </c>
      <c r="Q462" s="5" t="s">
        <v>12</v>
      </c>
      <c r="R462" s="5" t="s">
        <v>12</v>
      </c>
    </row>
    <row r="463" spans="1:18" hidden="1" x14ac:dyDescent="0.25">
      <c r="A463" s="5" t="s">
        <v>40</v>
      </c>
      <c r="B463" s="5" t="s">
        <v>1901</v>
      </c>
      <c r="C463" s="5" t="s">
        <v>1902</v>
      </c>
      <c r="D463" s="5" t="s">
        <v>1903</v>
      </c>
      <c r="E463" s="5" t="s">
        <v>24</v>
      </c>
      <c r="F463" s="5" t="str">
        <f t="shared" si="126"/>
        <v>Engineering</v>
      </c>
      <c r="G463" s="5" t="str">
        <f t="shared" si="128"/>
        <v>Control Panel Staff</v>
      </c>
      <c r="H463" s="5" t="s">
        <v>13</v>
      </c>
      <c r="I463" s="5">
        <f t="shared" si="124"/>
        <v>241995</v>
      </c>
      <c r="J463" s="5" t="str">
        <f t="shared" si="125"/>
        <v>Staff</v>
      </c>
      <c r="K463" s="7" t="s">
        <v>1283</v>
      </c>
      <c r="L463" s="7" t="s">
        <v>942</v>
      </c>
      <c r="M463" s="7">
        <v>241995</v>
      </c>
      <c r="N463" s="9">
        <v>45600</v>
      </c>
      <c r="O463" s="10" t="s">
        <v>957</v>
      </c>
      <c r="P463" s="5" t="s">
        <v>271</v>
      </c>
      <c r="Q463" s="5" t="s">
        <v>12</v>
      </c>
      <c r="R463" s="5" t="s">
        <v>12</v>
      </c>
    </row>
    <row r="464" spans="1:18" hidden="1" x14ac:dyDescent="0.25">
      <c r="A464" s="5" t="s">
        <v>40</v>
      </c>
      <c r="B464" s="5" t="s">
        <v>1904</v>
      </c>
      <c r="C464" s="5" t="s">
        <v>1905</v>
      </c>
      <c r="D464" s="5" t="s">
        <v>1906</v>
      </c>
      <c r="E464" s="5" t="s">
        <v>24</v>
      </c>
      <c r="F464" s="5" t="str">
        <f t="shared" si="126"/>
        <v>Center Experience</v>
      </c>
      <c r="G464" s="5" t="str">
        <f t="shared" si="128"/>
        <v>Events Assistant Manager</v>
      </c>
      <c r="H464" s="5" t="s">
        <v>13</v>
      </c>
      <c r="I464" s="5">
        <f t="shared" ref="I464:I494" si="129">M464</f>
        <v>200467</v>
      </c>
      <c r="J464" s="5" t="str">
        <f t="shared" si="125"/>
        <v>Assistant Manager</v>
      </c>
      <c r="K464" s="7" t="str">
        <f>_xlfn.IFNA(VLOOKUP(I464,[1]ALL!$B:$H,7,0),"")</f>
        <v>Unit - MOI</v>
      </c>
      <c r="L464" s="7" t="s">
        <v>1120</v>
      </c>
      <c r="M464" s="7">
        <v>200467</v>
      </c>
      <c r="N464" s="9">
        <f>_xlfn.IFNA(VLOOKUP(I464,[1]ALL!$B:$H,3,0),"")</f>
        <v>44055</v>
      </c>
      <c r="O464" s="10" t="s">
        <v>64</v>
      </c>
      <c r="P464" s="5" t="str">
        <f>_xlfn.IFNA(VLOOKUP(I464,[1]ALL!$B:$H,4,0),"")</f>
        <v>Center Experience</v>
      </c>
      <c r="Q464" s="5" t="s">
        <v>12</v>
      </c>
      <c r="R464" s="5" t="s">
        <v>12</v>
      </c>
    </row>
    <row r="465" spans="1:18" hidden="1" x14ac:dyDescent="0.25">
      <c r="A465" s="5" t="s">
        <v>40</v>
      </c>
      <c r="B465" s="5" t="s">
        <v>1907</v>
      </c>
      <c r="C465" s="5" t="s">
        <v>1908</v>
      </c>
      <c r="D465" s="5" t="s">
        <v>1909</v>
      </c>
      <c r="E465" s="5" t="s">
        <v>24</v>
      </c>
      <c r="F465" s="5" t="str">
        <f t="shared" si="126"/>
        <v>GE &amp; TR</v>
      </c>
      <c r="G465" s="5" t="str">
        <f t="shared" si="128"/>
        <v>GEA Staff</v>
      </c>
      <c r="H465" s="5" t="s">
        <v>13</v>
      </c>
      <c r="I465" s="5">
        <f t="shared" si="129"/>
        <v>250277</v>
      </c>
      <c r="J465" s="5" t="str">
        <f t="shared" si="125"/>
        <v>Staff</v>
      </c>
      <c r="K465" s="7" t="s">
        <v>1283</v>
      </c>
      <c r="L465" s="7" t="s">
        <v>942</v>
      </c>
      <c r="M465" s="7">
        <v>250277</v>
      </c>
      <c r="N465" s="9">
        <v>45733</v>
      </c>
      <c r="O465" s="10" t="s">
        <v>1763</v>
      </c>
      <c r="P465" s="5" t="s">
        <v>645</v>
      </c>
      <c r="Q465" t="s">
        <v>1019</v>
      </c>
      <c r="R465" t="s">
        <v>1910</v>
      </c>
    </row>
    <row r="466" spans="1:18" hidden="1" x14ac:dyDescent="0.25">
      <c r="A466" s="5" t="s">
        <v>40</v>
      </c>
      <c r="B466" s="5" t="s">
        <v>1911</v>
      </c>
      <c r="C466" s="5" t="s">
        <v>1912</v>
      </c>
      <c r="D466" s="5"/>
      <c r="E466" s="5" t="s">
        <v>20</v>
      </c>
      <c r="F466" s="5" t="str">
        <f t="shared" si="126"/>
        <v>Cinema</v>
      </c>
      <c r="G466" s="5" t="str">
        <f t="shared" si="128"/>
        <v>F &amp; B Staff</v>
      </c>
      <c r="H466" s="5" t="s">
        <v>13</v>
      </c>
      <c r="I466" s="5" t="str">
        <f t="shared" si="129"/>
        <v>-</v>
      </c>
      <c r="J466" s="5" t="str">
        <f t="shared" si="125"/>
        <v>Staff</v>
      </c>
      <c r="K466" s="7" t="s">
        <v>1913</v>
      </c>
      <c r="L466" s="7" t="s">
        <v>942</v>
      </c>
      <c r="M466" s="7" t="s">
        <v>12</v>
      </c>
      <c r="N466" s="9" t="str">
        <f>_xlfn.IFNA(VLOOKUP(I466,[1]ALL!$B:$H,3,0),"")</f>
        <v/>
      </c>
      <c r="O466" s="10" t="s">
        <v>1440</v>
      </c>
      <c r="P466" s="5" t="s">
        <v>608</v>
      </c>
      <c r="Q466" s="5" t="s">
        <v>12</v>
      </c>
      <c r="R466" s="5" t="s">
        <v>12</v>
      </c>
    </row>
    <row r="467" spans="1:18" hidden="1" x14ac:dyDescent="0.25">
      <c r="A467" s="5" t="s">
        <v>40</v>
      </c>
      <c r="B467" s="5" t="s">
        <v>1914</v>
      </c>
      <c r="C467" s="5" t="s">
        <v>1915</v>
      </c>
      <c r="D467" s="5"/>
      <c r="E467" s="5" t="s">
        <v>20</v>
      </c>
      <c r="F467" s="5" t="str">
        <f t="shared" si="126"/>
        <v>Cinema</v>
      </c>
      <c r="G467" s="5" t="str">
        <f t="shared" si="128"/>
        <v>Marketing Communication Admin Staff</v>
      </c>
      <c r="H467" s="5" t="s">
        <v>13</v>
      </c>
      <c r="I467" s="5" t="str">
        <f t="shared" si="129"/>
        <v>-</v>
      </c>
      <c r="J467" s="5" t="str">
        <f t="shared" si="125"/>
        <v>Staff</v>
      </c>
      <c r="K467" s="7" t="s">
        <v>1913</v>
      </c>
      <c r="L467" s="7" t="s">
        <v>942</v>
      </c>
      <c r="M467" s="7" t="s">
        <v>12</v>
      </c>
      <c r="N467" s="9" t="str">
        <f>_xlfn.IFNA(VLOOKUP(I467,[1]ALL!$B:$H,3,0),"")</f>
        <v/>
      </c>
      <c r="O467" s="10" t="s">
        <v>1916</v>
      </c>
      <c r="P467" s="5" t="s">
        <v>608</v>
      </c>
      <c r="Q467" s="5" t="s">
        <v>12</v>
      </c>
      <c r="R467" s="5" t="s">
        <v>12</v>
      </c>
    </row>
    <row r="468" spans="1:18" hidden="1" x14ac:dyDescent="0.25">
      <c r="A468" s="5" t="s">
        <v>40</v>
      </c>
      <c r="B468" s="5" t="s">
        <v>1917</v>
      </c>
      <c r="C468" s="5" t="s">
        <v>1918</v>
      </c>
      <c r="D468" s="5"/>
      <c r="E468" s="5" t="s">
        <v>20</v>
      </c>
      <c r="F468" s="5" t="str">
        <f t="shared" si="126"/>
        <v>Cinema</v>
      </c>
      <c r="G468" s="5" t="str">
        <f t="shared" si="128"/>
        <v>Cinema Admin Staff</v>
      </c>
      <c r="H468" s="5" t="s">
        <v>13</v>
      </c>
      <c r="I468" s="5" t="str">
        <f t="shared" si="129"/>
        <v>-</v>
      </c>
      <c r="J468" s="5" t="str">
        <f t="shared" si="125"/>
        <v>Staff</v>
      </c>
      <c r="K468" s="7" t="s">
        <v>1919</v>
      </c>
      <c r="L468" s="7" t="s">
        <v>942</v>
      </c>
      <c r="M468" s="7" t="s">
        <v>12</v>
      </c>
      <c r="N468" s="9" t="str">
        <f>_xlfn.IFNA(VLOOKUP(I468,[1]ALL!$B:$H,3,0),"")</f>
        <v/>
      </c>
      <c r="O468" s="10" t="s">
        <v>1920</v>
      </c>
      <c r="P468" s="5" t="s">
        <v>608</v>
      </c>
      <c r="Q468" s="5" t="s">
        <v>12</v>
      </c>
      <c r="R468" s="5" t="s">
        <v>12</v>
      </c>
    </row>
    <row r="469" spans="1:18" hidden="1" x14ac:dyDescent="0.25">
      <c r="A469" s="5" t="s">
        <v>40</v>
      </c>
      <c r="B469" s="5" t="s">
        <v>206</v>
      </c>
      <c r="C469" s="5" t="s">
        <v>1921</v>
      </c>
      <c r="D469" s="5"/>
      <c r="E469" s="5" t="s">
        <v>20</v>
      </c>
      <c r="F469" s="5" t="s">
        <v>608</v>
      </c>
      <c r="G469" s="5" t="str">
        <f t="shared" si="128"/>
        <v>COO Mall</v>
      </c>
      <c r="H469" s="5" t="s">
        <v>13</v>
      </c>
      <c r="I469" s="5">
        <f t="shared" si="129"/>
        <v>140713</v>
      </c>
      <c r="J469" s="5" t="str">
        <f t="shared" si="125"/>
        <v>COO</v>
      </c>
      <c r="K469" s="7" t="str">
        <f>_xlfn.IFNA(VLOOKUP(I469,[1]ALL!$B:$H,7,0),"")</f>
        <v>Head Office - ASGO</v>
      </c>
      <c r="L469" s="7" t="str">
        <f>_xlfn.IFNA(VLOOKUP(I469,[1]ALL!$B:$H,5,0),"")</f>
        <v>COO</v>
      </c>
      <c r="M469" s="7">
        <v>140713</v>
      </c>
      <c r="N469" s="9">
        <f>_xlfn.IFNA(VLOOKUP(I469,[1]ALL!$B:$H,3,0),"")</f>
        <v>41821</v>
      </c>
      <c r="O469" s="10" t="str">
        <f>_xlfn.IFNA(VLOOKUP(I469,[1]ALL!$B:$H,6,0),"")</f>
        <v>COO Mall</v>
      </c>
      <c r="P469" s="50" t="s">
        <v>105</v>
      </c>
      <c r="Q469" s="5" t="s">
        <v>12</v>
      </c>
      <c r="R469" s="5" t="s">
        <v>12</v>
      </c>
    </row>
    <row r="470" spans="1:18" hidden="1" x14ac:dyDescent="0.25">
      <c r="A470" s="5" t="s">
        <v>40</v>
      </c>
      <c r="B470" s="5" t="s">
        <v>606</v>
      </c>
      <c r="C470" s="5" t="s">
        <v>607</v>
      </c>
      <c r="D470" s="5"/>
      <c r="E470" s="5" t="s">
        <v>20</v>
      </c>
      <c r="F470" s="5" t="str">
        <f t="shared" ref="F470:F500" si="130">P470</f>
        <v>Cinema</v>
      </c>
      <c r="G470" s="5" t="str">
        <f t="shared" si="128"/>
        <v>Cinema Operation Assistant Manager</v>
      </c>
      <c r="H470" s="5" t="s">
        <v>14</v>
      </c>
      <c r="I470" s="5">
        <f t="shared" si="129"/>
        <v>220296</v>
      </c>
      <c r="J470" s="5" t="str">
        <f t="shared" si="125"/>
        <v>Assistant Manager</v>
      </c>
      <c r="K470" s="7" t="str">
        <f>_xlfn.IFNA(VLOOKUP(I470,[1]ALL!$B:$H,7,0),"")</f>
        <v>Unit - FLIX MOI</v>
      </c>
      <c r="L470" s="7" t="str">
        <f>_xlfn.IFNA(VLOOKUP(I470,[1]ALL!$B:$H,5,0),"")</f>
        <v>Assistant Manager</v>
      </c>
      <c r="M470" s="7">
        <v>220296</v>
      </c>
      <c r="N470" s="9">
        <f>_xlfn.IFNA(VLOOKUP(I470,[1]ALL!$B:$H,3,0),"")</f>
        <v>44621</v>
      </c>
      <c r="O470" s="10" t="str">
        <f>_xlfn.IFNA(VLOOKUP(I470,[1]ALL!$B:$H,6,0),"")</f>
        <v>Cinema Operation Assistant Manager</v>
      </c>
      <c r="P470" s="5" t="str">
        <f>_xlfn.IFNA(VLOOKUP(I470,[1]ALL!$B:$H,4,0),"")</f>
        <v>Cinema</v>
      </c>
      <c r="Q470" s="5" t="s">
        <v>12</v>
      </c>
      <c r="R470" s="5" t="s">
        <v>12</v>
      </c>
    </row>
    <row r="471" spans="1:18" hidden="1" x14ac:dyDescent="0.25">
      <c r="A471" s="5" t="s">
        <v>40</v>
      </c>
      <c r="B471" s="5" t="s">
        <v>1922</v>
      </c>
      <c r="C471" s="5" t="s">
        <v>1923</v>
      </c>
      <c r="D471" s="5"/>
      <c r="E471" s="5" t="s">
        <v>20</v>
      </c>
      <c r="F471" s="5" t="str">
        <f t="shared" si="130"/>
        <v>Cinema</v>
      </c>
      <c r="G471" s="5" t="str">
        <f t="shared" si="128"/>
        <v>-</v>
      </c>
      <c r="H471" s="5" t="s">
        <v>13</v>
      </c>
      <c r="I471" s="5" t="str">
        <f t="shared" si="129"/>
        <v>-</v>
      </c>
      <c r="J471" s="5" t="str">
        <f t="shared" si="125"/>
        <v>Staff</v>
      </c>
      <c r="K471" s="7" t="s">
        <v>1913</v>
      </c>
      <c r="L471" s="7" t="s">
        <v>942</v>
      </c>
      <c r="M471" s="7" t="s">
        <v>12</v>
      </c>
      <c r="N471" s="9" t="str">
        <f>_xlfn.IFNA(VLOOKUP(I471,[1]ALL!$B:$H,3,0),"")</f>
        <v/>
      </c>
      <c r="O471" s="10" t="s">
        <v>12</v>
      </c>
      <c r="P471" s="5" t="s">
        <v>608</v>
      </c>
      <c r="Q471" s="5" t="s">
        <v>12</v>
      </c>
      <c r="R471" s="5" t="s">
        <v>12</v>
      </c>
    </row>
    <row r="472" spans="1:18" hidden="1" x14ac:dyDescent="0.25">
      <c r="A472" s="5" t="s">
        <v>40</v>
      </c>
      <c r="B472" s="5" t="s">
        <v>1924</v>
      </c>
      <c r="C472" s="5" t="s">
        <v>1925</v>
      </c>
      <c r="D472" s="5"/>
      <c r="E472" s="5" t="s">
        <v>20</v>
      </c>
      <c r="F472" s="5" t="str">
        <f t="shared" si="130"/>
        <v>Cinema</v>
      </c>
      <c r="G472" s="5" t="str">
        <f t="shared" si="128"/>
        <v>Graphic Designer Staff</v>
      </c>
      <c r="H472" s="5" t="s">
        <v>13</v>
      </c>
      <c r="I472" s="5" t="str">
        <f t="shared" si="129"/>
        <v>-</v>
      </c>
      <c r="J472" s="5" t="str">
        <f t="shared" si="125"/>
        <v>Staff</v>
      </c>
      <c r="K472" s="7" t="s">
        <v>1913</v>
      </c>
      <c r="L472" s="7" t="s">
        <v>942</v>
      </c>
      <c r="M472" s="7" t="s">
        <v>12</v>
      </c>
      <c r="N472" s="9" t="str">
        <f>_xlfn.IFNA(VLOOKUP(I472,[1]ALL!$B:$H,3,0),"")</f>
        <v/>
      </c>
      <c r="O472" s="10" t="s">
        <v>1632</v>
      </c>
      <c r="P472" s="5" t="s">
        <v>608</v>
      </c>
      <c r="Q472" s="5" t="s">
        <v>12</v>
      </c>
      <c r="R472" s="5" t="s">
        <v>1926</v>
      </c>
    </row>
    <row r="473" spans="1:18" hidden="1" x14ac:dyDescent="0.25">
      <c r="A473" s="5" t="s">
        <v>40</v>
      </c>
      <c r="B473" s="5" t="s">
        <v>610</v>
      </c>
      <c r="C473" s="5" t="s">
        <v>611</v>
      </c>
      <c r="D473" s="5"/>
      <c r="E473" s="5" t="s">
        <v>20</v>
      </c>
      <c r="F473" s="5" t="str">
        <f t="shared" si="130"/>
        <v>Cinema</v>
      </c>
      <c r="G473" s="5" t="str">
        <f t="shared" si="128"/>
        <v>Cinema Operation Manager</v>
      </c>
      <c r="H473" s="5" t="s">
        <v>14</v>
      </c>
      <c r="I473" s="5">
        <f t="shared" si="129"/>
        <v>160890</v>
      </c>
      <c r="J473" s="5" t="str">
        <f t="shared" si="125"/>
        <v>Senior Manager</v>
      </c>
      <c r="K473" s="7" t="str">
        <f>_xlfn.IFNA(VLOOKUP(I473,[1]ALL!$B:$H,7,0),"")</f>
        <v>Head Office - ASGO</v>
      </c>
      <c r="L473" s="7" t="str">
        <f>_xlfn.IFNA(VLOOKUP(I473,[1]ALL!$B:$H,5,0),"")</f>
        <v>Senior Manager</v>
      </c>
      <c r="M473" s="7">
        <v>160890</v>
      </c>
      <c r="N473" s="9">
        <f>_xlfn.IFNA(VLOOKUP(I473,[1]ALL!$B:$H,3,0),"")</f>
        <v>42688</v>
      </c>
      <c r="O473" s="10" t="str">
        <f>_xlfn.IFNA(VLOOKUP(I473,[1]ALL!$B:$H,6,0),"")</f>
        <v>Cinema Operation Manager</v>
      </c>
      <c r="P473" s="5" t="str">
        <f>_xlfn.IFNA(VLOOKUP(I473,[1]ALL!$B:$H,4,0),"")</f>
        <v>Cinema</v>
      </c>
      <c r="Q473" s="5" t="s">
        <v>12</v>
      </c>
      <c r="R473" s="5" t="s">
        <v>12</v>
      </c>
    </row>
    <row r="474" spans="1:18" hidden="1" x14ac:dyDescent="0.25">
      <c r="A474" s="5" t="s">
        <v>40</v>
      </c>
      <c r="B474" s="5" t="s">
        <v>1927</v>
      </c>
      <c r="C474" s="5" t="s">
        <v>1928</v>
      </c>
      <c r="D474" s="5"/>
      <c r="E474" s="5" t="s">
        <v>20</v>
      </c>
      <c r="F474" s="5" t="str">
        <f t="shared" si="130"/>
        <v>Cinema</v>
      </c>
      <c r="G474" s="5" t="str">
        <f t="shared" si="128"/>
        <v>IT Projectionist Staff</v>
      </c>
      <c r="H474" s="5" t="s">
        <v>13</v>
      </c>
      <c r="I474" s="5" t="str">
        <f t="shared" si="129"/>
        <v>-</v>
      </c>
      <c r="J474" s="5" t="str">
        <f t="shared" si="125"/>
        <v>Staff</v>
      </c>
      <c r="K474" s="7" t="s">
        <v>1929</v>
      </c>
      <c r="L474" s="7" t="s">
        <v>942</v>
      </c>
      <c r="M474" s="7" t="s">
        <v>12</v>
      </c>
      <c r="N474" s="9" t="str">
        <f>_xlfn.IFNA(VLOOKUP(I474,[1]ALL!$B:$H,3,0),"")</f>
        <v/>
      </c>
      <c r="O474" s="10" t="s">
        <v>1930</v>
      </c>
      <c r="P474" s="5" t="s">
        <v>608</v>
      </c>
      <c r="Q474" s="5" t="s">
        <v>12</v>
      </c>
      <c r="R474" s="5" t="s">
        <v>12</v>
      </c>
    </row>
    <row r="475" spans="1:18" hidden="1" x14ac:dyDescent="0.25">
      <c r="A475" s="5" t="s">
        <v>40</v>
      </c>
      <c r="B475" s="5" t="s">
        <v>1931</v>
      </c>
      <c r="C475" s="5" t="s">
        <v>1932</v>
      </c>
      <c r="D475" s="5"/>
      <c r="E475" s="5" t="s">
        <v>20</v>
      </c>
      <c r="F475" s="5" t="str">
        <f t="shared" si="130"/>
        <v>Cinema</v>
      </c>
      <c r="G475" s="5" t="str">
        <f t="shared" si="128"/>
        <v>IT Projectionist Staff</v>
      </c>
      <c r="H475" s="5" t="s">
        <v>13</v>
      </c>
      <c r="I475" s="5" t="str">
        <f t="shared" si="129"/>
        <v>-</v>
      </c>
      <c r="J475" s="5" t="str">
        <f t="shared" si="125"/>
        <v>Staff</v>
      </c>
      <c r="K475" s="7" t="s">
        <v>1933</v>
      </c>
      <c r="L475" s="7" t="s">
        <v>942</v>
      </c>
      <c r="M475" s="7" t="s">
        <v>12</v>
      </c>
      <c r="N475" s="9" t="str">
        <f>_xlfn.IFNA(VLOOKUP(I475,[1]ALL!$B:$H,3,0),"")</f>
        <v/>
      </c>
      <c r="O475" s="10" t="s">
        <v>1930</v>
      </c>
      <c r="P475" s="5" t="s">
        <v>608</v>
      </c>
      <c r="Q475" s="5" t="s">
        <v>12</v>
      </c>
      <c r="R475" s="5" t="s">
        <v>12</v>
      </c>
    </row>
    <row r="476" spans="1:18" hidden="1" x14ac:dyDescent="0.25">
      <c r="A476" s="5" t="s">
        <v>40</v>
      </c>
      <c r="B476" s="5" t="s">
        <v>1934</v>
      </c>
      <c r="C476" s="5" t="s">
        <v>1935</v>
      </c>
      <c r="D476" s="5"/>
      <c r="E476" s="5" t="s">
        <v>20</v>
      </c>
      <c r="F476" s="5" t="str">
        <f t="shared" si="130"/>
        <v>Cinema</v>
      </c>
      <c r="G476" s="5" t="str">
        <f t="shared" si="128"/>
        <v>IT Projectionist Staff</v>
      </c>
      <c r="H476" s="5" t="s">
        <v>13</v>
      </c>
      <c r="I476" s="5" t="str">
        <f t="shared" si="129"/>
        <v>-</v>
      </c>
      <c r="J476" s="5" t="str">
        <f t="shared" si="125"/>
        <v>Staff</v>
      </c>
      <c r="K476" s="7" t="s">
        <v>1919</v>
      </c>
      <c r="L476" s="7" t="s">
        <v>942</v>
      </c>
      <c r="M476" s="7" t="s">
        <v>12</v>
      </c>
      <c r="N476" s="9" t="str">
        <f>_xlfn.IFNA(VLOOKUP(I476,[1]ALL!$B:$H,3,0),"")</f>
        <v/>
      </c>
      <c r="O476" s="10" t="s">
        <v>1930</v>
      </c>
      <c r="P476" s="5" t="s">
        <v>608</v>
      </c>
      <c r="Q476" s="5" t="s">
        <v>12</v>
      </c>
      <c r="R476" s="5" t="s">
        <v>12</v>
      </c>
    </row>
    <row r="477" spans="1:18" hidden="1" x14ac:dyDescent="0.25">
      <c r="A477" s="5" t="s">
        <v>40</v>
      </c>
      <c r="B477" s="5" t="s">
        <v>1936</v>
      </c>
      <c r="C477" s="5" t="s">
        <v>1937</v>
      </c>
      <c r="D477" s="5"/>
      <c r="E477" s="5" t="s">
        <v>20</v>
      </c>
      <c r="F477" s="5" t="str">
        <f t="shared" si="130"/>
        <v>Cinema</v>
      </c>
      <c r="G477" s="5" t="str">
        <f t="shared" si="128"/>
        <v>IT Projectionist Staff</v>
      </c>
      <c r="H477" s="5" t="s">
        <v>13</v>
      </c>
      <c r="I477" s="5" t="str">
        <f t="shared" si="129"/>
        <v>-</v>
      </c>
      <c r="J477" s="5" t="str">
        <f t="shared" si="125"/>
        <v>Staff</v>
      </c>
      <c r="K477" s="7" t="s">
        <v>1913</v>
      </c>
      <c r="L477" s="7" t="s">
        <v>942</v>
      </c>
      <c r="M477" s="7" t="s">
        <v>12</v>
      </c>
      <c r="N477" s="9" t="str">
        <f>_xlfn.IFNA(VLOOKUP(I477,[1]ALL!$B:$H,3,0),"")</f>
        <v/>
      </c>
      <c r="O477" s="10" t="s">
        <v>1930</v>
      </c>
      <c r="P477" s="5" t="s">
        <v>608</v>
      </c>
      <c r="Q477" s="5" t="s">
        <v>12</v>
      </c>
      <c r="R477" s="5" t="s">
        <v>12</v>
      </c>
    </row>
    <row r="478" spans="1:18" hidden="1" x14ac:dyDescent="0.25">
      <c r="A478" s="5" t="s">
        <v>40</v>
      </c>
      <c r="B478" s="5" t="s">
        <v>1938</v>
      </c>
      <c r="C478" s="5" t="s">
        <v>1939</v>
      </c>
      <c r="D478" s="5"/>
      <c r="E478" s="5" t="s">
        <v>20</v>
      </c>
      <c r="F478" s="5" t="str">
        <f t="shared" si="130"/>
        <v>Cinema</v>
      </c>
      <c r="G478" s="5" t="str">
        <f t="shared" si="128"/>
        <v>Marketing Communication Staff</v>
      </c>
      <c r="H478" s="5" t="s">
        <v>13</v>
      </c>
      <c r="I478" s="5" t="str">
        <f t="shared" si="129"/>
        <v>-</v>
      </c>
      <c r="J478" s="5" t="str">
        <f t="shared" si="125"/>
        <v>Staff</v>
      </c>
      <c r="K478" s="7" t="s">
        <v>1913</v>
      </c>
      <c r="L478" s="7" t="s">
        <v>942</v>
      </c>
      <c r="M478" s="7" t="s">
        <v>12</v>
      </c>
      <c r="N478" s="9" t="str">
        <f>_xlfn.IFNA(VLOOKUP(I478,[1]ALL!$B:$H,3,0),"")</f>
        <v/>
      </c>
      <c r="O478" s="10" t="s">
        <v>1940</v>
      </c>
      <c r="P478" s="5" t="s">
        <v>608</v>
      </c>
      <c r="Q478" s="5" t="s">
        <v>12</v>
      </c>
      <c r="R478" t="s">
        <v>1941</v>
      </c>
    </row>
    <row r="479" spans="1:18" hidden="1" x14ac:dyDescent="0.25">
      <c r="A479" s="5" t="s">
        <v>40</v>
      </c>
      <c r="B479" s="5" t="s">
        <v>1942</v>
      </c>
      <c r="C479" s="5" t="s">
        <v>1943</v>
      </c>
      <c r="D479" s="5"/>
      <c r="E479" s="5" t="s">
        <v>20</v>
      </c>
      <c r="F479" s="5" t="str">
        <f t="shared" si="130"/>
        <v>Cinema</v>
      </c>
      <c r="G479" s="5" t="str">
        <f t="shared" si="128"/>
        <v>Cinema Technology Supervisor</v>
      </c>
      <c r="H479" s="5" t="s">
        <v>13</v>
      </c>
      <c r="I479" s="5" t="str">
        <f t="shared" si="129"/>
        <v>-</v>
      </c>
      <c r="J479" s="5" t="str">
        <f t="shared" si="125"/>
        <v>Manager</v>
      </c>
      <c r="K479" s="7" t="s">
        <v>1933</v>
      </c>
      <c r="L479" s="7" t="s">
        <v>1248</v>
      </c>
      <c r="M479" s="7" t="s">
        <v>12</v>
      </c>
      <c r="N479" s="9">
        <v>45761</v>
      </c>
      <c r="O479" s="10" t="s">
        <v>1944</v>
      </c>
      <c r="P479" s="5" t="s">
        <v>608</v>
      </c>
      <c r="Q479" s="5" t="s">
        <v>12</v>
      </c>
      <c r="R479" t="s">
        <v>1945</v>
      </c>
    </row>
    <row r="480" spans="1:18" hidden="1" x14ac:dyDescent="0.25">
      <c r="A480" s="5" t="s">
        <v>40</v>
      </c>
      <c r="B480" s="5" t="s">
        <v>1946</v>
      </c>
      <c r="C480" s="5" t="s">
        <v>1947</v>
      </c>
      <c r="D480" s="5"/>
      <c r="E480" s="5" t="s">
        <v>20</v>
      </c>
      <c r="F480" s="5" t="str">
        <f t="shared" si="130"/>
        <v>Cinema</v>
      </c>
      <c r="G480" s="5" t="str">
        <f t="shared" si="128"/>
        <v>Cinema Technology Supervisor</v>
      </c>
      <c r="H480" s="5" t="s">
        <v>13</v>
      </c>
      <c r="I480" s="5" t="str">
        <f t="shared" si="129"/>
        <v>-</v>
      </c>
      <c r="J480" s="5" t="str">
        <f t="shared" si="125"/>
        <v>Manager</v>
      </c>
      <c r="K480" s="7" t="s">
        <v>1919</v>
      </c>
      <c r="L480" s="7" t="s">
        <v>1248</v>
      </c>
      <c r="M480" s="7" t="s">
        <v>12</v>
      </c>
      <c r="N480" s="9" t="str">
        <f>_xlfn.IFNA(VLOOKUP(I480,[1]ALL!$B:$H,3,0),"")</f>
        <v/>
      </c>
      <c r="O480" s="10" t="s">
        <v>1944</v>
      </c>
      <c r="P480" s="5" t="s">
        <v>608</v>
      </c>
      <c r="Q480" s="5" t="s">
        <v>12</v>
      </c>
      <c r="R480" s="5" t="s">
        <v>12</v>
      </c>
    </row>
    <row r="481" spans="1:18" hidden="1" x14ac:dyDescent="0.25">
      <c r="A481" s="5" t="s">
        <v>40</v>
      </c>
      <c r="B481" s="5" t="s">
        <v>1948</v>
      </c>
      <c r="C481" s="5" t="s">
        <v>1949</v>
      </c>
      <c r="D481" s="5"/>
      <c r="E481" s="5" t="s">
        <v>20</v>
      </c>
      <c r="F481" s="5" t="str">
        <f t="shared" si="130"/>
        <v>Cinema</v>
      </c>
      <c r="G481" s="5" t="str">
        <f t="shared" si="128"/>
        <v>Cinema Technology Supervisor</v>
      </c>
      <c r="H481" s="5" t="s">
        <v>13</v>
      </c>
      <c r="I481" s="5" t="str">
        <f t="shared" si="129"/>
        <v>-</v>
      </c>
      <c r="J481" s="5" t="str">
        <f t="shared" si="125"/>
        <v>Manager</v>
      </c>
      <c r="K481" s="7" t="s">
        <v>1913</v>
      </c>
      <c r="L481" s="7" t="s">
        <v>1248</v>
      </c>
      <c r="M481" s="7" t="s">
        <v>12</v>
      </c>
      <c r="N481" s="9">
        <v>45537</v>
      </c>
      <c r="O481" s="10" t="s">
        <v>1944</v>
      </c>
      <c r="P481" s="5" t="s">
        <v>608</v>
      </c>
      <c r="Q481" s="5" t="s">
        <v>12</v>
      </c>
      <c r="R481" s="5" t="s">
        <v>12</v>
      </c>
    </row>
    <row r="482" spans="1:18" hidden="1" x14ac:dyDescent="0.25">
      <c r="A482" s="5" t="s">
        <v>40</v>
      </c>
      <c r="B482" s="5" t="s">
        <v>1950</v>
      </c>
      <c r="C482" s="5" t="s">
        <v>1951</v>
      </c>
      <c r="D482" s="5" t="s">
        <v>1952</v>
      </c>
      <c r="E482" s="5" t="s">
        <v>20</v>
      </c>
      <c r="F482" s="5" t="str">
        <f t="shared" si="130"/>
        <v>Cinema</v>
      </c>
      <c r="G482" s="5" t="str">
        <f t="shared" si="128"/>
        <v>Cinema Technology Supervisor</v>
      </c>
      <c r="H482" s="5" t="s">
        <v>13</v>
      </c>
      <c r="I482" s="5" t="str">
        <f t="shared" si="129"/>
        <v>-</v>
      </c>
      <c r="J482" s="5" t="str">
        <f t="shared" si="125"/>
        <v>Manager</v>
      </c>
      <c r="K482" s="7" t="s">
        <v>1929</v>
      </c>
      <c r="L482" s="7" t="s">
        <v>1248</v>
      </c>
      <c r="M482" s="7" t="s">
        <v>12</v>
      </c>
      <c r="N482" s="9">
        <v>45755</v>
      </c>
      <c r="O482" s="10" t="s">
        <v>1944</v>
      </c>
      <c r="P482" s="5" t="s">
        <v>608</v>
      </c>
      <c r="Q482" s="5" t="s">
        <v>12</v>
      </c>
      <c r="R482" t="s">
        <v>1953</v>
      </c>
    </row>
    <row r="483" spans="1:18" hidden="1" x14ac:dyDescent="0.25">
      <c r="A483" s="5" t="s">
        <v>40</v>
      </c>
      <c r="B483" s="5" t="s">
        <v>1954</v>
      </c>
      <c r="C483" s="5" t="s">
        <v>1955</v>
      </c>
      <c r="D483" s="5"/>
      <c r="E483" s="5" t="s">
        <v>20</v>
      </c>
      <c r="F483" s="5" t="str">
        <f t="shared" si="130"/>
        <v>Cinema</v>
      </c>
      <c r="G483" s="5" t="str">
        <f t="shared" si="128"/>
        <v>-</v>
      </c>
      <c r="H483" s="5" t="s">
        <v>13</v>
      </c>
      <c r="I483" s="5" t="str">
        <f t="shared" si="129"/>
        <v>-</v>
      </c>
      <c r="J483" s="5" t="str">
        <f t="shared" si="125"/>
        <v>Staff</v>
      </c>
      <c r="K483" s="7" t="s">
        <v>1913</v>
      </c>
      <c r="L483" s="7" t="s">
        <v>942</v>
      </c>
      <c r="M483" s="7" t="s">
        <v>12</v>
      </c>
      <c r="N483" s="9" t="str">
        <f>_xlfn.IFNA(VLOOKUP(I483,[1]ALL!$B:$H,3,0),"")</f>
        <v/>
      </c>
      <c r="O483" s="10" t="s">
        <v>12</v>
      </c>
      <c r="P483" s="5" t="s">
        <v>608</v>
      </c>
      <c r="Q483" s="5" t="s">
        <v>12</v>
      </c>
      <c r="R483" s="5" t="s">
        <v>12</v>
      </c>
    </row>
    <row r="484" spans="1:18" hidden="1" x14ac:dyDescent="0.25">
      <c r="A484" s="5" t="s">
        <v>40</v>
      </c>
      <c r="B484" s="5" t="s">
        <v>1956</v>
      </c>
      <c r="C484" s="5" t="s">
        <v>1957</v>
      </c>
      <c r="D484" s="5"/>
      <c r="E484" s="5" t="s">
        <v>20</v>
      </c>
      <c r="F484" s="5" t="str">
        <f t="shared" si="130"/>
        <v>Cinema</v>
      </c>
      <c r="G484" s="5" t="str">
        <f t="shared" si="128"/>
        <v>-</v>
      </c>
      <c r="H484" s="5" t="s">
        <v>13</v>
      </c>
      <c r="I484" s="5" t="str">
        <f t="shared" si="129"/>
        <v>-</v>
      </c>
      <c r="J484" s="5" t="str">
        <f t="shared" si="125"/>
        <v>Staff</v>
      </c>
      <c r="K484" s="7" t="s">
        <v>1913</v>
      </c>
      <c r="L484" s="7" t="s">
        <v>942</v>
      </c>
      <c r="M484" s="7" t="s">
        <v>12</v>
      </c>
      <c r="N484" s="9" t="str">
        <f>_xlfn.IFNA(VLOOKUP(I484,[1]ALL!$B:$H,3,0),"")</f>
        <v/>
      </c>
      <c r="O484" s="10" t="s">
        <v>12</v>
      </c>
      <c r="P484" s="5" t="s">
        <v>608</v>
      </c>
      <c r="Q484" s="5" t="s">
        <v>12</v>
      </c>
      <c r="R484" s="5" t="s">
        <v>12</v>
      </c>
    </row>
    <row r="485" spans="1:18" hidden="1" x14ac:dyDescent="0.25">
      <c r="A485" s="5" t="s">
        <v>40</v>
      </c>
      <c r="B485" s="5" t="s">
        <v>613</v>
      </c>
      <c r="C485" t="s">
        <v>614</v>
      </c>
      <c r="D485" s="5"/>
      <c r="E485" s="5" t="s">
        <v>20</v>
      </c>
      <c r="F485" s="5" t="str">
        <f t="shared" si="130"/>
        <v>Cinema</v>
      </c>
      <c r="G485" s="5" t="str">
        <f t="shared" si="128"/>
        <v>Assistant Manager Flix Cinema GGP</v>
      </c>
      <c r="H485" s="5" t="s">
        <v>14</v>
      </c>
      <c r="I485" s="5" t="str">
        <f t="shared" si="129"/>
        <v>-</v>
      </c>
      <c r="J485" s="5" t="str">
        <f t="shared" si="125"/>
        <v>Assistant Manager</v>
      </c>
      <c r="K485" s="7" t="s">
        <v>1919</v>
      </c>
      <c r="L485" s="7" t="s">
        <v>1120</v>
      </c>
      <c r="M485" s="7" t="s">
        <v>12</v>
      </c>
      <c r="N485" s="9" t="str">
        <f>_xlfn.IFNA(VLOOKUP(I485,[1]ALL!$B:$H,3,0),"")</f>
        <v/>
      </c>
      <c r="O485" s="10" t="s">
        <v>615</v>
      </c>
      <c r="P485" s="5" t="s">
        <v>608</v>
      </c>
      <c r="Q485" s="5" t="s">
        <v>12</v>
      </c>
      <c r="R485" s="5" t="s">
        <v>12</v>
      </c>
    </row>
    <row r="486" spans="1:18" hidden="1" x14ac:dyDescent="0.25">
      <c r="A486" s="5" t="s">
        <v>40</v>
      </c>
      <c r="B486" s="5" t="s">
        <v>1958</v>
      </c>
      <c r="C486" s="5" t="s">
        <v>1959</v>
      </c>
      <c r="D486" s="5"/>
      <c r="E486" s="5" t="s">
        <v>20</v>
      </c>
      <c r="F486" s="5" t="str">
        <f t="shared" si="130"/>
        <v>Cinema</v>
      </c>
      <c r="G486" s="5" t="str">
        <f t="shared" si="128"/>
        <v>-</v>
      </c>
      <c r="H486" s="5" t="s">
        <v>13</v>
      </c>
      <c r="I486" s="5" t="str">
        <f t="shared" si="129"/>
        <v>-</v>
      </c>
      <c r="J486" s="5" t="str">
        <f t="shared" si="125"/>
        <v>Staff</v>
      </c>
      <c r="K486" s="7" t="s">
        <v>1913</v>
      </c>
      <c r="L486" s="7" t="s">
        <v>942</v>
      </c>
      <c r="M486" s="7" t="s">
        <v>12</v>
      </c>
      <c r="N486" s="9" t="str">
        <f>_xlfn.IFNA(VLOOKUP(I486,[1]ALL!$B:$H,3,0),"")</f>
        <v/>
      </c>
      <c r="O486" s="10" t="s">
        <v>12</v>
      </c>
      <c r="P486" s="5" t="s">
        <v>608</v>
      </c>
      <c r="Q486" s="5" t="s">
        <v>12</v>
      </c>
      <c r="R486" s="5" t="s">
        <v>12</v>
      </c>
    </row>
    <row r="487" spans="1:18" hidden="1" x14ac:dyDescent="0.25">
      <c r="A487" s="5" t="s">
        <v>40</v>
      </c>
      <c r="B487" s="5" t="s">
        <v>1960</v>
      </c>
      <c r="C487" s="5" t="s">
        <v>1961</v>
      </c>
      <c r="D487" s="5"/>
      <c r="E487" s="5" t="s">
        <v>20</v>
      </c>
      <c r="F487" s="5" t="str">
        <f t="shared" si="130"/>
        <v>Cinema</v>
      </c>
      <c r="G487" s="5" t="str">
        <f t="shared" si="128"/>
        <v>Social Media &amp; Digital Administration Staff</v>
      </c>
      <c r="H487" s="5" t="s">
        <v>13</v>
      </c>
      <c r="I487" s="5" t="str">
        <f t="shared" si="129"/>
        <v>-</v>
      </c>
      <c r="J487" s="5" t="str">
        <f t="shared" si="125"/>
        <v>Staff</v>
      </c>
      <c r="K487" s="7" t="s">
        <v>1913</v>
      </c>
      <c r="L487" s="7" t="s">
        <v>942</v>
      </c>
      <c r="M487" s="7" t="s">
        <v>12</v>
      </c>
      <c r="N487" s="9" t="str">
        <f>_xlfn.IFNA(VLOOKUP(I487,[1]ALL!$B:$H,3,0),"")</f>
        <v/>
      </c>
      <c r="O487" s="10" t="s">
        <v>1962</v>
      </c>
      <c r="P487" s="5" t="s">
        <v>608</v>
      </c>
      <c r="Q487" s="5" t="s">
        <v>12</v>
      </c>
      <c r="R487" s="5" t="s">
        <v>12</v>
      </c>
    </row>
    <row r="488" spans="1:18" hidden="1" x14ac:dyDescent="0.25">
      <c r="A488" s="5" t="s">
        <v>40</v>
      </c>
      <c r="B488" s="5" t="s">
        <v>1963</v>
      </c>
      <c r="C488" s="5" t="s">
        <v>1964</v>
      </c>
      <c r="D488" s="5"/>
      <c r="E488" s="5" t="s">
        <v>20</v>
      </c>
      <c r="F488" s="5" t="str">
        <f t="shared" si="130"/>
        <v>Cinema</v>
      </c>
      <c r="G488" s="5" t="str">
        <f t="shared" ref="G488:G521" si="131">O488</f>
        <v>Store</v>
      </c>
      <c r="H488" s="5" t="s">
        <v>13</v>
      </c>
      <c r="I488" s="5" t="str">
        <f t="shared" si="129"/>
        <v>-</v>
      </c>
      <c r="J488" s="5" t="str">
        <f t="shared" si="125"/>
        <v>Staff</v>
      </c>
      <c r="K488" s="7" t="s">
        <v>1919</v>
      </c>
      <c r="L488" s="7" t="s">
        <v>942</v>
      </c>
      <c r="M488" s="7" t="s">
        <v>12</v>
      </c>
      <c r="N488" s="9" t="str">
        <f>_xlfn.IFNA(VLOOKUP(I488,[1]ALL!$B:$H,3,0),"")</f>
        <v/>
      </c>
      <c r="O488" s="10" t="s">
        <v>1965</v>
      </c>
      <c r="P488" s="5" t="s">
        <v>608</v>
      </c>
      <c r="Q488" s="5" t="s">
        <v>12</v>
      </c>
      <c r="R488" s="5" t="s">
        <v>12</v>
      </c>
    </row>
    <row r="489" spans="1:18" hidden="1" x14ac:dyDescent="0.25">
      <c r="A489" s="5" t="s">
        <v>40</v>
      </c>
      <c r="B489" s="5" t="s">
        <v>1966</v>
      </c>
      <c r="C489" s="5" t="s">
        <v>1967</v>
      </c>
      <c r="D489" s="5"/>
      <c r="E489" s="5" t="s">
        <v>20</v>
      </c>
      <c r="F489" s="5" t="str">
        <f t="shared" si="130"/>
        <v>Cinema</v>
      </c>
      <c r="G489" s="5" t="str">
        <f t="shared" si="131"/>
        <v>Store</v>
      </c>
      <c r="H489" s="5" t="s">
        <v>13</v>
      </c>
      <c r="I489" s="5" t="str">
        <f t="shared" si="129"/>
        <v>-</v>
      </c>
      <c r="J489" s="5" t="str">
        <f t="shared" si="125"/>
        <v>Staff</v>
      </c>
      <c r="K489" s="7" t="s">
        <v>1913</v>
      </c>
      <c r="L489" s="7" t="s">
        <v>942</v>
      </c>
      <c r="M489" s="7" t="s">
        <v>12</v>
      </c>
      <c r="N489" s="9" t="str">
        <f>_xlfn.IFNA(VLOOKUP(I489,[1]ALL!$B:$H,3,0),"")</f>
        <v/>
      </c>
      <c r="O489" s="10" t="s">
        <v>1965</v>
      </c>
      <c r="P489" s="5" t="s">
        <v>608</v>
      </c>
      <c r="Q489" s="5" t="s">
        <v>12</v>
      </c>
      <c r="R489" s="5" t="s">
        <v>12</v>
      </c>
    </row>
    <row r="490" spans="1:18" hidden="1" x14ac:dyDescent="0.25">
      <c r="A490" s="5" t="s">
        <v>40</v>
      </c>
      <c r="B490" s="5" t="s">
        <v>1968</v>
      </c>
      <c r="C490" s="5" t="s">
        <v>1969</v>
      </c>
      <c r="D490" s="5"/>
      <c r="E490" s="5" t="s">
        <v>20</v>
      </c>
      <c r="F490" s="5" t="str">
        <f t="shared" si="130"/>
        <v>Cinema</v>
      </c>
      <c r="G490" s="5" t="str">
        <f t="shared" si="131"/>
        <v>Store</v>
      </c>
      <c r="H490" s="5" t="s">
        <v>13</v>
      </c>
      <c r="I490" s="5" t="str">
        <f t="shared" si="129"/>
        <v>-</v>
      </c>
      <c r="J490" s="5" t="str">
        <f t="shared" si="125"/>
        <v>Staff</v>
      </c>
      <c r="K490" s="7" t="s">
        <v>1913</v>
      </c>
      <c r="L490" s="7" t="s">
        <v>942</v>
      </c>
      <c r="M490" s="7" t="s">
        <v>12</v>
      </c>
      <c r="N490" s="9" t="str">
        <f>_xlfn.IFNA(VLOOKUP(I490,[1]ALL!$B:$H,3,0),"")</f>
        <v/>
      </c>
      <c r="O490" s="10" t="s">
        <v>1965</v>
      </c>
      <c r="P490" s="5" t="s">
        <v>608</v>
      </c>
      <c r="Q490" s="5" t="s">
        <v>12</v>
      </c>
      <c r="R490" s="5" t="s">
        <v>12</v>
      </c>
    </row>
    <row r="491" spans="1:18" hidden="1" x14ac:dyDescent="0.25">
      <c r="A491" s="5" t="s">
        <v>40</v>
      </c>
      <c r="B491" s="5" t="s">
        <v>1970</v>
      </c>
      <c r="C491" s="5" t="s">
        <v>1971</v>
      </c>
      <c r="D491" s="5"/>
      <c r="E491" s="5" t="s">
        <v>20</v>
      </c>
      <c r="F491" s="5" t="str">
        <f t="shared" si="130"/>
        <v>Cinema</v>
      </c>
      <c r="G491" s="5" t="str">
        <f t="shared" si="131"/>
        <v>Store</v>
      </c>
      <c r="H491" s="5" t="s">
        <v>13</v>
      </c>
      <c r="I491" s="5" t="str">
        <f t="shared" si="129"/>
        <v>-</v>
      </c>
      <c r="J491" s="5" t="str">
        <f t="shared" si="125"/>
        <v>Staff</v>
      </c>
      <c r="K491" s="7" t="s">
        <v>1929</v>
      </c>
      <c r="L491" s="7" t="s">
        <v>942</v>
      </c>
      <c r="M491" s="7" t="s">
        <v>12</v>
      </c>
      <c r="N491" s="9" t="str">
        <f>_xlfn.IFNA(VLOOKUP(I491,[1]ALL!$B:$H,3,0),"")</f>
        <v/>
      </c>
      <c r="O491" s="10" t="s">
        <v>1965</v>
      </c>
      <c r="P491" s="5" t="s">
        <v>608</v>
      </c>
      <c r="Q491" s="5" t="s">
        <v>12</v>
      </c>
      <c r="R491" s="5" t="s">
        <v>12</v>
      </c>
    </row>
    <row r="492" spans="1:18" hidden="1" x14ac:dyDescent="0.25">
      <c r="A492" t="s">
        <v>40</v>
      </c>
      <c r="B492" t="s">
        <v>1972</v>
      </c>
      <c r="C492" t="s">
        <v>1972</v>
      </c>
      <c r="D492" s="5"/>
      <c r="E492" s="5" t="s">
        <v>20</v>
      </c>
      <c r="F492" s="5" t="str">
        <f t="shared" si="130"/>
        <v>Cinema</v>
      </c>
      <c r="G492" s="5" t="str">
        <f t="shared" si="131"/>
        <v>Store</v>
      </c>
      <c r="H492" s="5" t="s">
        <v>13</v>
      </c>
      <c r="I492" s="5" t="str">
        <f t="shared" si="129"/>
        <v>-</v>
      </c>
      <c r="J492" s="5" t="str">
        <f t="shared" si="125"/>
        <v>Staff</v>
      </c>
      <c r="K492" s="7" t="s">
        <v>1913</v>
      </c>
      <c r="L492" s="7" t="s">
        <v>942</v>
      </c>
      <c r="M492" s="7" t="s">
        <v>12</v>
      </c>
      <c r="N492" s="9" t="str">
        <f>_xlfn.IFNA(VLOOKUP(I492,[1]ALL!$B:$H,3,0),"")</f>
        <v/>
      </c>
      <c r="O492" s="10" t="s">
        <v>1965</v>
      </c>
      <c r="P492" s="5" t="s">
        <v>608</v>
      </c>
      <c r="Q492" s="5" t="s">
        <v>12</v>
      </c>
      <c r="R492" t="s">
        <v>1941</v>
      </c>
    </row>
    <row r="493" spans="1:18" hidden="1" x14ac:dyDescent="0.25">
      <c r="A493" s="5" t="s">
        <v>40</v>
      </c>
      <c r="B493" s="5" t="s">
        <v>1973</v>
      </c>
      <c r="C493" s="5" t="s">
        <v>1974</v>
      </c>
      <c r="D493" s="5"/>
      <c r="E493" s="5" t="s">
        <v>20</v>
      </c>
      <c r="F493" s="5" t="str">
        <f t="shared" si="130"/>
        <v>Cinema</v>
      </c>
      <c r="G493" s="5" t="str">
        <f t="shared" si="131"/>
        <v>Cinema Technology Supervisor</v>
      </c>
      <c r="H493" s="5" t="s">
        <v>13</v>
      </c>
      <c r="I493" s="5">
        <f t="shared" si="129"/>
        <v>161015</v>
      </c>
      <c r="J493" s="5" t="str">
        <f t="shared" si="125"/>
        <v>Supervisor</v>
      </c>
      <c r="K493" s="7" t="str">
        <f>_xlfn.IFNA(VLOOKUP(I493,[1]ALL!$B:$H,7,0),"")</f>
        <v>Head Office - ASGO</v>
      </c>
      <c r="L493" s="7" t="str">
        <f>_xlfn.IFNA(VLOOKUP(I493,[1]ALL!$B:$H,5,0),"")</f>
        <v>Supervisor</v>
      </c>
      <c r="M493" s="7">
        <v>161015</v>
      </c>
      <c r="N493" s="9">
        <f>_xlfn.IFNA(VLOOKUP(I493,[1]ALL!$B:$H,3,0),"")</f>
        <v>42723</v>
      </c>
      <c r="O493" s="10" t="str">
        <f>_xlfn.IFNA(VLOOKUP(I493,[1]ALL!$B:$H,6,0),"")</f>
        <v>Cinema Technology Supervisor</v>
      </c>
      <c r="P493" s="5" t="str">
        <f>_xlfn.IFNA(VLOOKUP(I493,[1]ALL!$B:$H,4,0),"")</f>
        <v>Cinema</v>
      </c>
      <c r="Q493" s="5" t="s">
        <v>12</v>
      </c>
      <c r="R493" s="5" t="s">
        <v>12</v>
      </c>
    </row>
    <row r="494" spans="1:18" hidden="1" x14ac:dyDescent="0.25">
      <c r="A494" s="5" t="s">
        <v>40</v>
      </c>
      <c r="B494" s="5" t="s">
        <v>616</v>
      </c>
      <c r="C494" s="5" t="s">
        <v>617</v>
      </c>
      <c r="D494" s="5"/>
      <c r="E494" s="5" t="s">
        <v>20</v>
      </c>
      <c r="F494" s="5" t="str">
        <f t="shared" si="130"/>
        <v>Cinema</v>
      </c>
      <c r="G494" s="5" t="str">
        <f t="shared" si="131"/>
        <v>Cinema Technology Manager</v>
      </c>
      <c r="H494" s="5" t="s">
        <v>14</v>
      </c>
      <c r="I494" s="5">
        <f t="shared" si="129"/>
        <v>160032</v>
      </c>
      <c r="J494" s="5" t="str">
        <f t="shared" si="125"/>
        <v>Manager</v>
      </c>
      <c r="K494" s="7" t="str">
        <f>_xlfn.IFNA(VLOOKUP(I494,[1]ALL!$B:$H,7,0),"")</f>
        <v>Head Office - ASGO</v>
      </c>
      <c r="L494" s="7" t="str">
        <f>_xlfn.IFNA(VLOOKUP(I494,[1]ALL!$B:$H,5,0),"")</f>
        <v>Manager</v>
      </c>
      <c r="M494" s="7">
        <v>160032</v>
      </c>
      <c r="N494" s="9">
        <f>_xlfn.IFNA(VLOOKUP(I494,[1]ALL!$B:$H,3,0),"")</f>
        <v>42373</v>
      </c>
      <c r="O494" s="10" t="str">
        <f>_xlfn.IFNA(VLOOKUP(I494,[1]ALL!$B:$H,6,0),"")</f>
        <v>Cinema Technology Manager</v>
      </c>
      <c r="P494" s="5" t="str">
        <f>_xlfn.IFNA(VLOOKUP(I494,[1]ALL!$B:$H,4,0),"")</f>
        <v>Cinema</v>
      </c>
      <c r="Q494" s="5" t="s">
        <v>12</v>
      </c>
      <c r="R494" s="5" t="s">
        <v>12</v>
      </c>
    </row>
    <row r="495" spans="1:18" hidden="1" x14ac:dyDescent="0.25">
      <c r="A495" s="5" t="s">
        <v>40</v>
      </c>
      <c r="B495" s="5" t="s">
        <v>619</v>
      </c>
      <c r="C495" s="5" t="s">
        <v>620</v>
      </c>
      <c r="D495" s="5"/>
      <c r="E495" s="5" t="s">
        <v>26</v>
      </c>
      <c r="F495" s="5" t="str">
        <f t="shared" si="130"/>
        <v>Finance &amp; Accounting</v>
      </c>
      <c r="G495" s="5" t="str">
        <f t="shared" si="131"/>
        <v>Finance &amp; Accounting Assistant Manager</v>
      </c>
      <c r="H495" s="5" t="s">
        <v>14</v>
      </c>
      <c r="I495" s="5">
        <f t="shared" ref="I495:I524" si="132">M495</f>
        <v>180063</v>
      </c>
      <c r="J495" s="5" t="str">
        <f t="shared" si="125"/>
        <v>Assistant Manager</v>
      </c>
      <c r="K495" s="7" t="str">
        <f>_xlfn.IFNA(VLOOKUP(I495,[1]ALL!$B:$H,7,0),"")</f>
        <v>Unit - Taman Anggrek Residences</v>
      </c>
      <c r="L495" s="7" t="str">
        <f>_xlfn.IFNA(VLOOKUP(I495,[1]ALL!$B:$H,5,0),"")</f>
        <v>Assistant Manager</v>
      </c>
      <c r="M495" s="7">
        <v>180063</v>
      </c>
      <c r="N495" s="9">
        <f>_xlfn.IFNA(VLOOKUP(I495,[1]ALL!$B:$H,3,0),"")</f>
        <v>43108</v>
      </c>
      <c r="O495" s="10" t="str">
        <f>_xlfn.IFNA(VLOOKUP(I495,[1]ALL!$B:$H,6,0),"")</f>
        <v>Finance &amp; Accounting Assistant Manager</v>
      </c>
      <c r="P495" s="5" t="str">
        <f>_xlfn.IFNA(VLOOKUP(I495,[1]ALL!$B:$H,4,0),"")</f>
        <v>Finance &amp; Accounting</v>
      </c>
      <c r="Q495" s="5" t="s">
        <v>12</v>
      </c>
      <c r="R495" s="5" t="s">
        <v>12</v>
      </c>
    </row>
    <row r="496" spans="1:18" hidden="1" x14ac:dyDescent="0.25">
      <c r="A496" s="5" t="s">
        <v>40</v>
      </c>
      <c r="B496" s="5" t="s">
        <v>1975</v>
      </c>
      <c r="C496" s="5" t="s">
        <v>1976</v>
      </c>
      <c r="D496" s="5"/>
      <c r="E496" s="5" t="s">
        <v>26</v>
      </c>
      <c r="F496" s="5" t="str">
        <f t="shared" si="130"/>
        <v>Facilities</v>
      </c>
      <c r="G496" s="5" t="str">
        <f t="shared" si="131"/>
        <v>Facility Administration Staff</v>
      </c>
      <c r="H496" s="5" t="s">
        <v>13</v>
      </c>
      <c r="I496" s="5">
        <f t="shared" si="132"/>
        <v>221693</v>
      </c>
      <c r="J496" s="5" t="str">
        <f t="shared" si="125"/>
        <v>Staff</v>
      </c>
      <c r="K496" s="7" t="str">
        <f>_xlfn.IFNA(VLOOKUP(I496,[1]ALL!$B:$H,7,0),"")</f>
        <v>Unit - Taman Anggrek Residences</v>
      </c>
      <c r="L496" s="7" t="str">
        <f>_xlfn.IFNA(VLOOKUP(I496,[1]ALL!$B:$H,5,0),"")</f>
        <v>Staff</v>
      </c>
      <c r="M496" s="7">
        <v>221693</v>
      </c>
      <c r="N496" s="9">
        <f>_xlfn.IFNA(VLOOKUP(I496,[1]ALL!$B:$H,3,0),"")</f>
        <v>44886</v>
      </c>
      <c r="O496" s="10" t="str">
        <f>_xlfn.IFNA(VLOOKUP(I496,[1]ALL!$B:$H,6,0),"")</f>
        <v>Facility Administration Staff</v>
      </c>
      <c r="P496" s="5" t="str">
        <f>_xlfn.IFNA(VLOOKUP(I496,[1]ALL!$B:$H,4,0),"")</f>
        <v>Facilities</v>
      </c>
      <c r="Q496" s="5" t="s">
        <v>12</v>
      </c>
      <c r="R496" s="5" t="s">
        <v>12</v>
      </c>
    </row>
    <row r="497" spans="1:18" hidden="1" x14ac:dyDescent="0.25">
      <c r="A497" s="5" t="s">
        <v>40</v>
      </c>
      <c r="B497" s="5" t="s">
        <v>1977</v>
      </c>
      <c r="C497" s="5" t="s">
        <v>1978</v>
      </c>
      <c r="D497" s="5"/>
      <c r="E497" s="5" t="s">
        <v>26</v>
      </c>
      <c r="F497" s="5" t="str">
        <f t="shared" si="130"/>
        <v>Engineering</v>
      </c>
      <c r="G497" s="5" t="str">
        <f t="shared" si="131"/>
        <v>Engineering Staff</v>
      </c>
      <c r="H497" s="5" t="s">
        <v>13</v>
      </c>
      <c r="I497" s="5">
        <f t="shared" si="132"/>
        <v>240083</v>
      </c>
      <c r="J497" s="5" t="str">
        <f t="shared" si="125"/>
        <v>Staff</v>
      </c>
      <c r="K497" s="7" t="str">
        <f>_xlfn.IFNA(VLOOKUP(I497,[1]ALL!$B:$H,7,0),"")</f>
        <v>Unit - Taman Anggrek Residences</v>
      </c>
      <c r="L497" s="7" t="str">
        <f>_xlfn.IFNA(VLOOKUP(I497,[1]ALL!$B:$H,5,0),"")</f>
        <v>Staff</v>
      </c>
      <c r="M497" s="7">
        <v>240083</v>
      </c>
      <c r="N497" s="9">
        <f>_xlfn.IFNA(VLOOKUP(I497,[1]ALL!$B:$H,3,0),"")</f>
        <v>43514</v>
      </c>
      <c r="O497" s="10" t="str">
        <f>_xlfn.IFNA(VLOOKUP(I497,[1]ALL!$B:$H,6,0),"")</f>
        <v>Engineering Staff</v>
      </c>
      <c r="P497" s="5" t="str">
        <f>_xlfn.IFNA(VLOOKUP(I497,[1]ALL!$B:$H,4,0),"")</f>
        <v>Engineering</v>
      </c>
      <c r="Q497" s="5" t="s">
        <v>12</v>
      </c>
      <c r="R497" s="5" t="s">
        <v>12</v>
      </c>
    </row>
    <row r="498" spans="1:18" hidden="1" x14ac:dyDescent="0.25">
      <c r="A498" s="5" t="s">
        <v>40</v>
      </c>
      <c r="B498" s="5" t="s">
        <v>1979</v>
      </c>
      <c r="C498" s="5" t="s">
        <v>1980</v>
      </c>
      <c r="D498" s="5"/>
      <c r="E498" s="5" t="s">
        <v>26</v>
      </c>
      <c r="F498" s="5" t="str">
        <f t="shared" si="130"/>
        <v>Engineering</v>
      </c>
      <c r="G498" s="5" t="str">
        <f t="shared" si="131"/>
        <v xml:space="preserve">Engineering Administration Staff </v>
      </c>
      <c r="H498" s="5" t="s">
        <v>13</v>
      </c>
      <c r="I498" s="5">
        <f t="shared" si="132"/>
        <v>210474</v>
      </c>
      <c r="J498" s="5" t="str">
        <f t="shared" si="125"/>
        <v>Staff</v>
      </c>
      <c r="K498" s="7" t="str">
        <f>_xlfn.IFNA(VLOOKUP(I498,[1]ALL!$B:$H,7,0),"")</f>
        <v>Unit - Taman Anggrek Residences</v>
      </c>
      <c r="L498" s="7" t="str">
        <f>_xlfn.IFNA(VLOOKUP(I498,[1]ALL!$B:$H,5,0),"")</f>
        <v>Staff</v>
      </c>
      <c r="M498" s="7">
        <v>210474</v>
      </c>
      <c r="N498" s="9">
        <f>_xlfn.IFNA(VLOOKUP(I498,[1]ALL!$B:$H,3,0),"")</f>
        <v>44378</v>
      </c>
      <c r="O498" s="10" t="str">
        <f>_xlfn.IFNA(VLOOKUP(I498,[1]ALL!$B:$H,6,0),"")</f>
        <v xml:space="preserve">Engineering Administration Staff </v>
      </c>
      <c r="P498" s="5" t="str">
        <f>_xlfn.IFNA(VLOOKUP(I498,[1]ALL!$B:$H,4,0),"")</f>
        <v>Engineering</v>
      </c>
      <c r="Q498" s="5" t="s">
        <v>12</v>
      </c>
      <c r="R498" s="5" t="s">
        <v>12</v>
      </c>
    </row>
    <row r="499" spans="1:18" hidden="1" x14ac:dyDescent="0.25">
      <c r="A499" s="5" t="s">
        <v>40</v>
      </c>
      <c r="B499" s="5" t="s">
        <v>1981</v>
      </c>
      <c r="C499" s="5" t="s">
        <v>1982</v>
      </c>
      <c r="D499" s="5"/>
      <c r="E499" s="5" t="s">
        <v>26</v>
      </c>
      <c r="F499" s="5" t="str">
        <f t="shared" si="130"/>
        <v>General Services</v>
      </c>
      <c r="G499" s="5" t="str">
        <f t="shared" si="131"/>
        <v>General Service Administration Staff</v>
      </c>
      <c r="H499" s="5" t="s">
        <v>13</v>
      </c>
      <c r="I499" s="5">
        <f t="shared" si="132"/>
        <v>232060</v>
      </c>
      <c r="J499" s="5" t="str">
        <f t="shared" si="125"/>
        <v>Staff</v>
      </c>
      <c r="K499" s="7" t="str">
        <f>_xlfn.IFNA(VLOOKUP(I499,[1]ALL!$B:$H,7,0),"")</f>
        <v>Unit - Taman Anggrek Residences</v>
      </c>
      <c r="L499" s="7" t="str">
        <f>_xlfn.IFNA(VLOOKUP(I499,[1]ALL!$B:$H,5,0),"")</f>
        <v>Staff</v>
      </c>
      <c r="M499" s="7">
        <v>232060</v>
      </c>
      <c r="N499" s="9">
        <f>_xlfn.IFNA(VLOOKUP(I499,[1]ALL!$B:$H,3,0),"")</f>
        <v>43325</v>
      </c>
      <c r="O499" s="10" t="str">
        <f>_xlfn.IFNA(VLOOKUP(I499,[1]ALL!$B:$H,6,0),"")</f>
        <v>General Service Administration Staff</v>
      </c>
      <c r="P499" s="5" t="s">
        <v>739</v>
      </c>
      <c r="Q499" s="5" t="s">
        <v>12</v>
      </c>
      <c r="R499" s="5" t="s">
        <v>12</v>
      </c>
    </row>
    <row r="500" spans="1:18" hidden="1" x14ac:dyDescent="0.25">
      <c r="A500" s="5" t="s">
        <v>40</v>
      </c>
      <c r="B500" s="5" t="s">
        <v>622</v>
      </c>
      <c r="C500" s="5" t="s">
        <v>623</v>
      </c>
      <c r="D500" s="5"/>
      <c r="E500" s="5" t="s">
        <v>26</v>
      </c>
      <c r="F500" s="5" t="str">
        <f t="shared" si="130"/>
        <v>Property Management</v>
      </c>
      <c r="G500" s="5" t="str">
        <f t="shared" si="131"/>
        <v>Property Management Administration Staff</v>
      </c>
      <c r="H500" s="5" t="s">
        <v>14</v>
      </c>
      <c r="I500" s="5">
        <f t="shared" si="132"/>
        <v>130830</v>
      </c>
      <c r="J500" s="5" t="str">
        <f t="shared" ref="J500:J569" si="133">L500</f>
        <v>Senior Staff</v>
      </c>
      <c r="K500" s="7" t="str">
        <f>_xlfn.IFNA(VLOOKUP(I500,[1]ALL!$B:$H,7,0),"")</f>
        <v>Unit - Taman Anggrek Residences</v>
      </c>
      <c r="L500" s="7" t="str">
        <f>_xlfn.IFNA(VLOOKUP(I500,[1]ALL!$B:$H,5,0),"")</f>
        <v>Senior Staff</v>
      </c>
      <c r="M500" s="7">
        <v>130830</v>
      </c>
      <c r="N500" s="9">
        <f>_xlfn.IFNA(VLOOKUP(I500,[1]ALL!$B:$H,3,0),"")</f>
        <v>41487</v>
      </c>
      <c r="O500" s="10" t="str">
        <f>_xlfn.IFNA(VLOOKUP(I500,[1]ALL!$B:$H,6,0),"")</f>
        <v>Property Management Administration Staff</v>
      </c>
      <c r="P500" s="5" t="s">
        <v>624</v>
      </c>
      <c r="Q500" s="5" t="s">
        <v>12</v>
      </c>
      <c r="R500" s="5" t="s">
        <v>12</v>
      </c>
    </row>
    <row r="501" spans="1:18" hidden="1" x14ac:dyDescent="0.25">
      <c r="A501" s="5" t="s">
        <v>40</v>
      </c>
      <c r="B501" s="5" t="s">
        <v>1983</v>
      </c>
      <c r="C501" s="5" t="s">
        <v>1984</v>
      </c>
      <c r="D501" s="5"/>
      <c r="E501" s="5" t="s">
        <v>26</v>
      </c>
      <c r="F501" s="5" t="str">
        <f t="shared" ref="F501:F536" si="134">P501</f>
        <v>GE &amp; TR</v>
      </c>
      <c r="G501" s="5" t="str">
        <f t="shared" si="131"/>
        <v>Tenant Relation Administration Staff</v>
      </c>
      <c r="H501" s="5" t="s">
        <v>13</v>
      </c>
      <c r="I501" s="5" t="str">
        <f t="shared" si="132"/>
        <v>-</v>
      </c>
      <c r="J501" s="5" t="str">
        <f t="shared" si="133"/>
        <v>Staff</v>
      </c>
      <c r="K501" s="7" t="s">
        <v>1624</v>
      </c>
      <c r="L501" s="7" t="s">
        <v>942</v>
      </c>
      <c r="M501" s="7" t="s">
        <v>12</v>
      </c>
      <c r="N501" s="9" t="str">
        <f>_xlfn.IFNA(VLOOKUP(I501,[1]ALL!$B:$H,3,0),"")</f>
        <v/>
      </c>
      <c r="O501" s="10" t="s">
        <v>1985</v>
      </c>
      <c r="P501" s="5" t="s">
        <v>645</v>
      </c>
      <c r="Q501" s="5" t="s">
        <v>12</v>
      </c>
      <c r="R501" s="5" t="s">
        <v>12</v>
      </c>
    </row>
    <row r="502" spans="1:18" hidden="1" x14ac:dyDescent="0.25">
      <c r="A502" s="5" t="s">
        <v>40</v>
      </c>
      <c r="B502" s="5" t="s">
        <v>626</v>
      </c>
      <c r="C502" s="5" t="s">
        <v>627</v>
      </c>
      <c r="D502" s="5"/>
      <c r="E502" s="5" t="s">
        <v>26</v>
      </c>
      <c r="F502" s="5" t="str">
        <f t="shared" si="134"/>
        <v>Finance &amp; Accounting</v>
      </c>
      <c r="G502" s="5" t="str">
        <f t="shared" si="131"/>
        <v>Account Payable Assistant Manager</v>
      </c>
      <c r="H502" s="5" t="s">
        <v>14</v>
      </c>
      <c r="I502" s="5" t="str">
        <f t="shared" si="132"/>
        <v>-</v>
      </c>
      <c r="J502" s="5" t="str">
        <f t="shared" si="133"/>
        <v>Staff</v>
      </c>
      <c r="K502" s="7" t="s">
        <v>1624</v>
      </c>
      <c r="L502" s="7" t="s">
        <v>942</v>
      </c>
      <c r="M502" s="7" t="s">
        <v>12</v>
      </c>
      <c r="N502" s="9" t="str">
        <f>_xlfn.IFNA(VLOOKUP(I502,[1]ALL!$B:$H,3,0),"")</f>
        <v/>
      </c>
      <c r="O502" s="10" t="s">
        <v>482</v>
      </c>
      <c r="P502" s="5" t="s">
        <v>51</v>
      </c>
      <c r="Q502" s="5" t="s">
        <v>12</v>
      </c>
      <c r="R502" s="5" t="s">
        <v>12</v>
      </c>
    </row>
    <row r="503" spans="1:18" hidden="1" x14ac:dyDescent="0.25">
      <c r="A503" s="5" t="s">
        <v>40</v>
      </c>
      <c r="B503" s="5" t="s">
        <v>629</v>
      </c>
      <c r="C503" s="5" t="s">
        <v>630</v>
      </c>
      <c r="D503" s="5"/>
      <c r="E503" s="5" t="s">
        <v>26</v>
      </c>
      <c r="F503" s="5" t="str">
        <f t="shared" si="134"/>
        <v>Finance &amp; Accounting</v>
      </c>
      <c r="G503" s="5" t="str">
        <f t="shared" si="131"/>
        <v>Account Payable Staff</v>
      </c>
      <c r="H503" s="5" t="s">
        <v>14</v>
      </c>
      <c r="I503" s="5">
        <f t="shared" si="132"/>
        <v>230745</v>
      </c>
      <c r="J503" s="5" t="str">
        <f t="shared" si="133"/>
        <v>Staff</v>
      </c>
      <c r="K503" s="7" t="str">
        <f>_xlfn.IFNA(VLOOKUP(I503,[1]ALL!$B:$H,7,0),"")</f>
        <v>Unit - Taman Anggrek Residences</v>
      </c>
      <c r="L503" s="7" t="str">
        <f>_xlfn.IFNA(VLOOKUP(I503,[1]ALL!$B:$H,5,0),"")</f>
        <v>Staff</v>
      </c>
      <c r="M503" s="7">
        <v>230745</v>
      </c>
      <c r="N503" s="9">
        <f>_xlfn.IFNA(VLOOKUP(I503,[1]ALL!$B:$H,3,0),"")</f>
        <v>45075</v>
      </c>
      <c r="O503" s="10" t="str">
        <f>_xlfn.IFNA(VLOOKUP(I503,[1]ALL!$B:$H,6,0),"")</f>
        <v>Account Payable Staff</v>
      </c>
      <c r="P503" s="5" t="str">
        <f>_xlfn.IFNA(VLOOKUP(I503,[1]ALL!$B:$H,4,0),"")</f>
        <v>Finance &amp; Accounting</v>
      </c>
      <c r="Q503" s="5" t="s">
        <v>12</v>
      </c>
      <c r="R503" s="5" t="s">
        <v>12</v>
      </c>
    </row>
    <row r="504" spans="1:18" hidden="1" x14ac:dyDescent="0.25">
      <c r="A504" s="5" t="s">
        <v>40</v>
      </c>
      <c r="B504" s="5" t="s">
        <v>631</v>
      </c>
      <c r="C504" s="5" t="s">
        <v>632</v>
      </c>
      <c r="D504" s="5"/>
      <c r="E504" s="5" t="s">
        <v>26</v>
      </c>
      <c r="F504" s="5" t="str">
        <f t="shared" si="134"/>
        <v>Finance &amp; Accounting</v>
      </c>
      <c r="G504" s="5" t="str">
        <f t="shared" si="131"/>
        <v>Account Receivable Staff</v>
      </c>
      <c r="H504" s="5" t="s">
        <v>14</v>
      </c>
      <c r="I504" s="5">
        <f t="shared" si="132"/>
        <v>240098</v>
      </c>
      <c r="J504" s="5" t="str">
        <f t="shared" si="133"/>
        <v>Senior Staff</v>
      </c>
      <c r="K504" s="7" t="str">
        <f>_xlfn.IFNA(VLOOKUP(I504,[1]ALL!$B:$H,7,0),"")</f>
        <v>Unit - Taman Anggrek Residences</v>
      </c>
      <c r="L504" s="7" t="str">
        <f>_xlfn.IFNA(VLOOKUP(I504,[1]ALL!$B:$H,5,0),"")</f>
        <v>Senior Staff</v>
      </c>
      <c r="M504" s="7">
        <v>240098</v>
      </c>
      <c r="N504" s="9">
        <f>_xlfn.IFNA(VLOOKUP(I504,[1]ALL!$B:$H,3,0),"")</f>
        <v>43325</v>
      </c>
      <c r="O504" s="10" t="str">
        <f>_xlfn.IFNA(VLOOKUP(I504,[1]ALL!$B:$H,6,0),"")</f>
        <v>Account Receivable Staff</v>
      </c>
      <c r="P504" s="5" t="str">
        <f>_xlfn.IFNA(VLOOKUP(I504,[1]ALL!$B:$H,4,0),"")</f>
        <v>Finance &amp; Accounting</v>
      </c>
      <c r="Q504" s="5" t="s">
        <v>12</v>
      </c>
      <c r="R504" s="5" t="s">
        <v>12</v>
      </c>
    </row>
    <row r="505" spans="1:18" hidden="1" x14ac:dyDescent="0.25">
      <c r="A505" s="5" t="s">
        <v>40</v>
      </c>
      <c r="B505" s="5" t="s">
        <v>633</v>
      </c>
      <c r="C505" s="5" t="s">
        <v>634</v>
      </c>
      <c r="D505" s="5"/>
      <c r="E505" s="5" t="s">
        <v>26</v>
      </c>
      <c r="F505" s="5" t="str">
        <f t="shared" si="134"/>
        <v>Finance &amp; Accounting</v>
      </c>
      <c r="G505" s="5" t="str">
        <f t="shared" si="131"/>
        <v>Account Receivable Staff</v>
      </c>
      <c r="H505" s="5" t="s">
        <v>14</v>
      </c>
      <c r="I505" s="5">
        <f t="shared" si="132"/>
        <v>240161</v>
      </c>
      <c r="J505" s="5" t="str">
        <f t="shared" si="133"/>
        <v>Staff</v>
      </c>
      <c r="K505" s="7" t="str">
        <f>_xlfn.IFNA(VLOOKUP(I505,[1]ALL!$B:$H,7,0),"")</f>
        <v>Unit - Taman Anggrek Residences</v>
      </c>
      <c r="L505" s="7" t="str">
        <f>_xlfn.IFNA(VLOOKUP(I505,[1]ALL!$B:$H,5,0),"")</f>
        <v>Staff</v>
      </c>
      <c r="M505" s="7">
        <v>240161</v>
      </c>
      <c r="N505" s="9">
        <f>_xlfn.IFNA(VLOOKUP(I505,[1]ALL!$B:$H,3,0),"")</f>
        <v>45317</v>
      </c>
      <c r="O505" s="10" t="str">
        <f>_xlfn.IFNA(VLOOKUP(I505,[1]ALL!$B:$H,6,0),"")</f>
        <v>Account Receivable Staff</v>
      </c>
      <c r="P505" s="5" t="str">
        <f>_xlfn.IFNA(VLOOKUP(I505,[1]ALL!$B:$H,4,0),"")</f>
        <v>Finance &amp; Accounting</v>
      </c>
      <c r="Q505" s="5" t="s">
        <v>12</v>
      </c>
      <c r="R505" s="5" t="s">
        <v>12</v>
      </c>
    </row>
    <row r="506" spans="1:18" hidden="1" x14ac:dyDescent="0.25">
      <c r="A506" s="5" t="s">
        <v>40</v>
      </c>
      <c r="B506" s="5" t="s">
        <v>1986</v>
      </c>
      <c r="C506" s="5" t="s">
        <v>12</v>
      </c>
      <c r="D506" s="5"/>
      <c r="E506" s="5" t="s">
        <v>26</v>
      </c>
      <c r="F506" s="5" t="str">
        <f t="shared" ref="F506" si="135">P506</f>
        <v>General Services</v>
      </c>
      <c r="G506" s="5" t="str">
        <f t="shared" ref="G506" si="136">O506</f>
        <v>HSE Staff</v>
      </c>
      <c r="H506" s="5" t="s">
        <v>12</v>
      </c>
      <c r="I506" s="5" t="str">
        <f t="shared" ref="I506" si="137">M506</f>
        <v>-</v>
      </c>
      <c r="J506" s="5" t="str">
        <f t="shared" ref="J506" si="138">L506</f>
        <v>Staff</v>
      </c>
      <c r="K506" s="7" t="s">
        <v>1624</v>
      </c>
      <c r="L506" s="7" t="s">
        <v>942</v>
      </c>
      <c r="M506" s="7" t="s">
        <v>12</v>
      </c>
      <c r="N506" s="9">
        <v>45922</v>
      </c>
      <c r="O506" s="10" t="s">
        <v>740</v>
      </c>
      <c r="P506" s="5" t="s">
        <v>739</v>
      </c>
      <c r="Q506" s="5" t="s">
        <v>1019</v>
      </c>
      <c r="R506" s="5" t="s">
        <v>1987</v>
      </c>
    </row>
    <row r="507" spans="1:18" hidden="1" x14ac:dyDescent="0.25">
      <c r="A507" s="5" t="s">
        <v>40</v>
      </c>
      <c r="B507" s="5" t="s">
        <v>635</v>
      </c>
      <c r="C507" s="5" t="s">
        <v>636</v>
      </c>
      <c r="D507" s="5"/>
      <c r="E507" s="5" t="s">
        <v>26</v>
      </c>
      <c r="F507" s="5" t="str">
        <f t="shared" si="134"/>
        <v>Facilities</v>
      </c>
      <c r="G507" s="5" t="str">
        <f t="shared" si="131"/>
        <v>Facility Assistant Manager</v>
      </c>
      <c r="H507" s="5" t="s">
        <v>14</v>
      </c>
      <c r="I507" s="5">
        <f t="shared" si="132"/>
        <v>120163</v>
      </c>
      <c r="J507" s="5" t="str">
        <f t="shared" si="133"/>
        <v>Assistant Manager</v>
      </c>
      <c r="K507" s="7" t="str">
        <f>_xlfn.IFNA(VLOOKUP(I507,[1]ALL!$B:$H,7,0),"")</f>
        <v>Unit - Taman Anggrek Residences</v>
      </c>
      <c r="L507" s="7" t="s">
        <v>1120</v>
      </c>
      <c r="M507" s="7">
        <v>120163</v>
      </c>
      <c r="N507" s="9">
        <f>_xlfn.IFNA(VLOOKUP(I507,[1]ALL!$B:$H,3,0),"")</f>
        <v>40945</v>
      </c>
      <c r="O507" s="10" t="s">
        <v>638</v>
      </c>
      <c r="P507" s="5" t="s">
        <v>637</v>
      </c>
      <c r="Q507" s="5" t="s">
        <v>12</v>
      </c>
      <c r="R507" s="5" t="s">
        <v>12</v>
      </c>
    </row>
    <row r="508" spans="1:18" hidden="1" x14ac:dyDescent="0.25">
      <c r="A508" s="5" t="s">
        <v>40</v>
      </c>
      <c r="B508" s="5" t="s">
        <v>639</v>
      </c>
      <c r="C508" s="5" t="s">
        <v>640</v>
      </c>
      <c r="D508" s="5"/>
      <c r="E508" s="5" t="s">
        <v>26</v>
      </c>
      <c r="F508" s="5" t="str">
        <f t="shared" si="134"/>
        <v>Engineering</v>
      </c>
      <c r="G508" s="5" t="str">
        <f t="shared" si="131"/>
        <v>Chief Engineering</v>
      </c>
      <c r="H508" s="5" t="s">
        <v>14</v>
      </c>
      <c r="I508" s="5">
        <f t="shared" si="132"/>
        <v>240084</v>
      </c>
      <c r="J508" s="5" t="str">
        <f t="shared" si="133"/>
        <v>Chief</v>
      </c>
      <c r="K508" s="7" t="str">
        <f>_xlfn.IFNA(VLOOKUP(I508,[1]ALL!$B:$H,7,0),"")</f>
        <v>Unit - Taman Anggrek Residences</v>
      </c>
      <c r="L508" s="7" t="str">
        <f>_xlfn.IFNA(VLOOKUP(I508,[1]ALL!$B:$H,5,0),"")</f>
        <v>Chief</v>
      </c>
      <c r="M508" s="7">
        <v>240084</v>
      </c>
      <c r="N508" s="9">
        <f>_xlfn.IFNA(VLOOKUP(I508,[1]ALL!$B:$H,3,0),"")</f>
        <v>43497</v>
      </c>
      <c r="O508" s="10" t="s">
        <v>678</v>
      </c>
      <c r="P508" s="5" t="str">
        <f>_xlfn.IFNA(VLOOKUP(I508,[1]ALL!$B:$H,4,0),"")</f>
        <v>Engineering</v>
      </c>
      <c r="Q508" s="5" t="s">
        <v>12</v>
      </c>
      <c r="R508" s="5" t="s">
        <v>12</v>
      </c>
    </row>
    <row r="509" spans="1:18" hidden="1" x14ac:dyDescent="0.25">
      <c r="A509" s="5" t="s">
        <v>40</v>
      </c>
      <c r="B509" s="5" t="s">
        <v>641</v>
      </c>
      <c r="C509" s="5" t="s">
        <v>642</v>
      </c>
      <c r="D509" s="5"/>
      <c r="E509" s="5" t="s">
        <v>26</v>
      </c>
      <c r="F509" s="5" t="str">
        <f t="shared" si="134"/>
        <v>Operational</v>
      </c>
      <c r="G509" s="5" t="str">
        <f t="shared" si="131"/>
        <v>Chief General Services</v>
      </c>
      <c r="H509" s="5" t="s">
        <v>14</v>
      </c>
      <c r="I509" s="5" t="str">
        <f t="shared" si="132"/>
        <v>-</v>
      </c>
      <c r="J509" s="5" t="str">
        <f t="shared" si="133"/>
        <v>Assistant Manager</v>
      </c>
      <c r="K509" s="7" t="s">
        <v>1624</v>
      </c>
      <c r="L509" s="7" t="s">
        <v>1120</v>
      </c>
      <c r="M509" s="7" t="s">
        <v>12</v>
      </c>
      <c r="N509" s="9" t="str">
        <f>_xlfn.IFNA(VLOOKUP(I509,[1]ALL!$B:$H,3,0),"")</f>
        <v/>
      </c>
      <c r="O509" s="10" t="s">
        <v>1988</v>
      </c>
      <c r="P509" s="5" t="s">
        <v>121</v>
      </c>
      <c r="Q509" s="5" t="s">
        <v>12</v>
      </c>
      <c r="R509" s="5" t="s">
        <v>12</v>
      </c>
    </row>
    <row r="510" spans="1:18" hidden="1" x14ac:dyDescent="0.25">
      <c r="A510" s="5" t="s">
        <v>40</v>
      </c>
      <c r="B510" s="5" t="s">
        <v>643</v>
      </c>
      <c r="C510" s="5" t="s">
        <v>644</v>
      </c>
      <c r="D510" s="5"/>
      <c r="E510" s="5" t="s">
        <v>26</v>
      </c>
      <c r="F510" s="5" t="str">
        <f t="shared" si="134"/>
        <v>GE &amp; TR</v>
      </c>
      <c r="G510" s="5" t="str">
        <f t="shared" si="131"/>
        <v>Chief Tenant Relation</v>
      </c>
      <c r="H510" s="5" t="s">
        <v>14</v>
      </c>
      <c r="I510" s="5" t="str">
        <f t="shared" si="132"/>
        <v>-</v>
      </c>
      <c r="J510" s="5" t="str">
        <f t="shared" si="133"/>
        <v>Assistant Manager</v>
      </c>
      <c r="K510" s="7" t="s">
        <v>1624</v>
      </c>
      <c r="L510" s="7" t="s">
        <v>1120</v>
      </c>
      <c r="M510" s="7" t="s">
        <v>12</v>
      </c>
      <c r="N510" s="9" t="str">
        <f>_xlfn.IFNA(VLOOKUP(I510,[1]ALL!$B:$H,3,0),"")</f>
        <v/>
      </c>
      <c r="O510" s="10" t="s">
        <v>680</v>
      </c>
      <c r="P510" s="5" t="s">
        <v>645</v>
      </c>
      <c r="Q510" s="5" t="s">
        <v>12</v>
      </c>
      <c r="R510" s="5" t="s">
        <v>12</v>
      </c>
    </row>
    <row r="511" spans="1:18" hidden="1" x14ac:dyDescent="0.25">
      <c r="A511" s="5" t="s">
        <v>40</v>
      </c>
      <c r="B511" s="5" t="s">
        <v>646</v>
      </c>
      <c r="C511" s="5" t="s">
        <v>647</v>
      </c>
      <c r="D511" s="5"/>
      <c r="E511" s="5" t="s">
        <v>26</v>
      </c>
      <c r="F511" s="5" t="str">
        <f t="shared" si="134"/>
        <v>Finance &amp; Accounting</v>
      </c>
      <c r="G511" s="5" t="str">
        <f t="shared" si="131"/>
        <v>Collection Staff</v>
      </c>
      <c r="H511" s="5" t="s">
        <v>14</v>
      </c>
      <c r="I511" s="5">
        <f t="shared" si="132"/>
        <v>231498</v>
      </c>
      <c r="J511" s="5" t="str">
        <f t="shared" si="133"/>
        <v>Senior Staff</v>
      </c>
      <c r="K511" s="7" t="str">
        <f>_xlfn.IFNA(VLOOKUP(I511,[1]ALL!$B:$H,7,0),"")</f>
        <v>Unit - Taman Anggrek Residences</v>
      </c>
      <c r="L511" s="7" t="str">
        <f>_xlfn.IFNA(VLOOKUP(I511,[1]ALL!$B:$H,5,0),"")</f>
        <v>Senior Staff</v>
      </c>
      <c r="M511" s="7">
        <v>231498</v>
      </c>
      <c r="N511" s="9">
        <f>_xlfn.IFNA(VLOOKUP(I511,[1]ALL!$B:$H,3,0),"")</f>
        <v>43348</v>
      </c>
      <c r="O511" s="10" t="str">
        <f>_xlfn.IFNA(VLOOKUP(I511,[1]ALL!$B:$H,6,0),"")</f>
        <v>Collection Staff</v>
      </c>
      <c r="P511" s="5" t="str">
        <f>_xlfn.IFNA(VLOOKUP(I511,[1]ALL!$B:$H,4,0),"")</f>
        <v>Finance &amp; Accounting</v>
      </c>
      <c r="Q511" s="5" t="s">
        <v>12</v>
      </c>
      <c r="R511" s="5" t="s">
        <v>12</v>
      </c>
    </row>
    <row r="512" spans="1:18" hidden="1" x14ac:dyDescent="0.25">
      <c r="A512" s="5" t="s">
        <v>40</v>
      </c>
      <c r="B512" s="5" t="s">
        <v>648</v>
      </c>
      <c r="C512" s="5" t="s">
        <v>649</v>
      </c>
      <c r="D512" s="5"/>
      <c r="E512" s="5" t="s">
        <v>26</v>
      </c>
      <c r="F512" s="5" t="str">
        <f t="shared" si="134"/>
        <v>Finance &amp; Accounting</v>
      </c>
      <c r="G512" s="5" t="str">
        <f t="shared" si="131"/>
        <v>Collection Staff</v>
      </c>
      <c r="H512" s="5" t="s">
        <v>14</v>
      </c>
      <c r="I512" s="5">
        <f t="shared" si="132"/>
        <v>211003</v>
      </c>
      <c r="J512" s="5" t="str">
        <f t="shared" si="133"/>
        <v>Staff</v>
      </c>
      <c r="K512" s="7" t="str">
        <f>_xlfn.IFNA(VLOOKUP(I512,[1]ALL!$B:$H,7,0),"")</f>
        <v>Unit - Taman Anggrek Residences</v>
      </c>
      <c r="L512" s="7" t="str">
        <f>_xlfn.IFNA(VLOOKUP(I512,[1]ALL!$B:$H,5,0),"")</f>
        <v>Staff</v>
      </c>
      <c r="M512" s="7">
        <v>211003</v>
      </c>
      <c r="N512" s="9">
        <f>_xlfn.IFNA(VLOOKUP(I512,[1]ALL!$B:$H,3,0),"")</f>
        <v>44501</v>
      </c>
      <c r="O512" s="10" t="str">
        <f>_xlfn.IFNA(VLOOKUP(I512,[1]ALL!$B:$H,6,0),"")</f>
        <v>Collection Staff</v>
      </c>
      <c r="P512" s="5" t="str">
        <f>_xlfn.IFNA(VLOOKUP(I512,[1]ALL!$B:$H,4,0),"")</f>
        <v>Finance &amp; Accounting</v>
      </c>
      <c r="Q512" s="5" t="s">
        <v>12</v>
      </c>
      <c r="R512" s="5" t="s">
        <v>12</v>
      </c>
    </row>
    <row r="513" spans="1:18" hidden="1" x14ac:dyDescent="0.25">
      <c r="A513" s="5" t="s">
        <v>40</v>
      </c>
      <c r="B513" s="5" t="s">
        <v>1989</v>
      </c>
      <c r="C513" s="5" t="s">
        <v>1990</v>
      </c>
      <c r="D513" s="5"/>
      <c r="E513" s="5" t="s">
        <v>26</v>
      </c>
      <c r="F513" s="5" t="str">
        <f t="shared" si="134"/>
        <v>Property Management</v>
      </c>
      <c r="G513" s="5" t="str">
        <f t="shared" si="131"/>
        <v>Deputy Manager</v>
      </c>
      <c r="H513" s="5" t="s">
        <v>13</v>
      </c>
      <c r="I513" s="5" t="str">
        <f t="shared" si="132"/>
        <v>-</v>
      </c>
      <c r="J513" s="5" t="str">
        <f t="shared" si="133"/>
        <v>Assistant Manager</v>
      </c>
      <c r="K513" s="7" t="s">
        <v>1624</v>
      </c>
      <c r="L513" s="7" t="s">
        <v>1120</v>
      </c>
      <c r="M513" s="7" t="s">
        <v>12</v>
      </c>
      <c r="N513" s="9" t="str">
        <f>_xlfn.IFNA(VLOOKUP(I513,[1]ALL!$B:$H,3,0),"")</f>
        <v/>
      </c>
      <c r="O513" s="10" t="s">
        <v>1991</v>
      </c>
      <c r="P513" s="50" t="s">
        <v>624</v>
      </c>
      <c r="Q513" s="5" t="s">
        <v>12</v>
      </c>
      <c r="R513" s="5" t="s">
        <v>12</v>
      </c>
    </row>
    <row r="514" spans="1:18" hidden="1" x14ac:dyDescent="0.25">
      <c r="A514" s="5" t="s">
        <v>40</v>
      </c>
      <c r="B514" s="5" t="s">
        <v>1992</v>
      </c>
      <c r="C514" t="s">
        <v>1993</v>
      </c>
      <c r="D514" s="5"/>
      <c r="E514" s="5" t="s">
        <v>26</v>
      </c>
      <c r="F514" s="5" t="str">
        <f t="shared" si="134"/>
        <v>Engineering</v>
      </c>
      <c r="G514" s="5" t="str">
        <f t="shared" si="131"/>
        <v>Drafter</v>
      </c>
      <c r="H514" s="5" t="s">
        <v>13</v>
      </c>
      <c r="I514" s="5" t="str">
        <f t="shared" si="132"/>
        <v>-</v>
      </c>
      <c r="J514" s="5" t="str">
        <f t="shared" si="133"/>
        <v>Staff</v>
      </c>
      <c r="K514" s="7" t="s">
        <v>1624</v>
      </c>
      <c r="L514" s="7" t="s">
        <v>942</v>
      </c>
      <c r="M514" s="7" t="s">
        <v>12</v>
      </c>
      <c r="N514" s="9">
        <v>45509</v>
      </c>
      <c r="O514" s="10" t="s">
        <v>1992</v>
      </c>
      <c r="P514" s="5" t="s">
        <v>271</v>
      </c>
      <c r="Q514" s="5" t="s">
        <v>12</v>
      </c>
      <c r="R514" s="5" t="s">
        <v>12</v>
      </c>
    </row>
    <row r="515" spans="1:18" hidden="1" x14ac:dyDescent="0.25">
      <c r="A515" s="5" t="s">
        <v>40</v>
      </c>
      <c r="B515" s="5" t="s">
        <v>650</v>
      </c>
      <c r="C515" s="5" t="s">
        <v>651</v>
      </c>
      <c r="D515" s="5"/>
      <c r="E515" s="5" t="s">
        <v>26</v>
      </c>
      <c r="F515" s="5" t="str">
        <f t="shared" si="134"/>
        <v>Finance &amp; Accounting</v>
      </c>
      <c r="G515" s="5" t="str">
        <f t="shared" si="131"/>
        <v>Finance &amp; Accounting Assistant Manager</v>
      </c>
      <c r="H515" s="5" t="s">
        <v>14</v>
      </c>
      <c r="I515" s="5">
        <f t="shared" si="132"/>
        <v>211208</v>
      </c>
      <c r="J515" s="5" t="str">
        <f t="shared" si="133"/>
        <v>Assistant Manager</v>
      </c>
      <c r="K515" s="7" t="str">
        <f>_xlfn.IFNA(VLOOKUP(I515,[1]ALL!$B:$H,7,0),"")</f>
        <v>Unit - Taman Anggrek Residences</v>
      </c>
      <c r="L515" s="7" t="str">
        <f>_xlfn.IFNA(VLOOKUP(I515,[1]ALL!$B:$H,5,0),"")</f>
        <v>Assistant Manager</v>
      </c>
      <c r="M515" s="7">
        <v>211208</v>
      </c>
      <c r="N515" s="9">
        <f>_xlfn.IFNA(VLOOKUP(I515,[1]ALL!$B:$H,3,0),"")</f>
        <v>44543</v>
      </c>
      <c r="O515" s="10" t="str">
        <f>_xlfn.IFNA(VLOOKUP(I515,[1]ALL!$B:$H,6,0),"")</f>
        <v>Finance &amp; Accounting Assistant Manager</v>
      </c>
      <c r="P515" s="5" t="str">
        <f>_xlfn.IFNA(VLOOKUP(I515,[1]ALL!$B:$H,4,0),"")</f>
        <v>Finance &amp; Accounting</v>
      </c>
      <c r="Q515" s="5" t="s">
        <v>12</v>
      </c>
      <c r="R515" s="5" t="s">
        <v>12</v>
      </c>
    </row>
    <row r="516" spans="1:18" hidden="1" x14ac:dyDescent="0.25">
      <c r="A516" s="5" t="s">
        <v>40</v>
      </c>
      <c r="B516" s="5" t="s">
        <v>1994</v>
      </c>
      <c r="C516" s="5" t="s">
        <v>1995</v>
      </c>
      <c r="D516" s="5"/>
      <c r="E516" s="5" t="s">
        <v>26</v>
      </c>
      <c r="F516" s="5" t="str">
        <f t="shared" si="134"/>
        <v>Fit Out</v>
      </c>
      <c r="G516" s="5" t="str">
        <f t="shared" si="131"/>
        <v>Fit Out Staff</v>
      </c>
      <c r="H516" s="5" t="s">
        <v>13</v>
      </c>
      <c r="I516" s="5" t="str">
        <f t="shared" si="132"/>
        <v>-</v>
      </c>
      <c r="J516" s="5" t="str">
        <f t="shared" si="133"/>
        <v>Staff</v>
      </c>
      <c r="K516" s="7" t="s">
        <v>1624</v>
      </c>
      <c r="L516" s="7" t="s">
        <v>942</v>
      </c>
      <c r="M516" s="7" t="s">
        <v>12</v>
      </c>
      <c r="N516" s="9" t="str">
        <f>_xlfn.IFNA(VLOOKUP(I516,[1]ALL!$B:$H,3,0),"")</f>
        <v/>
      </c>
      <c r="O516" s="10" t="s">
        <v>1996</v>
      </c>
      <c r="P516" s="5" t="s">
        <v>148</v>
      </c>
      <c r="Q516" s="5" t="s">
        <v>12</v>
      </c>
      <c r="R516" s="5" t="s">
        <v>12</v>
      </c>
    </row>
    <row r="517" spans="1:18" hidden="1" x14ac:dyDescent="0.25">
      <c r="A517" s="5" t="s">
        <v>40</v>
      </c>
      <c r="B517" s="5" t="s">
        <v>1997</v>
      </c>
      <c r="C517" s="5" t="s">
        <v>1998</v>
      </c>
      <c r="D517" s="5"/>
      <c r="E517" s="5" t="s">
        <v>26</v>
      </c>
      <c r="F517" s="5" t="str">
        <f t="shared" si="134"/>
        <v>General Services</v>
      </c>
      <c r="G517" s="5" t="str">
        <f t="shared" si="131"/>
        <v>HSE Staff</v>
      </c>
      <c r="H517" s="5" t="s">
        <v>13</v>
      </c>
      <c r="I517" s="5">
        <f t="shared" si="132"/>
        <v>231053</v>
      </c>
      <c r="J517" s="5" t="str">
        <f t="shared" si="133"/>
        <v>Senior Staff</v>
      </c>
      <c r="K517" s="7" t="str">
        <f>_xlfn.IFNA(VLOOKUP(I517,[1]ALL!$B:$H,7,0),"")</f>
        <v>Unit - Taman Anggrek Residences</v>
      </c>
      <c r="L517" s="7" t="str">
        <f>_xlfn.IFNA(VLOOKUP(I517,[1]ALL!$B:$H,5,0),"")</f>
        <v>Senior Staff</v>
      </c>
      <c r="M517" s="7">
        <v>231053</v>
      </c>
      <c r="N517" s="9">
        <f>_xlfn.IFNA(VLOOKUP(I517,[1]ALL!$B:$H,3,0),"")</f>
        <v>45110</v>
      </c>
      <c r="O517" s="10" t="str">
        <f>_xlfn.IFNA(VLOOKUP(I517,[1]ALL!$B:$H,6,0),"")</f>
        <v>HSE Staff</v>
      </c>
      <c r="P517" s="5" t="s">
        <v>739</v>
      </c>
      <c r="Q517" s="5" t="s">
        <v>12</v>
      </c>
      <c r="R517" s="5" t="s">
        <v>12</v>
      </c>
    </row>
    <row r="518" spans="1:18" hidden="1" x14ac:dyDescent="0.25">
      <c r="A518" s="5" t="s">
        <v>40</v>
      </c>
      <c r="B518" s="5" t="s">
        <v>1999</v>
      </c>
      <c r="C518" s="5" t="s">
        <v>2000</v>
      </c>
      <c r="D518" s="5" t="s">
        <v>2001</v>
      </c>
      <c r="E518" s="5" t="s">
        <v>26</v>
      </c>
      <c r="F518" s="5" t="str">
        <f t="shared" si="134"/>
        <v>General Services</v>
      </c>
      <c r="G518" s="5" t="str">
        <f t="shared" si="131"/>
        <v>Security &amp; Parking Supervisor</v>
      </c>
      <c r="H518" s="5" t="s">
        <v>13</v>
      </c>
      <c r="I518" s="5" t="str">
        <f t="shared" si="132"/>
        <v>-</v>
      </c>
      <c r="J518" s="5" t="str">
        <f t="shared" si="133"/>
        <v>Supervisor</v>
      </c>
      <c r="K518" s="7" t="s">
        <v>1624</v>
      </c>
      <c r="L518" s="7" t="s">
        <v>986</v>
      </c>
      <c r="M518" s="7" t="s">
        <v>12</v>
      </c>
      <c r="N518" s="9">
        <v>45782</v>
      </c>
      <c r="O518" s="10" t="s">
        <v>1086</v>
      </c>
      <c r="P518" s="5" t="s">
        <v>739</v>
      </c>
      <c r="Q518" s="5" t="s">
        <v>12</v>
      </c>
      <c r="R518" s="5" t="s">
        <v>12</v>
      </c>
    </row>
    <row r="519" spans="1:18" hidden="1" x14ac:dyDescent="0.25">
      <c r="A519" s="5" t="s">
        <v>743</v>
      </c>
      <c r="B519" s="5" t="s">
        <v>78</v>
      </c>
      <c r="C519" s="5" t="s">
        <v>2002</v>
      </c>
      <c r="D519" s="5"/>
      <c r="E519" s="5" t="s">
        <v>26</v>
      </c>
      <c r="F519" s="5" t="str">
        <f t="shared" si="134"/>
        <v>IT</v>
      </c>
      <c r="G519" s="5" t="str">
        <f t="shared" si="131"/>
        <v>IT Application Staff</v>
      </c>
      <c r="H519" s="5" t="s">
        <v>13</v>
      </c>
      <c r="I519" s="5" t="str">
        <f t="shared" si="132"/>
        <v>-</v>
      </c>
      <c r="J519" s="5" t="str">
        <f t="shared" si="133"/>
        <v>Staff</v>
      </c>
      <c r="K519" s="7" t="s">
        <v>1624</v>
      </c>
      <c r="L519" s="7" t="s">
        <v>942</v>
      </c>
      <c r="M519" s="7" t="s">
        <v>12</v>
      </c>
      <c r="N519" s="9">
        <v>45688</v>
      </c>
      <c r="O519" s="10" t="s">
        <v>563</v>
      </c>
      <c r="P519" s="5" t="s">
        <v>78</v>
      </c>
      <c r="Q519" s="5" t="s">
        <v>12</v>
      </c>
      <c r="R519" s="5" t="s">
        <v>12</v>
      </c>
    </row>
    <row r="520" spans="1:18" hidden="1" x14ac:dyDescent="0.25">
      <c r="A520" s="5" t="s">
        <v>40</v>
      </c>
      <c r="B520" s="5" t="s">
        <v>652</v>
      </c>
      <c r="C520" s="5" t="s">
        <v>653</v>
      </c>
      <c r="D520" s="5"/>
      <c r="E520" s="5" t="s">
        <v>26</v>
      </c>
      <c r="F520" s="5" t="str">
        <f t="shared" si="134"/>
        <v>Finance &amp; Accounting</v>
      </c>
      <c r="G520" s="5" t="str">
        <f t="shared" si="131"/>
        <v>Account Receivable Staff</v>
      </c>
      <c r="H520" s="5" t="s">
        <v>14</v>
      </c>
      <c r="I520" s="5">
        <f t="shared" si="132"/>
        <v>231637</v>
      </c>
      <c r="J520" s="5" t="str">
        <f t="shared" si="133"/>
        <v>Senior Staff</v>
      </c>
      <c r="K520" s="7" t="str">
        <f>_xlfn.IFNA(VLOOKUP(I520,[1]ALL!$B:$H,7,0),"")</f>
        <v>Unit - Fatmawati City Center</v>
      </c>
      <c r="L520" s="7" t="str">
        <f>_xlfn.IFNA(VLOOKUP(I520,[1]ALL!$B:$H,5,0),"")</f>
        <v>Senior Staff</v>
      </c>
      <c r="M520" s="7">
        <v>231637</v>
      </c>
      <c r="N520" s="9">
        <f>_xlfn.IFNA(VLOOKUP(I520,[1]ALL!$B:$H,3,0),"")</f>
        <v>43355</v>
      </c>
      <c r="O520" s="10" t="str">
        <f>_xlfn.IFNA(VLOOKUP(I520,[1]ALL!$B:$H,6,0),"")</f>
        <v>Account Receivable Staff</v>
      </c>
      <c r="P520" s="5" t="str">
        <f>_xlfn.IFNA(VLOOKUP(I520,[1]ALL!$B:$H,4,0),"")</f>
        <v>Finance &amp; Accounting</v>
      </c>
      <c r="Q520" s="5" t="s">
        <v>12</v>
      </c>
      <c r="R520" s="5" t="s">
        <v>12</v>
      </c>
    </row>
    <row r="521" spans="1:18" hidden="1" x14ac:dyDescent="0.25">
      <c r="A521" s="5" t="s">
        <v>40</v>
      </c>
      <c r="B521" s="5" t="s">
        <v>2003</v>
      </c>
      <c r="C521" s="5" t="s">
        <v>12</v>
      </c>
      <c r="D521" s="5" t="s">
        <v>2004</v>
      </c>
      <c r="E521" s="5" t="s">
        <v>26</v>
      </c>
      <c r="F521" s="5" t="str">
        <f t="shared" ref="F521" si="139">P521</f>
        <v>Facilities</v>
      </c>
      <c r="G521" s="5" t="str">
        <f t="shared" si="131"/>
        <v>Facility Staff</v>
      </c>
      <c r="H521" s="5" t="s">
        <v>14</v>
      </c>
      <c r="I521" s="5" t="str">
        <f t="shared" ref="I521" si="140">M521</f>
        <v>-</v>
      </c>
      <c r="J521" s="5" t="str">
        <f t="shared" ref="J521" si="141">L521</f>
        <v>Staff</v>
      </c>
      <c r="K521" s="7" t="s">
        <v>1624</v>
      </c>
      <c r="L521" s="7" t="s">
        <v>942</v>
      </c>
      <c r="M521" s="7" t="s">
        <v>12</v>
      </c>
      <c r="N521" s="9">
        <v>45915</v>
      </c>
      <c r="O521" s="10" t="s">
        <v>2005</v>
      </c>
      <c r="P521" s="50" t="s">
        <v>637</v>
      </c>
      <c r="Q521" s="5" t="s">
        <v>1019</v>
      </c>
      <c r="R521" s="5" t="s">
        <v>2006</v>
      </c>
    </row>
    <row r="522" spans="1:18" hidden="1" x14ac:dyDescent="0.25">
      <c r="A522" s="5" t="s">
        <v>40</v>
      </c>
      <c r="B522" s="5" t="s">
        <v>654</v>
      </c>
      <c r="C522" s="5" t="s">
        <v>655</v>
      </c>
      <c r="D522" s="5"/>
      <c r="E522" s="5" t="s">
        <v>26</v>
      </c>
      <c r="F522" s="5" t="str">
        <f t="shared" si="134"/>
        <v>Property Management</v>
      </c>
      <c r="G522" s="5" t="str">
        <f t="shared" ref="G522:G555" si="142">O522</f>
        <v>Property Manager</v>
      </c>
      <c r="H522" s="5" t="s">
        <v>14</v>
      </c>
      <c r="I522" s="5" t="str">
        <f t="shared" si="132"/>
        <v>-</v>
      </c>
      <c r="J522" s="5" t="str">
        <f t="shared" si="133"/>
        <v>Manager</v>
      </c>
      <c r="K522" s="7" t="s">
        <v>1624</v>
      </c>
      <c r="L522" s="7" t="s">
        <v>1248</v>
      </c>
      <c r="M522" s="7" t="s">
        <v>12</v>
      </c>
      <c r="N522" s="9" t="str">
        <f>_xlfn.IFNA(VLOOKUP(I522,[1]ALL!$B:$H,3,0),"")</f>
        <v/>
      </c>
      <c r="O522" s="10" t="s">
        <v>656</v>
      </c>
      <c r="P522" s="50" t="s">
        <v>624</v>
      </c>
      <c r="Q522" s="5" t="s">
        <v>12</v>
      </c>
      <c r="R522" s="5" t="s">
        <v>12</v>
      </c>
    </row>
    <row r="523" spans="1:18" hidden="1" x14ac:dyDescent="0.25">
      <c r="A523" s="5" t="s">
        <v>40</v>
      </c>
      <c r="B523" s="5" t="s">
        <v>657</v>
      </c>
      <c r="C523" s="5" t="s">
        <v>658</v>
      </c>
      <c r="D523" s="5"/>
      <c r="E523" s="5" t="s">
        <v>26</v>
      </c>
      <c r="F523" s="5" t="str">
        <f t="shared" si="134"/>
        <v>Procurement</v>
      </c>
      <c r="G523" s="5" t="str">
        <f t="shared" si="142"/>
        <v>Purchasing Staff</v>
      </c>
      <c r="H523" s="5" t="s">
        <v>14</v>
      </c>
      <c r="I523" s="5" t="str">
        <f t="shared" si="132"/>
        <v>-</v>
      </c>
      <c r="J523" s="5" t="str">
        <f t="shared" si="133"/>
        <v>Staff</v>
      </c>
      <c r="K523" s="7" t="s">
        <v>1624</v>
      </c>
      <c r="L523" s="7" t="s">
        <v>942</v>
      </c>
      <c r="M523" s="7" t="s">
        <v>12</v>
      </c>
      <c r="N523" s="9" t="str">
        <f>_xlfn.IFNA(VLOOKUP(I523,[1]ALL!$B:$H,3,0),"")</f>
        <v/>
      </c>
      <c r="O523" s="10" t="s">
        <v>659</v>
      </c>
      <c r="P523" s="5" t="s">
        <v>183</v>
      </c>
      <c r="Q523" s="5" t="s">
        <v>12</v>
      </c>
      <c r="R523" s="5" t="s">
        <v>12</v>
      </c>
    </row>
    <row r="524" spans="1:18" hidden="1" x14ac:dyDescent="0.25">
      <c r="A524" s="5" t="s">
        <v>40</v>
      </c>
      <c r="B524" s="5" t="s">
        <v>2007</v>
      </c>
      <c r="C524" s="5" t="s">
        <v>2008</v>
      </c>
      <c r="D524" s="5"/>
      <c r="E524" s="5" t="s">
        <v>26</v>
      </c>
      <c r="F524" s="5" t="str">
        <f t="shared" si="134"/>
        <v>Procurement</v>
      </c>
      <c r="G524" s="5" t="str">
        <f t="shared" si="142"/>
        <v>Purchasing Staff</v>
      </c>
      <c r="H524" s="5" t="s">
        <v>13</v>
      </c>
      <c r="I524" s="5">
        <f t="shared" si="132"/>
        <v>221326</v>
      </c>
      <c r="J524" s="5" t="str">
        <f t="shared" si="133"/>
        <v>Staff</v>
      </c>
      <c r="K524" s="7" t="str">
        <f>_xlfn.IFNA(VLOOKUP(I524,[1]ALL!$B:$H,7,0),"")</f>
        <v>Unit - Taman Anggrek Residences</v>
      </c>
      <c r="L524" s="7" t="str">
        <f>_xlfn.IFNA(VLOOKUP(I524,[1]ALL!$B:$H,5,0),"")</f>
        <v>Staff</v>
      </c>
      <c r="M524" s="7">
        <v>221326</v>
      </c>
      <c r="N524" s="9">
        <f>_xlfn.IFNA(VLOOKUP(I524,[1]ALL!$B:$H,3,0),"")</f>
        <v>44809</v>
      </c>
      <c r="O524" s="10" t="str">
        <f>_xlfn.IFNA(VLOOKUP(I524,[1]ALL!$B:$H,6,0),"")</f>
        <v>Purchasing Staff</v>
      </c>
      <c r="P524" s="5" t="s">
        <v>183</v>
      </c>
      <c r="Q524" s="5" t="s">
        <v>12</v>
      </c>
      <c r="R524" s="5" t="s">
        <v>12</v>
      </c>
    </row>
    <row r="525" spans="1:18" hidden="1" x14ac:dyDescent="0.25">
      <c r="A525" t="s">
        <v>40</v>
      </c>
      <c r="B525" t="s">
        <v>2009</v>
      </c>
      <c r="C525" s="5" t="s">
        <v>12</v>
      </c>
      <c r="D525" s="5"/>
      <c r="E525" s="5" t="s">
        <v>26</v>
      </c>
      <c r="F525" s="5" t="str">
        <f t="shared" si="134"/>
        <v>Facility</v>
      </c>
      <c r="G525" s="5" t="str">
        <f t="shared" si="142"/>
        <v>Facility Staff</v>
      </c>
      <c r="H525" s="5" t="s">
        <v>12</v>
      </c>
      <c r="I525" s="5" t="s">
        <v>12</v>
      </c>
      <c r="J525" s="5" t="str">
        <f t="shared" si="133"/>
        <v>Staff</v>
      </c>
      <c r="K525" s="7" t="s">
        <v>1624</v>
      </c>
      <c r="L525" s="7" t="s">
        <v>942</v>
      </c>
      <c r="M525" s="7" t="s">
        <v>12</v>
      </c>
      <c r="N525" s="9">
        <v>45768</v>
      </c>
      <c r="O525" s="10" t="s">
        <v>2005</v>
      </c>
      <c r="P525" s="5" t="s">
        <v>2010</v>
      </c>
      <c r="Q525" s="5" t="s">
        <v>1019</v>
      </c>
      <c r="R525" s="5" t="s">
        <v>2011</v>
      </c>
    </row>
    <row r="526" spans="1:18" hidden="1" x14ac:dyDescent="0.25">
      <c r="A526" s="5" t="s">
        <v>40</v>
      </c>
      <c r="B526" s="5" t="s">
        <v>2012</v>
      </c>
      <c r="C526" s="5" t="s">
        <v>12</v>
      </c>
      <c r="D526" s="5"/>
      <c r="E526" s="5" t="s">
        <v>26</v>
      </c>
      <c r="F526" s="5" t="str">
        <f t="shared" si="134"/>
        <v>Tenant Relation</v>
      </c>
      <c r="G526" s="5" t="str">
        <f t="shared" si="142"/>
        <v>Tenant Relation Staff</v>
      </c>
      <c r="H526" s="5" t="s">
        <v>12</v>
      </c>
      <c r="I526" s="5" t="str">
        <f t="shared" ref="I526:I559" si="143">M526</f>
        <v>-</v>
      </c>
      <c r="J526" s="5" t="str">
        <f t="shared" si="133"/>
        <v>Staff</v>
      </c>
      <c r="K526" s="7" t="s">
        <v>1624</v>
      </c>
      <c r="L526" s="7" t="s">
        <v>942</v>
      </c>
      <c r="M526" s="7" t="s">
        <v>12</v>
      </c>
      <c r="N526" s="9">
        <v>45761</v>
      </c>
      <c r="O526" s="10" t="s">
        <v>728</v>
      </c>
      <c r="P526" s="5" t="s">
        <v>682</v>
      </c>
      <c r="Q526" s="5" t="s">
        <v>1019</v>
      </c>
      <c r="R526" s="5" t="s">
        <v>1291</v>
      </c>
    </row>
    <row r="527" spans="1:18" hidden="1" x14ac:dyDescent="0.25">
      <c r="A527" s="5" t="s">
        <v>40</v>
      </c>
      <c r="B527" s="5" t="s">
        <v>2013</v>
      </c>
      <c r="C527" s="5" t="s">
        <v>2014</v>
      </c>
      <c r="D527" s="5"/>
      <c r="E527" s="5" t="s">
        <v>26</v>
      </c>
      <c r="F527" s="5" t="str">
        <f t="shared" si="134"/>
        <v>Engineering</v>
      </c>
      <c r="G527" s="5" t="str">
        <f t="shared" si="142"/>
        <v>Engineering Supervisor</v>
      </c>
      <c r="H527" s="5" t="s">
        <v>13</v>
      </c>
      <c r="I527" s="5">
        <f t="shared" si="143"/>
        <v>230777</v>
      </c>
      <c r="J527" s="5" t="str">
        <f t="shared" si="133"/>
        <v>Supervisor</v>
      </c>
      <c r="K527" s="7" t="str">
        <f>_xlfn.IFNA(VLOOKUP(I527,[1]ALL!$B:$H,7,0),"")</f>
        <v>Unit - Taman Anggrek Residences</v>
      </c>
      <c r="L527" s="7" t="str">
        <f>_xlfn.IFNA(VLOOKUP(I527,[1]ALL!$B:$H,5,0),"")</f>
        <v>Supervisor</v>
      </c>
      <c r="M527" s="7">
        <v>230777</v>
      </c>
      <c r="N527" s="9">
        <f>_xlfn.IFNA(VLOOKUP(I527,[1]ALL!$B:$H,3,0),"")</f>
        <v>43314</v>
      </c>
      <c r="O527" s="10" t="str">
        <f>_xlfn.IFNA(VLOOKUP(I527,[1]ALL!$B:$H,6,0),"")</f>
        <v>Engineering Supervisor</v>
      </c>
      <c r="P527" s="5" t="str">
        <f>_xlfn.IFNA(VLOOKUP(I527,[1]ALL!$B:$H,4,0),"")</f>
        <v>Engineering</v>
      </c>
      <c r="Q527" s="5" t="s">
        <v>12</v>
      </c>
      <c r="R527" s="5" t="s">
        <v>12</v>
      </c>
    </row>
    <row r="528" spans="1:18" hidden="1" x14ac:dyDescent="0.25">
      <c r="A528" s="5" t="s">
        <v>40</v>
      </c>
      <c r="B528" s="5" t="s">
        <v>2015</v>
      </c>
      <c r="C528" s="5" t="s">
        <v>2016</v>
      </c>
      <c r="D528" s="5"/>
      <c r="E528" s="5" t="s">
        <v>26</v>
      </c>
      <c r="F528" s="5" t="str">
        <f t="shared" si="134"/>
        <v>Engineering</v>
      </c>
      <c r="G528" s="5" t="str">
        <f t="shared" si="142"/>
        <v>Engineering Supervisor</v>
      </c>
      <c r="H528" s="5" t="s">
        <v>13</v>
      </c>
      <c r="I528" s="5">
        <f t="shared" si="143"/>
        <v>101242</v>
      </c>
      <c r="J528" s="5" t="str">
        <f t="shared" si="133"/>
        <v>Supervisor</v>
      </c>
      <c r="K528" s="7" t="str">
        <f>_xlfn.IFNA(VLOOKUP(I528,[1]ALL!$B:$H,7,0),"")</f>
        <v>Unit - Taman Anggrek Residences</v>
      </c>
      <c r="L528" s="7" t="str">
        <f>_xlfn.IFNA(VLOOKUP(I528,[1]ALL!$B:$H,5,0),"")</f>
        <v>Supervisor</v>
      </c>
      <c r="M528" s="7">
        <v>101242</v>
      </c>
      <c r="N528" s="9">
        <f>_xlfn.IFNA(VLOOKUP(I528,[1]ALL!$B:$H,3,0),"")</f>
        <v>39174</v>
      </c>
      <c r="O528" s="10" t="str">
        <f>_xlfn.IFNA(VLOOKUP(I528,[1]ALL!$B:$H,6,0),"")</f>
        <v>Engineering Supervisor</v>
      </c>
      <c r="P528" s="5" t="str">
        <f>_xlfn.IFNA(VLOOKUP(I528,[1]ALL!$B:$H,4,0),"")</f>
        <v>Engineering</v>
      </c>
      <c r="Q528" s="5" t="s">
        <v>12</v>
      </c>
      <c r="R528" s="5" t="s">
        <v>12</v>
      </c>
    </row>
    <row r="529" spans="1:18" hidden="1" x14ac:dyDescent="0.25">
      <c r="A529" s="5" t="s">
        <v>40</v>
      </c>
      <c r="B529" s="5" t="s">
        <v>2017</v>
      </c>
      <c r="C529" s="5" t="s">
        <v>2018</v>
      </c>
      <c r="D529" s="5"/>
      <c r="E529" s="5" t="s">
        <v>26</v>
      </c>
      <c r="F529" s="5" t="str">
        <f t="shared" si="134"/>
        <v>Engineering</v>
      </c>
      <c r="G529" s="5" t="str">
        <f t="shared" si="142"/>
        <v>Engineering Supervisor</v>
      </c>
      <c r="H529" s="5" t="s">
        <v>13</v>
      </c>
      <c r="I529" s="5">
        <f t="shared" si="143"/>
        <v>200513</v>
      </c>
      <c r="J529" s="5" t="str">
        <f t="shared" si="133"/>
        <v>Supervisor</v>
      </c>
      <c r="K529" s="7" t="str">
        <f>_xlfn.IFNA(VLOOKUP(I529,[1]ALL!$B:$H,7,0),"")</f>
        <v>Unit - Taman Anggrek Residences</v>
      </c>
      <c r="L529" s="7" t="str">
        <f>_xlfn.IFNA(VLOOKUP(I529,[1]ALL!$B:$H,5,0),"")</f>
        <v>Supervisor</v>
      </c>
      <c r="M529" s="7">
        <v>200513</v>
      </c>
      <c r="N529" s="9">
        <f>_xlfn.IFNA(VLOOKUP(I529,[1]ALL!$B:$H,3,0),"")</f>
        <v>44312</v>
      </c>
      <c r="O529" s="10" t="str">
        <f>_xlfn.IFNA(VLOOKUP(I529,[1]ALL!$B:$H,6,0),"")</f>
        <v>Engineering Supervisor</v>
      </c>
      <c r="P529" s="5" t="str">
        <f>_xlfn.IFNA(VLOOKUP(I529,[1]ALL!$B:$H,4,0),"")</f>
        <v>Engineering</v>
      </c>
      <c r="Q529" s="5" t="s">
        <v>12</v>
      </c>
      <c r="R529" s="5" t="s">
        <v>12</v>
      </c>
    </row>
    <row r="530" spans="1:18" hidden="1" x14ac:dyDescent="0.25">
      <c r="A530" s="5" t="s">
        <v>40</v>
      </c>
      <c r="B530" s="5" t="s">
        <v>2019</v>
      </c>
      <c r="C530" s="5" t="s">
        <v>2020</v>
      </c>
      <c r="D530" s="5"/>
      <c r="E530" s="5" t="s">
        <v>26</v>
      </c>
      <c r="F530" s="5" t="str">
        <f t="shared" si="134"/>
        <v>Fit Out</v>
      </c>
      <c r="G530" s="5" t="str">
        <f t="shared" si="142"/>
        <v>Fit Out Supervisor</v>
      </c>
      <c r="H530" s="5" t="s">
        <v>13</v>
      </c>
      <c r="I530" s="5">
        <f t="shared" si="143"/>
        <v>240082</v>
      </c>
      <c r="J530" s="5" t="str">
        <f t="shared" si="133"/>
        <v>Supervisor</v>
      </c>
      <c r="K530" s="7" t="str">
        <f>_xlfn.IFNA(VLOOKUP(I530,[1]ALL!$B:$H,7,0),"")</f>
        <v>Unit - Taman Anggrek Residences</v>
      </c>
      <c r="L530" s="7" t="str">
        <f>_xlfn.IFNA(VLOOKUP(I530,[1]ALL!$B:$H,5,0),"")</f>
        <v>Supervisor</v>
      </c>
      <c r="M530" s="7">
        <v>240082</v>
      </c>
      <c r="N530" s="9">
        <f>_xlfn.IFNA(VLOOKUP(I530,[1]ALL!$B:$H,3,0),"")</f>
        <v>43504</v>
      </c>
      <c r="O530" s="10" t="str">
        <f>_xlfn.IFNA(VLOOKUP(I530,[1]ALL!$B:$H,6,0),"")</f>
        <v>Fit Out Supervisor</v>
      </c>
      <c r="P530" s="5" t="s">
        <v>148</v>
      </c>
      <c r="Q530" s="5" t="s">
        <v>12</v>
      </c>
      <c r="R530" s="5" t="s">
        <v>12</v>
      </c>
    </row>
    <row r="531" spans="1:18" hidden="1" x14ac:dyDescent="0.25">
      <c r="A531" s="5" t="s">
        <v>40</v>
      </c>
      <c r="B531" s="5" t="s">
        <v>2021</v>
      </c>
      <c r="C531" s="5" t="s">
        <v>2022</v>
      </c>
      <c r="D531" s="5"/>
      <c r="E531" s="5" t="s">
        <v>26</v>
      </c>
      <c r="F531" s="5" t="str">
        <f t="shared" ref="F531:F532" si="144">P531</f>
        <v>General Services</v>
      </c>
      <c r="G531" s="5" t="str">
        <f t="shared" ref="G531:G532" si="145">O531</f>
        <v>Cleaning &amp; Landscape Supervisor</v>
      </c>
      <c r="H531" s="5" t="s">
        <v>13</v>
      </c>
      <c r="I531" s="5" t="str">
        <f t="shared" ref="I531:I532" si="146">M531</f>
        <v>-</v>
      </c>
      <c r="J531" s="5" t="str">
        <f t="shared" ref="J531:J532" si="147">L531</f>
        <v>Supervisor</v>
      </c>
      <c r="K531" s="7" t="s">
        <v>1624</v>
      </c>
      <c r="L531" s="7" t="s">
        <v>986</v>
      </c>
      <c r="M531" s="7" t="s">
        <v>12</v>
      </c>
      <c r="N531" s="9" t="str">
        <f>_xlfn.IFNA(VLOOKUP(I531,[1]ALL!$B:$H,3,0),"")</f>
        <v/>
      </c>
      <c r="O531" s="10" t="s">
        <v>2023</v>
      </c>
      <c r="P531" s="5" t="s">
        <v>739</v>
      </c>
      <c r="Q531" s="5" t="s">
        <v>12</v>
      </c>
      <c r="R531" s="5" t="s">
        <v>12</v>
      </c>
    </row>
    <row r="532" spans="1:18" hidden="1" x14ac:dyDescent="0.25">
      <c r="A532" s="5" t="s">
        <v>40</v>
      </c>
      <c r="B532" s="5" t="s">
        <v>2024</v>
      </c>
      <c r="C532" s="5" t="s">
        <v>2022</v>
      </c>
      <c r="D532" s="5"/>
      <c r="E532" s="5" t="s">
        <v>26</v>
      </c>
      <c r="F532" s="5" t="str">
        <f t="shared" si="144"/>
        <v>General Services</v>
      </c>
      <c r="G532" s="5" t="str">
        <f t="shared" si="145"/>
        <v>Cleaning &amp; Landscape Supervisor</v>
      </c>
      <c r="H532" s="5" t="s">
        <v>13</v>
      </c>
      <c r="I532" s="5" t="str">
        <f t="shared" si="146"/>
        <v>-</v>
      </c>
      <c r="J532" s="5" t="str">
        <f t="shared" si="147"/>
        <v>Supervisor</v>
      </c>
      <c r="K532" s="7" t="s">
        <v>1624</v>
      </c>
      <c r="L532" s="7" t="s">
        <v>986</v>
      </c>
      <c r="M532" s="7" t="s">
        <v>12</v>
      </c>
      <c r="N532" s="9" t="str">
        <f>_xlfn.IFNA(VLOOKUP(I532,[1]ALL!$B:$H,3,0),"")</f>
        <v/>
      </c>
      <c r="O532" s="10" t="s">
        <v>2023</v>
      </c>
      <c r="P532" s="5" t="s">
        <v>739</v>
      </c>
      <c r="Q532" s="5" t="s">
        <v>12</v>
      </c>
      <c r="R532" s="5" t="s">
        <v>12</v>
      </c>
    </row>
    <row r="533" spans="1:18" hidden="1" x14ac:dyDescent="0.25">
      <c r="A533" s="5" t="s">
        <v>40</v>
      </c>
      <c r="B533" s="5" t="s">
        <v>2025</v>
      </c>
      <c r="C533" s="5" t="s">
        <v>2022</v>
      </c>
      <c r="D533" s="5"/>
      <c r="E533" s="5" t="s">
        <v>26</v>
      </c>
      <c r="F533" s="5" t="str">
        <f t="shared" si="134"/>
        <v>General Services</v>
      </c>
      <c r="G533" s="5" t="str">
        <f t="shared" si="142"/>
        <v>Cleaning &amp; Landscape Supervisor</v>
      </c>
      <c r="H533" s="5" t="s">
        <v>13</v>
      </c>
      <c r="I533" s="5" t="str">
        <f t="shared" si="143"/>
        <v>-</v>
      </c>
      <c r="J533" s="5" t="str">
        <f t="shared" si="133"/>
        <v>Supervisor</v>
      </c>
      <c r="K533" s="7" t="s">
        <v>1624</v>
      </c>
      <c r="L533" s="7" t="s">
        <v>986</v>
      </c>
      <c r="M533" s="7" t="s">
        <v>12</v>
      </c>
      <c r="N533" s="9" t="str">
        <f>_xlfn.IFNA(VLOOKUP(I533,[1]ALL!$B:$H,3,0),"")</f>
        <v/>
      </c>
      <c r="O533" s="10" t="s">
        <v>2023</v>
      </c>
      <c r="P533" s="5" t="s">
        <v>739</v>
      </c>
      <c r="Q533" s="5" t="s">
        <v>12</v>
      </c>
      <c r="R533" s="5" t="s">
        <v>12</v>
      </c>
    </row>
    <row r="534" spans="1:18" hidden="1" x14ac:dyDescent="0.25">
      <c r="A534" s="5" t="s">
        <v>40</v>
      </c>
      <c r="B534" s="5" t="s">
        <v>2026</v>
      </c>
      <c r="C534" t="s">
        <v>2027</v>
      </c>
      <c r="D534" s="5"/>
      <c r="E534" s="5" t="s">
        <v>26</v>
      </c>
      <c r="F534" s="5" t="str">
        <f t="shared" si="134"/>
        <v>General Services</v>
      </c>
      <c r="G534" s="5" t="str">
        <f t="shared" si="142"/>
        <v>Cleaning &amp; Landscape Supervisor</v>
      </c>
      <c r="H534" s="5" t="s">
        <v>13</v>
      </c>
      <c r="I534" s="5" t="str">
        <f t="shared" si="143"/>
        <v>-</v>
      </c>
      <c r="J534" s="5" t="str">
        <f t="shared" si="133"/>
        <v>Supervisor</v>
      </c>
      <c r="K534" s="7" t="s">
        <v>1624</v>
      </c>
      <c r="L534" s="7" t="s">
        <v>986</v>
      </c>
      <c r="M534" s="7" t="s">
        <v>12</v>
      </c>
      <c r="N534" s="9">
        <v>45546</v>
      </c>
      <c r="O534" s="10" t="s">
        <v>2023</v>
      </c>
      <c r="P534" s="5" t="s">
        <v>739</v>
      </c>
      <c r="Q534" s="5" t="s">
        <v>12</v>
      </c>
      <c r="R534" s="5" t="s">
        <v>12</v>
      </c>
    </row>
    <row r="535" spans="1:18" hidden="1" x14ac:dyDescent="0.25">
      <c r="A535" s="5" t="s">
        <v>40</v>
      </c>
      <c r="B535" s="5" t="s">
        <v>2028</v>
      </c>
      <c r="C535" s="5" t="s">
        <v>2029</v>
      </c>
      <c r="D535" s="5"/>
      <c r="E535" s="5" t="s">
        <v>26</v>
      </c>
      <c r="F535" s="5" t="str">
        <f t="shared" si="134"/>
        <v>Operational</v>
      </c>
      <c r="G535" s="5" t="str">
        <f t="shared" si="142"/>
        <v>HSE Supervisor</v>
      </c>
      <c r="H535" s="5" t="s">
        <v>13</v>
      </c>
      <c r="I535" s="5" t="str">
        <f t="shared" si="143"/>
        <v>-</v>
      </c>
      <c r="J535" s="5" t="str">
        <f t="shared" si="133"/>
        <v>Supervisor</v>
      </c>
      <c r="K535" s="7" t="s">
        <v>1624</v>
      </c>
      <c r="L535" s="7" t="s">
        <v>986</v>
      </c>
      <c r="M535" s="7" t="s">
        <v>12</v>
      </c>
      <c r="N535" s="9"/>
      <c r="O535" s="10" t="s">
        <v>751</v>
      </c>
      <c r="P535" s="5" t="s">
        <v>121</v>
      </c>
      <c r="Q535" s="5" t="s">
        <v>12</v>
      </c>
      <c r="R535" s="5" t="s">
        <v>12</v>
      </c>
    </row>
    <row r="536" spans="1:18" hidden="1" x14ac:dyDescent="0.25">
      <c r="A536" s="5" t="s">
        <v>40</v>
      </c>
      <c r="B536" s="5" t="s">
        <v>660</v>
      </c>
      <c r="C536" s="5" t="s">
        <v>661</v>
      </c>
      <c r="D536" s="5"/>
      <c r="E536" s="5" t="s">
        <v>26</v>
      </c>
      <c r="F536" s="5" t="str">
        <f t="shared" si="134"/>
        <v>Finance &amp; Accounting</v>
      </c>
      <c r="G536" s="5" t="str">
        <f t="shared" si="142"/>
        <v>Tax Supervisor</v>
      </c>
      <c r="H536" s="5" t="s">
        <v>14</v>
      </c>
      <c r="I536" s="5">
        <f t="shared" si="143"/>
        <v>230073</v>
      </c>
      <c r="J536" s="5" t="str">
        <f t="shared" si="133"/>
        <v>Supervisor</v>
      </c>
      <c r="K536" s="7" t="str">
        <f>_xlfn.IFNA(VLOOKUP(I536,[1]ALL!$B:$H,7,0),"")</f>
        <v>Head Office - ASGO</v>
      </c>
      <c r="L536" s="7" t="str">
        <f>_xlfn.IFNA(VLOOKUP(I536,[1]ALL!$B:$H,5,0),"")</f>
        <v>Supervisor</v>
      </c>
      <c r="M536" s="7">
        <v>230073</v>
      </c>
      <c r="N536" s="9">
        <f>_xlfn.IFNA(VLOOKUP(I536,[1]ALL!$B:$H,3,0),"")</f>
        <v>44950</v>
      </c>
      <c r="O536" s="10" t="str">
        <f>_xlfn.IFNA(VLOOKUP(I536,[1]ALL!$B:$H,6,0),"")</f>
        <v>Tax Supervisor</v>
      </c>
      <c r="P536" s="5" t="str">
        <f>_xlfn.IFNA(VLOOKUP(I536,[1]ALL!$B:$H,4,0),"")</f>
        <v>Finance &amp; Accounting</v>
      </c>
      <c r="Q536" s="5" t="s">
        <v>12</v>
      </c>
      <c r="R536" s="5" t="s">
        <v>12</v>
      </c>
    </row>
    <row r="537" spans="1:18" hidden="1" x14ac:dyDescent="0.25">
      <c r="A537" s="5" t="s">
        <v>40</v>
      </c>
      <c r="B537" s="5" t="s">
        <v>2030</v>
      </c>
      <c r="C537" s="5" t="s">
        <v>2031</v>
      </c>
      <c r="D537" s="5"/>
      <c r="E537" s="5" t="s">
        <v>26</v>
      </c>
      <c r="F537" s="5" t="str">
        <f t="shared" ref="F537:F570" si="148">P537</f>
        <v>GE &amp; TR</v>
      </c>
      <c r="G537" s="5" t="str">
        <f t="shared" si="142"/>
        <v>Tenant Relation Supervisor</v>
      </c>
      <c r="H537" s="5" t="s">
        <v>13</v>
      </c>
      <c r="I537" s="5">
        <f t="shared" si="143"/>
        <v>230523</v>
      </c>
      <c r="J537" s="5" t="str">
        <f t="shared" si="133"/>
        <v>Supervisor</v>
      </c>
      <c r="K537" s="7" t="str">
        <f>_xlfn.IFNA(VLOOKUP(I537,[1]ALL!$B:$H,7,0),"")</f>
        <v>Unit - Taman Anggrek Residences</v>
      </c>
      <c r="L537" s="7" t="str">
        <f>_xlfn.IFNA(VLOOKUP(I537,[1]ALL!$B:$H,5,0),"")</f>
        <v>Supervisor</v>
      </c>
      <c r="M537" s="7">
        <v>230523</v>
      </c>
      <c r="N537" s="9">
        <f>_xlfn.IFNA(VLOOKUP(I537,[1]ALL!$B:$H,3,0),"")</f>
        <v>45033</v>
      </c>
      <c r="O537" s="10" t="str">
        <f>_xlfn.IFNA(VLOOKUP(I537,[1]ALL!$B:$H,6,0),"")</f>
        <v>Tenant Relation Supervisor</v>
      </c>
      <c r="P537" s="5" t="s">
        <v>645</v>
      </c>
      <c r="Q537" s="5" t="s">
        <v>12</v>
      </c>
      <c r="R537" s="5" t="s">
        <v>12</v>
      </c>
    </row>
    <row r="538" spans="1:18" hidden="1" x14ac:dyDescent="0.25">
      <c r="A538" s="5" t="s">
        <v>40</v>
      </c>
      <c r="B538" s="5" t="s">
        <v>2032</v>
      </c>
      <c r="C538" s="5" t="s">
        <v>2033</v>
      </c>
      <c r="D538" s="5"/>
      <c r="E538" s="5" t="s">
        <v>26</v>
      </c>
      <c r="F538" s="5" t="str">
        <f t="shared" si="148"/>
        <v>GE &amp; TR</v>
      </c>
      <c r="G538" s="5" t="str">
        <f t="shared" si="142"/>
        <v>Tenant Relation Supervisor</v>
      </c>
      <c r="H538" s="5" t="s">
        <v>13</v>
      </c>
      <c r="I538" s="5">
        <f t="shared" si="143"/>
        <v>231092</v>
      </c>
      <c r="J538" s="5" t="str">
        <f t="shared" si="133"/>
        <v>Supervisor</v>
      </c>
      <c r="K538" s="7" t="str">
        <f>_xlfn.IFNA(VLOOKUP(I538,[1]ALL!$B:$H,7,0),"")</f>
        <v>Unit - Taman Anggrek Residences</v>
      </c>
      <c r="L538" s="7" t="str">
        <f>_xlfn.IFNA(VLOOKUP(I538,[1]ALL!$B:$H,5,0),"")</f>
        <v>Supervisor</v>
      </c>
      <c r="M538" s="7">
        <v>231092</v>
      </c>
      <c r="N538" s="9">
        <f>_xlfn.IFNA(VLOOKUP(I538,[1]ALL!$B:$H,3,0),"")</f>
        <v>45114</v>
      </c>
      <c r="O538" s="10" t="str">
        <f>_xlfn.IFNA(VLOOKUP(I538,[1]ALL!$B:$H,6,0),"")</f>
        <v>Tenant Relation Supervisor</v>
      </c>
      <c r="P538" s="5" t="s">
        <v>645</v>
      </c>
      <c r="Q538" s="5" t="s">
        <v>12</v>
      </c>
      <c r="R538" s="5" t="s">
        <v>12</v>
      </c>
    </row>
    <row r="539" spans="1:18" hidden="1" x14ac:dyDescent="0.25">
      <c r="A539" s="5" t="s">
        <v>40</v>
      </c>
      <c r="B539" s="5" t="s">
        <v>2034</v>
      </c>
      <c r="C539" t="s">
        <v>2035</v>
      </c>
      <c r="D539" s="5"/>
      <c r="E539" s="5" t="s">
        <v>26</v>
      </c>
      <c r="F539" s="5" t="str">
        <f t="shared" si="148"/>
        <v>GE &amp; TR</v>
      </c>
      <c r="G539" s="5" t="str">
        <f t="shared" si="142"/>
        <v>Tenant Relation Supervisor</v>
      </c>
      <c r="H539" s="5" t="s">
        <v>14</v>
      </c>
      <c r="I539" s="5">
        <f t="shared" si="143"/>
        <v>231092</v>
      </c>
      <c r="J539" s="5" t="str">
        <f t="shared" si="133"/>
        <v>Supervisor</v>
      </c>
      <c r="K539" s="7" t="str">
        <f>_xlfn.IFNA(VLOOKUP(I539,[1]ALL!$B:$H,7,0),"")</f>
        <v>Unit - Taman Anggrek Residences</v>
      </c>
      <c r="L539" s="7" t="str">
        <f>_xlfn.IFNA(VLOOKUP(I539,[1]ALL!$B:$H,5,0),"")</f>
        <v>Supervisor</v>
      </c>
      <c r="M539" s="7">
        <v>231092</v>
      </c>
      <c r="N539" s="9">
        <v>45552</v>
      </c>
      <c r="O539" s="10" t="str">
        <f>_xlfn.IFNA(VLOOKUP(I539,[1]ALL!$B:$H,6,0),"")</f>
        <v>Tenant Relation Supervisor</v>
      </c>
      <c r="P539" s="5" t="s">
        <v>645</v>
      </c>
      <c r="Q539" s="5" t="s">
        <v>12</v>
      </c>
      <c r="R539" s="5" t="s">
        <v>12</v>
      </c>
    </row>
    <row r="540" spans="1:18" hidden="1" x14ac:dyDescent="0.25">
      <c r="A540" s="5" t="s">
        <v>40</v>
      </c>
      <c r="B540" s="180" t="s">
        <v>662</v>
      </c>
      <c r="C540" s="5" t="s">
        <v>663</v>
      </c>
      <c r="D540" s="5"/>
      <c r="E540" s="5" t="s">
        <v>26</v>
      </c>
      <c r="F540" s="5" t="str">
        <f t="shared" si="148"/>
        <v>HR &amp; GA</v>
      </c>
      <c r="G540" s="5" t="str">
        <f t="shared" si="142"/>
        <v>Store Keeper</v>
      </c>
      <c r="H540" s="5" t="s">
        <v>13</v>
      </c>
      <c r="I540" s="5">
        <f t="shared" si="143"/>
        <v>200469</v>
      </c>
      <c r="J540" s="5" t="str">
        <f t="shared" si="133"/>
        <v>Staff</v>
      </c>
      <c r="K540" s="7" t="str">
        <f>_xlfn.IFNA(VLOOKUP(I540,[1]ALL!$B:$H,7,0),"")</f>
        <v>Unit - Taman Anggrek Residences</v>
      </c>
      <c r="L540" s="7" t="str">
        <f>_xlfn.IFNA(VLOOKUP(I540,[1]ALL!$B:$H,5,0),"")</f>
        <v>Staff</v>
      </c>
      <c r="M540" s="7">
        <v>200469</v>
      </c>
      <c r="N540" s="9"/>
      <c r="O540" s="10" t="str">
        <f>_xlfn.IFNA(VLOOKUP(I540,[1]ALL!$B:$H,6,0),"")</f>
        <v>Store Keeper</v>
      </c>
      <c r="P540" s="5" t="str">
        <f>_xlfn.IFNA(VLOOKUP(I540,[1]ALL!$B:$H,4,0),"")</f>
        <v>HR &amp; GA</v>
      </c>
      <c r="Q540" s="5" t="s">
        <v>12</v>
      </c>
      <c r="R540" s="5" t="s">
        <v>2036</v>
      </c>
    </row>
    <row r="541" spans="1:18" hidden="1" x14ac:dyDescent="0.25">
      <c r="A541" s="5" t="s">
        <v>40</v>
      </c>
      <c r="B541" s="5" t="s">
        <v>2037</v>
      </c>
      <c r="C541" s="5" t="s">
        <v>2038</v>
      </c>
      <c r="D541" s="5"/>
      <c r="E541" s="5" t="s">
        <v>26</v>
      </c>
      <c r="F541" s="5" t="str">
        <f t="shared" si="148"/>
        <v>GE &amp; TR</v>
      </c>
      <c r="G541" s="5" t="str">
        <f t="shared" si="142"/>
        <v>Tenant Relation Staff</v>
      </c>
      <c r="H541" s="5" t="s">
        <v>13</v>
      </c>
      <c r="I541" s="5">
        <f t="shared" si="143"/>
        <v>210963</v>
      </c>
      <c r="J541" s="5" t="str">
        <f t="shared" si="133"/>
        <v>Staff</v>
      </c>
      <c r="K541" s="7" t="str">
        <f>_xlfn.IFNA(VLOOKUP(I541,[1]ALL!$B:$H,7,0),"")</f>
        <v>Unit - Taman Anggrek Residences</v>
      </c>
      <c r="L541" s="7" t="str">
        <f>_xlfn.IFNA(VLOOKUP(I541,[1]ALL!$B:$H,5,0),"")</f>
        <v>Staff</v>
      </c>
      <c r="M541" s="7">
        <v>210963</v>
      </c>
      <c r="N541" s="9">
        <f>_xlfn.IFNA(VLOOKUP(I541,[1]ALL!$B:$H,3,0),"")</f>
        <v>44482</v>
      </c>
      <c r="O541" s="10" t="str">
        <f>_xlfn.IFNA(VLOOKUP(I541,[1]ALL!$B:$H,6,0),"")</f>
        <v>Tenant Relation Staff</v>
      </c>
      <c r="P541" s="5" t="s">
        <v>645</v>
      </c>
      <c r="Q541" s="5" t="s">
        <v>12</v>
      </c>
      <c r="R541" s="5" t="s">
        <v>12</v>
      </c>
    </row>
    <row r="542" spans="1:18" hidden="1" x14ac:dyDescent="0.25">
      <c r="A542" s="5" t="s">
        <v>40</v>
      </c>
      <c r="B542" s="5" t="s">
        <v>2039</v>
      </c>
      <c r="C542" s="5" t="s">
        <v>2040</v>
      </c>
      <c r="D542" s="5"/>
      <c r="E542" s="5" t="s">
        <v>26</v>
      </c>
      <c r="F542" s="5" t="str">
        <f t="shared" si="148"/>
        <v>GE &amp; TR</v>
      </c>
      <c r="G542" s="5" t="str">
        <f t="shared" si="142"/>
        <v>Tenant Relation Staff</v>
      </c>
      <c r="H542" s="5" t="s">
        <v>13</v>
      </c>
      <c r="I542" s="5">
        <f t="shared" si="143"/>
        <v>231586</v>
      </c>
      <c r="J542" s="5" t="str">
        <f t="shared" si="133"/>
        <v>Staff</v>
      </c>
      <c r="K542" s="7" t="str">
        <f>_xlfn.IFNA(VLOOKUP(I542,[1]ALL!$B:$H,7,0),"")</f>
        <v>Unit - Taman Anggrek Residences</v>
      </c>
      <c r="L542" s="7" t="str">
        <f>_xlfn.IFNA(VLOOKUP(I542,[1]ALL!$B:$H,5,0),"")</f>
        <v>Staff</v>
      </c>
      <c r="M542" s="7">
        <v>231586</v>
      </c>
      <c r="N542" s="9">
        <f>_xlfn.IFNA(VLOOKUP(I542,[1]ALL!$B:$H,3,0),"")</f>
        <v>43381</v>
      </c>
      <c r="O542" s="10" t="str">
        <f>_xlfn.IFNA(VLOOKUP(I542,[1]ALL!$B:$H,6,0),"")</f>
        <v>Tenant Relation Staff</v>
      </c>
      <c r="P542" s="5" t="s">
        <v>645</v>
      </c>
      <c r="Q542" s="5" t="s">
        <v>12</v>
      </c>
      <c r="R542" s="5" t="s">
        <v>12</v>
      </c>
    </row>
    <row r="543" spans="1:18" hidden="1" x14ac:dyDescent="0.25">
      <c r="A543" s="5" t="s">
        <v>40</v>
      </c>
      <c r="B543" s="5" t="s">
        <v>2041</v>
      </c>
      <c r="C543" s="5" t="s">
        <v>2042</v>
      </c>
      <c r="D543" s="5"/>
      <c r="E543" s="5" t="s">
        <v>26</v>
      </c>
      <c r="F543" s="5" t="str">
        <f t="shared" si="148"/>
        <v>GE &amp; TR</v>
      </c>
      <c r="G543" s="5" t="str">
        <f t="shared" si="142"/>
        <v>Tenant Relation Staff</v>
      </c>
      <c r="H543" s="5" t="s">
        <v>13</v>
      </c>
      <c r="I543" s="5">
        <f t="shared" si="143"/>
        <v>230311</v>
      </c>
      <c r="J543" s="5" t="str">
        <f t="shared" si="133"/>
        <v>Staff</v>
      </c>
      <c r="K543" s="7" t="str">
        <f>_xlfn.IFNA(VLOOKUP(I543,[1]ALL!$B:$H,7,0),"")</f>
        <v>Unit - Taman Anggrek Residences</v>
      </c>
      <c r="L543" s="7" t="str">
        <f>_xlfn.IFNA(VLOOKUP(I543,[1]ALL!$B:$H,5,0),"")</f>
        <v>Staff</v>
      </c>
      <c r="M543" s="7">
        <v>230311</v>
      </c>
      <c r="N543" s="9">
        <f>_xlfn.IFNA(VLOOKUP(I543,[1]ALL!$B:$H,3,0),"")</f>
        <v>44998</v>
      </c>
      <c r="O543" s="10" t="str">
        <f>_xlfn.IFNA(VLOOKUP(I543,[1]ALL!$B:$H,6,0),"")</f>
        <v>Tenant Relation Staff</v>
      </c>
      <c r="P543" s="5" t="s">
        <v>645</v>
      </c>
      <c r="Q543" s="5" t="s">
        <v>12</v>
      </c>
      <c r="R543" s="5" t="s">
        <v>12</v>
      </c>
    </row>
    <row r="544" spans="1:18" hidden="1" x14ac:dyDescent="0.25">
      <c r="A544" s="5" t="s">
        <v>40</v>
      </c>
      <c r="B544" s="5" t="s">
        <v>2043</v>
      </c>
      <c r="C544" s="5" t="s">
        <v>2044</v>
      </c>
      <c r="D544" s="5"/>
      <c r="E544" s="5" t="s">
        <v>26</v>
      </c>
      <c r="F544" s="5" t="str">
        <f t="shared" si="148"/>
        <v>GE &amp; TR</v>
      </c>
      <c r="G544" s="5" t="str">
        <f t="shared" si="142"/>
        <v>Tenant Relation Staff</v>
      </c>
      <c r="H544" s="5" t="s">
        <v>13</v>
      </c>
      <c r="I544" s="5" t="str">
        <f t="shared" si="143"/>
        <v>-</v>
      </c>
      <c r="J544" s="5" t="str">
        <f t="shared" si="133"/>
        <v>Staff</v>
      </c>
      <c r="K544" s="7" t="s">
        <v>1624</v>
      </c>
      <c r="L544" s="7" t="s">
        <v>942</v>
      </c>
      <c r="M544" s="7" t="s">
        <v>12</v>
      </c>
      <c r="N544" s="9" t="str">
        <f>_xlfn.IFNA(VLOOKUP(I544,[1]ALL!$B:$H,3,0),"")</f>
        <v/>
      </c>
      <c r="O544" s="10" t="s">
        <v>728</v>
      </c>
      <c r="P544" s="5" t="s">
        <v>645</v>
      </c>
      <c r="Q544" s="5" t="s">
        <v>12</v>
      </c>
      <c r="R544" s="5" t="s">
        <v>12</v>
      </c>
    </row>
    <row r="545" spans="1:18" hidden="1" x14ac:dyDescent="0.25">
      <c r="A545" s="5" t="s">
        <v>40</v>
      </c>
      <c r="B545" s="5" t="s">
        <v>2045</v>
      </c>
      <c r="C545" s="5" t="s">
        <v>2046</v>
      </c>
      <c r="D545" s="5"/>
      <c r="E545" s="5" t="s">
        <v>26</v>
      </c>
      <c r="F545" s="5" t="str">
        <f t="shared" si="148"/>
        <v>GE &amp; TR</v>
      </c>
      <c r="G545" s="5" t="str">
        <f t="shared" si="142"/>
        <v>Tenant Relation Staff</v>
      </c>
      <c r="H545" s="5" t="s">
        <v>13</v>
      </c>
      <c r="I545" s="5">
        <f t="shared" si="143"/>
        <v>231482</v>
      </c>
      <c r="J545" s="5" t="str">
        <f t="shared" si="133"/>
        <v>Staff</v>
      </c>
      <c r="K545" s="7" t="str">
        <f>_xlfn.IFNA(VLOOKUP(I545,[1]ALL!$B:$H,7,0),"")</f>
        <v>Unit - Taman Anggrek Residences</v>
      </c>
      <c r="L545" s="7" t="str">
        <f>_xlfn.IFNA(VLOOKUP(I545,[1]ALL!$B:$H,5,0),"")</f>
        <v>Staff</v>
      </c>
      <c r="M545" s="7">
        <v>231482</v>
      </c>
      <c r="N545" s="9">
        <f>_xlfn.IFNA(VLOOKUP(I545,[1]ALL!$B:$H,3,0),"")</f>
        <v>45170</v>
      </c>
      <c r="O545" s="10" t="str">
        <f>_xlfn.IFNA(VLOOKUP(I545,[1]ALL!$B:$H,6,0),"")</f>
        <v>Tenant Relation Staff</v>
      </c>
      <c r="P545" s="5" t="s">
        <v>645</v>
      </c>
      <c r="Q545" s="5" t="s">
        <v>12</v>
      </c>
      <c r="R545" s="5" t="s">
        <v>12</v>
      </c>
    </row>
    <row r="546" spans="1:18" hidden="1" x14ac:dyDescent="0.25">
      <c r="A546" s="5" t="s">
        <v>40</v>
      </c>
      <c r="B546" s="5" t="s">
        <v>2047</v>
      </c>
      <c r="C546" s="5" t="s">
        <v>2048</v>
      </c>
      <c r="D546" s="5"/>
      <c r="E546" s="5" t="s">
        <v>26</v>
      </c>
      <c r="F546" s="5" t="str">
        <f t="shared" si="148"/>
        <v>GE &amp; TR</v>
      </c>
      <c r="G546" s="5" t="str">
        <f t="shared" si="142"/>
        <v>Tenant Relation Staff</v>
      </c>
      <c r="H546" s="5" t="s">
        <v>13</v>
      </c>
      <c r="I546" s="5">
        <f t="shared" si="143"/>
        <v>230072</v>
      </c>
      <c r="J546" s="5" t="str">
        <f t="shared" si="133"/>
        <v>Staff</v>
      </c>
      <c r="K546" s="7" t="str">
        <f>_xlfn.IFNA(VLOOKUP(I546,[1]ALL!$B:$H,7,0),"")</f>
        <v>Unit - Taman Anggrek Residences</v>
      </c>
      <c r="L546" s="7" t="str">
        <f>_xlfn.IFNA(VLOOKUP(I546,[1]ALL!$B:$H,5,0),"")</f>
        <v>Staff</v>
      </c>
      <c r="M546" s="7">
        <v>230072</v>
      </c>
      <c r="N546" s="9">
        <f>_xlfn.IFNA(VLOOKUP(I546,[1]ALL!$B:$H,3,0),"")</f>
        <v>44950</v>
      </c>
      <c r="O546" s="10" t="str">
        <f>_xlfn.IFNA(VLOOKUP(I546,[1]ALL!$B:$H,6,0),"")</f>
        <v>Tenant Relation Staff</v>
      </c>
      <c r="P546" s="5" t="s">
        <v>645</v>
      </c>
      <c r="Q546" s="5" t="s">
        <v>12</v>
      </c>
      <c r="R546" s="5" t="s">
        <v>12</v>
      </c>
    </row>
    <row r="547" spans="1:18" hidden="1" x14ac:dyDescent="0.25">
      <c r="A547" s="5" t="s">
        <v>40</v>
      </c>
      <c r="B547" s="5" t="s">
        <v>2049</v>
      </c>
      <c r="C547" s="5" t="s">
        <v>2050</v>
      </c>
      <c r="D547" s="5"/>
      <c r="E547" s="5" t="s">
        <v>26</v>
      </c>
      <c r="F547" s="5" t="str">
        <f t="shared" si="148"/>
        <v>GE &amp; TR</v>
      </c>
      <c r="G547" s="5" t="str">
        <f t="shared" si="142"/>
        <v>Tenant Relation Staff</v>
      </c>
      <c r="H547" s="5" t="s">
        <v>13</v>
      </c>
      <c r="I547" s="5" t="str">
        <f t="shared" si="143"/>
        <v>-</v>
      </c>
      <c r="J547" s="5" t="str">
        <f t="shared" si="133"/>
        <v>Staff</v>
      </c>
      <c r="K547" s="7" t="s">
        <v>1624</v>
      </c>
      <c r="L547" s="7" t="s">
        <v>942</v>
      </c>
      <c r="M547" s="7" t="s">
        <v>12</v>
      </c>
      <c r="N547" s="9" t="str">
        <f>_xlfn.IFNA(VLOOKUP(I547,[1]ALL!$B:$H,3,0),"")</f>
        <v/>
      </c>
      <c r="O547" s="10" t="s">
        <v>728</v>
      </c>
      <c r="P547" s="5" t="s">
        <v>645</v>
      </c>
      <c r="Q547" s="5" t="s">
        <v>12</v>
      </c>
      <c r="R547" s="5" t="s">
        <v>12</v>
      </c>
    </row>
    <row r="548" spans="1:18" hidden="1" x14ac:dyDescent="0.25">
      <c r="A548" s="5" t="s">
        <v>40</v>
      </c>
      <c r="B548" s="5" t="s">
        <v>665</v>
      </c>
      <c r="C548" s="5" t="s">
        <v>666</v>
      </c>
      <c r="D548" s="5"/>
      <c r="E548" s="5" t="s">
        <v>23</v>
      </c>
      <c r="F548" s="5" t="str">
        <f t="shared" si="148"/>
        <v>Engineering</v>
      </c>
      <c r="G548" s="5" t="str">
        <f t="shared" si="142"/>
        <v>Engineering Administration Staff</v>
      </c>
      <c r="H548" s="5" t="s">
        <v>14</v>
      </c>
      <c r="I548" s="5">
        <f t="shared" si="143"/>
        <v>230449</v>
      </c>
      <c r="J548" s="5" t="str">
        <f t="shared" si="133"/>
        <v>Staff</v>
      </c>
      <c r="K548" s="7" t="str">
        <f>_xlfn.IFNA(VLOOKUP(I548,[1]ALL!$B:$H,7,0),"")</f>
        <v>Unit - Menara Jakarta</v>
      </c>
      <c r="L548" s="7" t="str">
        <f>_xlfn.IFNA(VLOOKUP(I548,[1]ALL!$B:$H,5,0),"")</f>
        <v>Staff</v>
      </c>
      <c r="M548" s="7">
        <v>230449</v>
      </c>
      <c r="N548" s="9">
        <f>_xlfn.IFNA(VLOOKUP(I548,[1]ALL!$B:$H,3,0),"")</f>
        <v>45026</v>
      </c>
      <c r="O548" s="10" t="str">
        <f>_xlfn.IFNA(VLOOKUP(I548,[1]ALL!$B:$H,6,0),"")</f>
        <v>Engineering Administration Staff</v>
      </c>
      <c r="P548" s="5" t="str">
        <f>_xlfn.IFNA(VLOOKUP(I548,[1]ALL!$B:$H,4,0),"")</f>
        <v>Engineering</v>
      </c>
      <c r="Q548" s="5" t="s">
        <v>12</v>
      </c>
      <c r="R548" s="5" t="s">
        <v>12</v>
      </c>
    </row>
    <row r="549" spans="1:18" hidden="1" x14ac:dyDescent="0.25">
      <c r="A549" s="5" t="s">
        <v>40</v>
      </c>
      <c r="B549" s="5" t="s">
        <v>668</v>
      </c>
      <c r="C549" s="5" t="s">
        <v>669</v>
      </c>
      <c r="D549" s="5" t="s">
        <v>2051</v>
      </c>
      <c r="E549" s="5" t="s">
        <v>23</v>
      </c>
      <c r="F549" s="5" t="str">
        <f t="shared" si="148"/>
        <v>Engineering</v>
      </c>
      <c r="G549" s="5" t="str">
        <f t="shared" si="142"/>
        <v>Plumbing &amp; Civil Supervisor</v>
      </c>
      <c r="H549" s="5" t="s">
        <v>14</v>
      </c>
      <c r="I549" s="5">
        <f t="shared" si="143"/>
        <v>250345</v>
      </c>
      <c r="J549" s="5" t="str">
        <f t="shared" si="133"/>
        <v>Supervisor</v>
      </c>
      <c r="K549" s="7" t="s">
        <v>1231</v>
      </c>
      <c r="L549" s="7" t="s">
        <v>986</v>
      </c>
      <c r="M549" s="7">
        <v>250345</v>
      </c>
      <c r="N549" s="9">
        <v>45761</v>
      </c>
      <c r="O549" s="10" t="s">
        <v>670</v>
      </c>
      <c r="P549" s="5" t="s">
        <v>271</v>
      </c>
      <c r="Q549" s="5" t="s">
        <v>12</v>
      </c>
      <c r="R549" s="5" t="s">
        <v>12</v>
      </c>
    </row>
    <row r="550" spans="1:18" hidden="1" x14ac:dyDescent="0.25">
      <c r="A550" s="5" t="s">
        <v>40</v>
      </c>
      <c r="B550" s="5" t="s">
        <v>671</v>
      </c>
      <c r="C550" s="5" t="s">
        <v>672</v>
      </c>
      <c r="D550" s="5"/>
      <c r="E550" s="5" t="s">
        <v>23</v>
      </c>
      <c r="F550" s="5" t="str">
        <f t="shared" si="148"/>
        <v>Finance &amp; Accounting</v>
      </c>
      <c r="G550" s="5" t="str">
        <f t="shared" si="142"/>
        <v>Account Payable Staff</v>
      </c>
      <c r="H550" s="5" t="s">
        <v>14</v>
      </c>
      <c r="I550" s="5" t="str">
        <f t="shared" si="143"/>
        <v>-</v>
      </c>
      <c r="J550" s="5" t="str">
        <f t="shared" si="133"/>
        <v>Staff</v>
      </c>
      <c r="K550" s="7" t="s">
        <v>1255</v>
      </c>
      <c r="L550" s="7" t="s">
        <v>942</v>
      </c>
      <c r="M550" s="7" t="s">
        <v>12</v>
      </c>
      <c r="N550" s="9" t="str">
        <f>_xlfn.IFNA(VLOOKUP(I550,[1]ALL!$B:$H,3,0),"")</f>
        <v/>
      </c>
      <c r="O550" s="10" t="s">
        <v>160</v>
      </c>
      <c r="P550" s="5" t="s">
        <v>51</v>
      </c>
      <c r="Q550" s="5" t="s">
        <v>12</v>
      </c>
      <c r="R550" s="5" t="s">
        <v>12</v>
      </c>
    </row>
    <row r="551" spans="1:18" hidden="1" x14ac:dyDescent="0.25">
      <c r="A551" s="5" t="s">
        <v>40</v>
      </c>
      <c r="B551" s="5" t="s">
        <v>673</v>
      </c>
      <c r="C551" s="5" t="s">
        <v>674</v>
      </c>
      <c r="D551" s="5"/>
      <c r="E551" s="5" t="s">
        <v>23</v>
      </c>
      <c r="F551" s="5" t="str">
        <f t="shared" si="148"/>
        <v>Finance &amp; Accounting</v>
      </c>
      <c r="G551" s="5" t="str">
        <f t="shared" si="142"/>
        <v>Account Receivable Staff</v>
      </c>
      <c r="H551" s="5" t="s">
        <v>14</v>
      </c>
      <c r="I551" s="5">
        <f t="shared" si="143"/>
        <v>231820</v>
      </c>
      <c r="J551" s="5" t="str">
        <f t="shared" si="133"/>
        <v>Staff</v>
      </c>
      <c r="K551" s="7" t="str">
        <f>_xlfn.IFNA(VLOOKUP(I551,[1]ALL!$B:$H,7,0),"")</f>
        <v>Unit - Menara Jakarta</v>
      </c>
      <c r="L551" s="7" t="str">
        <f>_xlfn.IFNA(VLOOKUP(I551,[1]ALL!$B:$H,5,0),"")</f>
        <v>Staff</v>
      </c>
      <c r="M551" s="7">
        <v>231820</v>
      </c>
      <c r="N551" s="9">
        <f>_xlfn.IFNA(VLOOKUP(I551,[1]ALL!$B:$H,3,0),"")</f>
        <v>45215</v>
      </c>
      <c r="O551" s="10" t="str">
        <f>_xlfn.IFNA(VLOOKUP(I551,[1]ALL!$B:$H,6,0),"")</f>
        <v>Account Receivable Staff</v>
      </c>
      <c r="P551" s="5" t="str">
        <f>_xlfn.IFNA(VLOOKUP(I551,[1]ALL!$B:$H,4,0),"")</f>
        <v>Finance &amp; Accounting</v>
      </c>
      <c r="Q551" s="5" t="s">
        <v>12</v>
      </c>
      <c r="R551" s="5" t="s">
        <v>12</v>
      </c>
    </row>
    <row r="552" spans="1:18" hidden="1" x14ac:dyDescent="0.25">
      <c r="A552" s="5" t="s">
        <v>40</v>
      </c>
      <c r="B552" s="5" t="s">
        <v>675</v>
      </c>
      <c r="C552" s="5" t="s">
        <v>676</v>
      </c>
      <c r="D552" s="5"/>
      <c r="E552" s="5" t="s">
        <v>23</v>
      </c>
      <c r="F552" s="5" t="str">
        <f t="shared" si="148"/>
        <v>Operational</v>
      </c>
      <c r="G552" s="5" t="str">
        <f t="shared" si="142"/>
        <v>Operation Supervisor</v>
      </c>
      <c r="H552" s="5" t="s">
        <v>14</v>
      </c>
      <c r="I552" s="5">
        <f t="shared" si="143"/>
        <v>231075</v>
      </c>
      <c r="J552" s="5" t="str">
        <f t="shared" si="133"/>
        <v>Supervisor</v>
      </c>
      <c r="K552" s="7" t="str">
        <f>_xlfn.IFNA(VLOOKUP(I552,[1]ALL!$B:$H,7,0),"")</f>
        <v>Unit - Menara Jakarta</v>
      </c>
      <c r="L552" s="7" t="str">
        <f>_xlfn.IFNA(VLOOKUP(I552,[1]ALL!$B:$H,5,0),"")</f>
        <v>Supervisor</v>
      </c>
      <c r="M552" s="7">
        <v>231075</v>
      </c>
      <c r="N552" s="9">
        <f>_xlfn.IFNA(VLOOKUP(I552,[1]ALL!$B:$H,3,0),"")</f>
        <v>45112</v>
      </c>
      <c r="O552" s="10" t="str">
        <f>_xlfn.IFNA(VLOOKUP(I552,[1]ALL!$B:$H,6,0),"")</f>
        <v>Operation Supervisor</v>
      </c>
      <c r="P552" s="5" t="s">
        <v>121</v>
      </c>
      <c r="Q552" s="5" t="s">
        <v>12</v>
      </c>
      <c r="R552" s="5" t="s">
        <v>12</v>
      </c>
    </row>
    <row r="553" spans="1:18" hidden="1" x14ac:dyDescent="0.25">
      <c r="A553" s="5" t="s">
        <v>40</v>
      </c>
      <c r="B553" s="5" t="s">
        <v>678</v>
      </c>
      <c r="C553" s="5" t="s">
        <v>679</v>
      </c>
      <c r="D553" s="5"/>
      <c r="E553" s="5" t="s">
        <v>23</v>
      </c>
      <c r="F553" s="5" t="str">
        <f t="shared" si="148"/>
        <v>Engineering</v>
      </c>
      <c r="G553" s="5" t="str">
        <f t="shared" si="142"/>
        <v>Engineering Assistant Manager</v>
      </c>
      <c r="H553" s="5" t="s">
        <v>14</v>
      </c>
      <c r="I553" s="5">
        <f t="shared" si="143"/>
        <v>221807</v>
      </c>
      <c r="J553" s="5" t="str">
        <f t="shared" si="133"/>
        <v>Assistant Manager</v>
      </c>
      <c r="K553" s="7" t="str">
        <f>_xlfn.IFNA(VLOOKUP(I553,[1]ALL!$B:$H,7,0),"")</f>
        <v>Unit - Menara Jakarta</v>
      </c>
      <c r="L553" s="7" t="str">
        <f>_xlfn.IFNA(VLOOKUP(I553,[1]ALL!$B:$H,5,0),"")</f>
        <v>Assistant Manager</v>
      </c>
      <c r="M553" s="7">
        <v>221807</v>
      </c>
      <c r="N553" s="9">
        <f>_xlfn.IFNA(VLOOKUP(I553,[1]ALL!$B:$H,3,0),"")</f>
        <v>44909</v>
      </c>
      <c r="O553" s="10" t="str">
        <f>_xlfn.IFNA(VLOOKUP(I553,[1]ALL!$B:$H,6,0),"")</f>
        <v>Engineering Assistant Manager</v>
      </c>
      <c r="P553" s="5" t="str">
        <f>_xlfn.IFNA(VLOOKUP(I553,[1]ALL!$B:$H,4,0),"")</f>
        <v>Engineering</v>
      </c>
      <c r="Q553" s="5" t="s">
        <v>12</v>
      </c>
      <c r="R553" s="5" t="s">
        <v>12</v>
      </c>
    </row>
    <row r="554" spans="1:18" hidden="1" x14ac:dyDescent="0.25">
      <c r="A554" s="5" t="s">
        <v>40</v>
      </c>
      <c r="B554" s="5" t="s">
        <v>680</v>
      </c>
      <c r="C554" s="5" t="s">
        <v>681</v>
      </c>
      <c r="D554" s="5"/>
      <c r="E554" s="5" t="s">
        <v>23</v>
      </c>
      <c r="F554" s="5" t="str">
        <f t="shared" si="148"/>
        <v>Tenant Relation</v>
      </c>
      <c r="G554" s="5" t="str">
        <f t="shared" si="142"/>
        <v>Tenant Relation Assistant Manager</v>
      </c>
      <c r="H554" s="5" t="s">
        <v>14</v>
      </c>
      <c r="I554" s="5">
        <f t="shared" si="143"/>
        <v>230105</v>
      </c>
      <c r="J554" s="5" t="str">
        <f t="shared" si="133"/>
        <v>Assistant Manager</v>
      </c>
      <c r="K554" s="7" t="str">
        <f>_xlfn.IFNA(VLOOKUP(I554,[1]ALL!$B:$H,7,0),"")</f>
        <v>Unit - Menara Jakarta</v>
      </c>
      <c r="L554" s="7" t="str">
        <f>_xlfn.IFNA(VLOOKUP(I554,[1]ALL!$B:$H,5,0),"")</f>
        <v>Assistant Manager</v>
      </c>
      <c r="M554" s="7">
        <v>230105</v>
      </c>
      <c r="N554" s="9">
        <f>_xlfn.IFNA(VLOOKUP(I554,[1]ALL!$B:$H,3,0),"")</f>
        <v>44958</v>
      </c>
      <c r="O554" s="10" t="str">
        <f>_xlfn.IFNA(VLOOKUP(I554,[1]ALL!$B:$H,6,0),"")</f>
        <v>Tenant Relation Assistant Manager</v>
      </c>
      <c r="P554" s="5" t="str">
        <f>_xlfn.IFNA(VLOOKUP(I554,[1]ALL!$B:$H,4,0),"")</f>
        <v>Tenant Relation</v>
      </c>
      <c r="Q554" s="5" t="s">
        <v>12</v>
      </c>
      <c r="R554" s="5" t="s">
        <v>12</v>
      </c>
    </row>
    <row r="555" spans="1:18" hidden="1" x14ac:dyDescent="0.25">
      <c r="A555" s="5" t="s">
        <v>40</v>
      </c>
      <c r="B555" s="5" t="s">
        <v>684</v>
      </c>
      <c r="C555" s="5" t="s">
        <v>685</v>
      </c>
      <c r="D555" s="5"/>
      <c r="E555" s="5" t="s">
        <v>23</v>
      </c>
      <c r="F555" s="5" t="str">
        <f t="shared" si="148"/>
        <v>Finance &amp; Accounting</v>
      </c>
      <c r="G555" s="5" t="str">
        <f t="shared" si="142"/>
        <v>Collection Staff</v>
      </c>
      <c r="H555" s="5" t="s">
        <v>14</v>
      </c>
      <c r="I555" s="5">
        <f t="shared" si="143"/>
        <v>231439</v>
      </c>
      <c r="J555" s="5" t="str">
        <f t="shared" si="133"/>
        <v>Staff</v>
      </c>
      <c r="K555" s="7" t="str">
        <f>_xlfn.IFNA(VLOOKUP(I555,[1]ALL!$B:$H,7,0),"")</f>
        <v>Unit - Menara Jakarta</v>
      </c>
      <c r="L555" s="7" t="str">
        <f>_xlfn.IFNA(VLOOKUP(I555,[1]ALL!$B:$H,5,0),"")</f>
        <v>Staff</v>
      </c>
      <c r="M555" s="7">
        <v>231439</v>
      </c>
      <c r="N555" s="9">
        <f>_xlfn.IFNA(VLOOKUP(I555,[1]ALL!$B:$H,3,0),"")</f>
        <v>45161</v>
      </c>
      <c r="O555" s="10" t="str">
        <f>_xlfn.IFNA(VLOOKUP(I555,[1]ALL!$B:$H,6,0),"")</f>
        <v>Collection Staff</v>
      </c>
      <c r="P555" s="5" t="str">
        <f>_xlfn.IFNA(VLOOKUP(I555,[1]ALL!$B:$H,4,0),"")</f>
        <v>Finance &amp; Accounting</v>
      </c>
      <c r="Q555" s="5" t="s">
        <v>12</v>
      </c>
      <c r="R555" s="5" t="s">
        <v>12</v>
      </c>
    </row>
    <row r="556" spans="1:18" hidden="1" x14ac:dyDescent="0.25">
      <c r="A556" s="5" t="s">
        <v>40</v>
      </c>
      <c r="B556" s="5" t="s">
        <v>686</v>
      </c>
      <c r="C556" s="5" t="s">
        <v>687</v>
      </c>
      <c r="D556" s="5" t="s">
        <v>2052</v>
      </c>
      <c r="E556" s="5" t="s">
        <v>23</v>
      </c>
      <c r="F556" s="5" t="str">
        <f t="shared" si="148"/>
        <v>Management</v>
      </c>
      <c r="G556" s="5" t="str">
        <f t="shared" ref="G556:G562" si="149">O556</f>
        <v>Property Manager</v>
      </c>
      <c r="H556" s="5" t="s">
        <v>14</v>
      </c>
      <c r="I556" s="5" t="str">
        <f t="shared" si="143"/>
        <v>-</v>
      </c>
      <c r="J556" s="5" t="str">
        <f t="shared" si="133"/>
        <v>Assistant Manager</v>
      </c>
      <c r="K556" s="7" t="s">
        <v>1255</v>
      </c>
      <c r="L556" s="7" t="s">
        <v>1120</v>
      </c>
      <c r="M556" s="7" t="s">
        <v>12</v>
      </c>
      <c r="N556" s="9" t="str">
        <f>_xlfn.IFNA(VLOOKUP(I556,[1]ALL!$B:$H,3,0),"")</f>
        <v/>
      </c>
      <c r="O556" s="10" t="s">
        <v>656</v>
      </c>
      <c r="P556" s="50" t="s">
        <v>105</v>
      </c>
      <c r="Q556" s="5" t="s">
        <v>12</v>
      </c>
      <c r="R556" s="5" t="s">
        <v>12</v>
      </c>
    </row>
    <row r="557" spans="1:18" hidden="1" x14ac:dyDescent="0.25">
      <c r="A557" s="5" t="s">
        <v>40</v>
      </c>
      <c r="B557" s="5" t="s">
        <v>688</v>
      </c>
      <c r="C557" s="5" t="s">
        <v>689</v>
      </c>
      <c r="D557" s="5" t="s">
        <v>2053</v>
      </c>
      <c r="E557" s="5" t="s">
        <v>23</v>
      </c>
      <c r="F557" s="5" t="str">
        <f t="shared" si="148"/>
        <v>Engineering</v>
      </c>
      <c r="G557" s="5" t="str">
        <f t="shared" si="149"/>
        <v>Engineering Supervisor</v>
      </c>
      <c r="H557" s="5" t="s">
        <v>14</v>
      </c>
      <c r="I557" s="5">
        <f t="shared" si="143"/>
        <v>250187</v>
      </c>
      <c r="J557" s="5" t="str">
        <f t="shared" si="133"/>
        <v>Supervisor</v>
      </c>
      <c r="K557" s="7" t="s">
        <v>1255</v>
      </c>
      <c r="L557" s="7" t="s">
        <v>986</v>
      </c>
      <c r="M557" s="7">
        <v>250187</v>
      </c>
      <c r="N557" s="9">
        <v>45712</v>
      </c>
      <c r="O557" s="10" t="s">
        <v>690</v>
      </c>
      <c r="P557" t="s">
        <v>271</v>
      </c>
      <c r="Q557" t="s">
        <v>982</v>
      </c>
      <c r="R557" s="5" t="s">
        <v>12</v>
      </c>
    </row>
    <row r="558" spans="1:18" hidden="1" x14ac:dyDescent="0.25">
      <c r="A558" s="5" t="s">
        <v>40</v>
      </c>
      <c r="B558" s="5" t="s">
        <v>691</v>
      </c>
      <c r="C558" s="5" t="s">
        <v>692</v>
      </c>
      <c r="D558" s="5"/>
      <c r="E558" s="5" t="s">
        <v>23</v>
      </c>
      <c r="F558" s="5" t="str">
        <f t="shared" si="148"/>
        <v>Operational</v>
      </c>
      <c r="G558" s="5" t="str">
        <f t="shared" si="149"/>
        <v>General Administration Staff</v>
      </c>
      <c r="H558" s="5" t="s">
        <v>14</v>
      </c>
      <c r="I558" s="5">
        <f t="shared" si="143"/>
        <v>230971</v>
      </c>
      <c r="J558" s="5" t="str">
        <f t="shared" si="133"/>
        <v>Staff</v>
      </c>
      <c r="K558" s="7" t="str">
        <f>_xlfn.IFNA(VLOOKUP(I558,[1]ALL!$B:$H,7,0),"")</f>
        <v>Unit - Menara Jakarta</v>
      </c>
      <c r="L558" s="7" t="str">
        <f>_xlfn.IFNA(VLOOKUP(I558,[1]ALL!$B:$H,5,0),"")</f>
        <v>Staff</v>
      </c>
      <c r="M558" s="7">
        <v>230971</v>
      </c>
      <c r="N558" s="9">
        <f>_xlfn.IFNA(VLOOKUP(I558,[1]ALL!$B:$H,3,0),"")</f>
        <v>45098</v>
      </c>
      <c r="O558" s="10" t="str">
        <f>_xlfn.IFNA(VLOOKUP(I558,[1]ALL!$B:$H,6,0),"")</f>
        <v>General Administration Staff</v>
      </c>
      <c r="P558" s="5" t="s">
        <v>121</v>
      </c>
      <c r="Q558" s="5" t="s">
        <v>12</v>
      </c>
      <c r="R558" s="5" t="s">
        <v>12</v>
      </c>
    </row>
    <row r="559" spans="1:18" hidden="1" x14ac:dyDescent="0.25">
      <c r="A559" s="5" t="s">
        <v>40</v>
      </c>
      <c r="B559" s="5" t="s">
        <v>694</v>
      </c>
      <c r="C559" s="5" t="s">
        <v>695</v>
      </c>
      <c r="D559" s="5"/>
      <c r="E559" s="5" t="s">
        <v>23</v>
      </c>
      <c r="F559" s="5" t="str">
        <f t="shared" si="148"/>
        <v>Operational</v>
      </c>
      <c r="G559" s="5" t="str">
        <f t="shared" si="149"/>
        <v>Housekeeping Staff</v>
      </c>
      <c r="H559" s="5" t="s">
        <v>14</v>
      </c>
      <c r="I559" s="5" t="str">
        <f t="shared" si="143"/>
        <v>-</v>
      </c>
      <c r="J559" s="5" t="str">
        <f t="shared" si="133"/>
        <v>Staff</v>
      </c>
      <c r="K559" s="7" t="s">
        <v>1255</v>
      </c>
      <c r="L559" s="7" t="s">
        <v>942</v>
      </c>
      <c r="M559" s="7" t="s">
        <v>12</v>
      </c>
      <c r="N559" s="9" t="str">
        <f>_xlfn.IFNA(VLOOKUP(I559,[1]ALL!$B:$H,3,0),"")</f>
        <v/>
      </c>
      <c r="O559" s="10" t="s">
        <v>696</v>
      </c>
      <c r="P559" s="5" t="s">
        <v>121</v>
      </c>
      <c r="Q559" s="5" t="s">
        <v>12</v>
      </c>
      <c r="R559" s="5" t="s">
        <v>12</v>
      </c>
    </row>
    <row r="560" spans="1:18" hidden="1" x14ac:dyDescent="0.25">
      <c r="A560" s="5" t="s">
        <v>40</v>
      </c>
      <c r="B560" s="5" t="s">
        <v>697</v>
      </c>
      <c r="C560" s="5" t="s">
        <v>698</v>
      </c>
      <c r="D560" s="5" t="s">
        <v>2054</v>
      </c>
      <c r="E560" s="5" t="s">
        <v>23</v>
      </c>
      <c r="F560" s="5" t="str">
        <f t="shared" si="148"/>
        <v>Center Experience</v>
      </c>
      <c r="G560" s="5" t="str">
        <f t="shared" si="149"/>
        <v>Events Senior Supervisor</v>
      </c>
      <c r="H560" s="5" t="s">
        <v>14</v>
      </c>
      <c r="I560" s="5">
        <f t="shared" ref="I560:I596" si="150">M560</f>
        <v>250318</v>
      </c>
      <c r="J560" s="5" t="str">
        <f t="shared" si="133"/>
        <v>Supervisor</v>
      </c>
      <c r="K560" s="7" t="s">
        <v>1231</v>
      </c>
      <c r="L560" s="7" t="s">
        <v>986</v>
      </c>
      <c r="M560" s="7">
        <v>250318</v>
      </c>
      <c r="N560" s="9">
        <v>45755</v>
      </c>
      <c r="O560" s="10" t="s">
        <v>699</v>
      </c>
      <c r="P560" s="5" t="s">
        <v>43</v>
      </c>
      <c r="Q560" t="s">
        <v>982</v>
      </c>
      <c r="R560" s="5" t="s">
        <v>12</v>
      </c>
    </row>
    <row r="561" spans="1:18" hidden="1" x14ac:dyDescent="0.25">
      <c r="A561" s="5" t="s">
        <v>40</v>
      </c>
      <c r="B561" s="5" t="s">
        <v>700</v>
      </c>
      <c r="C561" s="5" t="s">
        <v>701</v>
      </c>
      <c r="D561" s="5" t="s">
        <v>2055</v>
      </c>
      <c r="E561" s="5" t="s">
        <v>17</v>
      </c>
      <c r="F561" s="5" t="str">
        <f t="shared" si="148"/>
        <v>IT</v>
      </c>
      <c r="G561" s="5" t="str">
        <f t="shared" si="149"/>
        <v>IT Application Senior Manager</v>
      </c>
      <c r="H561" s="5" t="s">
        <v>14</v>
      </c>
      <c r="I561" s="5">
        <f t="shared" si="150"/>
        <v>240763</v>
      </c>
      <c r="J561" s="5" t="str">
        <f t="shared" si="133"/>
        <v>Senior manager</v>
      </c>
      <c r="K561" s="7" t="s">
        <v>1206</v>
      </c>
      <c r="L561" s="7" t="s">
        <v>2056</v>
      </c>
      <c r="M561" s="7">
        <v>240763</v>
      </c>
      <c r="N561" s="9">
        <v>45411</v>
      </c>
      <c r="O561" s="10" t="s">
        <v>702</v>
      </c>
      <c r="P561" s="5" t="s">
        <v>78</v>
      </c>
      <c r="Q561" s="5" t="s">
        <v>12</v>
      </c>
      <c r="R561" s="5" t="s">
        <v>12</v>
      </c>
    </row>
    <row r="562" spans="1:18" hidden="1" x14ac:dyDescent="0.25">
      <c r="A562" s="5" t="s">
        <v>40</v>
      </c>
      <c r="B562" s="5" t="s">
        <v>703</v>
      </c>
      <c r="C562" t="s">
        <v>704</v>
      </c>
      <c r="D562" s="5" t="s">
        <v>2057</v>
      </c>
      <c r="E562" s="5" t="s">
        <v>23</v>
      </c>
      <c r="F562" s="5" t="str">
        <f t="shared" si="148"/>
        <v>HR &amp; GA</v>
      </c>
      <c r="G562" s="5" t="str">
        <f t="shared" si="149"/>
        <v>HR &amp; GA Supervisor</v>
      </c>
      <c r="H562" s="5" t="s">
        <v>14</v>
      </c>
      <c r="I562" s="5">
        <f t="shared" si="150"/>
        <v>231740</v>
      </c>
      <c r="J562" s="5" t="str">
        <f t="shared" si="133"/>
        <v>Supervisor</v>
      </c>
      <c r="K562" s="7" t="s">
        <v>1255</v>
      </c>
      <c r="L562" s="7" t="s">
        <v>986</v>
      </c>
      <c r="M562" s="7">
        <v>231740</v>
      </c>
      <c r="N562" s="9">
        <v>45495</v>
      </c>
      <c r="O562" s="10" t="s">
        <v>380</v>
      </c>
      <c r="P562" s="5" t="s">
        <v>47</v>
      </c>
      <c r="Q562" s="5" t="s">
        <v>12</v>
      </c>
      <c r="R562" s="5" t="s">
        <v>12</v>
      </c>
    </row>
    <row r="563" spans="1:18" hidden="1" x14ac:dyDescent="0.25">
      <c r="A563" s="5" t="s">
        <v>40</v>
      </c>
      <c r="B563" s="5" t="s">
        <v>2058</v>
      </c>
      <c r="C563" s="5" t="s">
        <v>12</v>
      </c>
      <c r="D563" s="5" t="s">
        <v>2059</v>
      </c>
      <c r="E563" s="5" t="s">
        <v>23</v>
      </c>
      <c r="F563" s="5" t="str">
        <f t="shared" ref="F563" si="151">P563</f>
        <v>Engineering</v>
      </c>
      <c r="G563" s="5" t="s">
        <v>728</v>
      </c>
      <c r="H563" s="5" t="s">
        <v>12</v>
      </c>
      <c r="I563" s="5" t="str">
        <f t="shared" ref="I563" si="152">M563</f>
        <v>-</v>
      </c>
      <c r="J563" s="5" t="str">
        <f t="shared" ref="J563" si="153">L563</f>
        <v>Staff</v>
      </c>
      <c r="K563" s="7" t="s">
        <v>1231</v>
      </c>
      <c r="L563" s="7" t="s">
        <v>942</v>
      </c>
      <c r="M563" s="7" t="s">
        <v>12</v>
      </c>
      <c r="N563" s="9">
        <v>45943</v>
      </c>
      <c r="O563" s="10" t="s">
        <v>1642</v>
      </c>
      <c r="P563" s="5" t="s">
        <v>271</v>
      </c>
      <c r="Q563" s="5" t="s">
        <v>982</v>
      </c>
      <c r="R563" s="5" t="s">
        <v>12</v>
      </c>
    </row>
    <row r="564" spans="1:18" hidden="1" x14ac:dyDescent="0.25">
      <c r="A564" s="5" t="s">
        <v>743</v>
      </c>
      <c r="B564" s="5" t="s">
        <v>868</v>
      </c>
      <c r="C564" s="5" t="s">
        <v>2060</v>
      </c>
      <c r="D564" s="5" t="s">
        <v>2061</v>
      </c>
      <c r="E564" s="5" t="s">
        <v>23</v>
      </c>
      <c r="F564" s="5" t="str">
        <f t="shared" si="148"/>
        <v>Tenant Relation</v>
      </c>
      <c r="G564" s="5" t="s">
        <v>728</v>
      </c>
      <c r="H564" s="5" t="s">
        <v>13</v>
      </c>
      <c r="I564" s="5" t="str">
        <f t="shared" si="150"/>
        <v>-</v>
      </c>
      <c r="J564" s="5" t="str">
        <f t="shared" si="133"/>
        <v>Staff</v>
      </c>
      <c r="K564" s="7" t="s">
        <v>1255</v>
      </c>
      <c r="L564" s="7" t="s">
        <v>942</v>
      </c>
      <c r="M564" s="7" t="s">
        <v>12</v>
      </c>
      <c r="N564" s="9" t="str">
        <f>_xlfn.IFNA(VLOOKUP(I564,[1]ALL!$B:$H,3,0),"")</f>
        <v/>
      </c>
      <c r="O564" s="10" t="s">
        <v>728</v>
      </c>
      <c r="P564" s="5" t="s">
        <v>682</v>
      </c>
      <c r="Q564" s="5" t="s">
        <v>12</v>
      </c>
      <c r="R564" s="5" t="s">
        <v>12</v>
      </c>
    </row>
    <row r="565" spans="1:18" hidden="1" x14ac:dyDescent="0.25">
      <c r="A565" s="5" t="s">
        <v>40</v>
      </c>
      <c r="B565" s="5" t="s">
        <v>656</v>
      </c>
      <c r="C565" s="5" t="s">
        <v>705</v>
      </c>
      <c r="D565" s="5"/>
      <c r="E565" s="5" t="s">
        <v>23</v>
      </c>
      <c r="F565" s="5" t="str">
        <f t="shared" si="148"/>
        <v>Management</v>
      </c>
      <c r="G565" s="5" t="str">
        <f t="shared" ref="G565:G599" si="154">O565</f>
        <v>Property Manager</v>
      </c>
      <c r="H565" s="5" t="s">
        <v>14</v>
      </c>
      <c r="I565" s="5" t="str">
        <f t="shared" si="150"/>
        <v>-</v>
      </c>
      <c r="J565" s="5" t="str">
        <f t="shared" si="133"/>
        <v>Manager</v>
      </c>
      <c r="K565" s="7" t="s">
        <v>1255</v>
      </c>
      <c r="L565" s="7" t="s">
        <v>1248</v>
      </c>
      <c r="M565" s="7" t="s">
        <v>12</v>
      </c>
      <c r="N565" s="9" t="str">
        <f>_xlfn.IFNA(VLOOKUP(I565,[1]ALL!$B:$H,3,0),"")</f>
        <v/>
      </c>
      <c r="O565" s="10" t="s">
        <v>656</v>
      </c>
      <c r="P565" s="50" t="s">
        <v>105</v>
      </c>
      <c r="Q565" s="5" t="s">
        <v>12</v>
      </c>
      <c r="R565" s="5" t="s">
        <v>12</v>
      </c>
    </row>
    <row r="566" spans="1:18" hidden="1" x14ac:dyDescent="0.25">
      <c r="A566" s="5" t="s">
        <v>40</v>
      </c>
      <c r="B566" s="5" t="s">
        <v>2062</v>
      </c>
      <c r="C566" s="5" t="s">
        <v>12</v>
      </c>
      <c r="D566" s="5" t="s">
        <v>2063</v>
      </c>
      <c r="E566" s="5" t="s">
        <v>23</v>
      </c>
      <c r="F566" s="5" t="str">
        <f t="shared" ref="F566" si="155">P566</f>
        <v>Engineering</v>
      </c>
      <c r="G566" s="5" t="str">
        <f t="shared" ref="G566" si="156">O566</f>
        <v>MVAC &amp; Electrical Staff</v>
      </c>
      <c r="H566" s="5" t="s">
        <v>12</v>
      </c>
      <c r="I566" s="5" t="str">
        <f t="shared" ref="I566" si="157">M566</f>
        <v>-</v>
      </c>
      <c r="J566" s="5" t="str">
        <f t="shared" ref="J566" si="158">L566</f>
        <v>Staff</v>
      </c>
      <c r="K566" s="7" t="s">
        <v>1231</v>
      </c>
      <c r="L566" s="7" t="s">
        <v>942</v>
      </c>
      <c r="M566" s="7" t="s">
        <v>12</v>
      </c>
      <c r="N566" s="9">
        <v>45936</v>
      </c>
      <c r="O566" s="10" t="s">
        <v>1642</v>
      </c>
      <c r="P566" s="5" t="s">
        <v>271</v>
      </c>
      <c r="Q566" t="s">
        <v>982</v>
      </c>
      <c r="R566" s="5" t="s">
        <v>12</v>
      </c>
    </row>
    <row r="567" spans="1:18" hidden="1" x14ac:dyDescent="0.25">
      <c r="A567" s="5" t="s">
        <v>40</v>
      </c>
      <c r="B567" s="5" t="s">
        <v>706</v>
      </c>
      <c r="C567" s="5" t="s">
        <v>707</v>
      </c>
      <c r="D567" s="5" t="s">
        <v>2064</v>
      </c>
      <c r="E567" s="5" t="s">
        <v>23</v>
      </c>
      <c r="F567" s="5" t="str">
        <f t="shared" si="148"/>
        <v>Engineering</v>
      </c>
      <c r="G567" s="5" t="str">
        <f t="shared" si="154"/>
        <v>Engineering Manager</v>
      </c>
      <c r="H567" s="5" t="s">
        <v>14</v>
      </c>
      <c r="I567" s="5">
        <f t="shared" si="150"/>
        <v>250293</v>
      </c>
      <c r="J567" s="5" t="str">
        <f t="shared" si="133"/>
        <v>Supervisor</v>
      </c>
      <c r="K567" s="7" t="s">
        <v>1231</v>
      </c>
      <c r="L567" s="7" t="s">
        <v>986</v>
      </c>
      <c r="M567" s="7">
        <v>250293</v>
      </c>
      <c r="N567" s="9">
        <v>45742</v>
      </c>
      <c r="O567" s="10" t="s">
        <v>417</v>
      </c>
      <c r="P567" s="5" t="s">
        <v>271</v>
      </c>
      <c r="Q567" t="s">
        <v>982</v>
      </c>
      <c r="R567" s="5" t="s">
        <v>12</v>
      </c>
    </row>
    <row r="568" spans="1:18" hidden="1" x14ac:dyDescent="0.25">
      <c r="A568" s="5" t="s">
        <v>40</v>
      </c>
      <c r="B568" s="5" t="s">
        <v>708</v>
      </c>
      <c r="C568" s="5" t="s">
        <v>709</v>
      </c>
      <c r="D568" s="5" t="s">
        <v>2065</v>
      </c>
      <c r="E568" s="5" t="s">
        <v>23</v>
      </c>
      <c r="F568" s="5" t="str">
        <f t="shared" si="148"/>
        <v>Engineering</v>
      </c>
      <c r="G568" s="5" t="str">
        <f t="shared" si="154"/>
        <v>Engineering Administration Staff</v>
      </c>
      <c r="H568" s="5" t="s">
        <v>14</v>
      </c>
      <c r="I568" s="5" t="str">
        <f t="shared" si="150"/>
        <v>-</v>
      </c>
      <c r="J568" s="5" t="str">
        <f t="shared" si="133"/>
        <v>Staff</v>
      </c>
      <c r="K568" s="7" t="s">
        <v>1231</v>
      </c>
      <c r="L568" s="7" t="s">
        <v>942</v>
      </c>
      <c r="M568" s="7" t="s">
        <v>12</v>
      </c>
      <c r="N568" s="9">
        <v>45782</v>
      </c>
      <c r="O568" s="10" t="s">
        <v>667</v>
      </c>
      <c r="P568" s="5" t="s">
        <v>271</v>
      </c>
      <c r="Q568" s="5" t="s">
        <v>982</v>
      </c>
      <c r="R568" s="5" t="s">
        <v>2066</v>
      </c>
    </row>
    <row r="569" spans="1:18" hidden="1" x14ac:dyDescent="0.25">
      <c r="A569" s="5" t="s">
        <v>40</v>
      </c>
      <c r="B569" s="5" t="s">
        <v>710</v>
      </c>
      <c r="C569" s="5" t="s">
        <v>711</v>
      </c>
      <c r="D569" s="5" t="s">
        <v>2067</v>
      </c>
      <c r="E569" s="5" t="s">
        <v>23</v>
      </c>
      <c r="F569" s="5" t="str">
        <f t="shared" si="148"/>
        <v>Fit Out</v>
      </c>
      <c r="G569" s="5" t="str">
        <f t="shared" si="154"/>
        <v>Fit Out Supervisor</v>
      </c>
      <c r="H569" s="5" t="s">
        <v>14</v>
      </c>
      <c r="I569" s="5" t="str">
        <f t="shared" si="150"/>
        <v>-</v>
      </c>
      <c r="J569" s="5" t="str">
        <f t="shared" si="133"/>
        <v>Supervisor</v>
      </c>
      <c r="K569" s="7" t="s">
        <v>1255</v>
      </c>
      <c r="L569" s="7" t="s">
        <v>986</v>
      </c>
      <c r="M569" s="7" t="s">
        <v>12</v>
      </c>
      <c r="N569" s="9" t="str">
        <f>_xlfn.IFNA(VLOOKUP(I569,[1]ALL!$B:$H,3,0),"")</f>
        <v/>
      </c>
      <c r="O569" s="10" t="s">
        <v>712</v>
      </c>
      <c r="P569" s="5" t="s">
        <v>148</v>
      </c>
      <c r="Q569" s="5" t="s">
        <v>12</v>
      </c>
      <c r="R569" s="5" t="s">
        <v>12</v>
      </c>
    </row>
    <row r="570" spans="1:18" hidden="1" x14ac:dyDescent="0.25">
      <c r="A570" s="5" t="s">
        <v>40</v>
      </c>
      <c r="B570" s="5" t="s">
        <v>713</v>
      </c>
      <c r="C570" s="5" t="s">
        <v>714</v>
      </c>
      <c r="D570" s="5" t="s">
        <v>2068</v>
      </c>
      <c r="E570" s="5" t="s">
        <v>23</v>
      </c>
      <c r="F570" s="5" t="str">
        <f t="shared" si="148"/>
        <v>Operational</v>
      </c>
      <c r="G570" s="5" t="str">
        <f t="shared" si="154"/>
        <v>Security Staff</v>
      </c>
      <c r="H570" s="5" t="s">
        <v>14</v>
      </c>
      <c r="I570" s="5" t="str">
        <f t="shared" si="150"/>
        <v>-</v>
      </c>
      <c r="J570" s="5" t="str">
        <f t="shared" ref="J570:J637" si="159">L570</f>
        <v>Staff</v>
      </c>
      <c r="K570" s="7" t="s">
        <v>1255</v>
      </c>
      <c r="L570" s="7" t="s">
        <v>942</v>
      </c>
      <c r="M570" s="7" t="s">
        <v>12</v>
      </c>
      <c r="N570" s="9" t="str">
        <f>_xlfn.IFNA(VLOOKUP(I570,[1]ALL!$B:$H,3,0),"")</f>
        <v/>
      </c>
      <c r="O570" s="10" t="s">
        <v>715</v>
      </c>
      <c r="P570" s="5" t="s">
        <v>121</v>
      </c>
      <c r="Q570" s="5" t="s">
        <v>12</v>
      </c>
      <c r="R570" s="5" t="s">
        <v>12</v>
      </c>
    </row>
    <row r="571" spans="1:18" hidden="1" x14ac:dyDescent="0.25">
      <c r="A571" s="5" t="s">
        <v>40</v>
      </c>
      <c r="B571" s="5" t="s">
        <v>716</v>
      </c>
      <c r="C571" s="5" t="s">
        <v>717</v>
      </c>
      <c r="D571" s="5"/>
      <c r="E571" s="5" t="s">
        <v>23</v>
      </c>
      <c r="F571" s="5" t="str">
        <f t="shared" ref="F571:F583" si="160">P571</f>
        <v>Operational</v>
      </c>
      <c r="G571" s="5" t="str">
        <f t="shared" si="154"/>
        <v>Chief HSE</v>
      </c>
      <c r="H571" s="5" t="s">
        <v>14</v>
      </c>
      <c r="I571" s="5">
        <f t="shared" si="150"/>
        <v>240041</v>
      </c>
      <c r="J571" s="5" t="str">
        <f t="shared" si="159"/>
        <v>Assistant Manager</v>
      </c>
      <c r="K571" s="7" t="str">
        <f>_xlfn.IFNA(VLOOKUP(I571,[1]ALL!$B:$H,7,0),"")</f>
        <v>Unit - Menara Jakarta</v>
      </c>
      <c r="L571" s="7" t="str">
        <f>_xlfn.IFNA(VLOOKUP(I571,[1]ALL!$B:$H,5,0),"")</f>
        <v>Assistant Manager</v>
      </c>
      <c r="M571" s="7">
        <v>240041</v>
      </c>
      <c r="N571" s="9">
        <f>_xlfn.IFNA(VLOOKUP(I571,[1]ALL!$B:$H,3,0),"")</f>
        <v>45301</v>
      </c>
      <c r="O571" s="10" t="str">
        <f>_xlfn.IFNA(VLOOKUP(I571,[1]ALL!$B:$H,6,0),"")</f>
        <v>Chief HSE</v>
      </c>
      <c r="P571" s="5" t="s">
        <v>121</v>
      </c>
      <c r="Q571" s="5" t="s">
        <v>12</v>
      </c>
      <c r="R571" s="5" t="s">
        <v>12</v>
      </c>
    </row>
    <row r="572" spans="1:18" hidden="1" x14ac:dyDescent="0.25">
      <c r="A572" s="5" t="s">
        <v>40</v>
      </c>
      <c r="B572" s="5" t="s">
        <v>718</v>
      </c>
      <c r="C572" s="5" t="s">
        <v>719</v>
      </c>
      <c r="D572" s="5" t="s">
        <v>2069</v>
      </c>
      <c r="E572" s="5" t="s">
        <v>23</v>
      </c>
      <c r="F572" s="5" t="str">
        <f t="shared" si="160"/>
        <v>Tenant Relation</v>
      </c>
      <c r="G572" s="5" t="str">
        <f t="shared" si="154"/>
        <v>Tenant Relation Supervisor</v>
      </c>
      <c r="H572" s="5" t="s">
        <v>14</v>
      </c>
      <c r="I572" s="5">
        <f t="shared" si="150"/>
        <v>221826</v>
      </c>
      <c r="J572" s="5" t="str">
        <f t="shared" si="159"/>
        <v>Senior Supervisor</v>
      </c>
      <c r="K572" s="7" t="str">
        <f>_xlfn.IFNA(VLOOKUP(I572,[1]ALL!$B:$H,7,0),"")</f>
        <v>Unit - Menara Jakarta</v>
      </c>
      <c r="L572" s="7" t="str">
        <f>_xlfn.IFNA(VLOOKUP(I572,[1]ALL!$B:$H,5,0),"")</f>
        <v>Senior Supervisor</v>
      </c>
      <c r="M572" s="7">
        <v>221826</v>
      </c>
      <c r="N572" s="9">
        <f>_xlfn.IFNA(VLOOKUP(I572,[1]ALL!$B:$H,3,0),"")</f>
        <v>44914</v>
      </c>
      <c r="O572" s="10" t="str">
        <f>_xlfn.IFNA(VLOOKUP(I572,[1]ALL!$B:$H,6,0),"")</f>
        <v>Tenant Relation Supervisor</v>
      </c>
      <c r="P572" s="5" t="str">
        <f>_xlfn.IFNA(VLOOKUP(I572,[1]ALL!$B:$H,4,0),"")</f>
        <v>Tenant Relation</v>
      </c>
      <c r="Q572" s="5" t="s">
        <v>12</v>
      </c>
      <c r="R572" s="5" t="s">
        <v>12</v>
      </c>
    </row>
    <row r="573" spans="1:18" hidden="1" x14ac:dyDescent="0.25">
      <c r="A573" s="5" t="s">
        <v>40</v>
      </c>
      <c r="B573" s="5" t="s">
        <v>2070</v>
      </c>
      <c r="C573" s="5" t="s">
        <v>2071</v>
      </c>
      <c r="D573" s="5" t="s">
        <v>2072</v>
      </c>
      <c r="E573" s="5" t="s">
        <v>23</v>
      </c>
      <c r="F573" s="5" t="str">
        <f t="shared" ref="F573" si="161">P573</f>
        <v>General Services</v>
      </c>
      <c r="G573" s="5" t="str">
        <f t="shared" ref="G573" si="162">O573</f>
        <v>HSE Staff</v>
      </c>
      <c r="H573" s="5" t="s">
        <v>13</v>
      </c>
      <c r="I573" s="5" t="str">
        <f t="shared" ref="I573" si="163">M573</f>
        <v>-</v>
      </c>
      <c r="J573" s="5" t="str">
        <f t="shared" ref="J573" si="164">L573</f>
        <v>Staff</v>
      </c>
      <c r="K573" s="7" t="s">
        <v>1255</v>
      </c>
      <c r="L573" s="7" t="s">
        <v>942</v>
      </c>
      <c r="M573" s="7" t="s">
        <v>12</v>
      </c>
      <c r="N573" s="9">
        <v>45931</v>
      </c>
      <c r="O573" s="10" t="s">
        <v>740</v>
      </c>
      <c r="P573" s="5" t="s">
        <v>739</v>
      </c>
      <c r="Q573" s="5" t="s">
        <v>982</v>
      </c>
      <c r="R573" s="5" t="s">
        <v>12</v>
      </c>
    </row>
    <row r="574" spans="1:18" hidden="1" x14ac:dyDescent="0.25">
      <c r="A574" s="5" t="s">
        <v>40</v>
      </c>
      <c r="B574" s="5" t="s">
        <v>721</v>
      </c>
      <c r="C574" s="5" t="s">
        <v>722</v>
      </c>
      <c r="D574" s="5"/>
      <c r="E574" s="5" t="s">
        <v>23</v>
      </c>
      <c r="F574" s="5" t="str">
        <f t="shared" si="160"/>
        <v>HR &amp; GA</v>
      </c>
      <c r="G574" s="5" t="str">
        <f t="shared" si="154"/>
        <v>Storekeeper</v>
      </c>
      <c r="H574" s="5" t="s">
        <v>14</v>
      </c>
      <c r="I574" s="5">
        <f t="shared" si="150"/>
        <v>231287</v>
      </c>
      <c r="J574" s="5" t="str">
        <f t="shared" si="159"/>
        <v>Staff</v>
      </c>
      <c r="K574" s="7" t="str">
        <f>_xlfn.IFNA(VLOOKUP(I574,[1]ALL!$B:$H,7,0),"")</f>
        <v>Unit - Menara Jakarta</v>
      </c>
      <c r="L574" s="7" t="str">
        <f>_xlfn.IFNA(VLOOKUP(I574,[1]ALL!$B:$H,5,0),"")</f>
        <v>Staff</v>
      </c>
      <c r="M574" s="7">
        <v>231287</v>
      </c>
      <c r="N574" s="9">
        <f>_xlfn.IFNA(VLOOKUP(I574,[1]ALL!$B:$H,3,0),"")</f>
        <v>45140</v>
      </c>
      <c r="O574" s="10" t="str">
        <f>_xlfn.IFNA(VLOOKUP(I574,[1]ALL!$B:$H,6,0),"")</f>
        <v>Storekeeper</v>
      </c>
      <c r="P574" s="5" t="str">
        <f>_xlfn.IFNA(VLOOKUP(I574,[1]ALL!$B:$H,4,0),"")</f>
        <v>HR &amp; GA</v>
      </c>
      <c r="Q574" s="5" t="s">
        <v>12</v>
      </c>
      <c r="R574" s="5" t="s">
        <v>12</v>
      </c>
    </row>
    <row r="575" spans="1:18" hidden="1" x14ac:dyDescent="0.25">
      <c r="A575" s="5" t="s">
        <v>40</v>
      </c>
      <c r="B575" s="5" t="s">
        <v>723</v>
      </c>
      <c r="C575" s="5" t="s">
        <v>724</v>
      </c>
      <c r="D575" s="5"/>
      <c r="E575" s="5" t="s">
        <v>23</v>
      </c>
      <c r="F575" s="5" t="str">
        <f t="shared" si="160"/>
        <v>Engineering</v>
      </c>
      <c r="G575" s="5" t="str">
        <f t="shared" si="154"/>
        <v>Engineering Supervisor</v>
      </c>
      <c r="H575" s="5" t="s">
        <v>14</v>
      </c>
      <c r="I575" s="5">
        <f t="shared" si="150"/>
        <v>230217</v>
      </c>
      <c r="J575" s="5" t="str">
        <f t="shared" si="159"/>
        <v>Supervisor</v>
      </c>
      <c r="K575" s="7" t="str">
        <f>_xlfn.IFNA(VLOOKUP(I575,[1]ALL!$B:$H,7,0),"")</f>
        <v>Unit - Menara Jakarta</v>
      </c>
      <c r="L575" s="7" t="str">
        <f>_xlfn.IFNA(VLOOKUP(I575,[1]ALL!$B:$H,5,0),"")</f>
        <v>Supervisor</v>
      </c>
      <c r="M575" s="7">
        <v>230217</v>
      </c>
      <c r="N575" s="9">
        <f>_xlfn.IFNA(VLOOKUP(I575,[1]ALL!$B:$H,3,0),"")</f>
        <v>44979</v>
      </c>
      <c r="O575" s="10" t="str">
        <f>_xlfn.IFNA(VLOOKUP(I575,[1]ALL!$B:$H,6,0),"")</f>
        <v>Engineering Supervisor</v>
      </c>
      <c r="P575" s="5" t="str">
        <f>_xlfn.IFNA(VLOOKUP(I575,[1]ALL!$B:$H,4,0),"")</f>
        <v>Engineering</v>
      </c>
      <c r="Q575" s="5" t="s">
        <v>12</v>
      </c>
      <c r="R575" s="5" t="s">
        <v>12</v>
      </c>
    </row>
    <row r="576" spans="1:18" hidden="1" x14ac:dyDescent="0.25">
      <c r="A576" s="5" t="s">
        <v>40</v>
      </c>
      <c r="B576" s="5" t="s">
        <v>725</v>
      </c>
      <c r="C576" s="5" t="s">
        <v>726</v>
      </c>
      <c r="D576" s="5"/>
      <c r="E576" s="5" t="s">
        <v>23</v>
      </c>
      <c r="F576" s="5" t="str">
        <f t="shared" si="160"/>
        <v>Engineering</v>
      </c>
      <c r="G576" s="5" t="str">
        <f t="shared" si="154"/>
        <v>Engineering Supervisor</v>
      </c>
      <c r="H576" s="5" t="s">
        <v>14</v>
      </c>
      <c r="I576" s="5">
        <f t="shared" si="150"/>
        <v>230280</v>
      </c>
      <c r="J576" s="5" t="str">
        <f t="shared" si="159"/>
        <v>Supervisor</v>
      </c>
      <c r="K576" s="7" t="str">
        <f>_xlfn.IFNA(VLOOKUP(I576,[1]ALL!$B:$H,7,0),"")</f>
        <v>Unit - Menara Jakarta</v>
      </c>
      <c r="L576" s="7" t="str">
        <f>_xlfn.IFNA(VLOOKUP(I576,[1]ALL!$B:$H,5,0),"")</f>
        <v>Supervisor</v>
      </c>
      <c r="M576" s="7">
        <v>230280</v>
      </c>
      <c r="N576" s="9">
        <f>_xlfn.IFNA(VLOOKUP(I576,[1]ALL!$B:$H,3,0),"")</f>
        <v>44994</v>
      </c>
      <c r="O576" s="10" t="str">
        <f>_xlfn.IFNA(VLOOKUP(I576,[1]ALL!$B:$H,6,0),"")</f>
        <v>Engineering Supervisor</v>
      </c>
      <c r="P576" s="5" t="str">
        <f>_xlfn.IFNA(VLOOKUP(I576,[1]ALL!$B:$H,4,0),"")</f>
        <v>Engineering</v>
      </c>
      <c r="Q576" s="5" t="s">
        <v>12</v>
      </c>
      <c r="R576" s="5" t="s">
        <v>12</v>
      </c>
    </row>
    <row r="577" spans="1:18" hidden="1" x14ac:dyDescent="0.25">
      <c r="A577" s="5" t="s">
        <v>40</v>
      </c>
      <c r="B577" s="5" t="s">
        <v>2073</v>
      </c>
      <c r="C577" s="5" t="s">
        <v>12</v>
      </c>
      <c r="D577" s="5" t="s">
        <v>2074</v>
      </c>
      <c r="E577" s="5" t="s">
        <v>23</v>
      </c>
      <c r="F577" s="5" t="str">
        <f t="shared" ref="F577" si="165">P577</f>
        <v>Engineering</v>
      </c>
      <c r="G577" s="5" t="str">
        <f t="shared" ref="G577" si="166">O577</f>
        <v>Engineering Shift &amp; Control Room Staff</v>
      </c>
      <c r="H577" s="5" t="s">
        <v>12</v>
      </c>
      <c r="I577" s="5" t="str">
        <f t="shared" ref="I577" si="167">M577</f>
        <v>-</v>
      </c>
      <c r="J577" s="5" t="str">
        <f t="shared" ref="J577" si="168">L577</f>
        <v>Staff</v>
      </c>
      <c r="K577" s="7" t="s">
        <v>1231</v>
      </c>
      <c r="L577" s="7" t="s">
        <v>942</v>
      </c>
      <c r="M577" s="7" t="s">
        <v>12</v>
      </c>
      <c r="N577" s="9">
        <v>45936</v>
      </c>
      <c r="O577" s="10" t="s">
        <v>2075</v>
      </c>
      <c r="P577" s="5" t="s">
        <v>271</v>
      </c>
      <c r="Q577" s="5" t="s">
        <v>982</v>
      </c>
      <c r="R577" s="5" t="s">
        <v>12</v>
      </c>
    </row>
    <row r="578" spans="1:18" hidden="1" x14ac:dyDescent="0.25">
      <c r="A578" s="5" t="s">
        <v>40</v>
      </c>
      <c r="B578" s="5" t="s">
        <v>682</v>
      </c>
      <c r="C578" s="5" t="s">
        <v>727</v>
      </c>
      <c r="D578" s="5"/>
      <c r="E578" s="5" t="s">
        <v>23</v>
      </c>
      <c r="F578" s="5" t="str">
        <f t="shared" si="160"/>
        <v>Tenant Relation</v>
      </c>
      <c r="G578" s="5" t="str">
        <f t="shared" si="154"/>
        <v>Tenant Relation Staff</v>
      </c>
      <c r="H578" s="5" t="s">
        <v>14</v>
      </c>
      <c r="I578" s="5">
        <f t="shared" si="150"/>
        <v>230641</v>
      </c>
      <c r="J578" s="5" t="str">
        <f t="shared" si="159"/>
        <v>Staff</v>
      </c>
      <c r="K578" s="7" t="str">
        <f>_xlfn.IFNA(VLOOKUP(I578,[1]ALL!$B:$H,7,0),"")</f>
        <v>Unit - Menara Jakarta</v>
      </c>
      <c r="L578" s="7" t="str">
        <f>_xlfn.IFNA(VLOOKUP(I578,[1]ALL!$B:$H,5,0),"")</f>
        <v>Staff</v>
      </c>
      <c r="M578" s="7">
        <v>230641</v>
      </c>
      <c r="N578" s="9">
        <f>_xlfn.IFNA(VLOOKUP(I578,[1]ALL!$B:$H,3,0),"")</f>
        <v>45061</v>
      </c>
      <c r="O578" s="10" t="str">
        <f>_xlfn.IFNA(VLOOKUP(I578,[1]ALL!$B:$H,6,0),"")</f>
        <v>Tenant Relation Staff</v>
      </c>
      <c r="P578" s="5" t="str">
        <f>_xlfn.IFNA(VLOOKUP(I578,[1]ALL!$B:$H,4,0),"")</f>
        <v>Tenant Relation</v>
      </c>
      <c r="Q578" s="5" t="s">
        <v>12</v>
      </c>
      <c r="R578" s="5" t="s">
        <v>12</v>
      </c>
    </row>
    <row r="579" spans="1:18" hidden="1" x14ac:dyDescent="0.25">
      <c r="A579" s="5" t="s">
        <v>40</v>
      </c>
      <c r="B579" s="5" t="s">
        <v>2076</v>
      </c>
      <c r="C579" t="s">
        <v>2077</v>
      </c>
      <c r="D579" s="5" t="s">
        <v>2078</v>
      </c>
      <c r="E579" s="5" t="s">
        <v>23</v>
      </c>
      <c r="F579" s="5" t="str">
        <f t="shared" si="160"/>
        <v>Center Experience</v>
      </c>
      <c r="G579" s="5" t="str">
        <f t="shared" si="154"/>
        <v>Casual Leasing Supervisor</v>
      </c>
      <c r="H579" s="5" t="s">
        <v>13</v>
      </c>
      <c r="I579" s="5">
        <f t="shared" si="150"/>
        <v>250288</v>
      </c>
      <c r="J579" s="5" t="str">
        <f t="shared" si="159"/>
        <v>Supervisor</v>
      </c>
      <c r="K579" s="7" t="s">
        <v>1231</v>
      </c>
      <c r="L579" s="7" t="s">
        <v>986</v>
      </c>
      <c r="M579" s="7">
        <v>250288</v>
      </c>
      <c r="N579" s="9">
        <v>45740</v>
      </c>
      <c r="O579" s="10" t="s">
        <v>1192</v>
      </c>
      <c r="P579" s="5" t="s">
        <v>43</v>
      </c>
      <c r="Q579" s="5" t="s">
        <v>12</v>
      </c>
      <c r="R579" s="5" t="s">
        <v>12</v>
      </c>
    </row>
    <row r="580" spans="1:18" hidden="1" x14ac:dyDescent="0.25">
      <c r="A580" s="5" t="s">
        <v>40</v>
      </c>
      <c r="B580" s="5" t="s">
        <v>729</v>
      </c>
      <c r="C580" s="5" t="s">
        <v>730</v>
      </c>
      <c r="D580" s="5"/>
      <c r="E580" s="5" t="s">
        <v>17</v>
      </c>
      <c r="F580" s="5" t="str">
        <f t="shared" si="160"/>
        <v>Center Experience</v>
      </c>
      <c r="G580" s="5" t="str">
        <f t="shared" si="154"/>
        <v>Casual Leasing Assistant Manager</v>
      </c>
      <c r="H580" s="5" t="s">
        <v>14</v>
      </c>
      <c r="I580" s="5">
        <f t="shared" si="150"/>
        <v>240630</v>
      </c>
      <c r="J580" s="5" t="str">
        <f t="shared" si="159"/>
        <v>Assistant Manager</v>
      </c>
      <c r="K580" s="7" t="s">
        <v>1231</v>
      </c>
      <c r="L580" s="7" t="str">
        <f>_xlfn.IFNA(VLOOKUP(I580,[1]ALL!$B:$H,5,0),"")</f>
        <v>Assistant Manager</v>
      </c>
      <c r="M580" s="7">
        <v>240630</v>
      </c>
      <c r="N580" s="9">
        <f>_xlfn.IFNA(VLOOKUP(I580,[1]ALL!$B:$H,3,0),"")</f>
        <v>45376</v>
      </c>
      <c r="O580" s="10" t="s">
        <v>61</v>
      </c>
      <c r="P580" s="5" t="str">
        <f>_xlfn.IFNA(VLOOKUP(I580,[1]ALL!$B:$H,4,0),"")</f>
        <v>Center Experience</v>
      </c>
      <c r="Q580" s="5" t="s">
        <v>12</v>
      </c>
      <c r="R580" s="5" t="s">
        <v>12</v>
      </c>
    </row>
    <row r="581" spans="1:18" hidden="1" x14ac:dyDescent="0.25">
      <c r="A581" s="5" t="s">
        <v>40</v>
      </c>
      <c r="B581" s="5" t="s">
        <v>665</v>
      </c>
      <c r="C581" s="5" t="s">
        <v>731</v>
      </c>
      <c r="D581" s="5"/>
      <c r="E581" s="5" t="s">
        <v>19</v>
      </c>
      <c r="F581" s="5" t="str">
        <f t="shared" si="160"/>
        <v>Engineering</v>
      </c>
      <c r="G581" s="5" t="str">
        <f t="shared" si="154"/>
        <v>Engineering Administration Staff</v>
      </c>
      <c r="H581" s="5" t="s">
        <v>14</v>
      </c>
      <c r="I581" s="5">
        <f t="shared" si="150"/>
        <v>231688</v>
      </c>
      <c r="J581" s="5" t="str">
        <f t="shared" si="159"/>
        <v>Staff</v>
      </c>
      <c r="K581" s="7" t="str">
        <f>_xlfn.IFNA(VLOOKUP(I581,[1]ALL!$B:$H,7,0),"")</f>
        <v>Unit - Fatmawati City Center</v>
      </c>
      <c r="L581" s="7" t="str">
        <f>_xlfn.IFNA(VLOOKUP(I581,[1]ALL!$B:$H,5,0),"")</f>
        <v>Staff</v>
      </c>
      <c r="M581" s="7">
        <v>231688</v>
      </c>
      <c r="N581" s="9">
        <f>_xlfn.IFNA(VLOOKUP(I581,[1]ALL!$B:$H,3,0),"")</f>
        <v>45194</v>
      </c>
      <c r="O581" s="10" t="str">
        <f>_xlfn.IFNA(VLOOKUP(I581,[1]ALL!$B:$H,6,0),"")</f>
        <v>Engineering Administration Staff</v>
      </c>
      <c r="P581" s="5" t="str">
        <f>_xlfn.IFNA(VLOOKUP(I581,[1]ALL!$B:$H,4,0),"")</f>
        <v>Engineering</v>
      </c>
      <c r="Q581" s="5" t="s">
        <v>12</v>
      </c>
      <c r="R581" s="5" t="s">
        <v>12</v>
      </c>
    </row>
    <row r="582" spans="1:18" hidden="1" x14ac:dyDescent="0.25">
      <c r="A582" s="5" t="s">
        <v>40</v>
      </c>
      <c r="B582" s="5" t="s">
        <v>2079</v>
      </c>
      <c r="C582" s="5" t="s">
        <v>12</v>
      </c>
      <c r="D582" s="5" t="s">
        <v>2080</v>
      </c>
      <c r="E582" s="5" t="s">
        <v>19</v>
      </c>
      <c r="F582" s="5" t="str">
        <f t="shared" ref="F582" si="169">P582</f>
        <v>Tenant Relation</v>
      </c>
      <c r="G582" s="5" t="str">
        <f t="shared" ref="G582" si="170">O582</f>
        <v>Tenant Relation Staff</v>
      </c>
      <c r="H582" s="5" t="s">
        <v>12</v>
      </c>
      <c r="I582" s="5" t="str">
        <f t="shared" ref="I582" si="171">M582</f>
        <v>-</v>
      </c>
      <c r="J582" s="5" t="str">
        <f t="shared" ref="J582" si="172">L582</f>
        <v>Staff</v>
      </c>
      <c r="K582" s="7" t="s">
        <v>2081</v>
      </c>
      <c r="L582" s="7" t="s">
        <v>942</v>
      </c>
      <c r="M582" s="7" t="s">
        <v>12</v>
      </c>
      <c r="N582" s="9">
        <v>45922</v>
      </c>
      <c r="O582" s="10" t="s">
        <v>728</v>
      </c>
      <c r="P582" s="5" t="s">
        <v>682</v>
      </c>
      <c r="Q582" s="5" t="s">
        <v>1019</v>
      </c>
      <c r="R582" s="5" t="s">
        <v>2082</v>
      </c>
    </row>
    <row r="583" spans="1:18" hidden="1" x14ac:dyDescent="0.25">
      <c r="A583" s="5" t="s">
        <v>40</v>
      </c>
      <c r="B583" s="5" t="s">
        <v>732</v>
      </c>
      <c r="C583" s="5" t="s">
        <v>733</v>
      </c>
      <c r="D583" s="5"/>
      <c r="E583" s="5" t="s">
        <v>19</v>
      </c>
      <c r="F583" s="5" t="str">
        <f t="shared" si="160"/>
        <v>Management</v>
      </c>
      <c r="G583" s="5" t="str">
        <f t="shared" si="154"/>
        <v>Property Manager</v>
      </c>
      <c r="H583" s="5" t="s">
        <v>14</v>
      </c>
      <c r="I583" s="5" t="str">
        <f t="shared" si="150"/>
        <v>-</v>
      </c>
      <c r="J583" s="5" t="str">
        <f t="shared" si="159"/>
        <v>Manager</v>
      </c>
      <c r="K583" s="7" t="s">
        <v>2081</v>
      </c>
      <c r="L583" s="7" t="s">
        <v>1248</v>
      </c>
      <c r="M583" s="7" t="s">
        <v>12</v>
      </c>
      <c r="N583" s="9" t="str">
        <f>_xlfn.IFNA(VLOOKUP(I583,[1]ALL!$B:$H,3,0),"")</f>
        <v/>
      </c>
      <c r="O583" s="10" t="s">
        <v>656</v>
      </c>
      <c r="P583" s="50" t="s">
        <v>105</v>
      </c>
      <c r="Q583" s="5" t="s">
        <v>12</v>
      </c>
      <c r="R583" s="5" t="s">
        <v>12</v>
      </c>
    </row>
    <row r="584" spans="1:18" hidden="1" x14ac:dyDescent="0.25">
      <c r="A584" s="5" t="s">
        <v>40</v>
      </c>
      <c r="B584" s="5" t="s">
        <v>678</v>
      </c>
      <c r="C584" s="5" t="s">
        <v>734</v>
      </c>
      <c r="D584" s="5" t="s">
        <v>2083</v>
      </c>
      <c r="E584" s="5" t="s">
        <v>19</v>
      </c>
      <c r="F584" s="5" t="s">
        <v>271</v>
      </c>
      <c r="G584" s="5" t="str">
        <f t="shared" si="154"/>
        <v>Chief Engineering</v>
      </c>
      <c r="H584" s="5" t="s">
        <v>14</v>
      </c>
      <c r="I584" s="5" t="str">
        <f t="shared" si="150"/>
        <v>-</v>
      </c>
      <c r="J584" s="5" t="str">
        <f t="shared" si="159"/>
        <v>Assistant Manager</v>
      </c>
      <c r="K584" s="7" t="s">
        <v>2081</v>
      </c>
      <c r="L584" s="7" t="s">
        <v>1120</v>
      </c>
      <c r="M584" s="7" t="s">
        <v>12</v>
      </c>
      <c r="N584" s="9" t="str">
        <f>_xlfn.IFNA(VLOOKUP(I584,[1]ALL!$B:$H,3,0),"")</f>
        <v/>
      </c>
      <c r="O584" s="10" t="s">
        <v>678</v>
      </c>
      <c r="P584" s="5" t="str">
        <f>F584</f>
        <v>Engineering</v>
      </c>
      <c r="Q584" s="5" t="s">
        <v>12</v>
      </c>
      <c r="R584" s="5" t="s">
        <v>12</v>
      </c>
    </row>
    <row r="585" spans="1:18" hidden="1" x14ac:dyDescent="0.25">
      <c r="A585" s="5" t="s">
        <v>40</v>
      </c>
      <c r="B585" s="5" t="s">
        <v>2084</v>
      </c>
      <c r="C585" s="5" t="s">
        <v>2085</v>
      </c>
      <c r="D585" s="5" t="s">
        <v>2086</v>
      </c>
      <c r="E585" s="5" t="s">
        <v>19</v>
      </c>
      <c r="F585" s="5" t="s">
        <v>51</v>
      </c>
      <c r="G585" s="5" t="str">
        <f t="shared" si="154"/>
        <v>Chief Finance Accounting</v>
      </c>
      <c r="H585" s="5" t="s">
        <v>12</v>
      </c>
      <c r="I585" s="5" t="str">
        <f t="shared" si="150"/>
        <v>-</v>
      </c>
      <c r="J585" s="5" t="str">
        <f t="shared" si="159"/>
        <v>Assistant Manager</v>
      </c>
      <c r="K585" s="7" t="s">
        <v>2081</v>
      </c>
      <c r="L585" s="7" t="s">
        <v>1120</v>
      </c>
      <c r="M585" s="7" t="s">
        <v>12</v>
      </c>
      <c r="N585" s="9" t="str">
        <f>_xlfn.IFNA(VLOOKUP(I585,[1]ALL!$B:$H,3,0),"")</f>
        <v/>
      </c>
      <c r="O585" s="10" t="s">
        <v>2084</v>
      </c>
      <c r="P585" s="5" t="str">
        <f>F585</f>
        <v>Finance &amp; Accounting</v>
      </c>
      <c r="Q585" s="5" t="s">
        <v>12</v>
      </c>
      <c r="R585" s="5" t="s">
        <v>12</v>
      </c>
    </row>
    <row r="586" spans="1:18" hidden="1" x14ac:dyDescent="0.25">
      <c r="A586" s="5" t="s">
        <v>40</v>
      </c>
      <c r="B586" s="5" t="s">
        <v>680</v>
      </c>
      <c r="C586" s="5" t="s">
        <v>735</v>
      </c>
      <c r="D586" s="5" t="s">
        <v>2087</v>
      </c>
      <c r="E586" s="5" t="s">
        <v>19</v>
      </c>
      <c r="F586" s="5" t="str">
        <f>P586</f>
        <v>Tenant Relation</v>
      </c>
      <c r="G586" s="5" t="str">
        <f t="shared" si="154"/>
        <v>Chief Tenant Relation</v>
      </c>
      <c r="H586" s="5" t="s">
        <v>14</v>
      </c>
      <c r="I586" s="5" t="str">
        <f t="shared" si="150"/>
        <v>-</v>
      </c>
      <c r="J586" s="5" t="str">
        <f t="shared" si="159"/>
        <v>Assistant Manager</v>
      </c>
      <c r="K586" s="7" t="s">
        <v>2081</v>
      </c>
      <c r="L586" s="7" t="s">
        <v>1120</v>
      </c>
      <c r="M586" s="7" t="s">
        <v>12</v>
      </c>
      <c r="N586" s="9">
        <v>44951</v>
      </c>
      <c r="O586" s="10" t="s">
        <v>680</v>
      </c>
      <c r="P586" s="5" t="s">
        <v>682</v>
      </c>
      <c r="Q586" s="5" t="s">
        <v>2088</v>
      </c>
      <c r="R586" s="5" t="s">
        <v>12</v>
      </c>
    </row>
    <row r="587" spans="1:18" hidden="1" x14ac:dyDescent="0.25">
      <c r="A587" s="5" t="s">
        <v>40</v>
      </c>
      <c r="B587" s="5" t="s">
        <v>684</v>
      </c>
      <c r="C587" s="5" t="s">
        <v>736</v>
      </c>
      <c r="D587" s="5" t="s">
        <v>2089</v>
      </c>
      <c r="E587" s="5" t="s">
        <v>19</v>
      </c>
      <c r="F587" s="5" t="str">
        <f>P587</f>
        <v>Finance &amp; Accounting</v>
      </c>
      <c r="G587" s="5" t="str">
        <f t="shared" si="154"/>
        <v>Collection Staff</v>
      </c>
      <c r="H587" s="5" t="s">
        <v>14</v>
      </c>
      <c r="I587" s="5">
        <f t="shared" si="150"/>
        <v>231516</v>
      </c>
      <c r="J587" s="5" t="str">
        <f t="shared" si="159"/>
        <v>Staff</v>
      </c>
      <c r="K587" s="7" t="str">
        <f>_xlfn.IFNA(VLOOKUP(I587,[1]ALL!$B:$H,7,0),"")</f>
        <v>Unit - Fatmawati City Center</v>
      </c>
      <c r="L587" s="7" t="str">
        <f>_xlfn.IFNA(VLOOKUP(I587,[1]ALL!$B:$H,5,0),"")</f>
        <v>Staff</v>
      </c>
      <c r="M587" s="7">
        <v>231516</v>
      </c>
      <c r="N587" s="9">
        <f>_xlfn.IFNA(VLOOKUP(I587,[1]ALL!$B:$H,3,0),"")</f>
        <v>45173</v>
      </c>
      <c r="O587" s="10" t="str">
        <f>_xlfn.IFNA(VLOOKUP(I587,[1]ALL!$B:$H,6,0),"")</f>
        <v>Collection Staff</v>
      </c>
      <c r="P587" s="5" t="str">
        <f>_xlfn.IFNA(VLOOKUP(I587,[1]ALL!$B:$H,4,0),"")</f>
        <v>Finance &amp; Accounting</v>
      </c>
      <c r="Q587" s="5" t="s">
        <v>12</v>
      </c>
      <c r="R587" s="5" t="s">
        <v>12</v>
      </c>
    </row>
    <row r="588" spans="1:18" hidden="1" x14ac:dyDescent="0.25">
      <c r="A588" s="5" t="s">
        <v>40</v>
      </c>
      <c r="B588" s="5" t="s">
        <v>737</v>
      </c>
      <c r="C588" t="s">
        <v>738</v>
      </c>
      <c r="D588" s="5"/>
      <c r="E588" s="5" t="s">
        <v>19</v>
      </c>
      <c r="F588" s="5" t="str">
        <f>P588</f>
        <v>General Services</v>
      </c>
      <c r="G588" s="5" t="str">
        <f t="shared" si="154"/>
        <v>HSE Staff</v>
      </c>
      <c r="H588" s="5" t="s">
        <v>14</v>
      </c>
      <c r="I588" s="5" t="str">
        <f t="shared" si="150"/>
        <v>-</v>
      </c>
      <c r="J588" s="5" t="str">
        <f t="shared" si="159"/>
        <v>Staff</v>
      </c>
      <c r="K588" s="7" t="s">
        <v>2081</v>
      </c>
      <c r="L588" s="7" t="s">
        <v>942</v>
      </c>
      <c r="M588" s="7" t="s">
        <v>12</v>
      </c>
      <c r="N588" s="9">
        <v>45298</v>
      </c>
      <c r="O588" s="10" t="s">
        <v>740</v>
      </c>
      <c r="P588" s="5" t="s">
        <v>739</v>
      </c>
      <c r="Q588" s="5" t="s">
        <v>12</v>
      </c>
      <c r="R588" s="5" t="s">
        <v>12</v>
      </c>
    </row>
    <row r="589" spans="1:18" hidden="1" x14ac:dyDescent="0.25">
      <c r="A589" s="5" t="s">
        <v>40</v>
      </c>
      <c r="B589" s="5" t="s">
        <v>271</v>
      </c>
      <c r="C589" s="5" t="s">
        <v>741</v>
      </c>
      <c r="D589" s="5"/>
      <c r="E589" s="5" t="s">
        <v>19</v>
      </c>
      <c r="F589" s="5" t="str">
        <f>P589</f>
        <v>Engineering</v>
      </c>
      <c r="G589" s="5" t="str">
        <f t="shared" si="154"/>
        <v>Engineering Staff</v>
      </c>
      <c r="H589" s="5" t="s">
        <v>14</v>
      </c>
      <c r="I589" s="5">
        <f t="shared" si="150"/>
        <v>230552</v>
      </c>
      <c r="J589" s="5" t="str">
        <f t="shared" si="159"/>
        <v>Senior Staff</v>
      </c>
      <c r="K589" s="7" t="str">
        <f>_xlfn.IFNA(VLOOKUP(I589,[1]ALL!$B:$H,7,0),"")</f>
        <v>Unit - Fatmawati City Center</v>
      </c>
      <c r="L589" s="7" t="str">
        <f>_xlfn.IFNA(VLOOKUP(I589,[1]ALL!$B:$H,5,0),"")</f>
        <v>Senior Staff</v>
      </c>
      <c r="M589" s="7">
        <v>230552</v>
      </c>
      <c r="N589" s="9">
        <f>_xlfn.IFNA(VLOOKUP(I589,[1]ALL!$B:$H,3,0),"")</f>
        <v>45043</v>
      </c>
      <c r="O589" s="10" t="str">
        <f>_xlfn.IFNA(VLOOKUP(I589,[1]ALL!$B:$H,6,0),"")</f>
        <v>Engineering Staff</v>
      </c>
      <c r="P589" s="5" t="str">
        <f>_xlfn.IFNA(VLOOKUP(I589,[1]ALL!$B:$H,4,0),"")</f>
        <v>Engineering</v>
      </c>
      <c r="Q589" s="5" t="s">
        <v>12</v>
      </c>
      <c r="R589" s="5" t="s">
        <v>12</v>
      </c>
    </row>
    <row r="590" spans="1:18" hidden="1" x14ac:dyDescent="0.25">
      <c r="A590" s="5" t="s">
        <v>743</v>
      </c>
      <c r="B590" s="5" t="s">
        <v>744</v>
      </c>
      <c r="C590" s="5" t="s">
        <v>745</v>
      </c>
      <c r="D590" s="5"/>
      <c r="E590" s="5" t="s">
        <v>19</v>
      </c>
      <c r="F590" s="5" t="s">
        <v>682</v>
      </c>
      <c r="G590" s="5" t="str">
        <f t="shared" si="154"/>
        <v>Tenant Relation Staff</v>
      </c>
      <c r="H590" s="5" t="s">
        <v>14</v>
      </c>
      <c r="I590" s="5" t="str">
        <f t="shared" si="150"/>
        <v>-</v>
      </c>
      <c r="J590" s="5" t="str">
        <f t="shared" si="159"/>
        <v>Staff</v>
      </c>
      <c r="K590" s="7" t="s">
        <v>2081</v>
      </c>
      <c r="L590" s="7" t="s">
        <v>942</v>
      </c>
      <c r="M590" s="7" t="s">
        <v>12</v>
      </c>
      <c r="N590" s="9" t="str">
        <f>_xlfn.IFNA(VLOOKUP(I590,[1]ALL!$B:$H,3,0),"")</f>
        <v/>
      </c>
      <c r="O590" s="10" t="s">
        <v>728</v>
      </c>
      <c r="P590" s="5" t="str">
        <f>F590</f>
        <v>Tenant Relation</v>
      </c>
      <c r="Q590" s="5" t="s">
        <v>12</v>
      </c>
      <c r="R590" s="5" t="s">
        <v>12</v>
      </c>
    </row>
    <row r="591" spans="1:18" hidden="1" x14ac:dyDescent="0.25">
      <c r="A591" s="5" t="s">
        <v>40</v>
      </c>
      <c r="B591" s="5" t="s">
        <v>691</v>
      </c>
      <c r="C591" s="5" t="s">
        <v>746</v>
      </c>
      <c r="D591" s="5"/>
      <c r="E591" s="5" t="s">
        <v>19</v>
      </c>
      <c r="F591" s="5" t="str">
        <f>P591</f>
        <v>Property Management</v>
      </c>
      <c r="G591" s="5" t="str">
        <f t="shared" si="154"/>
        <v>General Administration Staff</v>
      </c>
      <c r="H591" s="5" t="s">
        <v>14</v>
      </c>
      <c r="I591" s="5">
        <f t="shared" si="150"/>
        <v>230373</v>
      </c>
      <c r="J591" s="5" t="str">
        <f t="shared" si="159"/>
        <v>Staff</v>
      </c>
      <c r="K591" s="7" t="str">
        <f>_xlfn.IFNA(VLOOKUP(I591,[1]ALL!$B:$H,7,0),"")</f>
        <v>Unit - Fatmawati City Center</v>
      </c>
      <c r="L591" s="7" t="str">
        <f>_xlfn.IFNA(VLOOKUP(I591,[1]ALL!$B:$H,5,0),"")</f>
        <v>Staff</v>
      </c>
      <c r="M591" s="7">
        <v>230373</v>
      </c>
      <c r="N591" s="9">
        <f>_xlfn.IFNA(VLOOKUP(I591,[1]ALL!$B:$H,3,0),"")</f>
        <v>45012</v>
      </c>
      <c r="O591" s="10" t="str">
        <f>_xlfn.IFNA(VLOOKUP(I591,[1]ALL!$B:$H,6,0),"")</f>
        <v>General Administration Staff</v>
      </c>
      <c r="P591" s="5" t="str">
        <f>_xlfn.IFNA(VLOOKUP(I591,[1]ALL!$B:$H,4,0),"")</f>
        <v>Property Management</v>
      </c>
      <c r="Q591" s="5" t="s">
        <v>12</v>
      </c>
      <c r="R591" s="5" t="s">
        <v>12</v>
      </c>
    </row>
    <row r="592" spans="1:18" hidden="1" x14ac:dyDescent="0.25">
      <c r="A592" s="5" t="s">
        <v>40</v>
      </c>
      <c r="B592" s="5" t="s">
        <v>747</v>
      </c>
      <c r="C592" t="s">
        <v>748</v>
      </c>
      <c r="D592" s="5"/>
      <c r="E592" s="5" t="s">
        <v>19</v>
      </c>
      <c r="F592" s="5" t="str">
        <f>P592</f>
        <v>HR &amp; GA</v>
      </c>
      <c r="G592" s="5" t="str">
        <f t="shared" si="154"/>
        <v>HR &amp; GA Operation Staff</v>
      </c>
      <c r="H592" s="5" t="s">
        <v>14</v>
      </c>
      <c r="I592" s="5">
        <f t="shared" si="150"/>
        <v>220304</v>
      </c>
      <c r="J592" s="5" t="str">
        <f t="shared" si="159"/>
        <v>Staff</v>
      </c>
      <c r="K592" s="7" t="s">
        <v>2081</v>
      </c>
      <c r="L592" s="7" t="str">
        <f>_xlfn.IFNA(VLOOKUP(I592,[1]ALL!$B:$H,5,0),"")</f>
        <v>Staff</v>
      </c>
      <c r="M592" s="7">
        <v>220304</v>
      </c>
      <c r="N592" s="9">
        <f>_xlfn.IFNA(VLOOKUP(I592,[1]ALL!$B:$H,3,0),"")</f>
        <v>44634</v>
      </c>
      <c r="O592" s="10" t="str">
        <f>_xlfn.IFNA(VLOOKUP(I592,[1]ALL!$B:$H,6,0),"")</f>
        <v>HR &amp; GA Operation Staff</v>
      </c>
      <c r="P592" s="5" t="str">
        <f>_xlfn.IFNA(VLOOKUP(I592,[1]ALL!$B:$H,4,0),"")</f>
        <v>HR &amp; GA</v>
      </c>
      <c r="Q592" s="5" t="s">
        <v>12</v>
      </c>
      <c r="R592" s="5" t="s">
        <v>12</v>
      </c>
    </row>
    <row r="593" spans="1:18" hidden="1" x14ac:dyDescent="0.25">
      <c r="A593" s="5" t="s">
        <v>40</v>
      </c>
      <c r="B593" s="5" t="s">
        <v>749</v>
      </c>
      <c r="C593" s="5" t="s">
        <v>750</v>
      </c>
      <c r="D593" s="5" t="s">
        <v>2090</v>
      </c>
      <c r="E593" s="5" t="s">
        <v>19</v>
      </c>
      <c r="F593" s="5" t="str">
        <f>P593</f>
        <v>General Services</v>
      </c>
      <c r="G593" s="5" t="str">
        <f t="shared" si="154"/>
        <v>HSE Supervisor</v>
      </c>
      <c r="H593" s="5" t="s">
        <v>14</v>
      </c>
      <c r="I593" s="5" t="str">
        <f t="shared" si="150"/>
        <v>-</v>
      </c>
      <c r="J593" s="5" t="str">
        <f t="shared" si="159"/>
        <v>Supervisor</v>
      </c>
      <c r="K593" s="7" t="s">
        <v>2081</v>
      </c>
      <c r="L593" s="7" t="s">
        <v>986</v>
      </c>
      <c r="M593" s="7" t="s">
        <v>12</v>
      </c>
      <c r="N593" s="9">
        <v>45628</v>
      </c>
      <c r="O593" s="10" t="s">
        <v>751</v>
      </c>
      <c r="P593" s="5" t="s">
        <v>739</v>
      </c>
      <c r="Q593" s="5" t="s">
        <v>982</v>
      </c>
      <c r="R593" s="5" t="s">
        <v>2091</v>
      </c>
    </row>
    <row r="594" spans="1:18" hidden="1" x14ac:dyDescent="0.25">
      <c r="A594" s="5" t="s">
        <v>40</v>
      </c>
      <c r="B594" s="5" t="s">
        <v>752</v>
      </c>
      <c r="C594" s="5" t="s">
        <v>753</v>
      </c>
      <c r="D594" s="5"/>
      <c r="E594" s="5" t="s">
        <v>19</v>
      </c>
      <c r="F594" s="5" t="str">
        <f>P594</f>
        <v>Operational</v>
      </c>
      <c r="G594" s="5" t="str">
        <f t="shared" si="154"/>
        <v>Operation Supervisor</v>
      </c>
      <c r="H594" s="5" t="s">
        <v>14</v>
      </c>
      <c r="I594" s="5">
        <f t="shared" si="150"/>
        <v>231066</v>
      </c>
      <c r="J594" s="5" t="str">
        <f t="shared" si="159"/>
        <v>Supervisor</v>
      </c>
      <c r="K594" s="7" t="str">
        <f>_xlfn.IFNA(VLOOKUP(I594,[1]ALL!$B:$H,7,0),"")</f>
        <v>Unit - Fatmawati City Center</v>
      </c>
      <c r="L594" s="7" t="str">
        <f>_xlfn.IFNA(VLOOKUP(I594,[1]ALL!$B:$H,5,0),"")</f>
        <v>Supervisor</v>
      </c>
      <c r="M594" s="7">
        <v>231066</v>
      </c>
      <c r="N594" s="9">
        <f>_xlfn.IFNA(VLOOKUP(I594,[1]ALL!$B:$H,3,0),"")</f>
        <v>45110</v>
      </c>
      <c r="O594" s="10" t="str">
        <f>_xlfn.IFNA(VLOOKUP(I594,[1]ALL!$B:$H,6,0),"")</f>
        <v>Operation Supervisor</v>
      </c>
      <c r="P594" s="5" t="s">
        <v>121</v>
      </c>
      <c r="Q594" s="5" t="s">
        <v>12</v>
      </c>
      <c r="R594" s="5" t="s">
        <v>12</v>
      </c>
    </row>
    <row r="595" spans="1:18" hidden="1" x14ac:dyDescent="0.25">
      <c r="A595" s="5" t="s">
        <v>40</v>
      </c>
      <c r="B595" s="5" t="s">
        <v>754</v>
      </c>
      <c r="C595" s="5" t="s">
        <v>755</v>
      </c>
      <c r="D595" s="5" t="s">
        <v>2092</v>
      </c>
      <c r="E595" s="5" t="s">
        <v>19</v>
      </c>
      <c r="F595" s="5" t="s">
        <v>51</v>
      </c>
      <c r="G595" s="5" t="str">
        <f t="shared" si="154"/>
        <v>Account Payable Staff</v>
      </c>
      <c r="H595" s="5" t="s">
        <v>14</v>
      </c>
      <c r="I595" s="5" t="str">
        <f t="shared" si="150"/>
        <v>-</v>
      </c>
      <c r="J595" s="5" t="str">
        <f t="shared" si="159"/>
        <v>Staff</v>
      </c>
      <c r="K595" s="7" t="s">
        <v>2081</v>
      </c>
      <c r="L595" s="7" t="s">
        <v>942</v>
      </c>
      <c r="M595" s="7" t="s">
        <v>12</v>
      </c>
      <c r="N595" s="9">
        <v>45775</v>
      </c>
      <c r="O595" s="10" t="s">
        <v>160</v>
      </c>
      <c r="P595" s="5" t="str">
        <f>F595</f>
        <v>Finance &amp; Accounting</v>
      </c>
      <c r="Q595" s="5" t="s">
        <v>982</v>
      </c>
      <c r="R595" s="5" t="s">
        <v>12</v>
      </c>
    </row>
    <row r="596" spans="1:18" hidden="1" x14ac:dyDescent="0.25">
      <c r="A596" s="5" t="s">
        <v>40</v>
      </c>
      <c r="B596" s="5" t="s">
        <v>2093</v>
      </c>
      <c r="C596" s="5" t="s">
        <v>2094</v>
      </c>
      <c r="D596" s="5"/>
      <c r="E596" s="5" t="s">
        <v>19</v>
      </c>
      <c r="F596" s="5" t="s">
        <v>271</v>
      </c>
      <c r="G596" s="5" t="str">
        <f t="shared" si="154"/>
        <v>Engineering SPV</v>
      </c>
      <c r="H596" s="5" t="s">
        <v>12</v>
      </c>
      <c r="I596" s="5" t="str">
        <f t="shared" si="150"/>
        <v>-</v>
      </c>
      <c r="J596" s="5" t="str">
        <f t="shared" si="159"/>
        <v>Supervisor</v>
      </c>
      <c r="K596" s="7" t="s">
        <v>2081</v>
      </c>
      <c r="L596" s="7" t="s">
        <v>986</v>
      </c>
      <c r="M596" s="7" t="s">
        <v>12</v>
      </c>
      <c r="N596" s="9" t="str">
        <f>_xlfn.IFNA(VLOOKUP(I596,[1]ALL!$B:$H,3,0),"")</f>
        <v/>
      </c>
      <c r="O596" s="10" t="s">
        <v>2095</v>
      </c>
      <c r="P596" s="5" t="str">
        <f>F596</f>
        <v>Engineering</v>
      </c>
      <c r="Q596" s="5" t="s">
        <v>12</v>
      </c>
      <c r="R596" s="5" t="s">
        <v>2096</v>
      </c>
    </row>
    <row r="597" spans="1:18" hidden="1" x14ac:dyDescent="0.25">
      <c r="A597" s="5" t="s">
        <v>40</v>
      </c>
      <c r="B597" s="5" t="s">
        <v>756</v>
      </c>
      <c r="C597" s="5" t="s">
        <v>757</v>
      </c>
      <c r="D597" s="5" t="s">
        <v>2097</v>
      </c>
      <c r="E597" s="5" t="s">
        <v>19</v>
      </c>
      <c r="F597" s="5" t="str">
        <f>P597</f>
        <v>Engineering</v>
      </c>
      <c r="G597" s="5" t="str">
        <f t="shared" si="154"/>
        <v>Engineering Assistant Manager</v>
      </c>
      <c r="H597" s="5" t="s">
        <v>14</v>
      </c>
      <c r="I597" s="5">
        <f t="shared" ref="I597:I629" si="173">M597</f>
        <v>232345</v>
      </c>
      <c r="J597" s="5" t="str">
        <f t="shared" si="159"/>
        <v>Assistant Manager</v>
      </c>
      <c r="K597" s="7" t="str">
        <f>_xlfn.IFNA(VLOOKUP(I597,[1]ALL!$B:$H,7,0),"")</f>
        <v>Unit - Fatmawati City Center</v>
      </c>
      <c r="L597" s="7" t="str">
        <f>_xlfn.IFNA(VLOOKUP(I597,[1]ALL!$B:$H,5,0),"")</f>
        <v>Assistant Manager</v>
      </c>
      <c r="M597" s="7">
        <v>232345</v>
      </c>
      <c r="N597" s="9">
        <f>_xlfn.IFNA(VLOOKUP(I597,[1]ALL!$B:$H,3,0),"")</f>
        <v>42317</v>
      </c>
      <c r="O597" s="10" t="str">
        <f>_xlfn.IFNA(VLOOKUP(I597,[1]ALL!$B:$H,6,0),"")</f>
        <v>Engineering Assistant Manager</v>
      </c>
      <c r="P597" s="5" t="str">
        <f>_xlfn.IFNA(VLOOKUP(I597,[1]ALL!$B:$H,4,0),"")</f>
        <v>Engineering</v>
      </c>
      <c r="Q597" s="5" t="s">
        <v>12</v>
      </c>
      <c r="R597" s="5" t="s">
        <v>12</v>
      </c>
    </row>
    <row r="598" spans="1:18" hidden="1" x14ac:dyDescent="0.25">
      <c r="A598" s="5" t="s">
        <v>40</v>
      </c>
      <c r="B598" s="5" t="s">
        <v>718</v>
      </c>
      <c r="C598" s="5" t="s">
        <v>758</v>
      </c>
      <c r="D598" s="5" t="s">
        <v>2098</v>
      </c>
      <c r="E598" s="5" t="s">
        <v>19</v>
      </c>
      <c r="F598" s="5" t="str">
        <f>P598</f>
        <v>Tenant Relation</v>
      </c>
      <c r="G598" s="5" t="str">
        <f t="shared" si="154"/>
        <v>Tenant Relation Supervisor</v>
      </c>
      <c r="H598" s="5" t="s">
        <v>14</v>
      </c>
      <c r="I598" s="5">
        <f t="shared" si="173"/>
        <v>231097</v>
      </c>
      <c r="J598" s="5" t="str">
        <f t="shared" si="159"/>
        <v>Supervisor</v>
      </c>
      <c r="K598" s="7" t="str">
        <f>_xlfn.IFNA(VLOOKUP(I598,[1]ALL!$B:$H,7,0),"")</f>
        <v>Unit - Fatmawati City Center</v>
      </c>
      <c r="L598" s="7" t="str">
        <f>_xlfn.IFNA(VLOOKUP(I598,[1]ALL!$B:$H,5,0),"")</f>
        <v>Supervisor</v>
      </c>
      <c r="M598" s="7">
        <v>231097</v>
      </c>
      <c r="N598" s="9">
        <f>_xlfn.IFNA(VLOOKUP(I598,[1]ALL!$B:$H,3,0),"")</f>
        <v>45117</v>
      </c>
      <c r="O598" s="10" t="str">
        <f>_xlfn.IFNA(VLOOKUP(I598,[1]ALL!$B:$H,6,0),"")</f>
        <v>Tenant Relation Supervisor</v>
      </c>
      <c r="P598" s="5" t="str">
        <f>_xlfn.IFNA(VLOOKUP(I598,[1]ALL!$B:$H,4,0),"")</f>
        <v>Tenant Relation</v>
      </c>
      <c r="Q598" s="5" t="s">
        <v>12</v>
      </c>
      <c r="R598" s="5" t="s">
        <v>12</v>
      </c>
    </row>
    <row r="599" spans="1:18" hidden="1" x14ac:dyDescent="0.25">
      <c r="A599" s="5" t="s">
        <v>40</v>
      </c>
      <c r="B599" s="5" t="s">
        <v>2099</v>
      </c>
      <c r="C599" s="5" t="s">
        <v>2100</v>
      </c>
      <c r="D599" s="5" t="s">
        <v>2101</v>
      </c>
      <c r="E599" s="5" t="s">
        <v>19</v>
      </c>
      <c r="F599" s="5" t="str">
        <f>P599</f>
        <v>Tenant Relation</v>
      </c>
      <c r="G599" s="5" t="str">
        <f t="shared" si="154"/>
        <v>Tenant Relation Supervisor</v>
      </c>
      <c r="H599" s="5" t="s">
        <v>13</v>
      </c>
      <c r="I599" s="5" t="str">
        <f t="shared" si="173"/>
        <v>-</v>
      </c>
      <c r="J599" s="5" t="str">
        <f t="shared" si="159"/>
        <v>Supervisor</v>
      </c>
      <c r="K599" s="7" t="s">
        <v>2081</v>
      </c>
      <c r="L599" s="7" t="s">
        <v>986</v>
      </c>
      <c r="M599" s="7" t="s">
        <v>12</v>
      </c>
      <c r="N599" s="9">
        <v>45576</v>
      </c>
      <c r="O599" s="10" t="s">
        <v>720</v>
      </c>
      <c r="P599" s="5" t="s">
        <v>682</v>
      </c>
      <c r="Q599" s="5" t="s">
        <v>12</v>
      </c>
      <c r="R599" s="5" t="s">
        <v>12</v>
      </c>
    </row>
    <row r="600" spans="1:18" hidden="1" x14ac:dyDescent="0.25">
      <c r="A600" s="5" t="s">
        <v>40</v>
      </c>
      <c r="B600" s="5" t="s">
        <v>721</v>
      </c>
      <c r="C600" s="5" t="s">
        <v>759</v>
      </c>
      <c r="D600" s="5" t="s">
        <v>2102</v>
      </c>
      <c r="E600" s="5" t="s">
        <v>19</v>
      </c>
      <c r="F600" s="5" t="s">
        <v>47</v>
      </c>
      <c r="G600" s="5" t="s">
        <v>721</v>
      </c>
      <c r="H600" s="5" t="s">
        <v>14</v>
      </c>
      <c r="I600" s="5" t="str">
        <f t="shared" si="173"/>
        <v>-</v>
      </c>
      <c r="J600" s="5" t="str">
        <f t="shared" si="159"/>
        <v>Staff</v>
      </c>
      <c r="K600" s="7" t="s">
        <v>2081</v>
      </c>
      <c r="L600" s="7" t="s">
        <v>942</v>
      </c>
      <c r="M600" s="7" t="s">
        <v>12</v>
      </c>
      <c r="N600" s="9">
        <v>45462</v>
      </c>
      <c r="O600" s="10" t="s">
        <v>2103</v>
      </c>
      <c r="P600" s="5" t="str">
        <f>F600</f>
        <v>HR &amp; GA</v>
      </c>
      <c r="Q600" s="5" t="s">
        <v>12</v>
      </c>
      <c r="R600" s="5" t="s">
        <v>12</v>
      </c>
    </row>
    <row r="601" spans="1:18" hidden="1" x14ac:dyDescent="0.25">
      <c r="A601" s="34" t="s">
        <v>40</v>
      </c>
      <c r="B601" s="34" t="s">
        <v>682</v>
      </c>
      <c r="C601" s="34" t="s">
        <v>760</v>
      </c>
      <c r="D601" s="5" t="s">
        <v>2104</v>
      </c>
      <c r="E601" s="34" t="s">
        <v>19</v>
      </c>
      <c r="F601" s="34" t="str">
        <f t="shared" ref="F601:F633" si="174">P601</f>
        <v>Tenant Relation</v>
      </c>
      <c r="G601" s="34" t="str">
        <f>O601</f>
        <v>Tenant Relation Staff</v>
      </c>
      <c r="H601" s="34" t="s">
        <v>14</v>
      </c>
      <c r="I601" s="5">
        <f t="shared" si="173"/>
        <v>231739</v>
      </c>
      <c r="J601" s="5" t="str">
        <f t="shared" si="159"/>
        <v>Staff</v>
      </c>
      <c r="K601" s="7" t="str">
        <f>_xlfn.IFNA(VLOOKUP(I601,[1]ALL!$B:$H,7,0),"")</f>
        <v>Unit - Fatmawati City Center</v>
      </c>
      <c r="L601" s="7" t="str">
        <f>_xlfn.IFNA(VLOOKUP(I601,[1]ALL!$B:$H,5,0),"")</f>
        <v>Staff</v>
      </c>
      <c r="M601" s="7">
        <v>231739</v>
      </c>
      <c r="N601" s="9">
        <f>_xlfn.IFNA(VLOOKUP(I601,[1]ALL!$B:$H,3,0),"")</f>
        <v>45201</v>
      </c>
      <c r="O601" s="10" t="str">
        <f>_xlfn.IFNA(VLOOKUP(I601,[1]ALL!$B:$H,6,0),"")</f>
        <v>Tenant Relation Staff</v>
      </c>
      <c r="P601" s="5" t="str">
        <f>_xlfn.IFNA(VLOOKUP(I601,[1]ALL!$B:$H,4,0),"")</f>
        <v>Tenant Relation</v>
      </c>
      <c r="Q601" s="5" t="s">
        <v>12</v>
      </c>
      <c r="R601" s="5" t="s">
        <v>12</v>
      </c>
    </row>
    <row r="602" spans="1:18" hidden="1" x14ac:dyDescent="0.25">
      <c r="A602" s="50" t="s">
        <v>40</v>
      </c>
      <c r="B602" s="50" t="s">
        <v>2105</v>
      </c>
      <c r="C602" s="50" t="s">
        <v>2106</v>
      </c>
      <c r="D602" s="50" t="s">
        <v>2107</v>
      </c>
      <c r="E602" s="50" t="s">
        <v>18</v>
      </c>
      <c r="F602" s="50" t="str">
        <f t="shared" si="174"/>
        <v>Engineering</v>
      </c>
      <c r="G602" s="50" t="str">
        <f>O602</f>
        <v>Chief Engineering</v>
      </c>
      <c r="H602" s="50" t="s">
        <v>13</v>
      </c>
      <c r="I602" s="5" t="str">
        <f t="shared" si="173"/>
        <v>-</v>
      </c>
      <c r="J602" s="5" t="str">
        <f t="shared" si="159"/>
        <v>Supervisor</v>
      </c>
      <c r="K602" t="s">
        <v>1308</v>
      </c>
      <c r="L602" t="s">
        <v>986</v>
      </c>
      <c r="M602" t="s">
        <v>12</v>
      </c>
      <c r="N602" s="161">
        <v>45810</v>
      </c>
      <c r="O602" s="50" t="s">
        <v>678</v>
      </c>
      <c r="P602" s="50" t="s">
        <v>271</v>
      </c>
      <c r="Q602" s="5" t="s">
        <v>1223</v>
      </c>
      <c r="R602" s="5" t="s">
        <v>12</v>
      </c>
    </row>
    <row r="603" spans="1:18" ht="15" hidden="1" customHeight="1" x14ac:dyDescent="0.25">
      <c r="A603" s="50" t="s">
        <v>743</v>
      </c>
      <c r="B603" s="50" t="s">
        <v>2108</v>
      </c>
      <c r="C603" s="50" t="s">
        <v>2109</v>
      </c>
      <c r="D603" s="5"/>
      <c r="E603" s="50" t="s">
        <v>18</v>
      </c>
      <c r="F603" s="50" t="str">
        <f t="shared" si="174"/>
        <v>-</v>
      </c>
      <c r="G603" s="50" t="str">
        <f>O603</f>
        <v>-</v>
      </c>
      <c r="H603" s="50" t="s">
        <v>13</v>
      </c>
      <c r="I603" s="5" t="str">
        <f t="shared" si="173"/>
        <v>-</v>
      </c>
      <c r="J603" s="5" t="str">
        <f t="shared" si="159"/>
        <v>Staff</v>
      </c>
      <c r="K603" t="s">
        <v>1308</v>
      </c>
      <c r="L603" t="s">
        <v>942</v>
      </c>
      <c r="M603" t="s">
        <v>12</v>
      </c>
      <c r="N603" s="161"/>
      <c r="O603" s="50" t="s">
        <v>12</v>
      </c>
      <c r="P603" s="50" t="s">
        <v>12</v>
      </c>
      <c r="Q603" s="5" t="s">
        <v>12</v>
      </c>
      <c r="R603" s="5" t="s">
        <v>12</v>
      </c>
    </row>
    <row r="604" spans="1:18" ht="15" hidden="1" customHeight="1" x14ac:dyDescent="0.25">
      <c r="A604" s="50" t="s">
        <v>743</v>
      </c>
      <c r="B604" s="50" t="s">
        <v>761</v>
      </c>
      <c r="C604" s="50" t="s">
        <v>762</v>
      </c>
      <c r="D604" s="5" t="s">
        <v>2110</v>
      </c>
      <c r="E604" s="50" t="s">
        <v>18</v>
      </c>
      <c r="F604" s="50" t="str">
        <f t="shared" si="174"/>
        <v>Procurement</v>
      </c>
      <c r="G604" s="50" t="str">
        <f t="shared" ref="G604:G642" si="175">O604</f>
        <v>Procurement Staff</v>
      </c>
      <c r="H604" s="50" t="s">
        <v>14</v>
      </c>
      <c r="I604" s="5" t="str">
        <f t="shared" si="173"/>
        <v>-</v>
      </c>
      <c r="J604" s="5" t="str">
        <f t="shared" si="159"/>
        <v>Staff</v>
      </c>
      <c r="K604" t="s">
        <v>1308</v>
      </c>
      <c r="L604" t="s">
        <v>942</v>
      </c>
      <c r="M604" t="s">
        <v>12</v>
      </c>
      <c r="N604" s="161"/>
      <c r="O604" s="50" t="s">
        <v>189</v>
      </c>
      <c r="P604" s="5" t="s">
        <v>183</v>
      </c>
      <c r="Q604" s="5" t="s">
        <v>12</v>
      </c>
      <c r="R604" s="5" t="s">
        <v>12</v>
      </c>
    </row>
    <row r="605" spans="1:18" ht="15" hidden="1" customHeight="1" x14ac:dyDescent="0.25">
      <c r="A605" s="50" t="s">
        <v>40</v>
      </c>
      <c r="B605" s="50" t="s">
        <v>763</v>
      </c>
      <c r="C605" s="50" t="s">
        <v>764</v>
      </c>
      <c r="D605" s="50" t="s">
        <v>2111</v>
      </c>
      <c r="E605" s="50" t="s">
        <v>18</v>
      </c>
      <c r="F605" s="50" t="str">
        <f t="shared" si="174"/>
        <v>Procurement</v>
      </c>
      <c r="G605" s="50" t="str">
        <f t="shared" si="175"/>
        <v>Procurement Staff</v>
      </c>
      <c r="H605" s="50" t="s">
        <v>14</v>
      </c>
      <c r="I605" s="5" t="str">
        <f t="shared" si="173"/>
        <v>-</v>
      </c>
      <c r="J605" s="5" t="str">
        <f t="shared" si="159"/>
        <v>Staff</v>
      </c>
      <c r="K605" t="s">
        <v>1308</v>
      </c>
      <c r="L605" t="s">
        <v>942</v>
      </c>
      <c r="M605" t="s">
        <v>12</v>
      </c>
      <c r="N605" s="161"/>
      <c r="O605" s="50" t="s">
        <v>189</v>
      </c>
      <c r="P605" s="5" t="s">
        <v>183</v>
      </c>
      <c r="Q605" s="5" t="s">
        <v>12</v>
      </c>
      <c r="R605" s="5" t="s">
        <v>2112</v>
      </c>
    </row>
    <row r="606" spans="1:18" ht="15" hidden="1" customHeight="1" x14ac:dyDescent="0.25">
      <c r="A606" s="50" t="s">
        <v>40</v>
      </c>
      <c r="B606" s="50" t="s">
        <v>2113</v>
      </c>
      <c r="C606" s="50" t="s">
        <v>2114</v>
      </c>
      <c r="D606" s="5" t="s">
        <v>2115</v>
      </c>
      <c r="E606" s="50" t="s">
        <v>18</v>
      </c>
      <c r="F606" s="50" t="str">
        <f t="shared" si="174"/>
        <v>CLIENT SERVICES APARTMENT</v>
      </c>
      <c r="G606" s="50" t="str">
        <f t="shared" si="175"/>
        <v>Client Services Administration Staff</v>
      </c>
      <c r="H606" s="50" t="s">
        <v>13</v>
      </c>
      <c r="I606" s="5" t="str">
        <f t="shared" si="173"/>
        <v>231542</v>
      </c>
      <c r="J606" s="5" t="str">
        <f t="shared" si="159"/>
        <v>Staff</v>
      </c>
      <c r="K606" t="s">
        <v>1308</v>
      </c>
      <c r="L606" t="s">
        <v>942</v>
      </c>
      <c r="M606" t="s">
        <v>2116</v>
      </c>
      <c r="N606" s="161"/>
      <c r="O606" s="50" t="s">
        <v>2117</v>
      </c>
      <c r="P606" s="50" t="s">
        <v>806</v>
      </c>
      <c r="Q606" s="5" t="s">
        <v>12</v>
      </c>
      <c r="R606" s="5" t="s">
        <v>12</v>
      </c>
    </row>
    <row r="607" spans="1:18" ht="15" hidden="1" customHeight="1" x14ac:dyDescent="0.25">
      <c r="A607" s="50" t="s">
        <v>40</v>
      </c>
      <c r="B607" s="50" t="s">
        <v>2118</v>
      </c>
      <c r="C607" s="50" t="s">
        <v>2119</v>
      </c>
      <c r="D607" s="5"/>
      <c r="E607" s="50" t="s">
        <v>18</v>
      </c>
      <c r="F607" s="50" t="str">
        <f t="shared" si="174"/>
        <v>RESIDENCE MANAGEMENT</v>
      </c>
      <c r="G607" s="50" t="str">
        <f t="shared" si="175"/>
        <v>Duty Supervisor</v>
      </c>
      <c r="H607" s="50" t="s">
        <v>13</v>
      </c>
      <c r="I607" s="5" t="str">
        <f t="shared" si="173"/>
        <v>240734</v>
      </c>
      <c r="J607" s="5" t="str">
        <f t="shared" si="159"/>
        <v>Supervisor</v>
      </c>
      <c r="K607" t="s">
        <v>1308</v>
      </c>
      <c r="L607" t="s">
        <v>986</v>
      </c>
      <c r="M607" t="s">
        <v>2120</v>
      </c>
      <c r="N607" s="161"/>
      <c r="O607" s="50" t="s">
        <v>2121</v>
      </c>
      <c r="P607" s="50" t="s">
        <v>2122</v>
      </c>
      <c r="Q607" s="5" t="s">
        <v>12</v>
      </c>
      <c r="R607" s="5" t="s">
        <v>12</v>
      </c>
    </row>
    <row r="608" spans="1:18" ht="15" hidden="1" customHeight="1" x14ac:dyDescent="0.25">
      <c r="A608" s="50" t="s">
        <v>40</v>
      </c>
      <c r="B608" s="50" t="s">
        <v>2123</v>
      </c>
      <c r="C608" s="50" t="s">
        <v>2124</v>
      </c>
      <c r="D608" s="50" t="s">
        <v>2125</v>
      </c>
      <c r="E608" s="50" t="s">
        <v>18</v>
      </c>
      <c r="F608" s="50" t="str">
        <f t="shared" ref="F608" si="176">P608</f>
        <v>Client Services Office</v>
      </c>
      <c r="G608" s="50" t="str">
        <f t="shared" si="175"/>
        <v>Tenant Relations Staff</v>
      </c>
      <c r="H608" s="50" t="s">
        <v>13</v>
      </c>
      <c r="I608" s="5" t="str">
        <f t="shared" ref="I608" si="177">M608</f>
        <v>-</v>
      </c>
      <c r="J608" s="5" t="str">
        <f t="shared" ref="J608" si="178">L608</f>
        <v>Staff</v>
      </c>
      <c r="K608" t="s">
        <v>1308</v>
      </c>
      <c r="L608" t="s">
        <v>942</v>
      </c>
      <c r="M608" t="s">
        <v>12</v>
      </c>
      <c r="N608" s="161">
        <v>45931</v>
      </c>
      <c r="O608" s="50" t="s">
        <v>2126</v>
      </c>
      <c r="P608" s="50" t="s">
        <v>2127</v>
      </c>
      <c r="Q608" s="5" t="s">
        <v>1019</v>
      </c>
      <c r="R608" s="5" t="s">
        <v>12</v>
      </c>
    </row>
    <row r="609" spans="1:18" ht="15" hidden="1" customHeight="1" x14ac:dyDescent="0.25">
      <c r="A609" s="50" t="s">
        <v>40</v>
      </c>
      <c r="B609" s="50" t="s">
        <v>2128</v>
      </c>
      <c r="C609" s="50" t="s">
        <v>2129</v>
      </c>
      <c r="D609" s="50"/>
      <c r="E609" s="50" t="s">
        <v>18</v>
      </c>
      <c r="F609" s="50" t="str">
        <f t="shared" si="174"/>
        <v>HSE</v>
      </c>
      <c r="G609" s="50" t="str">
        <f t="shared" si="175"/>
        <v>HSE SUPERVISOR</v>
      </c>
      <c r="H609" s="50" t="s">
        <v>13</v>
      </c>
      <c r="I609" s="5" t="str">
        <f t="shared" si="173"/>
        <v>240920</v>
      </c>
      <c r="J609" s="5" t="str">
        <f t="shared" si="159"/>
        <v>Supervisor</v>
      </c>
      <c r="K609" t="s">
        <v>1308</v>
      </c>
      <c r="L609" t="s">
        <v>986</v>
      </c>
      <c r="M609" t="s">
        <v>2130</v>
      </c>
      <c r="N609" s="161"/>
      <c r="O609" s="50" t="s">
        <v>2131</v>
      </c>
      <c r="P609" s="50" t="s">
        <v>749</v>
      </c>
      <c r="Q609" s="5" t="s">
        <v>12</v>
      </c>
      <c r="R609" s="5" t="s">
        <v>12</v>
      </c>
    </row>
    <row r="610" spans="1:18" ht="15" hidden="1" customHeight="1" x14ac:dyDescent="0.25">
      <c r="A610" s="50" t="s">
        <v>40</v>
      </c>
      <c r="B610" s="50" t="s">
        <v>2132</v>
      </c>
      <c r="C610" s="50" t="s">
        <v>2133</v>
      </c>
      <c r="D610" s="50" t="s">
        <v>2134</v>
      </c>
      <c r="E610" s="50" t="s">
        <v>18</v>
      </c>
      <c r="F610" s="50" t="str">
        <f t="shared" si="174"/>
        <v>RESIDENCE MANAGEMENT</v>
      </c>
      <c r="G610" s="50" t="str">
        <f t="shared" si="175"/>
        <v>Concierge Staff</v>
      </c>
      <c r="H610" s="50" t="s">
        <v>13</v>
      </c>
      <c r="I610" s="5" t="str">
        <f t="shared" si="173"/>
        <v>220424</v>
      </c>
      <c r="J610" s="5" t="str">
        <f t="shared" si="159"/>
        <v>Staff</v>
      </c>
      <c r="K610" t="s">
        <v>1308</v>
      </c>
      <c r="L610" t="s">
        <v>942</v>
      </c>
      <c r="M610" t="s">
        <v>2135</v>
      </c>
      <c r="N610" s="161"/>
      <c r="O610" s="50" t="s">
        <v>2136</v>
      </c>
      <c r="P610" s="50" t="s">
        <v>2122</v>
      </c>
      <c r="Q610" s="5" t="s">
        <v>12</v>
      </c>
      <c r="R610" s="5" t="s">
        <v>12</v>
      </c>
    </row>
    <row r="611" spans="1:18" ht="15" hidden="1" customHeight="1" x14ac:dyDescent="0.25">
      <c r="A611" s="50" t="s">
        <v>40</v>
      </c>
      <c r="B611" s="50" t="s">
        <v>2137</v>
      </c>
      <c r="C611" s="50" t="s">
        <v>2138</v>
      </c>
      <c r="D611" s="50"/>
      <c r="E611" s="50" t="s">
        <v>18</v>
      </c>
      <c r="F611" s="50" t="str">
        <f t="shared" si="174"/>
        <v>SECURITY &amp; PARKING</v>
      </c>
      <c r="G611" s="50" t="str">
        <f t="shared" si="175"/>
        <v>Security Administration Staff</v>
      </c>
      <c r="H611" s="50" t="s">
        <v>13</v>
      </c>
      <c r="I611" s="5" t="str">
        <f t="shared" si="173"/>
        <v>230651</v>
      </c>
      <c r="J611" s="5" t="str">
        <f t="shared" si="159"/>
        <v>Staff</v>
      </c>
      <c r="K611" t="s">
        <v>1308</v>
      </c>
      <c r="L611" t="s">
        <v>942</v>
      </c>
      <c r="M611" t="s">
        <v>2139</v>
      </c>
      <c r="N611" s="161"/>
      <c r="O611" s="50" t="s">
        <v>2140</v>
      </c>
      <c r="P611" s="50" t="s">
        <v>2141</v>
      </c>
      <c r="Q611" s="5" t="s">
        <v>12</v>
      </c>
      <c r="R611" s="5" t="s">
        <v>12</v>
      </c>
    </row>
    <row r="612" spans="1:18" ht="15" hidden="1" customHeight="1" x14ac:dyDescent="0.25">
      <c r="A612" s="50" t="s">
        <v>40</v>
      </c>
      <c r="B612" s="50" t="s">
        <v>119</v>
      </c>
      <c r="C612" s="50" t="s">
        <v>2142</v>
      </c>
      <c r="D612" s="50" t="s">
        <v>2143</v>
      </c>
      <c r="E612" s="50" t="s">
        <v>18</v>
      </c>
      <c r="F612" s="50" t="s">
        <v>121</v>
      </c>
      <c r="G612" s="50" t="s">
        <v>122</v>
      </c>
      <c r="H612" s="50" t="s">
        <v>14</v>
      </c>
      <c r="I612" s="5">
        <v>241542</v>
      </c>
      <c r="J612" s="5" t="s">
        <v>1248</v>
      </c>
      <c r="K612" t="s">
        <v>1308</v>
      </c>
      <c r="L612" t="s">
        <v>1248</v>
      </c>
      <c r="M612">
        <v>241542</v>
      </c>
      <c r="N612" s="161">
        <v>45530</v>
      </c>
      <c r="O612" s="50" t="s">
        <v>122</v>
      </c>
      <c r="P612" s="50" t="s">
        <v>121</v>
      </c>
      <c r="Q612" s="5" t="s">
        <v>975</v>
      </c>
      <c r="R612" s="5" t="s">
        <v>2144</v>
      </c>
    </row>
    <row r="613" spans="1:18" ht="15" hidden="1" customHeight="1" x14ac:dyDescent="0.25">
      <c r="A613" s="50" t="s">
        <v>40</v>
      </c>
      <c r="B613" s="50" t="s">
        <v>2145</v>
      </c>
      <c r="C613" s="50" t="s">
        <v>2146</v>
      </c>
      <c r="D613" s="50"/>
      <c r="E613" s="50" t="s">
        <v>18</v>
      </c>
      <c r="F613" s="50" t="str">
        <f t="shared" si="174"/>
        <v>ENGINEERING</v>
      </c>
      <c r="G613" s="50" t="str">
        <f t="shared" si="175"/>
        <v>Engineering Shift Leader Staff</v>
      </c>
      <c r="H613" s="50" t="s">
        <v>13</v>
      </c>
      <c r="I613" s="5" t="str">
        <f t="shared" si="173"/>
        <v>170074</v>
      </c>
      <c r="J613" s="5" t="str">
        <f t="shared" si="159"/>
        <v>Staff</v>
      </c>
      <c r="K613" t="s">
        <v>1308</v>
      </c>
      <c r="L613" t="s">
        <v>942</v>
      </c>
      <c r="M613" t="s">
        <v>2147</v>
      </c>
      <c r="N613" s="161"/>
      <c r="O613" s="50" t="s">
        <v>2148</v>
      </c>
      <c r="P613" s="50" t="s">
        <v>2149</v>
      </c>
      <c r="Q613" s="5" t="s">
        <v>12</v>
      </c>
      <c r="R613" s="5" t="s">
        <v>12</v>
      </c>
    </row>
    <row r="614" spans="1:18" ht="15" hidden="1" customHeight="1" x14ac:dyDescent="0.25">
      <c r="A614" s="50" t="s">
        <v>40</v>
      </c>
      <c r="B614" s="50" t="s">
        <v>2150</v>
      </c>
      <c r="C614" s="50" t="s">
        <v>2151</v>
      </c>
      <c r="D614" s="50" t="s">
        <v>2152</v>
      </c>
      <c r="E614" s="50" t="s">
        <v>18</v>
      </c>
      <c r="F614" s="50" t="str">
        <f t="shared" si="174"/>
        <v>Engineering</v>
      </c>
      <c r="G614" s="50" t="str">
        <f t="shared" si="175"/>
        <v>CO Cluster</v>
      </c>
      <c r="H614" s="50" t="s">
        <v>13</v>
      </c>
      <c r="I614" s="5" t="str">
        <f t="shared" si="173"/>
        <v>-</v>
      </c>
      <c r="J614" s="5" t="str">
        <f t="shared" si="159"/>
        <v>Assistant Manager</v>
      </c>
      <c r="K614" t="s">
        <v>1308</v>
      </c>
      <c r="L614" t="s">
        <v>1120</v>
      </c>
      <c r="M614" t="s">
        <v>12</v>
      </c>
      <c r="N614" s="161">
        <v>45689</v>
      </c>
      <c r="O614" s="50" t="s">
        <v>2153</v>
      </c>
      <c r="P614" s="50" t="s">
        <v>271</v>
      </c>
      <c r="Q614" s="5" t="s">
        <v>12</v>
      </c>
      <c r="R614" s="5" t="s">
        <v>12</v>
      </c>
    </row>
    <row r="615" spans="1:18" ht="15" hidden="1" customHeight="1" x14ac:dyDescent="0.25">
      <c r="A615" s="50" t="s">
        <v>40</v>
      </c>
      <c r="B615" s="50" t="s">
        <v>2154</v>
      </c>
      <c r="C615" s="50" t="s">
        <v>2155</v>
      </c>
      <c r="D615" s="50"/>
      <c r="E615" s="50" t="s">
        <v>18</v>
      </c>
      <c r="F615" s="50" t="str">
        <f t="shared" si="174"/>
        <v>Housekeeping Estate</v>
      </c>
      <c r="G615" s="50" t="str">
        <f t="shared" si="175"/>
        <v>Housekeeping Supervisor</v>
      </c>
      <c r="H615" s="50" t="s">
        <v>13</v>
      </c>
      <c r="I615" s="5" t="str">
        <f t="shared" si="173"/>
        <v>241390</v>
      </c>
      <c r="J615" s="5" t="str">
        <f t="shared" si="159"/>
        <v>Supervisor</v>
      </c>
      <c r="K615" t="s">
        <v>1308</v>
      </c>
      <c r="L615" t="s">
        <v>986</v>
      </c>
      <c r="M615" t="s">
        <v>2156</v>
      </c>
      <c r="N615" s="161"/>
      <c r="O615" s="50" t="s">
        <v>2157</v>
      </c>
      <c r="P615" s="50" t="s">
        <v>2158</v>
      </c>
      <c r="Q615" s="5" t="s">
        <v>12</v>
      </c>
      <c r="R615" s="5" t="s">
        <v>12</v>
      </c>
    </row>
    <row r="616" spans="1:18" ht="15" hidden="1" customHeight="1" x14ac:dyDescent="0.25">
      <c r="A616" s="50" t="s">
        <v>743</v>
      </c>
      <c r="B616" s="50" t="s">
        <v>2159</v>
      </c>
      <c r="C616" s="50" t="s">
        <v>2160</v>
      </c>
      <c r="D616" s="50" t="s">
        <v>2161</v>
      </c>
      <c r="E616" s="50" t="s">
        <v>18</v>
      </c>
      <c r="F616" s="50" t="str">
        <f t="shared" si="174"/>
        <v>BUSINESS DEVELOPMENT</v>
      </c>
      <c r="G616" s="50" t="str">
        <f t="shared" si="175"/>
        <v>Business Development Staff</v>
      </c>
      <c r="H616" s="50" t="s">
        <v>13</v>
      </c>
      <c r="I616" s="5" t="str">
        <f t="shared" si="173"/>
        <v>-</v>
      </c>
      <c r="J616" s="5" t="str">
        <f t="shared" si="159"/>
        <v>Staff</v>
      </c>
      <c r="K616" t="s">
        <v>1308</v>
      </c>
      <c r="L616" t="s">
        <v>942</v>
      </c>
      <c r="M616" t="s">
        <v>12</v>
      </c>
      <c r="N616" s="161"/>
      <c r="O616" s="50" t="s">
        <v>1596</v>
      </c>
      <c r="P616" s="50" t="s">
        <v>802</v>
      </c>
      <c r="Q616" s="5" t="s">
        <v>12</v>
      </c>
      <c r="R616" s="5" t="s">
        <v>12</v>
      </c>
    </row>
    <row r="617" spans="1:18" ht="15" hidden="1" customHeight="1" x14ac:dyDescent="0.25">
      <c r="A617" s="50" t="s">
        <v>40</v>
      </c>
      <c r="B617" s="50" t="s">
        <v>765</v>
      </c>
      <c r="C617" s="50" t="s">
        <v>766</v>
      </c>
      <c r="D617" s="50" t="s">
        <v>2162</v>
      </c>
      <c r="E617" s="50" t="s">
        <v>18</v>
      </c>
      <c r="F617" s="50" t="str">
        <f t="shared" si="174"/>
        <v>HSE</v>
      </c>
      <c r="G617" s="50" t="str">
        <f t="shared" si="175"/>
        <v>Hse Supervisor</v>
      </c>
      <c r="H617" s="50" t="s">
        <v>14</v>
      </c>
      <c r="I617" s="5" t="str">
        <f t="shared" si="173"/>
        <v>231743</v>
      </c>
      <c r="J617" s="5" t="str">
        <f t="shared" si="159"/>
        <v>Supervisor</v>
      </c>
      <c r="K617" t="s">
        <v>1308</v>
      </c>
      <c r="L617" t="s">
        <v>986</v>
      </c>
      <c r="M617" t="s">
        <v>2163</v>
      </c>
      <c r="N617" s="161"/>
      <c r="O617" s="50" t="s">
        <v>767</v>
      </c>
      <c r="P617" s="50" t="s">
        <v>749</v>
      </c>
      <c r="Q617" s="5" t="s">
        <v>12</v>
      </c>
      <c r="R617" s="5" t="s">
        <v>12</v>
      </c>
    </row>
    <row r="618" spans="1:18" ht="15" hidden="1" customHeight="1" x14ac:dyDescent="0.25">
      <c r="A618" s="50" t="s">
        <v>743</v>
      </c>
      <c r="B618" s="50" t="s">
        <v>768</v>
      </c>
      <c r="C618" s="50" t="s">
        <v>769</v>
      </c>
      <c r="D618" s="50"/>
      <c r="E618" s="50" t="s">
        <v>18</v>
      </c>
      <c r="F618" s="50" t="str">
        <f t="shared" si="174"/>
        <v>Finance &amp; Accounting</v>
      </c>
      <c r="G618" s="50" t="str">
        <f t="shared" si="175"/>
        <v>Finance &amp; Accounting Staff</v>
      </c>
      <c r="H618" s="50" t="s">
        <v>14</v>
      </c>
      <c r="I618" s="5" t="str">
        <f t="shared" si="173"/>
        <v>-</v>
      </c>
      <c r="J618" s="5" t="str">
        <f t="shared" si="159"/>
        <v>Staff</v>
      </c>
      <c r="K618" t="s">
        <v>1308</v>
      </c>
      <c r="L618" t="s">
        <v>942</v>
      </c>
      <c r="M618" t="s">
        <v>12</v>
      </c>
      <c r="N618" s="161"/>
      <c r="O618" s="50" t="s">
        <v>772</v>
      </c>
      <c r="P618" s="50" t="s">
        <v>51</v>
      </c>
      <c r="Q618" s="5" t="s">
        <v>12</v>
      </c>
      <c r="R618" t="s">
        <v>2164</v>
      </c>
    </row>
    <row r="619" spans="1:18" ht="15" hidden="1" customHeight="1" x14ac:dyDescent="0.25">
      <c r="A619" s="50" t="s">
        <v>743</v>
      </c>
      <c r="B619" s="50" t="s">
        <v>2165</v>
      </c>
      <c r="C619" s="50" t="s">
        <v>2166</v>
      </c>
      <c r="D619" s="50" t="s">
        <v>2167</v>
      </c>
      <c r="E619" s="50" t="s">
        <v>18</v>
      </c>
      <c r="F619" s="50" t="str">
        <f t="shared" si="174"/>
        <v>-</v>
      </c>
      <c r="G619" s="50" t="str">
        <f t="shared" si="175"/>
        <v>-</v>
      </c>
      <c r="H619" s="50" t="s">
        <v>13</v>
      </c>
      <c r="I619" s="5" t="str">
        <f t="shared" si="173"/>
        <v>-</v>
      </c>
      <c r="J619" s="5" t="str">
        <f t="shared" si="159"/>
        <v>Staff</v>
      </c>
      <c r="K619" t="s">
        <v>1308</v>
      </c>
      <c r="L619" t="s">
        <v>942</v>
      </c>
      <c r="M619" t="s">
        <v>12</v>
      </c>
      <c r="N619" s="161"/>
      <c r="O619" s="50" t="s">
        <v>12</v>
      </c>
      <c r="P619" s="50" t="s">
        <v>12</v>
      </c>
      <c r="Q619" s="5" t="s">
        <v>12</v>
      </c>
      <c r="R619" s="5" t="s">
        <v>12</v>
      </c>
    </row>
    <row r="620" spans="1:18" ht="15" hidden="1" customHeight="1" x14ac:dyDescent="0.25">
      <c r="A620" s="50" t="s">
        <v>40</v>
      </c>
      <c r="B620" s="50" t="s">
        <v>2168</v>
      </c>
      <c r="C620" s="50" t="s">
        <v>2169</v>
      </c>
      <c r="D620" s="50"/>
      <c r="E620" s="50" t="s">
        <v>18</v>
      </c>
      <c r="F620" s="50" t="str">
        <f t="shared" si="174"/>
        <v>CLIENT SERVICES APARTMENT</v>
      </c>
      <c r="G620" s="50" t="str">
        <f t="shared" si="175"/>
        <v>Client Services Administration Staff</v>
      </c>
      <c r="H620" s="50" t="s">
        <v>13</v>
      </c>
      <c r="I620" s="5" t="str">
        <f t="shared" si="173"/>
        <v>231553</v>
      </c>
      <c r="J620" s="5" t="str">
        <f t="shared" si="159"/>
        <v>Staff</v>
      </c>
      <c r="K620" t="s">
        <v>1308</v>
      </c>
      <c r="L620" t="s">
        <v>942</v>
      </c>
      <c r="M620" t="s">
        <v>2170</v>
      </c>
      <c r="N620" s="161"/>
      <c r="O620" s="50" t="s">
        <v>2117</v>
      </c>
      <c r="P620" s="50" t="s">
        <v>806</v>
      </c>
      <c r="Q620" s="5" t="s">
        <v>12</v>
      </c>
      <c r="R620" s="5" t="s">
        <v>12</v>
      </c>
    </row>
    <row r="621" spans="1:18" ht="15" hidden="1" customHeight="1" x14ac:dyDescent="0.25">
      <c r="A621" s="50" t="s">
        <v>743</v>
      </c>
      <c r="B621" s="50" t="s">
        <v>2171</v>
      </c>
      <c r="C621" s="50" t="s">
        <v>2172</v>
      </c>
      <c r="D621" s="50" t="s">
        <v>2173</v>
      </c>
      <c r="E621" s="50" t="s">
        <v>18</v>
      </c>
      <c r="F621" s="50" t="str">
        <f t="shared" si="174"/>
        <v>GE &amp; TR</v>
      </c>
      <c r="G621" s="50" t="str">
        <f t="shared" si="175"/>
        <v>Ge &amp; Tr Staff</v>
      </c>
      <c r="H621" s="50" t="s">
        <v>13</v>
      </c>
      <c r="I621" s="5" t="str">
        <f t="shared" si="173"/>
        <v>-</v>
      </c>
      <c r="J621" s="5" t="str">
        <f t="shared" si="159"/>
        <v>Staff</v>
      </c>
      <c r="K621" t="s">
        <v>1308</v>
      </c>
      <c r="L621" t="s">
        <v>942</v>
      </c>
      <c r="M621" t="s">
        <v>12</v>
      </c>
      <c r="N621" s="161"/>
      <c r="O621" s="50" t="s">
        <v>2174</v>
      </c>
      <c r="P621" s="5" t="s">
        <v>645</v>
      </c>
      <c r="Q621" s="5" t="s">
        <v>12</v>
      </c>
      <c r="R621" s="5" t="s">
        <v>12</v>
      </c>
    </row>
    <row r="622" spans="1:18" ht="15" hidden="1" customHeight="1" x14ac:dyDescent="0.25">
      <c r="A622" s="50" t="s">
        <v>743</v>
      </c>
      <c r="B622" s="50" t="s">
        <v>770</v>
      </c>
      <c r="C622" s="50" t="s">
        <v>771</v>
      </c>
      <c r="D622" s="50" t="s">
        <v>2175</v>
      </c>
      <c r="E622" s="50" t="s">
        <v>18</v>
      </c>
      <c r="F622" s="50" t="str">
        <f t="shared" si="174"/>
        <v>Finance &amp; Accounting</v>
      </c>
      <c r="G622" s="50" t="str">
        <f t="shared" si="175"/>
        <v>Finance &amp; Accounting Staff</v>
      </c>
      <c r="H622" s="50" t="s">
        <v>14</v>
      </c>
      <c r="I622" s="5" t="str">
        <f t="shared" si="173"/>
        <v>-</v>
      </c>
      <c r="J622" s="5" t="str">
        <f t="shared" si="159"/>
        <v>Staff</v>
      </c>
      <c r="K622" t="s">
        <v>1308</v>
      </c>
      <c r="L622" t="s">
        <v>942</v>
      </c>
      <c r="M622" t="s">
        <v>12</v>
      </c>
      <c r="N622" s="161"/>
      <c r="O622" s="50" t="s">
        <v>772</v>
      </c>
      <c r="P622" s="50" t="s">
        <v>51</v>
      </c>
      <c r="Q622" s="5" t="s">
        <v>12</v>
      </c>
      <c r="R622" s="5" t="s">
        <v>12</v>
      </c>
    </row>
    <row r="623" spans="1:18" ht="15" hidden="1" customHeight="1" x14ac:dyDescent="0.25">
      <c r="A623" s="50" t="s">
        <v>743</v>
      </c>
      <c r="B623" s="50" t="s">
        <v>2176</v>
      </c>
      <c r="C623" s="50" t="s">
        <v>2177</v>
      </c>
      <c r="D623" s="50"/>
      <c r="E623" s="50" t="s">
        <v>18</v>
      </c>
      <c r="F623" s="50" t="str">
        <f t="shared" si="174"/>
        <v>IT</v>
      </c>
      <c r="G623" s="50" t="str">
        <f t="shared" si="175"/>
        <v>IT Staff</v>
      </c>
      <c r="H623" s="50" t="s">
        <v>13</v>
      </c>
      <c r="I623" s="5" t="str">
        <f t="shared" si="173"/>
        <v>-</v>
      </c>
      <c r="J623" s="5" t="str">
        <f t="shared" si="159"/>
        <v>Staff</v>
      </c>
      <c r="K623" t="s">
        <v>1308</v>
      </c>
      <c r="L623" t="s">
        <v>942</v>
      </c>
      <c r="M623" t="s">
        <v>12</v>
      </c>
      <c r="N623" s="161"/>
      <c r="O623" s="50" t="s">
        <v>1375</v>
      </c>
      <c r="P623" s="50" t="s">
        <v>78</v>
      </c>
      <c r="Q623" s="5" t="s">
        <v>12</v>
      </c>
      <c r="R623" s="5" t="s">
        <v>12</v>
      </c>
    </row>
    <row r="624" spans="1:18" ht="15" hidden="1" customHeight="1" x14ac:dyDescent="0.25">
      <c r="A624" s="50" t="s">
        <v>743</v>
      </c>
      <c r="B624" s="50" t="s">
        <v>2178</v>
      </c>
      <c r="C624" s="50" t="s">
        <v>2179</v>
      </c>
      <c r="D624" s="50" t="s">
        <v>2180</v>
      </c>
      <c r="E624" s="50" t="s">
        <v>18</v>
      </c>
      <c r="F624" s="50" t="str">
        <f t="shared" si="174"/>
        <v>GE &amp; TR</v>
      </c>
      <c r="G624" s="50" t="str">
        <f t="shared" si="175"/>
        <v>Ge &amp; Tr Staff</v>
      </c>
      <c r="H624" s="50" t="s">
        <v>13</v>
      </c>
      <c r="I624" s="5" t="str">
        <f t="shared" si="173"/>
        <v>-</v>
      </c>
      <c r="J624" s="5" t="str">
        <f t="shared" si="159"/>
        <v>Staff</v>
      </c>
      <c r="K624" t="s">
        <v>1308</v>
      </c>
      <c r="L624" t="s">
        <v>942</v>
      </c>
      <c r="M624" t="s">
        <v>12</v>
      </c>
      <c r="N624" s="161"/>
      <c r="O624" s="50" t="s">
        <v>2174</v>
      </c>
      <c r="P624" s="5" t="s">
        <v>645</v>
      </c>
      <c r="Q624" s="5" t="s">
        <v>12</v>
      </c>
      <c r="R624" s="5" t="s">
        <v>12</v>
      </c>
    </row>
    <row r="625" spans="1:18" ht="15" hidden="1" customHeight="1" x14ac:dyDescent="0.25">
      <c r="A625" s="50" t="s">
        <v>40</v>
      </c>
      <c r="B625" s="50" t="s">
        <v>2181</v>
      </c>
      <c r="C625" s="50" t="s">
        <v>2182</v>
      </c>
      <c r="D625" s="50"/>
      <c r="E625" s="50" t="s">
        <v>18</v>
      </c>
      <c r="F625" s="50" t="str">
        <f t="shared" si="174"/>
        <v>Tenant Relation</v>
      </c>
      <c r="G625" s="50" t="str">
        <f t="shared" si="175"/>
        <v>Tenant Relation Staff</v>
      </c>
      <c r="H625" s="50" t="s">
        <v>13</v>
      </c>
      <c r="I625" s="5" t="str">
        <f t="shared" si="173"/>
        <v>241391</v>
      </c>
      <c r="J625" s="5" t="str">
        <f t="shared" si="159"/>
        <v>Staff</v>
      </c>
      <c r="K625" t="s">
        <v>1308</v>
      </c>
      <c r="L625" t="s">
        <v>942</v>
      </c>
      <c r="M625" t="s">
        <v>2183</v>
      </c>
      <c r="N625" s="161"/>
      <c r="O625" s="50" t="s">
        <v>728</v>
      </c>
      <c r="P625" s="50" t="s">
        <v>682</v>
      </c>
      <c r="Q625" s="5" t="s">
        <v>12</v>
      </c>
      <c r="R625" s="5" t="s">
        <v>12</v>
      </c>
    </row>
    <row r="626" spans="1:18" ht="15" hidden="1" customHeight="1" x14ac:dyDescent="0.25">
      <c r="A626" s="50" t="s">
        <v>40</v>
      </c>
      <c r="B626" s="50" t="s">
        <v>773</v>
      </c>
      <c r="C626" s="50" t="s">
        <v>774</v>
      </c>
      <c r="D626" s="50"/>
      <c r="E626" s="50" t="s">
        <v>18</v>
      </c>
      <c r="F626" s="50" t="str">
        <f t="shared" si="174"/>
        <v>HRGA &amp; LEGAL</v>
      </c>
      <c r="G626" s="50" t="str">
        <f t="shared" si="175"/>
        <v>Legal Assistant Manager</v>
      </c>
      <c r="H626" s="50" t="s">
        <v>14</v>
      </c>
      <c r="I626" s="5" t="str">
        <f t="shared" si="173"/>
        <v>220506</v>
      </c>
      <c r="J626" s="5" t="str">
        <f t="shared" si="159"/>
        <v>Assistant Manager</v>
      </c>
      <c r="K626" t="s">
        <v>1308</v>
      </c>
      <c r="L626" t="s">
        <v>1120</v>
      </c>
      <c r="M626" t="s">
        <v>2184</v>
      </c>
      <c r="N626" s="161"/>
      <c r="O626" s="50" t="s">
        <v>224</v>
      </c>
      <c r="P626" s="50" t="s">
        <v>775</v>
      </c>
      <c r="Q626" s="5" t="s">
        <v>12</v>
      </c>
      <c r="R626" s="5" t="s">
        <v>12</v>
      </c>
    </row>
    <row r="627" spans="1:18" ht="15" hidden="1" customHeight="1" x14ac:dyDescent="0.25">
      <c r="A627" s="50" t="s">
        <v>40</v>
      </c>
      <c r="B627" s="50" t="s">
        <v>2185</v>
      </c>
      <c r="C627" s="50" t="s">
        <v>2186</v>
      </c>
      <c r="D627" s="50"/>
      <c r="E627" s="50" t="s">
        <v>18</v>
      </c>
      <c r="F627" s="50" t="str">
        <f t="shared" si="174"/>
        <v>Operational</v>
      </c>
      <c r="G627" s="50" t="str">
        <f t="shared" si="175"/>
        <v>CCTV Staff</v>
      </c>
      <c r="H627" s="50" t="s">
        <v>13</v>
      </c>
      <c r="I627" s="5">
        <f t="shared" si="173"/>
        <v>250331</v>
      </c>
      <c r="J627" s="5" t="str">
        <f t="shared" si="159"/>
        <v>Staff</v>
      </c>
      <c r="K627" t="s">
        <v>1308</v>
      </c>
      <c r="L627" t="s">
        <v>942</v>
      </c>
      <c r="M627">
        <v>250331</v>
      </c>
      <c r="N627" s="161">
        <v>45757</v>
      </c>
      <c r="O627" s="50" t="s">
        <v>1774</v>
      </c>
      <c r="P627" s="50" t="s">
        <v>121</v>
      </c>
      <c r="Q627" s="5" t="s">
        <v>12</v>
      </c>
      <c r="R627" s="5" t="s">
        <v>12</v>
      </c>
    </row>
    <row r="628" spans="1:18" ht="15" hidden="1" customHeight="1" x14ac:dyDescent="0.25">
      <c r="A628" s="50" t="s">
        <v>40</v>
      </c>
      <c r="B628" s="50" t="s">
        <v>776</v>
      </c>
      <c r="C628" s="50" t="s">
        <v>777</v>
      </c>
      <c r="D628" s="50" t="s">
        <v>2187</v>
      </c>
      <c r="E628" s="50" t="s">
        <v>18</v>
      </c>
      <c r="F628" s="50" t="str">
        <f t="shared" si="174"/>
        <v>Finance &amp; Accounting</v>
      </c>
      <c r="G628" s="50" t="str">
        <f t="shared" si="175"/>
        <v>Account Payable Staff</v>
      </c>
      <c r="H628" s="50" t="s">
        <v>14</v>
      </c>
      <c r="I628" s="5" t="str">
        <f t="shared" si="173"/>
        <v>180371</v>
      </c>
      <c r="J628" s="5" t="str">
        <f t="shared" si="159"/>
        <v>Supervisor</v>
      </c>
      <c r="K628" t="s">
        <v>1308</v>
      </c>
      <c r="L628" t="s">
        <v>986</v>
      </c>
      <c r="M628" t="s">
        <v>2188</v>
      </c>
      <c r="N628" s="161"/>
      <c r="O628" s="50" t="s">
        <v>160</v>
      </c>
      <c r="P628" s="50" t="s">
        <v>51</v>
      </c>
      <c r="Q628" s="5" t="s">
        <v>12</v>
      </c>
      <c r="R628" s="5" t="s">
        <v>12</v>
      </c>
    </row>
    <row r="629" spans="1:18" ht="15" hidden="1" customHeight="1" x14ac:dyDescent="0.25">
      <c r="A629" s="50" t="s">
        <v>40</v>
      </c>
      <c r="B629" s="50" t="s">
        <v>779</v>
      </c>
      <c r="C629" s="50" t="s">
        <v>780</v>
      </c>
      <c r="D629" s="50"/>
      <c r="E629" s="50" t="s">
        <v>18</v>
      </c>
      <c r="F629" s="50" t="str">
        <f t="shared" si="174"/>
        <v>FINANCE &amp; ACCOUNTING</v>
      </c>
      <c r="G629" s="50" t="str">
        <f t="shared" si="175"/>
        <v>Collection Staff</v>
      </c>
      <c r="H629" s="50" t="s">
        <v>14</v>
      </c>
      <c r="I629" s="5" t="str">
        <f t="shared" si="173"/>
        <v>240440</v>
      </c>
      <c r="J629" s="5" t="str">
        <f t="shared" si="159"/>
        <v>Staff</v>
      </c>
      <c r="K629" t="s">
        <v>1308</v>
      </c>
      <c r="L629" t="s">
        <v>942</v>
      </c>
      <c r="M629" t="s">
        <v>2189</v>
      </c>
      <c r="N629" s="161"/>
      <c r="O629" s="50" t="s">
        <v>85</v>
      </c>
      <c r="P629" s="50" t="s">
        <v>781</v>
      </c>
      <c r="Q629" s="5" t="s">
        <v>12</v>
      </c>
      <c r="R629" s="5" t="s">
        <v>12</v>
      </c>
    </row>
    <row r="630" spans="1:18" ht="15" hidden="1" customHeight="1" x14ac:dyDescent="0.25">
      <c r="A630" s="50" t="s">
        <v>40</v>
      </c>
      <c r="B630" s="50" t="s">
        <v>2190</v>
      </c>
      <c r="C630" s="50" t="s">
        <v>2191</v>
      </c>
      <c r="D630" s="50"/>
      <c r="E630" s="50" t="s">
        <v>18</v>
      </c>
      <c r="F630" s="50" t="str">
        <f t="shared" si="174"/>
        <v>CLIENT SERVICES APARTMENT</v>
      </c>
      <c r="G630" s="50" t="str">
        <f t="shared" si="175"/>
        <v>Housekeeping Supervisor</v>
      </c>
      <c r="H630" s="50" t="s">
        <v>14</v>
      </c>
      <c r="I630" s="5" t="str">
        <f t="shared" ref="I630:I661" si="179">M630</f>
        <v>240466</v>
      </c>
      <c r="J630" s="5" t="str">
        <f t="shared" si="159"/>
        <v>Supervisor</v>
      </c>
      <c r="K630" t="s">
        <v>1308</v>
      </c>
      <c r="L630" t="s">
        <v>986</v>
      </c>
      <c r="M630" t="s">
        <v>2192</v>
      </c>
      <c r="N630" s="161"/>
      <c r="O630" s="50" t="s">
        <v>2157</v>
      </c>
      <c r="P630" s="50" t="s">
        <v>806</v>
      </c>
      <c r="Q630" s="5" t="s">
        <v>12</v>
      </c>
      <c r="R630" s="5" t="s">
        <v>12</v>
      </c>
    </row>
    <row r="631" spans="1:18" ht="15" hidden="1" customHeight="1" x14ac:dyDescent="0.25">
      <c r="A631" s="50" t="s">
        <v>40</v>
      </c>
      <c r="B631" s="50" t="s">
        <v>782</v>
      </c>
      <c r="C631" s="50" t="s">
        <v>783</v>
      </c>
      <c r="D631" s="50" t="s">
        <v>2193</v>
      </c>
      <c r="E631" s="50" t="s">
        <v>18</v>
      </c>
      <c r="F631" s="50" t="str">
        <f t="shared" si="174"/>
        <v>General Services</v>
      </c>
      <c r="G631" s="50" t="str">
        <f t="shared" si="175"/>
        <v>General Service Manager</v>
      </c>
      <c r="H631" s="50" t="s">
        <v>14</v>
      </c>
      <c r="I631" s="5" t="str">
        <f t="shared" si="179"/>
        <v>241198</v>
      </c>
      <c r="J631" s="5" t="str">
        <f t="shared" si="159"/>
        <v>Manager</v>
      </c>
      <c r="K631" t="s">
        <v>1308</v>
      </c>
      <c r="L631" t="s">
        <v>1248</v>
      </c>
      <c r="M631" t="s">
        <v>2194</v>
      </c>
      <c r="N631" s="161"/>
      <c r="O631" s="50" t="s">
        <v>784</v>
      </c>
      <c r="P631" s="5" t="s">
        <v>739</v>
      </c>
      <c r="Q631" s="5" t="s">
        <v>12</v>
      </c>
      <c r="R631" s="5" t="s">
        <v>12</v>
      </c>
    </row>
    <row r="632" spans="1:18" ht="15" hidden="1" customHeight="1" x14ac:dyDescent="0.25">
      <c r="A632" s="50" t="s">
        <v>40</v>
      </c>
      <c r="B632" s="50" t="s">
        <v>785</v>
      </c>
      <c r="C632" s="50" t="s">
        <v>786</v>
      </c>
      <c r="D632" s="50" t="s">
        <v>2195</v>
      </c>
      <c r="E632" s="50" t="s">
        <v>18</v>
      </c>
      <c r="F632" s="50" t="str">
        <f t="shared" si="174"/>
        <v>FINANCE &amp; ACCOUNTING</v>
      </c>
      <c r="G632" s="50" t="str">
        <f t="shared" si="175"/>
        <v>Collection Staff</v>
      </c>
      <c r="H632" s="50" t="s">
        <v>14</v>
      </c>
      <c r="I632" s="5" t="str">
        <f t="shared" si="179"/>
        <v>230647</v>
      </c>
      <c r="J632" s="5" t="str">
        <f t="shared" si="159"/>
        <v>Staff</v>
      </c>
      <c r="K632" t="s">
        <v>1308</v>
      </c>
      <c r="L632" t="s">
        <v>942</v>
      </c>
      <c r="M632" t="s">
        <v>2196</v>
      </c>
      <c r="N632" s="161"/>
      <c r="O632" s="50" t="s">
        <v>85</v>
      </c>
      <c r="P632" s="50" t="s">
        <v>781</v>
      </c>
      <c r="Q632" s="5" t="s">
        <v>12</v>
      </c>
      <c r="R632" s="5" t="s">
        <v>12</v>
      </c>
    </row>
    <row r="633" spans="1:18" ht="15" hidden="1" customHeight="1" x14ac:dyDescent="0.25">
      <c r="A633" s="50" t="s">
        <v>40</v>
      </c>
      <c r="B633" s="50" t="s">
        <v>787</v>
      </c>
      <c r="C633" s="50" t="s">
        <v>788</v>
      </c>
      <c r="D633" s="50" t="s">
        <v>2197</v>
      </c>
      <c r="E633" s="50" t="s">
        <v>18</v>
      </c>
      <c r="F633" s="50" t="str">
        <f t="shared" si="174"/>
        <v>BUILDING MANAGEMENT</v>
      </c>
      <c r="G633" s="50" t="str">
        <f t="shared" si="175"/>
        <v>Building Management General Manager</v>
      </c>
      <c r="H633" s="50" t="s">
        <v>14</v>
      </c>
      <c r="I633" s="5" t="str">
        <f t="shared" si="179"/>
        <v>240367</v>
      </c>
      <c r="J633" s="5" t="str">
        <f t="shared" si="159"/>
        <v>General Manager</v>
      </c>
      <c r="K633" t="s">
        <v>1308</v>
      </c>
      <c r="L633" t="s">
        <v>1316</v>
      </c>
      <c r="M633" t="s">
        <v>2198</v>
      </c>
      <c r="N633" s="161"/>
      <c r="O633" s="50" t="s">
        <v>790</v>
      </c>
      <c r="P633" s="50" t="s">
        <v>789</v>
      </c>
      <c r="Q633" s="5" t="s">
        <v>12</v>
      </c>
      <c r="R633" s="5" t="s">
        <v>12</v>
      </c>
    </row>
    <row r="634" spans="1:18" ht="15" hidden="1" customHeight="1" x14ac:dyDescent="0.25">
      <c r="A634" s="50" t="s">
        <v>743</v>
      </c>
      <c r="B634" s="50" t="s">
        <v>2199</v>
      </c>
      <c r="C634" s="50" t="s">
        <v>2200</v>
      </c>
      <c r="D634" s="50"/>
      <c r="E634" s="50" t="s">
        <v>18</v>
      </c>
      <c r="F634" s="50" t="str">
        <f t="shared" ref="F634:F665" si="180">P634</f>
        <v>HR &amp; GA</v>
      </c>
      <c r="G634" s="50" t="str">
        <f t="shared" si="175"/>
        <v>Hr &amp; Ga Staff</v>
      </c>
      <c r="H634" s="50" t="s">
        <v>14</v>
      </c>
      <c r="I634" s="5" t="str">
        <f t="shared" si="179"/>
        <v>-</v>
      </c>
      <c r="J634" s="5" t="str">
        <f t="shared" si="159"/>
        <v>Staff</v>
      </c>
      <c r="K634" t="s">
        <v>1308</v>
      </c>
      <c r="L634" t="s">
        <v>942</v>
      </c>
      <c r="M634" t="s">
        <v>12</v>
      </c>
      <c r="N634" s="161"/>
      <c r="O634" s="50" t="s">
        <v>2201</v>
      </c>
      <c r="P634" s="50" t="s">
        <v>47</v>
      </c>
      <c r="Q634" s="5" t="s">
        <v>12</v>
      </c>
      <c r="R634" s="5" t="s">
        <v>12</v>
      </c>
    </row>
    <row r="635" spans="1:18" ht="15" hidden="1" customHeight="1" x14ac:dyDescent="0.25">
      <c r="A635" s="50" t="s">
        <v>40</v>
      </c>
      <c r="B635" s="50" t="s">
        <v>791</v>
      </c>
      <c r="C635" t="s">
        <v>792</v>
      </c>
      <c r="D635" s="50" t="s">
        <v>2202</v>
      </c>
      <c r="E635" s="50" t="s">
        <v>18</v>
      </c>
      <c r="F635" s="50" t="str">
        <f t="shared" si="180"/>
        <v>Procurement</v>
      </c>
      <c r="G635" s="50" t="str">
        <f t="shared" si="175"/>
        <v>Procurement Assistant Manager</v>
      </c>
      <c r="H635" s="50" t="s">
        <v>14</v>
      </c>
      <c r="I635" s="5">
        <f t="shared" si="179"/>
        <v>250006</v>
      </c>
      <c r="J635" s="5" t="str">
        <f t="shared" si="159"/>
        <v>Assistant Manager</v>
      </c>
      <c r="K635" t="s">
        <v>1308</v>
      </c>
      <c r="L635" t="s">
        <v>1120</v>
      </c>
      <c r="M635">
        <v>250006</v>
      </c>
      <c r="N635" s="161"/>
      <c r="O635" s="50" t="s">
        <v>247</v>
      </c>
      <c r="P635" s="5" t="s">
        <v>183</v>
      </c>
      <c r="Q635" s="5" t="s">
        <v>12</v>
      </c>
      <c r="R635" s="5" t="s">
        <v>12</v>
      </c>
    </row>
    <row r="636" spans="1:18" ht="15" hidden="1" customHeight="1" x14ac:dyDescent="0.25">
      <c r="A636" s="50" t="s">
        <v>40</v>
      </c>
      <c r="B636" s="50" t="s">
        <v>2203</v>
      </c>
      <c r="C636" s="50" t="s">
        <v>2204</v>
      </c>
      <c r="D636" s="50" t="s">
        <v>2205</v>
      </c>
      <c r="E636" s="50" t="s">
        <v>18</v>
      </c>
      <c r="F636" s="50" t="str">
        <f t="shared" si="180"/>
        <v>HSE</v>
      </c>
      <c r="G636" s="50" t="str">
        <f t="shared" si="175"/>
        <v>HSE Administration Officer</v>
      </c>
      <c r="H636" s="50" t="s">
        <v>13</v>
      </c>
      <c r="I636" s="5" t="str">
        <f t="shared" si="179"/>
        <v>241382</v>
      </c>
      <c r="J636" s="5" t="str">
        <f t="shared" si="159"/>
        <v>Staff</v>
      </c>
      <c r="K636" t="s">
        <v>1308</v>
      </c>
      <c r="L636" t="s">
        <v>942</v>
      </c>
      <c r="M636" t="s">
        <v>2206</v>
      </c>
      <c r="N636" s="161"/>
      <c r="O636" s="50" t="s">
        <v>2207</v>
      </c>
      <c r="P636" s="50" t="s">
        <v>749</v>
      </c>
      <c r="Q636" s="5" t="s">
        <v>12</v>
      </c>
      <c r="R636" s="5" t="s">
        <v>12</v>
      </c>
    </row>
    <row r="637" spans="1:18" ht="15" hidden="1" customHeight="1" x14ac:dyDescent="0.25">
      <c r="A637" s="50" t="s">
        <v>40</v>
      </c>
      <c r="B637" s="50" t="s">
        <v>2208</v>
      </c>
      <c r="C637" s="50" t="s">
        <v>2209</v>
      </c>
      <c r="D637" s="50" t="s">
        <v>2210</v>
      </c>
      <c r="E637" s="50" t="s">
        <v>18</v>
      </c>
      <c r="F637" s="50" t="str">
        <f t="shared" si="180"/>
        <v>ENGINEERING</v>
      </c>
      <c r="G637" s="50" t="str">
        <f t="shared" si="175"/>
        <v>Operational Genset &amp; Control Room Staff</v>
      </c>
      <c r="H637" s="50" t="s">
        <v>13</v>
      </c>
      <c r="I637" s="5" t="str">
        <f t="shared" si="179"/>
        <v>240446</v>
      </c>
      <c r="J637" s="5" t="str">
        <f t="shared" si="159"/>
        <v>Staff</v>
      </c>
      <c r="K637" t="s">
        <v>1308</v>
      </c>
      <c r="L637" t="s">
        <v>942</v>
      </c>
      <c r="M637" t="s">
        <v>2211</v>
      </c>
      <c r="N637" s="161"/>
      <c r="O637" s="50" t="s">
        <v>2212</v>
      </c>
      <c r="P637" s="50" t="s">
        <v>2149</v>
      </c>
      <c r="Q637" s="5" t="s">
        <v>12</v>
      </c>
      <c r="R637" s="5" t="s">
        <v>12</v>
      </c>
    </row>
    <row r="638" spans="1:18" ht="15" hidden="1" customHeight="1" x14ac:dyDescent="0.25">
      <c r="A638" s="50" t="s">
        <v>40</v>
      </c>
      <c r="B638" s="50" t="s">
        <v>2213</v>
      </c>
      <c r="C638" s="50" t="s">
        <v>2214</v>
      </c>
      <c r="D638" s="50" t="s">
        <v>2215</v>
      </c>
      <c r="E638" s="50" t="s">
        <v>18</v>
      </c>
      <c r="F638" s="50" t="str">
        <f t="shared" si="180"/>
        <v>Engineering</v>
      </c>
      <c r="G638" s="50" t="str">
        <f t="shared" si="175"/>
        <v>Project Coordinator</v>
      </c>
      <c r="H638" s="50" t="s">
        <v>13</v>
      </c>
      <c r="I638" s="5" t="str">
        <f t="shared" si="179"/>
        <v>241294</v>
      </c>
      <c r="J638" s="5" t="str">
        <f t="shared" ref="J638:J703" si="181">L638</f>
        <v>-</v>
      </c>
      <c r="K638" t="s">
        <v>1308</v>
      </c>
      <c r="L638" t="s">
        <v>12</v>
      </c>
      <c r="M638" t="s">
        <v>2216</v>
      </c>
      <c r="N638" s="161"/>
      <c r="O638" s="50" t="s">
        <v>2217</v>
      </c>
      <c r="P638" s="50" t="s">
        <v>271</v>
      </c>
      <c r="Q638" s="5" t="s">
        <v>12</v>
      </c>
      <c r="R638" s="5" t="s">
        <v>12</v>
      </c>
    </row>
    <row r="639" spans="1:18" ht="15" hidden="1" customHeight="1" x14ac:dyDescent="0.25">
      <c r="A639" s="50" t="s">
        <v>743</v>
      </c>
      <c r="B639" s="50" t="s">
        <v>2218</v>
      </c>
      <c r="C639" s="50" t="s">
        <v>2219</v>
      </c>
      <c r="D639" s="50"/>
      <c r="E639" s="50" t="s">
        <v>18</v>
      </c>
      <c r="F639" s="50" t="str">
        <f t="shared" si="180"/>
        <v>GE &amp; TR</v>
      </c>
      <c r="G639" s="50" t="str">
        <f t="shared" si="175"/>
        <v>Ge &amp; Tr Staff</v>
      </c>
      <c r="H639" s="50" t="s">
        <v>13</v>
      </c>
      <c r="I639" s="5" t="str">
        <f t="shared" si="179"/>
        <v>-</v>
      </c>
      <c r="J639" s="5" t="str">
        <f t="shared" si="181"/>
        <v>Staff</v>
      </c>
      <c r="K639" t="s">
        <v>1308</v>
      </c>
      <c r="L639" t="s">
        <v>942</v>
      </c>
      <c r="M639" t="s">
        <v>12</v>
      </c>
      <c r="N639" s="161"/>
      <c r="O639" s="50" t="s">
        <v>2174</v>
      </c>
      <c r="P639" s="5" t="s">
        <v>645</v>
      </c>
      <c r="Q639" s="5" t="s">
        <v>12</v>
      </c>
      <c r="R639" s="5" t="s">
        <v>12</v>
      </c>
    </row>
    <row r="640" spans="1:18" ht="15" hidden="1" customHeight="1" x14ac:dyDescent="0.25">
      <c r="A640" s="50" t="s">
        <v>40</v>
      </c>
      <c r="B640" s="50" t="s">
        <v>2220</v>
      </c>
      <c r="C640" s="50" t="s">
        <v>2221</v>
      </c>
      <c r="D640" s="50" t="s">
        <v>2222</v>
      </c>
      <c r="E640" s="50" t="s">
        <v>18</v>
      </c>
      <c r="F640" s="50" t="str">
        <f t="shared" si="180"/>
        <v>CLIENT SERVICES OFFICE</v>
      </c>
      <c r="G640" s="50" t="str">
        <f t="shared" si="175"/>
        <v>Fit Out Supervisor</v>
      </c>
      <c r="H640" s="50" t="s">
        <v>13</v>
      </c>
      <c r="I640" s="5" t="str">
        <f t="shared" si="179"/>
        <v>240256</v>
      </c>
      <c r="J640" s="5" t="str">
        <f t="shared" si="181"/>
        <v>Supervisor</v>
      </c>
      <c r="K640" t="s">
        <v>1308</v>
      </c>
      <c r="L640" t="s">
        <v>986</v>
      </c>
      <c r="M640" t="s">
        <v>2223</v>
      </c>
      <c r="N640" s="161"/>
      <c r="O640" s="50" t="s">
        <v>712</v>
      </c>
      <c r="P640" s="50" t="s">
        <v>820</v>
      </c>
      <c r="Q640" s="5" t="s">
        <v>12</v>
      </c>
      <c r="R640" s="5" t="s">
        <v>12</v>
      </c>
    </row>
    <row r="641" spans="1:18" ht="15" hidden="1" customHeight="1" x14ac:dyDescent="0.25">
      <c r="A641" s="50" t="s">
        <v>40</v>
      </c>
      <c r="B641" s="50" t="s">
        <v>2224</v>
      </c>
      <c r="C641" s="50" t="s">
        <v>2225</v>
      </c>
      <c r="D641" s="50"/>
      <c r="E641" s="50" t="s">
        <v>18</v>
      </c>
      <c r="F641" s="50" t="str">
        <f t="shared" si="180"/>
        <v>CLIENT SERVICES OFFICE</v>
      </c>
      <c r="G641" s="50" t="str">
        <f t="shared" si="175"/>
        <v>Fit Out Staff</v>
      </c>
      <c r="H641" s="50" t="s">
        <v>13</v>
      </c>
      <c r="I641" s="5" t="str">
        <f t="shared" si="179"/>
        <v>210847</v>
      </c>
      <c r="J641" s="5" t="str">
        <f t="shared" si="181"/>
        <v>Staff</v>
      </c>
      <c r="K641" t="s">
        <v>1308</v>
      </c>
      <c r="L641" t="s">
        <v>942</v>
      </c>
      <c r="M641" t="s">
        <v>2226</v>
      </c>
      <c r="N641" s="161"/>
      <c r="O641" s="50" t="s">
        <v>1996</v>
      </c>
      <c r="P641" s="50" t="s">
        <v>820</v>
      </c>
      <c r="Q641" s="5" t="s">
        <v>12</v>
      </c>
      <c r="R641" s="5" t="s">
        <v>12</v>
      </c>
    </row>
    <row r="642" spans="1:18" ht="15" hidden="1" customHeight="1" x14ac:dyDescent="0.25">
      <c r="A642" s="50" t="s">
        <v>40</v>
      </c>
      <c r="B642" s="50" t="s">
        <v>2227</v>
      </c>
      <c r="C642" s="50" t="s">
        <v>2228</v>
      </c>
      <c r="D642" s="50" t="s">
        <v>2229</v>
      </c>
      <c r="E642" s="50" t="s">
        <v>18</v>
      </c>
      <c r="F642" s="50" t="str">
        <f t="shared" ref="F642" si="182">P642</f>
        <v>CLIENT SERVICES OFFICE</v>
      </c>
      <c r="G642" s="50" t="str">
        <f t="shared" si="175"/>
        <v>Fit Out Supervisor</v>
      </c>
      <c r="H642" s="50" t="s">
        <v>13</v>
      </c>
      <c r="I642" s="5" t="str">
        <f t="shared" ref="I642" si="183">M642</f>
        <v>-</v>
      </c>
      <c r="J642" s="5" t="str">
        <f t="shared" ref="J642" si="184">L642</f>
        <v>Supervisor</v>
      </c>
      <c r="K642" t="s">
        <v>1308</v>
      </c>
      <c r="L642" t="s">
        <v>986</v>
      </c>
      <c r="M642" t="s">
        <v>12</v>
      </c>
      <c r="N642" s="161">
        <v>45943</v>
      </c>
      <c r="O642" s="50" t="s">
        <v>712</v>
      </c>
      <c r="P642" s="50" t="s">
        <v>820</v>
      </c>
      <c r="Q642" s="5" t="s">
        <v>1019</v>
      </c>
      <c r="R642" s="5" t="s">
        <v>2230</v>
      </c>
    </row>
    <row r="643" spans="1:18" ht="15" hidden="1" customHeight="1" x14ac:dyDescent="0.25">
      <c r="A643" s="50" t="s">
        <v>40</v>
      </c>
      <c r="B643" s="50" t="s">
        <v>2231</v>
      </c>
      <c r="C643" s="50" t="s">
        <v>2232</v>
      </c>
      <c r="D643" s="50" t="s">
        <v>2233</v>
      </c>
      <c r="E643" s="50" t="s">
        <v>18</v>
      </c>
      <c r="F643" s="50" t="str">
        <f t="shared" si="180"/>
        <v>CLIENT SERVICES APARTMENT</v>
      </c>
      <c r="G643" s="50" t="str">
        <f t="shared" ref="G643:G674" si="185">O643</f>
        <v>Tenant Relation Staff</v>
      </c>
      <c r="H643" s="50" t="s">
        <v>13</v>
      </c>
      <c r="I643" s="5" t="str">
        <f t="shared" si="179"/>
        <v>231831</v>
      </c>
      <c r="J643" s="5" t="str">
        <f t="shared" si="181"/>
        <v>Staff</v>
      </c>
      <c r="K643" t="s">
        <v>1308</v>
      </c>
      <c r="L643" t="s">
        <v>942</v>
      </c>
      <c r="M643" t="s">
        <v>2234</v>
      </c>
      <c r="N643" s="161"/>
      <c r="O643" s="50" t="s">
        <v>728</v>
      </c>
      <c r="P643" s="50" t="s">
        <v>806</v>
      </c>
      <c r="Q643" s="5" t="s">
        <v>12</v>
      </c>
      <c r="R643" s="5" t="s">
        <v>12</v>
      </c>
    </row>
    <row r="644" spans="1:18" ht="15" hidden="1" customHeight="1" x14ac:dyDescent="0.25">
      <c r="A644" s="50" t="s">
        <v>743</v>
      </c>
      <c r="B644" s="50" t="s">
        <v>2235</v>
      </c>
      <c r="C644" s="50" t="s">
        <v>2236</v>
      </c>
      <c r="D644" s="50" t="s">
        <v>2237</v>
      </c>
      <c r="E644" s="50" t="s">
        <v>18</v>
      </c>
      <c r="F644" s="50" t="str">
        <f t="shared" si="180"/>
        <v>Operational</v>
      </c>
      <c r="G644" s="50" t="str">
        <f t="shared" si="185"/>
        <v>General Service Staff</v>
      </c>
      <c r="H644" s="50" t="s">
        <v>13</v>
      </c>
      <c r="I644" s="5" t="str">
        <f t="shared" si="179"/>
        <v>-</v>
      </c>
      <c r="J644" s="5" t="str">
        <f t="shared" si="181"/>
        <v>Staff</v>
      </c>
      <c r="K644" t="s">
        <v>1308</v>
      </c>
      <c r="L644" t="s">
        <v>942</v>
      </c>
      <c r="M644" t="s">
        <v>12</v>
      </c>
      <c r="N644" s="161"/>
      <c r="O644" s="50" t="s">
        <v>2238</v>
      </c>
      <c r="P644" s="5" t="s">
        <v>121</v>
      </c>
      <c r="Q644" s="5" t="s">
        <v>12</v>
      </c>
      <c r="R644" s="5" t="s">
        <v>12</v>
      </c>
    </row>
    <row r="645" spans="1:18" ht="15" hidden="1" customHeight="1" x14ac:dyDescent="0.25">
      <c r="A645" s="50" t="s">
        <v>743</v>
      </c>
      <c r="B645" s="50" t="s">
        <v>2239</v>
      </c>
      <c r="C645" s="50" t="s">
        <v>2240</v>
      </c>
      <c r="D645" s="50"/>
      <c r="E645" s="50" t="s">
        <v>18</v>
      </c>
      <c r="F645" s="50" t="str">
        <f t="shared" si="180"/>
        <v>Operational</v>
      </c>
      <c r="G645" s="50" t="str">
        <f t="shared" si="185"/>
        <v>General Service Staff</v>
      </c>
      <c r="H645" s="50" t="s">
        <v>13</v>
      </c>
      <c r="I645" s="5" t="str">
        <f t="shared" si="179"/>
        <v>-</v>
      </c>
      <c r="J645" s="5" t="str">
        <f t="shared" si="181"/>
        <v>Staff</v>
      </c>
      <c r="K645" t="s">
        <v>1308</v>
      </c>
      <c r="L645" t="s">
        <v>942</v>
      </c>
      <c r="M645" t="s">
        <v>12</v>
      </c>
      <c r="N645" s="161"/>
      <c r="O645" s="50" t="s">
        <v>2238</v>
      </c>
      <c r="P645" s="5" t="s">
        <v>121</v>
      </c>
      <c r="Q645" s="5" t="s">
        <v>12</v>
      </c>
      <c r="R645" s="5" t="s">
        <v>12</v>
      </c>
    </row>
    <row r="646" spans="1:18" ht="15" hidden="1" customHeight="1" x14ac:dyDescent="0.25">
      <c r="A646" s="50" t="s">
        <v>743</v>
      </c>
      <c r="B646" s="50" t="s">
        <v>2241</v>
      </c>
      <c r="C646" s="50" t="s">
        <v>2242</v>
      </c>
      <c r="D646" s="50" t="s">
        <v>2243</v>
      </c>
      <c r="E646" s="50" t="s">
        <v>18</v>
      </c>
      <c r="F646" s="50" t="str">
        <f t="shared" si="180"/>
        <v>Operational</v>
      </c>
      <c r="G646" s="50" t="str">
        <f t="shared" si="185"/>
        <v>General Service Staff</v>
      </c>
      <c r="H646" s="50" t="s">
        <v>13</v>
      </c>
      <c r="I646" s="5" t="str">
        <f t="shared" si="179"/>
        <v>-</v>
      </c>
      <c r="J646" s="5" t="str">
        <f t="shared" si="181"/>
        <v>Staff</v>
      </c>
      <c r="K646" t="s">
        <v>1308</v>
      </c>
      <c r="L646" t="s">
        <v>942</v>
      </c>
      <c r="M646" t="s">
        <v>12</v>
      </c>
      <c r="N646" s="161"/>
      <c r="O646" s="50" t="s">
        <v>2238</v>
      </c>
      <c r="P646" s="5" t="s">
        <v>121</v>
      </c>
      <c r="Q646" s="5" t="s">
        <v>12</v>
      </c>
      <c r="R646" s="5" t="s">
        <v>12</v>
      </c>
    </row>
    <row r="647" spans="1:18" ht="15" hidden="1" customHeight="1" x14ac:dyDescent="0.25">
      <c r="A647" s="50" t="s">
        <v>40</v>
      </c>
      <c r="B647" s="50" t="s">
        <v>1689</v>
      </c>
      <c r="C647" s="50" t="s">
        <v>2244</v>
      </c>
      <c r="D647" s="50" t="s">
        <v>2245</v>
      </c>
      <c r="E647" s="50" t="s">
        <v>18</v>
      </c>
      <c r="F647" s="50" t="str">
        <f t="shared" si="180"/>
        <v>SECURITY</v>
      </c>
      <c r="G647" s="50" t="str">
        <f t="shared" si="185"/>
        <v>Security Supervisor</v>
      </c>
      <c r="H647" s="50" t="s">
        <v>13</v>
      </c>
      <c r="I647" s="5" t="str">
        <f t="shared" si="179"/>
        <v>240492</v>
      </c>
      <c r="J647" s="5" t="str">
        <f t="shared" si="181"/>
        <v>Supervisor</v>
      </c>
      <c r="K647" t="s">
        <v>1308</v>
      </c>
      <c r="L647" t="s">
        <v>986</v>
      </c>
      <c r="M647" t="s">
        <v>2246</v>
      </c>
      <c r="N647" s="161"/>
      <c r="O647" s="50" t="s">
        <v>1175</v>
      </c>
      <c r="P647" s="50" t="s">
        <v>2247</v>
      </c>
      <c r="Q647" s="5" t="s">
        <v>12</v>
      </c>
      <c r="R647" s="5" t="s">
        <v>12</v>
      </c>
    </row>
    <row r="648" spans="1:18" ht="15" hidden="1" customHeight="1" x14ac:dyDescent="0.25">
      <c r="A648" s="50" t="s">
        <v>40</v>
      </c>
      <c r="B648" s="50" t="s">
        <v>793</v>
      </c>
      <c r="C648" s="50" t="s">
        <v>794</v>
      </c>
      <c r="D648" s="50"/>
      <c r="E648" s="50" t="s">
        <v>18</v>
      </c>
      <c r="F648" s="50" t="str">
        <f t="shared" si="180"/>
        <v>FINANCE &amp; ACCOUNTING</v>
      </c>
      <c r="G648" s="50" t="str">
        <f t="shared" si="185"/>
        <v>Account Payable Supervisor</v>
      </c>
      <c r="H648" s="50" t="s">
        <v>14</v>
      </c>
      <c r="I648" s="5" t="str">
        <f t="shared" si="179"/>
        <v>240399</v>
      </c>
      <c r="J648" s="5" t="str">
        <f t="shared" si="181"/>
        <v>Supervisor</v>
      </c>
      <c r="K648" t="s">
        <v>1308</v>
      </c>
      <c r="L648" t="s">
        <v>986</v>
      </c>
      <c r="M648" t="s">
        <v>2248</v>
      </c>
      <c r="N648" s="161"/>
      <c r="O648" s="50" t="s">
        <v>244</v>
      </c>
      <c r="P648" s="50" t="s">
        <v>781</v>
      </c>
      <c r="Q648" s="5" t="s">
        <v>12</v>
      </c>
      <c r="R648" s="5" t="s">
        <v>12</v>
      </c>
    </row>
    <row r="649" spans="1:18" ht="15" hidden="1" customHeight="1" x14ac:dyDescent="0.25">
      <c r="A649" s="50" t="s">
        <v>743</v>
      </c>
      <c r="B649" s="50" t="s">
        <v>2249</v>
      </c>
      <c r="C649" s="50" t="s">
        <v>2250</v>
      </c>
      <c r="D649" s="50"/>
      <c r="E649" s="50" t="s">
        <v>18</v>
      </c>
      <c r="F649" s="50" t="str">
        <f t="shared" si="180"/>
        <v>HR &amp; GA</v>
      </c>
      <c r="G649" s="50" t="str">
        <f t="shared" si="185"/>
        <v>Hr &amp; Ga Staff</v>
      </c>
      <c r="H649" s="50" t="s">
        <v>14</v>
      </c>
      <c r="I649" s="5" t="str">
        <f t="shared" si="179"/>
        <v>-</v>
      </c>
      <c r="J649" s="5" t="str">
        <f t="shared" si="181"/>
        <v>Staff</v>
      </c>
      <c r="K649" t="s">
        <v>1308</v>
      </c>
      <c r="L649" t="s">
        <v>942</v>
      </c>
      <c r="M649" t="s">
        <v>12</v>
      </c>
      <c r="N649" s="161"/>
      <c r="O649" s="50" t="s">
        <v>2201</v>
      </c>
      <c r="P649" s="50" t="s">
        <v>47</v>
      </c>
      <c r="Q649" s="5" t="s">
        <v>12</v>
      </c>
      <c r="R649" s="5" t="s">
        <v>2251</v>
      </c>
    </row>
    <row r="650" spans="1:18" ht="15" hidden="1" customHeight="1" x14ac:dyDescent="0.25">
      <c r="A650" s="50" t="s">
        <v>743</v>
      </c>
      <c r="B650" s="50" t="s">
        <v>2252</v>
      </c>
      <c r="C650" s="50" t="s">
        <v>2253</v>
      </c>
      <c r="D650" s="50" t="s">
        <v>2254</v>
      </c>
      <c r="E650" s="50" t="s">
        <v>18</v>
      </c>
      <c r="F650" s="50" t="str">
        <f t="shared" si="180"/>
        <v>Operational</v>
      </c>
      <c r="G650" s="50" t="str">
        <f t="shared" si="185"/>
        <v>HSE Staff</v>
      </c>
      <c r="H650" s="50" t="s">
        <v>13</v>
      </c>
      <c r="I650" s="5" t="str">
        <f t="shared" si="179"/>
        <v>-</v>
      </c>
      <c r="J650" s="5" t="str">
        <f t="shared" si="181"/>
        <v>Staff</v>
      </c>
      <c r="K650" t="s">
        <v>1308</v>
      </c>
      <c r="L650" t="s">
        <v>942</v>
      </c>
      <c r="M650" t="s">
        <v>12</v>
      </c>
      <c r="N650" s="161"/>
      <c r="O650" s="50" t="s">
        <v>740</v>
      </c>
      <c r="P650" s="5" t="s">
        <v>121</v>
      </c>
      <c r="Q650" s="5" t="s">
        <v>12</v>
      </c>
      <c r="R650" s="5" t="s">
        <v>12</v>
      </c>
    </row>
    <row r="651" spans="1:18" ht="15" hidden="1" customHeight="1" x14ac:dyDescent="0.25">
      <c r="A651" s="50" t="s">
        <v>743</v>
      </c>
      <c r="B651" s="50" t="s">
        <v>2255</v>
      </c>
      <c r="C651" s="50" t="s">
        <v>2256</v>
      </c>
      <c r="D651" s="50"/>
      <c r="E651" s="50" t="s">
        <v>18</v>
      </c>
      <c r="F651" s="50" t="str">
        <f t="shared" si="180"/>
        <v>Operational</v>
      </c>
      <c r="G651" s="50" t="str">
        <f t="shared" si="185"/>
        <v>HSE Staff (Outsource)</v>
      </c>
      <c r="H651" s="50" t="s">
        <v>13</v>
      </c>
      <c r="I651" s="5" t="str">
        <f t="shared" si="179"/>
        <v>-</v>
      </c>
      <c r="J651" s="52" t="str">
        <f t="shared" si="181"/>
        <v>Staff</v>
      </c>
      <c r="K651" s="50" t="s">
        <v>1308</v>
      </c>
      <c r="L651" s="50" t="s">
        <v>942</v>
      </c>
      <c r="M651" s="50" t="s">
        <v>12</v>
      </c>
      <c r="N651" s="175">
        <v>45812</v>
      </c>
      <c r="O651" s="174" t="s">
        <v>1143</v>
      </c>
      <c r="P651" s="5" t="s">
        <v>121</v>
      </c>
      <c r="Q651" s="5" t="s">
        <v>12</v>
      </c>
      <c r="R651" s="5" t="s">
        <v>2257</v>
      </c>
    </row>
    <row r="652" spans="1:18" ht="15" hidden="1" customHeight="1" x14ac:dyDescent="0.25">
      <c r="A652" s="50" t="s">
        <v>40</v>
      </c>
      <c r="B652" s="50" t="s">
        <v>2258</v>
      </c>
      <c r="C652" t="s">
        <v>2259</v>
      </c>
      <c r="D652" s="50"/>
      <c r="E652" s="50" t="s">
        <v>18</v>
      </c>
      <c r="F652" s="50" t="str">
        <f t="shared" si="180"/>
        <v>General Services</v>
      </c>
      <c r="G652" s="50" t="str">
        <f t="shared" si="185"/>
        <v>Housekeeping Supervisor</v>
      </c>
      <c r="H652" s="50" t="s">
        <v>13</v>
      </c>
      <c r="I652" s="5">
        <f t="shared" si="179"/>
        <v>230885</v>
      </c>
      <c r="J652" s="5" t="str">
        <f t="shared" si="181"/>
        <v>Supervisor</v>
      </c>
      <c r="K652" t="s">
        <v>1308</v>
      </c>
      <c r="L652" t="s">
        <v>986</v>
      </c>
      <c r="M652">
        <v>230885</v>
      </c>
      <c r="N652" s="161"/>
      <c r="O652" s="50" t="s">
        <v>2157</v>
      </c>
      <c r="P652" s="5" t="s">
        <v>739</v>
      </c>
      <c r="Q652" s="5" t="s">
        <v>12</v>
      </c>
      <c r="R652" s="5" t="s">
        <v>12</v>
      </c>
    </row>
    <row r="653" spans="1:18" ht="15" hidden="1" customHeight="1" x14ac:dyDescent="0.25">
      <c r="A653" s="50" t="s">
        <v>743</v>
      </c>
      <c r="B653" s="50" t="s">
        <v>2260</v>
      </c>
      <c r="C653" s="50" t="s">
        <v>2261</v>
      </c>
      <c r="D653" s="50"/>
      <c r="E653" s="50" t="s">
        <v>18</v>
      </c>
      <c r="F653" s="50" t="str">
        <f t="shared" si="180"/>
        <v>HR &amp; GA</v>
      </c>
      <c r="G653" s="50" t="str">
        <f t="shared" si="185"/>
        <v>HR &amp; GA Staff</v>
      </c>
      <c r="H653" s="50" t="s">
        <v>14</v>
      </c>
      <c r="I653" s="5" t="str">
        <f t="shared" si="179"/>
        <v>-</v>
      </c>
      <c r="J653" s="5" t="str">
        <f t="shared" si="181"/>
        <v>Staff</v>
      </c>
      <c r="K653" t="s">
        <v>1308</v>
      </c>
      <c r="L653" t="s">
        <v>942</v>
      </c>
      <c r="M653" t="s">
        <v>12</v>
      </c>
      <c r="N653" s="161"/>
      <c r="O653" s="50" t="s">
        <v>1419</v>
      </c>
      <c r="P653" s="50" t="s">
        <v>47</v>
      </c>
      <c r="Q653" s="5" t="s">
        <v>12</v>
      </c>
      <c r="R653" s="5" t="s">
        <v>12</v>
      </c>
    </row>
    <row r="654" spans="1:18" ht="15" hidden="1" customHeight="1" x14ac:dyDescent="0.25">
      <c r="A654" s="50" t="s">
        <v>40</v>
      </c>
      <c r="B654" s="50" t="s">
        <v>795</v>
      </c>
      <c r="C654" s="50" t="s">
        <v>796</v>
      </c>
      <c r="D654" s="50" t="s">
        <v>1691</v>
      </c>
      <c r="E654" s="50" t="s">
        <v>18</v>
      </c>
      <c r="F654" s="50" t="str">
        <f t="shared" si="180"/>
        <v>FINANCE &amp; ACCOUNTING</v>
      </c>
      <c r="G654" s="50" t="str">
        <f t="shared" si="185"/>
        <v>Account Receiveble Staff</v>
      </c>
      <c r="H654" s="50" t="s">
        <v>14</v>
      </c>
      <c r="I654" s="5">
        <f t="shared" si="179"/>
        <v>180221</v>
      </c>
      <c r="J654" s="5" t="str">
        <f t="shared" si="181"/>
        <v>Staff</v>
      </c>
      <c r="K654" t="s">
        <v>1308</v>
      </c>
      <c r="L654" t="s">
        <v>942</v>
      </c>
      <c r="M654">
        <v>180221</v>
      </c>
      <c r="N654" s="161"/>
      <c r="O654" s="50" t="s">
        <v>797</v>
      </c>
      <c r="P654" s="50" t="s">
        <v>781</v>
      </c>
      <c r="Q654" s="5" t="s">
        <v>12</v>
      </c>
      <c r="R654" s="5" t="s">
        <v>12</v>
      </c>
    </row>
    <row r="655" spans="1:18" ht="15" hidden="1" customHeight="1" x14ac:dyDescent="0.25">
      <c r="A655" s="50" t="s">
        <v>40</v>
      </c>
      <c r="B655" s="50" t="s">
        <v>2262</v>
      </c>
      <c r="C655" s="50" t="s">
        <v>2263</v>
      </c>
      <c r="D655" s="50" t="s">
        <v>2264</v>
      </c>
      <c r="E655" s="50" t="s">
        <v>18</v>
      </c>
      <c r="F655" s="50" t="str">
        <f t="shared" si="180"/>
        <v>Security</v>
      </c>
      <c r="G655" s="50" t="str">
        <f t="shared" si="185"/>
        <v>CCTV Staff</v>
      </c>
      <c r="H655" s="50" t="s">
        <v>13</v>
      </c>
      <c r="I655" s="5" t="str">
        <f t="shared" si="179"/>
        <v>-</v>
      </c>
      <c r="J655" s="5" t="str">
        <f t="shared" si="181"/>
        <v>Staff</v>
      </c>
      <c r="K655" t="s">
        <v>1308</v>
      </c>
      <c r="L655" t="s">
        <v>942</v>
      </c>
      <c r="M655" t="s">
        <v>12</v>
      </c>
      <c r="N655" s="161">
        <v>45785</v>
      </c>
      <c r="O655" s="50" t="s">
        <v>1774</v>
      </c>
      <c r="P655" s="50" t="s">
        <v>713</v>
      </c>
      <c r="Q655" s="5" t="s">
        <v>1019</v>
      </c>
      <c r="R655" s="5" t="s">
        <v>12</v>
      </c>
    </row>
    <row r="656" spans="1:18" ht="15" hidden="1" customHeight="1" x14ac:dyDescent="0.25">
      <c r="A656" s="50" t="s">
        <v>40</v>
      </c>
      <c r="B656" s="55" t="s">
        <v>2265</v>
      </c>
      <c r="C656" s="50" t="s">
        <v>2266</v>
      </c>
      <c r="D656" s="50" t="s">
        <v>2267</v>
      </c>
      <c r="E656" s="50" t="s">
        <v>18</v>
      </c>
      <c r="F656" s="50" t="str">
        <f t="shared" si="180"/>
        <v>-</v>
      </c>
      <c r="G656" s="50" t="str">
        <f t="shared" si="185"/>
        <v>-</v>
      </c>
      <c r="H656" s="50" t="s">
        <v>13</v>
      </c>
      <c r="I656" s="5" t="str">
        <f t="shared" si="179"/>
        <v>-</v>
      </c>
      <c r="J656" s="5" t="str">
        <f t="shared" si="181"/>
        <v>-</v>
      </c>
      <c r="K656" t="s">
        <v>1308</v>
      </c>
      <c r="L656" t="s">
        <v>12</v>
      </c>
      <c r="M656" t="s">
        <v>12</v>
      </c>
      <c r="N656" s="161"/>
      <c r="O656" s="50" t="s">
        <v>12</v>
      </c>
      <c r="P656" s="50" t="s">
        <v>12</v>
      </c>
      <c r="Q656" s="5" t="s">
        <v>12</v>
      </c>
      <c r="R656" s="5" t="s">
        <v>12</v>
      </c>
    </row>
    <row r="657" spans="1:18" ht="15" hidden="1" customHeight="1" x14ac:dyDescent="0.25">
      <c r="A657" s="50" t="s">
        <v>40</v>
      </c>
      <c r="B657" s="50" t="s">
        <v>798</v>
      </c>
      <c r="C657" s="50" t="s">
        <v>799</v>
      </c>
      <c r="D657" s="50"/>
      <c r="E657" s="50" t="s">
        <v>18</v>
      </c>
      <c r="F657" s="50" t="str">
        <f t="shared" si="180"/>
        <v>Procurement</v>
      </c>
      <c r="G657" s="50" t="str">
        <f t="shared" si="185"/>
        <v>Procurement Supervisor</v>
      </c>
      <c r="H657" s="50" t="s">
        <v>14</v>
      </c>
      <c r="I657" s="5">
        <f t="shared" si="179"/>
        <v>230888</v>
      </c>
      <c r="J657" s="5" t="str">
        <f t="shared" si="181"/>
        <v>Staff</v>
      </c>
      <c r="K657" t="s">
        <v>1308</v>
      </c>
      <c r="L657" t="s">
        <v>942</v>
      </c>
      <c r="M657">
        <v>230888</v>
      </c>
      <c r="N657" s="161"/>
      <c r="O657" s="50" t="s">
        <v>184</v>
      </c>
      <c r="P657" s="5" t="s">
        <v>183</v>
      </c>
      <c r="Q657" s="5" t="s">
        <v>12</v>
      </c>
      <c r="R657" s="5" t="s">
        <v>12</v>
      </c>
    </row>
    <row r="658" spans="1:18" ht="15" hidden="1" customHeight="1" x14ac:dyDescent="0.25">
      <c r="A658" s="50" t="s">
        <v>40</v>
      </c>
      <c r="B658" s="50" t="s">
        <v>2268</v>
      </c>
      <c r="C658" s="50" t="s">
        <v>2269</v>
      </c>
      <c r="D658" s="50" t="s">
        <v>2270</v>
      </c>
      <c r="E658" s="50" t="s">
        <v>18</v>
      </c>
      <c r="F658" s="50" t="str">
        <f t="shared" si="180"/>
        <v>General Services</v>
      </c>
      <c r="G658" s="50" t="str">
        <f t="shared" si="185"/>
        <v>General Services Administration Staff</v>
      </c>
      <c r="H658" s="50" t="s">
        <v>13</v>
      </c>
      <c r="I658" s="5" t="str">
        <f t="shared" si="179"/>
        <v>-</v>
      </c>
      <c r="J658" s="5" t="str">
        <f t="shared" si="181"/>
        <v>Supervisor</v>
      </c>
      <c r="K658" t="s">
        <v>1308</v>
      </c>
      <c r="L658" t="s">
        <v>986</v>
      </c>
      <c r="M658" t="s">
        <v>12</v>
      </c>
      <c r="N658" s="161">
        <v>45931</v>
      </c>
      <c r="O658" s="50" t="s">
        <v>2271</v>
      </c>
      <c r="P658" s="5" t="s">
        <v>739</v>
      </c>
      <c r="Q658" s="5" t="s">
        <v>982</v>
      </c>
      <c r="R658" s="5" t="s">
        <v>12</v>
      </c>
    </row>
    <row r="659" spans="1:18" ht="15" hidden="1" customHeight="1" x14ac:dyDescent="0.25">
      <c r="A659" s="50" t="s">
        <v>40</v>
      </c>
      <c r="B659" s="50" t="s">
        <v>2272</v>
      </c>
      <c r="C659" s="50" t="s">
        <v>2273</v>
      </c>
      <c r="D659" s="50" t="s">
        <v>2274</v>
      </c>
      <c r="E659" s="50" t="s">
        <v>18</v>
      </c>
      <c r="F659" s="50" t="str">
        <f t="shared" ref="F659" si="186">P659</f>
        <v>HSE</v>
      </c>
      <c r="G659" s="50" t="str">
        <f t="shared" ref="G659" si="187">O659</f>
        <v>HSE Supervisor</v>
      </c>
      <c r="H659" s="50" t="s">
        <v>13</v>
      </c>
      <c r="I659" s="5" t="str">
        <f t="shared" ref="I659" si="188">M659</f>
        <v>-</v>
      </c>
      <c r="J659" s="5" t="str">
        <f t="shared" ref="J659" si="189">L659</f>
        <v>Supervisor</v>
      </c>
      <c r="K659" t="s">
        <v>1308</v>
      </c>
      <c r="L659" t="s">
        <v>986</v>
      </c>
      <c r="M659" t="s">
        <v>12</v>
      </c>
      <c r="N659" s="161">
        <v>45908</v>
      </c>
      <c r="O659" s="50" t="s">
        <v>751</v>
      </c>
      <c r="P659" s="5" t="s">
        <v>749</v>
      </c>
      <c r="Q659" s="5" t="s">
        <v>1019</v>
      </c>
      <c r="R659" s="5" t="s">
        <v>2275</v>
      </c>
    </row>
    <row r="660" spans="1:18" ht="15" hidden="1" customHeight="1" x14ac:dyDescent="0.25">
      <c r="A660" s="50" t="s">
        <v>40</v>
      </c>
      <c r="B660" s="50" t="s">
        <v>2276</v>
      </c>
      <c r="C660" s="50" t="s">
        <v>2277</v>
      </c>
      <c r="D660" s="50" t="s">
        <v>2278</v>
      </c>
      <c r="E660" s="50" t="s">
        <v>18</v>
      </c>
      <c r="F660" s="50" t="str">
        <f t="shared" ref="F660" si="190">P660</f>
        <v>HSE</v>
      </c>
      <c r="G660" s="50" t="str">
        <f t="shared" ref="G660" si="191">O660</f>
        <v>Safetyman</v>
      </c>
      <c r="H660" s="50" t="s">
        <v>13</v>
      </c>
      <c r="I660" s="5" t="str">
        <f t="shared" ref="I660" si="192">M660</f>
        <v>-</v>
      </c>
      <c r="J660" s="5" t="str">
        <f t="shared" ref="J660" si="193">L660</f>
        <v>Staff</v>
      </c>
      <c r="K660" t="s">
        <v>1308</v>
      </c>
      <c r="L660" t="s">
        <v>942</v>
      </c>
      <c r="M660" t="s">
        <v>12</v>
      </c>
      <c r="N660" s="161">
        <v>45931</v>
      </c>
      <c r="O660" s="50" t="s">
        <v>2279</v>
      </c>
      <c r="P660" s="5" t="s">
        <v>749</v>
      </c>
      <c r="Q660" s="5" t="s">
        <v>1019</v>
      </c>
      <c r="R660" s="5" t="s">
        <v>12</v>
      </c>
    </row>
    <row r="661" spans="1:18" ht="15" hidden="1" customHeight="1" x14ac:dyDescent="0.25">
      <c r="A661" s="50" t="s">
        <v>40</v>
      </c>
      <c r="B661" s="55" t="s">
        <v>800</v>
      </c>
      <c r="C661" s="50" t="s">
        <v>801</v>
      </c>
      <c r="D661" s="50"/>
      <c r="E661" s="50" t="s">
        <v>18</v>
      </c>
      <c r="F661" s="50" t="str">
        <f t="shared" si="180"/>
        <v>BUSINESS DEVELOPMENT</v>
      </c>
      <c r="G661" s="50" t="str">
        <f t="shared" si="185"/>
        <v>Business Development Manager</v>
      </c>
      <c r="H661" s="50" t="s">
        <v>14</v>
      </c>
      <c r="I661" s="5" t="str">
        <f t="shared" si="179"/>
        <v>-</v>
      </c>
      <c r="J661" s="5" t="str">
        <f t="shared" si="181"/>
        <v>Manager</v>
      </c>
      <c r="K661" t="s">
        <v>1308</v>
      </c>
      <c r="L661" t="s">
        <v>1248</v>
      </c>
      <c r="M661" t="s">
        <v>12</v>
      </c>
      <c r="N661" s="161"/>
      <c r="O661" s="50" t="s">
        <v>93</v>
      </c>
      <c r="P661" s="50" t="s">
        <v>802</v>
      </c>
      <c r="Q661" s="5" t="s">
        <v>12</v>
      </c>
      <c r="R661" s="5" t="s">
        <v>12</v>
      </c>
    </row>
    <row r="662" spans="1:18" ht="15" hidden="1" customHeight="1" x14ac:dyDescent="0.25">
      <c r="A662" s="5" t="s">
        <v>40</v>
      </c>
      <c r="B662" s="5" t="s">
        <v>703</v>
      </c>
      <c r="C662" t="s">
        <v>803</v>
      </c>
      <c r="D662" s="5" t="s">
        <v>2057</v>
      </c>
      <c r="E662" s="5" t="s">
        <v>18</v>
      </c>
      <c r="F662" s="5" t="str">
        <f t="shared" si="180"/>
        <v>HR &amp; GA</v>
      </c>
      <c r="G662" s="5" t="str">
        <f t="shared" si="185"/>
        <v>HR &amp; GA Supervisor</v>
      </c>
      <c r="H662" s="50" t="s">
        <v>14</v>
      </c>
      <c r="I662" s="5">
        <f t="shared" ref="I662:I692" si="194">M662</f>
        <v>231740</v>
      </c>
      <c r="J662" s="5" t="str">
        <f t="shared" si="181"/>
        <v>Supervisor</v>
      </c>
      <c r="K662" s="7" t="s">
        <v>1308</v>
      </c>
      <c r="L662" s="7" t="s">
        <v>986</v>
      </c>
      <c r="M662" s="7">
        <v>231740</v>
      </c>
      <c r="N662" s="9">
        <v>45817</v>
      </c>
      <c r="O662" s="10" t="s">
        <v>380</v>
      </c>
      <c r="P662" s="5" t="s">
        <v>47</v>
      </c>
      <c r="Q662" s="5" t="s">
        <v>975</v>
      </c>
      <c r="R662" s="5" t="s">
        <v>2280</v>
      </c>
    </row>
    <row r="663" spans="1:18" ht="15" hidden="1" customHeight="1" x14ac:dyDescent="0.25">
      <c r="A663" s="50" t="s">
        <v>40</v>
      </c>
      <c r="B663" s="50" t="s">
        <v>2281</v>
      </c>
      <c r="C663" s="50" t="s">
        <v>2282</v>
      </c>
      <c r="D663" s="50"/>
      <c r="E663" s="50" t="s">
        <v>18</v>
      </c>
      <c r="F663" s="50" t="str">
        <f t="shared" si="180"/>
        <v>-</v>
      </c>
      <c r="G663" s="50" t="str">
        <f t="shared" si="185"/>
        <v>Storekeeper Staff</v>
      </c>
      <c r="H663" s="50" t="s">
        <v>13</v>
      </c>
      <c r="I663" s="5" t="str">
        <f t="shared" si="194"/>
        <v>242045</v>
      </c>
      <c r="J663" s="5" t="str">
        <f t="shared" si="181"/>
        <v>Staff</v>
      </c>
      <c r="K663" t="s">
        <v>1308</v>
      </c>
      <c r="L663" t="s">
        <v>942</v>
      </c>
      <c r="M663" s="165" t="s">
        <v>2283</v>
      </c>
      <c r="N663" s="161" t="s">
        <v>12</v>
      </c>
      <c r="O663" s="50" t="s">
        <v>2103</v>
      </c>
      <c r="P663" s="50" t="s">
        <v>12</v>
      </c>
      <c r="Q663" s="5" t="s">
        <v>12</v>
      </c>
      <c r="R663" s="5" t="s">
        <v>12</v>
      </c>
    </row>
    <row r="664" spans="1:18" ht="15" hidden="1" customHeight="1" x14ac:dyDescent="0.25">
      <c r="A664" s="50" t="s">
        <v>40</v>
      </c>
      <c r="B664" s="50" t="s">
        <v>2284</v>
      </c>
      <c r="C664" s="50" t="s">
        <v>2285</v>
      </c>
      <c r="D664" s="50"/>
      <c r="E664" s="50" t="s">
        <v>18</v>
      </c>
      <c r="F664" s="50" t="str">
        <f t="shared" si="180"/>
        <v>Facilities</v>
      </c>
      <c r="G664" s="50" t="str">
        <f t="shared" si="185"/>
        <v>Facility Attendant Staff</v>
      </c>
      <c r="H664" s="50" t="s">
        <v>13</v>
      </c>
      <c r="I664" s="5">
        <f t="shared" si="194"/>
        <v>250325</v>
      </c>
      <c r="J664" s="5" t="str">
        <f t="shared" si="181"/>
        <v>Staff</v>
      </c>
      <c r="K664" t="s">
        <v>1308</v>
      </c>
      <c r="L664" t="s">
        <v>942</v>
      </c>
      <c r="M664">
        <v>250325</v>
      </c>
      <c r="N664" s="161">
        <v>45757</v>
      </c>
      <c r="O664" s="50" t="s">
        <v>2286</v>
      </c>
      <c r="P664" s="50" t="s">
        <v>637</v>
      </c>
      <c r="Q664" s="5" t="s">
        <v>12</v>
      </c>
      <c r="R664" s="5" t="s">
        <v>12</v>
      </c>
    </row>
    <row r="665" spans="1:18" ht="15" hidden="1" customHeight="1" x14ac:dyDescent="0.25">
      <c r="A665" s="50" t="s">
        <v>40</v>
      </c>
      <c r="B665" s="50" t="s">
        <v>2287</v>
      </c>
      <c r="C665" s="50" t="s">
        <v>2288</v>
      </c>
      <c r="D665" s="50"/>
      <c r="E665" s="50" t="s">
        <v>18</v>
      </c>
      <c r="F665" s="50" t="str">
        <f t="shared" si="180"/>
        <v>CLIENT SERVICES APARTMENT</v>
      </c>
      <c r="G665" s="50" t="str">
        <f t="shared" si="185"/>
        <v>Tenant Facilities Staff</v>
      </c>
      <c r="H665" s="50" t="s">
        <v>13</v>
      </c>
      <c r="I665" s="5">
        <f t="shared" si="194"/>
        <v>210550</v>
      </c>
      <c r="J665" s="5" t="str">
        <f t="shared" si="181"/>
        <v>Staff</v>
      </c>
      <c r="K665" t="s">
        <v>1308</v>
      </c>
      <c r="L665" t="s">
        <v>942</v>
      </c>
      <c r="M665">
        <v>210550</v>
      </c>
      <c r="N665" s="161"/>
      <c r="O665" s="50" t="s">
        <v>2289</v>
      </c>
      <c r="P665" s="50" t="s">
        <v>806</v>
      </c>
      <c r="Q665" s="5" t="s">
        <v>12</v>
      </c>
      <c r="R665" s="5" t="s">
        <v>12</v>
      </c>
    </row>
    <row r="666" spans="1:18" ht="15" hidden="1" customHeight="1" x14ac:dyDescent="0.25">
      <c r="A666" s="50" t="s">
        <v>743</v>
      </c>
      <c r="B666" s="50" t="s">
        <v>2290</v>
      </c>
      <c r="C666" s="50" t="s">
        <v>2291</v>
      </c>
      <c r="D666" s="50"/>
      <c r="E666" s="50" t="s">
        <v>18</v>
      </c>
      <c r="F666" s="50" t="str">
        <f t="shared" ref="F666:F698" si="195">P666</f>
        <v>Marketing Communication</v>
      </c>
      <c r="G666" s="50" t="str">
        <f t="shared" si="185"/>
        <v>Marketing Communication Staff</v>
      </c>
      <c r="H666" s="50" t="s">
        <v>13</v>
      </c>
      <c r="I666" s="5" t="str">
        <f t="shared" si="194"/>
        <v>-</v>
      </c>
      <c r="J666" s="5" t="str">
        <f t="shared" si="181"/>
        <v>Staff</v>
      </c>
      <c r="K666" t="s">
        <v>1308</v>
      </c>
      <c r="L666" t="s">
        <v>942</v>
      </c>
      <c r="M666" t="s">
        <v>12</v>
      </c>
      <c r="N666" s="161" t="s">
        <v>12</v>
      </c>
      <c r="O666" t="s">
        <v>1940</v>
      </c>
      <c r="P666" s="50" t="s">
        <v>328</v>
      </c>
      <c r="Q666" s="5" t="s">
        <v>12</v>
      </c>
      <c r="R666" s="5" t="s">
        <v>12</v>
      </c>
    </row>
    <row r="667" spans="1:18" ht="15" hidden="1" customHeight="1" x14ac:dyDescent="0.25">
      <c r="A667" s="50" t="s">
        <v>40</v>
      </c>
      <c r="B667" s="50" t="s">
        <v>2292</v>
      </c>
      <c r="C667" s="50" t="s">
        <v>2293</v>
      </c>
      <c r="D667" s="50"/>
      <c r="E667" s="50" t="s">
        <v>18</v>
      </c>
      <c r="F667" s="50" t="str">
        <f t="shared" si="195"/>
        <v>CLIENT SERVICES APARTMENT</v>
      </c>
      <c r="G667" s="50" t="str">
        <f t="shared" si="185"/>
        <v>Housekeeping Supervisor</v>
      </c>
      <c r="H667" s="50" t="s">
        <v>13</v>
      </c>
      <c r="I667" s="5">
        <f t="shared" si="194"/>
        <v>231543</v>
      </c>
      <c r="J667" s="5" t="str">
        <f t="shared" si="181"/>
        <v>Supervisor</v>
      </c>
      <c r="K667" t="s">
        <v>1308</v>
      </c>
      <c r="L667" t="s">
        <v>986</v>
      </c>
      <c r="M667">
        <v>231543</v>
      </c>
      <c r="N667" s="161"/>
      <c r="O667" s="50" t="s">
        <v>2157</v>
      </c>
      <c r="P667" s="50" t="s">
        <v>806</v>
      </c>
      <c r="Q667" s="5" t="s">
        <v>12</v>
      </c>
      <c r="R667" s="5" t="s">
        <v>12</v>
      </c>
    </row>
    <row r="668" spans="1:18" ht="15" hidden="1" customHeight="1" x14ac:dyDescent="0.25">
      <c r="A668" s="50" t="s">
        <v>40</v>
      </c>
      <c r="B668" s="50" t="s">
        <v>2294</v>
      </c>
      <c r="C668" s="50" t="s">
        <v>2295</v>
      </c>
      <c r="D668" s="50"/>
      <c r="E668" s="50" t="s">
        <v>18</v>
      </c>
      <c r="F668" s="50" t="str">
        <f t="shared" si="195"/>
        <v>CLIENT SERVICES OFFICE</v>
      </c>
      <c r="G668" s="50" t="str">
        <f t="shared" si="185"/>
        <v>Housekeeping Supervisor</v>
      </c>
      <c r="H668" s="50" t="s">
        <v>13</v>
      </c>
      <c r="I668" s="5" t="str">
        <f t="shared" si="194"/>
        <v>-</v>
      </c>
      <c r="J668" s="5" t="str">
        <f t="shared" si="181"/>
        <v>Supervisor</v>
      </c>
      <c r="K668" t="s">
        <v>1308</v>
      </c>
      <c r="L668" t="s">
        <v>986</v>
      </c>
      <c r="M668" t="s">
        <v>12</v>
      </c>
      <c r="N668" s="161"/>
      <c r="O668" s="50" t="s">
        <v>2157</v>
      </c>
      <c r="P668" s="50" t="s">
        <v>820</v>
      </c>
      <c r="Q668" s="5" t="s">
        <v>12</v>
      </c>
      <c r="R668" s="5" t="s">
        <v>12</v>
      </c>
    </row>
    <row r="669" spans="1:18" ht="15" hidden="1" customHeight="1" x14ac:dyDescent="0.25">
      <c r="A669" s="50" t="s">
        <v>40</v>
      </c>
      <c r="B669" s="50" t="s">
        <v>804</v>
      </c>
      <c r="C669" s="50" t="s">
        <v>805</v>
      </c>
      <c r="D669" s="50"/>
      <c r="E669" s="50" t="s">
        <v>18</v>
      </c>
      <c r="F669" s="50" t="str">
        <f t="shared" si="195"/>
        <v>CLIENT SERVICES APARTMENT</v>
      </c>
      <c r="G669" s="50" t="str">
        <f t="shared" si="185"/>
        <v>Client Services Manager</v>
      </c>
      <c r="H669" s="50" t="s">
        <v>14</v>
      </c>
      <c r="I669" s="5">
        <f t="shared" si="194"/>
        <v>180838</v>
      </c>
      <c r="J669" s="5" t="str">
        <f t="shared" si="181"/>
        <v>Manager</v>
      </c>
      <c r="K669" t="s">
        <v>1308</v>
      </c>
      <c r="L669" t="s">
        <v>1248</v>
      </c>
      <c r="M669">
        <v>180838</v>
      </c>
      <c r="N669" s="161"/>
      <c r="O669" s="50" t="s">
        <v>807</v>
      </c>
      <c r="P669" s="50" t="s">
        <v>806</v>
      </c>
      <c r="Q669" s="5" t="s">
        <v>12</v>
      </c>
      <c r="R669" s="5" t="s">
        <v>12</v>
      </c>
    </row>
    <row r="670" spans="1:18" ht="15" hidden="1" customHeight="1" x14ac:dyDescent="0.25">
      <c r="A670" s="50" t="s">
        <v>40</v>
      </c>
      <c r="B670" s="50" t="s">
        <v>1172</v>
      </c>
      <c r="C670" s="50" t="s">
        <v>2296</v>
      </c>
      <c r="D670" s="50"/>
      <c r="E670" s="50" t="s">
        <v>18</v>
      </c>
      <c r="F670" s="50" t="str">
        <f t="shared" si="195"/>
        <v>SECURITY &amp; PARKING</v>
      </c>
      <c r="G670" s="50" t="str">
        <f t="shared" si="185"/>
        <v>Security Supervisor</v>
      </c>
      <c r="H670" s="50" t="s">
        <v>13</v>
      </c>
      <c r="I670" s="5">
        <f t="shared" si="194"/>
        <v>242143</v>
      </c>
      <c r="J670" s="5" t="str">
        <f t="shared" si="181"/>
        <v>Supervisor</v>
      </c>
      <c r="K670" t="s">
        <v>1308</v>
      </c>
      <c r="L670" t="s">
        <v>986</v>
      </c>
      <c r="M670">
        <v>242143</v>
      </c>
      <c r="N670" s="161"/>
      <c r="O670" s="50" t="s">
        <v>1175</v>
      </c>
      <c r="P670" s="50" t="s">
        <v>2141</v>
      </c>
      <c r="Q670" s="5" t="s">
        <v>12</v>
      </c>
      <c r="R670" s="5" t="s">
        <v>12</v>
      </c>
    </row>
    <row r="671" spans="1:18" ht="15" hidden="1" customHeight="1" x14ac:dyDescent="0.25">
      <c r="A671" s="50" t="s">
        <v>40</v>
      </c>
      <c r="B671" s="50" t="s">
        <v>2297</v>
      </c>
      <c r="C671" s="50" t="s">
        <v>2298</v>
      </c>
      <c r="D671" s="50"/>
      <c r="E671" s="50" t="s">
        <v>18</v>
      </c>
      <c r="F671" s="50" t="str">
        <f t="shared" si="195"/>
        <v>Tenant Relation</v>
      </c>
      <c r="G671" s="50" t="str">
        <f t="shared" si="185"/>
        <v>Tenant Relation Supervisor Apartment</v>
      </c>
      <c r="H671" s="50" t="s">
        <v>13</v>
      </c>
      <c r="I671" s="5">
        <f t="shared" si="194"/>
        <v>250294</v>
      </c>
      <c r="J671" s="5" t="str">
        <f t="shared" si="181"/>
        <v>Supervisor</v>
      </c>
      <c r="K671" t="s">
        <v>1308</v>
      </c>
      <c r="L671" t="s">
        <v>986</v>
      </c>
      <c r="M671">
        <v>250294</v>
      </c>
      <c r="N671" s="161">
        <v>45737</v>
      </c>
      <c r="O671" s="50" t="s">
        <v>2299</v>
      </c>
      <c r="P671" s="50" t="s">
        <v>682</v>
      </c>
      <c r="Q671" t="s">
        <v>982</v>
      </c>
      <c r="R671" s="5" t="s">
        <v>12</v>
      </c>
    </row>
    <row r="672" spans="1:18" ht="15" hidden="1" customHeight="1" x14ac:dyDescent="0.25">
      <c r="A672" s="50" t="s">
        <v>40</v>
      </c>
      <c r="B672" s="50" t="s">
        <v>2300</v>
      </c>
      <c r="C672" s="50" t="s">
        <v>2301</v>
      </c>
      <c r="D672" s="50" t="s">
        <v>2302</v>
      </c>
      <c r="E672" s="50" t="s">
        <v>18</v>
      </c>
      <c r="F672" s="50" t="str">
        <f t="shared" ref="F672" si="196">P672</f>
        <v>Client Service Office</v>
      </c>
      <c r="G672" s="50" t="str">
        <f t="shared" ref="G672" si="197">O672</f>
        <v>Client Service Administration Staff</v>
      </c>
      <c r="H672" s="50" t="s">
        <v>13</v>
      </c>
      <c r="I672" s="5" t="str">
        <f t="shared" ref="I672" si="198">M672</f>
        <v>-</v>
      </c>
      <c r="J672" s="5" t="str">
        <f t="shared" ref="J672" si="199">L672</f>
        <v>Staff</v>
      </c>
      <c r="K672" t="s">
        <v>1308</v>
      </c>
      <c r="L672" t="s">
        <v>942</v>
      </c>
      <c r="M672" s="165" t="s">
        <v>12</v>
      </c>
      <c r="N672" s="161">
        <v>45931</v>
      </c>
      <c r="O672" s="50" t="s">
        <v>2303</v>
      </c>
      <c r="P672" s="50" t="s">
        <v>2304</v>
      </c>
      <c r="Q672" s="5" t="s">
        <v>1019</v>
      </c>
      <c r="R672" s="5" t="s">
        <v>12</v>
      </c>
    </row>
    <row r="673" spans="1:18" ht="15" hidden="1" customHeight="1" x14ac:dyDescent="0.25">
      <c r="A673" s="50" t="s">
        <v>40</v>
      </c>
      <c r="B673" s="50" t="s">
        <v>2305</v>
      </c>
      <c r="C673" s="50" t="s">
        <v>2306</v>
      </c>
      <c r="D673" s="50"/>
      <c r="E673" s="50" t="s">
        <v>18</v>
      </c>
      <c r="F673" s="50" t="str">
        <f t="shared" si="195"/>
        <v>Tenant Relation</v>
      </c>
      <c r="G673" s="50" t="str">
        <f t="shared" si="185"/>
        <v>Tenant Relation Administration</v>
      </c>
      <c r="H673" s="50" t="s">
        <v>13</v>
      </c>
      <c r="I673" s="5" t="str">
        <f t="shared" si="194"/>
        <v>240971</v>
      </c>
      <c r="J673" s="5" t="str">
        <f t="shared" si="181"/>
        <v>Staff</v>
      </c>
      <c r="K673" t="s">
        <v>1308</v>
      </c>
      <c r="L673" t="s">
        <v>942</v>
      </c>
      <c r="M673" s="165" t="s">
        <v>2307</v>
      </c>
      <c r="N673" s="161"/>
      <c r="O673" s="50" t="s">
        <v>2308</v>
      </c>
      <c r="P673" s="50" t="s">
        <v>682</v>
      </c>
      <c r="Q673" s="5" t="s">
        <v>12</v>
      </c>
      <c r="R673" s="5" t="s">
        <v>12</v>
      </c>
    </row>
    <row r="674" spans="1:18" ht="15" hidden="1" customHeight="1" x14ac:dyDescent="0.25">
      <c r="A674" s="50" t="s">
        <v>40</v>
      </c>
      <c r="B674" s="50" t="s">
        <v>2309</v>
      </c>
      <c r="C674" s="50" t="s">
        <v>2310</v>
      </c>
      <c r="D674" s="50" t="s">
        <v>2311</v>
      </c>
      <c r="E674" s="50" t="s">
        <v>18</v>
      </c>
      <c r="F674" s="50" t="str">
        <f t="shared" ref="F674" si="200">P674</f>
        <v>Client Services Office</v>
      </c>
      <c r="G674" s="50" t="str">
        <f t="shared" si="185"/>
        <v>Tenant Relations Supervisor</v>
      </c>
      <c r="H674" s="50" t="s">
        <v>13</v>
      </c>
      <c r="I674" s="5" t="str">
        <f t="shared" ref="I674" si="201">M674</f>
        <v>-</v>
      </c>
      <c r="J674" s="5" t="str">
        <f t="shared" ref="J674" si="202">L674</f>
        <v>Supervisor</v>
      </c>
      <c r="K674" t="s">
        <v>1308</v>
      </c>
      <c r="L674" t="s">
        <v>986</v>
      </c>
      <c r="M674" t="s">
        <v>12</v>
      </c>
      <c r="N674" s="161">
        <v>45931</v>
      </c>
      <c r="O674" s="50" t="s">
        <v>2312</v>
      </c>
      <c r="P674" s="50" t="s">
        <v>2127</v>
      </c>
      <c r="Q674" s="5" t="s">
        <v>1019</v>
      </c>
      <c r="R674" s="5" t="s">
        <v>12</v>
      </c>
    </row>
    <row r="675" spans="1:18" ht="15" hidden="1" customHeight="1" x14ac:dyDescent="0.25">
      <c r="A675" s="50" t="s">
        <v>40</v>
      </c>
      <c r="B675" s="50" t="s">
        <v>810</v>
      </c>
      <c r="C675" s="50" t="s">
        <v>811</v>
      </c>
      <c r="D675" s="50"/>
      <c r="E675" s="50" t="s">
        <v>18</v>
      </c>
      <c r="F675" s="50" t="str">
        <f t="shared" si="195"/>
        <v>FINANCE &amp; ACCOUNTING</v>
      </c>
      <c r="G675" s="50" t="str">
        <f t="shared" ref="G675:G705" si="203">O675</f>
        <v>Finance &amp; Accouting Manager</v>
      </c>
      <c r="H675" s="50" t="s">
        <v>14</v>
      </c>
      <c r="I675" s="5">
        <f t="shared" si="194"/>
        <v>180328</v>
      </c>
      <c r="J675" s="5" t="str">
        <f t="shared" si="181"/>
        <v>Manager</v>
      </c>
      <c r="K675" t="s">
        <v>1308</v>
      </c>
      <c r="L675" t="s">
        <v>1248</v>
      </c>
      <c r="M675">
        <v>180328</v>
      </c>
      <c r="N675" s="161"/>
      <c r="O675" s="50" t="s">
        <v>812</v>
      </c>
      <c r="P675" s="50" t="s">
        <v>781</v>
      </c>
      <c r="Q675" s="5" t="s">
        <v>12</v>
      </c>
      <c r="R675" s="5" t="s">
        <v>12</v>
      </c>
    </row>
    <row r="676" spans="1:18" ht="15" hidden="1" customHeight="1" x14ac:dyDescent="0.25">
      <c r="A676" s="50" t="s">
        <v>40</v>
      </c>
      <c r="B676" s="55" t="s">
        <v>2313</v>
      </c>
      <c r="C676" s="50" t="s">
        <v>2314</v>
      </c>
      <c r="D676" s="50"/>
      <c r="E676" s="50" t="s">
        <v>18</v>
      </c>
      <c r="F676" s="50" t="str">
        <f t="shared" si="195"/>
        <v>CLIENT SERVICES OFFICE</v>
      </c>
      <c r="G676" s="50" t="str">
        <f t="shared" si="203"/>
        <v>Tenant Relation Staff</v>
      </c>
      <c r="H676" s="50" t="s">
        <v>13</v>
      </c>
      <c r="I676" s="5">
        <f t="shared" si="194"/>
        <v>240289</v>
      </c>
      <c r="J676" s="5" t="str">
        <f t="shared" si="181"/>
        <v>Staff</v>
      </c>
      <c r="K676" t="s">
        <v>1308</v>
      </c>
      <c r="L676" t="s">
        <v>942</v>
      </c>
      <c r="M676">
        <v>240289</v>
      </c>
      <c r="N676" s="161"/>
      <c r="O676" s="50" t="s">
        <v>728</v>
      </c>
      <c r="P676" s="50" t="s">
        <v>820</v>
      </c>
      <c r="Q676" s="5" t="s">
        <v>12</v>
      </c>
      <c r="R676" s="5" t="s">
        <v>12</v>
      </c>
    </row>
    <row r="677" spans="1:18" ht="15" hidden="1" customHeight="1" x14ac:dyDescent="0.25">
      <c r="A677" s="50" t="s">
        <v>40</v>
      </c>
      <c r="B677" s="50" t="s">
        <v>815</v>
      </c>
      <c r="C677" s="50" t="s">
        <v>816</v>
      </c>
      <c r="D677" s="50"/>
      <c r="E677" s="50" t="s">
        <v>18</v>
      </c>
      <c r="F677" s="50" t="str">
        <f t="shared" si="195"/>
        <v>FINANCE &amp; ACCOUNTING</v>
      </c>
      <c r="G677" s="50" t="str">
        <f t="shared" si="203"/>
        <v>Finance &amp; Accounting Supervisor</v>
      </c>
      <c r="H677" s="50" t="s">
        <v>14</v>
      </c>
      <c r="I677" s="5">
        <f t="shared" si="194"/>
        <v>180158</v>
      </c>
      <c r="J677" s="5" t="str">
        <f t="shared" si="181"/>
        <v>Supervisor</v>
      </c>
      <c r="K677" t="s">
        <v>1308</v>
      </c>
      <c r="L677" t="s">
        <v>986</v>
      </c>
      <c r="M677">
        <v>180158</v>
      </c>
      <c r="N677" s="161"/>
      <c r="O677" s="50" t="s">
        <v>817</v>
      </c>
      <c r="P677" s="50" t="s">
        <v>781</v>
      </c>
      <c r="Q677" s="5" t="s">
        <v>12</v>
      </c>
      <c r="R677" s="5" t="s">
        <v>12</v>
      </c>
    </row>
    <row r="678" spans="1:18" ht="15" hidden="1" customHeight="1" x14ac:dyDescent="0.25">
      <c r="A678" s="50" t="s">
        <v>743</v>
      </c>
      <c r="B678" s="50" t="s">
        <v>2315</v>
      </c>
      <c r="C678" s="50" t="s">
        <v>2316</v>
      </c>
      <c r="D678" s="50"/>
      <c r="E678" s="50" t="s">
        <v>18</v>
      </c>
      <c r="F678" s="50" t="str">
        <f t="shared" si="195"/>
        <v>Operational</v>
      </c>
      <c r="G678" s="50" t="str">
        <f t="shared" si="203"/>
        <v>Operational Staff</v>
      </c>
      <c r="H678" s="50" t="s">
        <v>13</v>
      </c>
      <c r="I678" s="5" t="str">
        <f t="shared" si="194"/>
        <v>-</v>
      </c>
      <c r="J678" s="5" t="str">
        <f t="shared" si="181"/>
        <v>Staff</v>
      </c>
      <c r="K678" t="s">
        <v>1308</v>
      </c>
      <c r="L678" t="s">
        <v>942</v>
      </c>
      <c r="M678" t="s">
        <v>12</v>
      </c>
      <c r="N678" s="161"/>
      <c r="O678" s="50" t="s">
        <v>2317</v>
      </c>
      <c r="P678" s="5" t="s">
        <v>121</v>
      </c>
      <c r="Q678" s="5" t="s">
        <v>12</v>
      </c>
      <c r="R678" s="5" t="s">
        <v>12</v>
      </c>
    </row>
    <row r="679" spans="1:18" ht="15" hidden="1" customHeight="1" x14ac:dyDescent="0.25">
      <c r="A679" s="50" t="s">
        <v>40</v>
      </c>
      <c r="B679" s="55" t="s">
        <v>2318</v>
      </c>
      <c r="C679" s="50" t="s">
        <v>2319</v>
      </c>
      <c r="D679" s="50"/>
      <c r="E679" s="50" t="s">
        <v>18</v>
      </c>
      <c r="F679" s="50" t="str">
        <f t="shared" si="195"/>
        <v>-</v>
      </c>
      <c r="G679" s="50" t="str">
        <f t="shared" si="203"/>
        <v>-</v>
      </c>
      <c r="H679" s="50" t="s">
        <v>13</v>
      </c>
      <c r="I679" s="5" t="str">
        <f t="shared" si="194"/>
        <v>-</v>
      </c>
      <c r="J679" s="5" t="str">
        <f t="shared" si="181"/>
        <v>-</v>
      </c>
      <c r="K679" t="s">
        <v>1308</v>
      </c>
      <c r="L679" t="s">
        <v>12</v>
      </c>
      <c r="M679" t="s">
        <v>12</v>
      </c>
      <c r="N679" s="161"/>
      <c r="O679" s="50" t="s">
        <v>12</v>
      </c>
      <c r="P679" s="50" t="s">
        <v>12</v>
      </c>
      <c r="Q679" s="5" t="s">
        <v>12</v>
      </c>
      <c r="R679" s="5" t="s">
        <v>12</v>
      </c>
    </row>
    <row r="680" spans="1:18" ht="15" hidden="1" customHeight="1" x14ac:dyDescent="0.25">
      <c r="A680" s="50" t="s">
        <v>743</v>
      </c>
      <c r="B680" s="50" t="s">
        <v>2320</v>
      </c>
      <c r="C680" s="192" t="s">
        <v>2321</v>
      </c>
      <c r="D680" s="50"/>
      <c r="E680" s="50" t="s">
        <v>18</v>
      </c>
      <c r="F680" s="50" t="str">
        <f t="shared" si="195"/>
        <v>-</v>
      </c>
      <c r="G680" s="50" t="str">
        <f t="shared" si="203"/>
        <v>-</v>
      </c>
      <c r="H680" s="50" t="s">
        <v>13</v>
      </c>
      <c r="I680" s="5" t="str">
        <f t="shared" si="194"/>
        <v>-</v>
      </c>
      <c r="J680" s="5" t="str">
        <f t="shared" si="181"/>
        <v>Staff</v>
      </c>
      <c r="K680" t="s">
        <v>1308</v>
      </c>
      <c r="L680" t="s">
        <v>942</v>
      </c>
      <c r="M680" t="s">
        <v>12</v>
      </c>
      <c r="N680" s="161"/>
      <c r="O680" s="50" t="s">
        <v>12</v>
      </c>
      <c r="P680" s="50" t="s">
        <v>12</v>
      </c>
      <c r="Q680" s="5" t="s">
        <v>12</v>
      </c>
      <c r="R680" s="5" t="s">
        <v>12</v>
      </c>
    </row>
    <row r="681" spans="1:18" ht="15" hidden="1" customHeight="1" x14ac:dyDescent="0.25">
      <c r="A681" s="50" t="s">
        <v>40</v>
      </c>
      <c r="B681" s="129" t="s">
        <v>444</v>
      </c>
      <c r="C681" s="50" t="s">
        <v>2322</v>
      </c>
      <c r="D681" s="194" t="s">
        <v>1544</v>
      </c>
      <c r="E681" s="50" t="s">
        <v>18</v>
      </c>
      <c r="F681" s="50" t="s">
        <v>121</v>
      </c>
      <c r="G681" s="5" t="str">
        <f t="shared" si="203"/>
        <v>Deputy Operation General Manager</v>
      </c>
      <c r="H681" s="50" t="s">
        <v>14</v>
      </c>
      <c r="I681" s="5">
        <v>250303</v>
      </c>
      <c r="J681" s="5" t="s">
        <v>1294</v>
      </c>
      <c r="K681" t="s">
        <v>1308</v>
      </c>
      <c r="L681" t="s">
        <v>1294</v>
      </c>
      <c r="M681">
        <v>250303</v>
      </c>
      <c r="N681" s="161">
        <v>45901</v>
      </c>
      <c r="O681" s="50" t="s">
        <v>446</v>
      </c>
      <c r="P681" s="50" t="s">
        <v>121</v>
      </c>
      <c r="Q681" s="5" t="s">
        <v>975</v>
      </c>
      <c r="R681" s="5" t="s">
        <v>12</v>
      </c>
    </row>
    <row r="682" spans="1:18" ht="15" hidden="1" customHeight="1" x14ac:dyDescent="0.25">
      <c r="A682" s="50" t="s">
        <v>40</v>
      </c>
      <c r="B682" s="50" t="s">
        <v>2323</v>
      </c>
      <c r="C682" t="s">
        <v>2324</v>
      </c>
      <c r="D682" s="50" t="s">
        <v>2325</v>
      </c>
      <c r="E682" s="50" t="s">
        <v>18</v>
      </c>
      <c r="F682" s="50" t="str">
        <f t="shared" ref="F682" si="204">P682</f>
        <v>HR &amp; GA</v>
      </c>
      <c r="G682" s="50" t="str">
        <f t="shared" ref="G682" si="205">O682</f>
        <v>Talent Acquisition Assistant Manager</v>
      </c>
      <c r="H682" s="50" t="s">
        <v>14</v>
      </c>
      <c r="I682" s="5" t="str">
        <f t="shared" ref="I682" si="206">M682</f>
        <v>-</v>
      </c>
      <c r="J682" s="5" t="str">
        <f t="shared" ref="J682" si="207">L682</f>
        <v>Assistant Manager</v>
      </c>
      <c r="K682" t="s">
        <v>1308</v>
      </c>
      <c r="L682" t="s">
        <v>1120</v>
      </c>
      <c r="M682" t="s">
        <v>12</v>
      </c>
      <c r="N682" s="161">
        <v>45880</v>
      </c>
      <c r="O682" s="50" t="s">
        <v>2326</v>
      </c>
      <c r="P682" s="50" t="s">
        <v>47</v>
      </c>
      <c r="Q682" s="5" t="s">
        <v>12</v>
      </c>
      <c r="R682" s="5" t="s">
        <v>12</v>
      </c>
    </row>
    <row r="683" spans="1:18" ht="15" hidden="1" customHeight="1" x14ac:dyDescent="0.25">
      <c r="A683" s="50" t="s">
        <v>40</v>
      </c>
      <c r="B683" s="55" t="s">
        <v>2327</v>
      </c>
      <c r="C683" s="50" t="s">
        <v>2328</v>
      </c>
      <c r="D683" s="50"/>
      <c r="E683" s="50" t="s">
        <v>18</v>
      </c>
      <c r="F683" s="50" t="str">
        <f t="shared" si="195"/>
        <v>-</v>
      </c>
      <c r="G683" s="50" t="str">
        <f t="shared" si="203"/>
        <v>-</v>
      </c>
      <c r="H683" s="50" t="s">
        <v>13</v>
      </c>
      <c r="I683" s="5" t="str">
        <f t="shared" si="194"/>
        <v>-</v>
      </c>
      <c r="J683" s="5" t="str">
        <f t="shared" si="181"/>
        <v>-</v>
      </c>
      <c r="K683" t="s">
        <v>1308</v>
      </c>
      <c r="L683" t="s">
        <v>12</v>
      </c>
      <c r="M683" t="s">
        <v>12</v>
      </c>
      <c r="N683" s="161"/>
      <c r="O683" s="50" t="s">
        <v>12</v>
      </c>
      <c r="P683" s="50" t="s">
        <v>12</v>
      </c>
      <c r="Q683" s="5" t="s">
        <v>12</v>
      </c>
      <c r="R683" s="5" t="s">
        <v>12</v>
      </c>
    </row>
    <row r="684" spans="1:18" ht="15" hidden="1" customHeight="1" x14ac:dyDescent="0.25">
      <c r="A684" s="50" t="s">
        <v>40</v>
      </c>
      <c r="B684" s="50" t="s">
        <v>2329</v>
      </c>
      <c r="C684" s="50" t="s">
        <v>2330</v>
      </c>
      <c r="D684" s="50"/>
      <c r="E684" s="50" t="s">
        <v>18</v>
      </c>
      <c r="F684" s="50" t="str">
        <f t="shared" si="195"/>
        <v>Security</v>
      </c>
      <c r="G684" s="50" t="str">
        <f t="shared" si="203"/>
        <v>CCTV Staff</v>
      </c>
      <c r="H684" s="50" t="s">
        <v>13</v>
      </c>
      <c r="I684" s="5" t="str">
        <f t="shared" si="194"/>
        <v>-</v>
      </c>
      <c r="J684" s="5" t="str">
        <f t="shared" si="181"/>
        <v>Staff</v>
      </c>
      <c r="K684" t="s">
        <v>1308</v>
      </c>
      <c r="L684" t="s">
        <v>942</v>
      </c>
      <c r="M684" t="s">
        <v>12</v>
      </c>
      <c r="N684" s="161">
        <v>45785</v>
      </c>
      <c r="O684" s="50" t="s">
        <v>1774</v>
      </c>
      <c r="P684" s="50" t="s">
        <v>713</v>
      </c>
      <c r="Q684" s="5" t="s">
        <v>12</v>
      </c>
      <c r="R684" s="5" t="s">
        <v>12</v>
      </c>
    </row>
    <row r="685" spans="1:18" ht="15" hidden="1" customHeight="1" x14ac:dyDescent="0.25">
      <c r="A685" s="50" t="s">
        <v>40</v>
      </c>
      <c r="B685" s="50" t="s">
        <v>2331</v>
      </c>
      <c r="C685" s="50" t="s">
        <v>2332</v>
      </c>
      <c r="D685" s="50" t="s">
        <v>2333</v>
      </c>
      <c r="E685" s="50" t="s">
        <v>18</v>
      </c>
      <c r="F685" s="50" t="str">
        <f t="shared" ref="F685" si="208">P685</f>
        <v>General Service</v>
      </c>
      <c r="G685" s="50" t="str">
        <f t="shared" ref="G685" si="209">O685</f>
        <v>Landscape Supervisor</v>
      </c>
      <c r="H685" s="50" t="s">
        <v>13</v>
      </c>
      <c r="I685" s="5" t="str">
        <f t="shared" ref="I685" si="210">M685</f>
        <v>-</v>
      </c>
      <c r="J685" s="5" t="str">
        <f t="shared" ref="J685" si="211">L685</f>
        <v>Supervisor</v>
      </c>
      <c r="K685" t="s">
        <v>1308</v>
      </c>
      <c r="L685" t="s">
        <v>986</v>
      </c>
      <c r="M685" s="165" t="s">
        <v>12</v>
      </c>
      <c r="N685" s="161">
        <v>45943</v>
      </c>
      <c r="O685" s="50" t="s">
        <v>998</v>
      </c>
      <c r="P685" s="50" t="s">
        <v>2334</v>
      </c>
      <c r="Q685" s="5" t="s">
        <v>1019</v>
      </c>
      <c r="R685" s="5" t="s">
        <v>2335</v>
      </c>
    </row>
    <row r="686" spans="1:18" ht="15" hidden="1" customHeight="1" x14ac:dyDescent="0.25">
      <c r="A686" s="50" t="s">
        <v>40</v>
      </c>
      <c r="B686" s="50" t="s">
        <v>2336</v>
      </c>
      <c r="C686" s="50" t="s">
        <v>2337</v>
      </c>
      <c r="D686" s="50"/>
      <c r="E686" s="50" t="s">
        <v>18</v>
      </c>
      <c r="F686" s="50" t="str">
        <f t="shared" si="195"/>
        <v>Marketing Communication</v>
      </c>
      <c r="G686" s="50" t="str">
        <f t="shared" si="203"/>
        <v>Marketing Communication Supervisor</v>
      </c>
      <c r="H686" s="50" t="s">
        <v>13</v>
      </c>
      <c r="I686" s="5" t="str">
        <f t="shared" si="194"/>
        <v>242155</v>
      </c>
      <c r="J686" s="5" t="str">
        <f t="shared" si="181"/>
        <v>Supervisor</v>
      </c>
      <c r="K686" t="s">
        <v>1308</v>
      </c>
      <c r="L686" t="s">
        <v>986</v>
      </c>
      <c r="M686" s="165" t="s">
        <v>2338</v>
      </c>
      <c r="N686" s="161"/>
      <c r="O686" s="50" t="s">
        <v>2339</v>
      </c>
      <c r="P686" s="50" t="s">
        <v>328</v>
      </c>
      <c r="Q686" s="5" t="s">
        <v>12</v>
      </c>
      <c r="R686" s="5" t="s">
        <v>12</v>
      </c>
    </row>
    <row r="687" spans="1:18" ht="15" hidden="1" customHeight="1" x14ac:dyDescent="0.25">
      <c r="A687" s="50" t="s">
        <v>40</v>
      </c>
      <c r="B687" s="50" t="s">
        <v>2340</v>
      </c>
      <c r="C687" s="50" t="s">
        <v>2341</v>
      </c>
      <c r="D687" s="50"/>
      <c r="E687" s="50" t="s">
        <v>18</v>
      </c>
      <c r="F687" s="50" t="str">
        <f t="shared" si="195"/>
        <v>CLIENT SERVICES OFFICE</v>
      </c>
      <c r="G687" s="50" t="str">
        <f t="shared" si="203"/>
        <v>Guest Services Officer Staff</v>
      </c>
      <c r="H687" s="50" t="s">
        <v>13</v>
      </c>
      <c r="I687" s="5">
        <f t="shared" si="194"/>
        <v>240431</v>
      </c>
      <c r="J687" s="5" t="str">
        <f t="shared" si="181"/>
        <v>Staff</v>
      </c>
      <c r="K687" t="s">
        <v>1308</v>
      </c>
      <c r="L687" t="s">
        <v>942</v>
      </c>
      <c r="M687">
        <v>240431</v>
      </c>
      <c r="N687" s="161"/>
      <c r="O687" s="50" t="s">
        <v>2342</v>
      </c>
      <c r="P687" s="50" t="s">
        <v>820</v>
      </c>
      <c r="Q687" s="5" t="s">
        <v>12</v>
      </c>
      <c r="R687" s="5" t="s">
        <v>12</v>
      </c>
    </row>
    <row r="688" spans="1:18" ht="15" hidden="1" customHeight="1" x14ac:dyDescent="0.25">
      <c r="A688" s="50" t="s">
        <v>40</v>
      </c>
      <c r="B688" s="50" t="s">
        <v>2343</v>
      </c>
      <c r="C688" s="50" t="s">
        <v>2344</v>
      </c>
      <c r="D688" s="50"/>
      <c r="E688" s="50" t="s">
        <v>18</v>
      </c>
      <c r="F688" s="50" t="str">
        <f t="shared" si="195"/>
        <v>CLIENT SERVICES APARTMENT</v>
      </c>
      <c r="G688" s="50" t="str">
        <f t="shared" si="203"/>
        <v>Guest Services Officer Supervisor</v>
      </c>
      <c r="H688" s="50" t="s">
        <v>13</v>
      </c>
      <c r="I688" s="5">
        <f t="shared" si="194"/>
        <v>210466</v>
      </c>
      <c r="J688" s="5" t="str">
        <f t="shared" si="181"/>
        <v>Supervisor</v>
      </c>
      <c r="K688" t="s">
        <v>1308</v>
      </c>
      <c r="L688" t="s">
        <v>986</v>
      </c>
      <c r="M688">
        <v>210466</v>
      </c>
      <c r="N688" s="161"/>
      <c r="O688" s="50" t="s">
        <v>2345</v>
      </c>
      <c r="P688" s="50" t="s">
        <v>806</v>
      </c>
      <c r="Q688" s="5" t="s">
        <v>12</v>
      </c>
      <c r="R688" s="5" t="s">
        <v>12</v>
      </c>
    </row>
    <row r="689" spans="1:18" ht="15" hidden="1" customHeight="1" x14ac:dyDescent="0.25">
      <c r="A689" s="50" t="s">
        <v>743</v>
      </c>
      <c r="B689" s="50" t="s">
        <v>2346</v>
      </c>
      <c r="C689" s="50" t="s">
        <v>2347</v>
      </c>
      <c r="D689" s="50"/>
      <c r="E689" s="50" t="s">
        <v>18</v>
      </c>
      <c r="F689" s="50" t="str">
        <f t="shared" si="195"/>
        <v>BUILDING MANAGEMENT</v>
      </c>
      <c r="G689" s="50" t="str">
        <f t="shared" si="203"/>
        <v>Secretary Supervisor</v>
      </c>
      <c r="H689" s="50" t="s">
        <v>13</v>
      </c>
      <c r="I689" s="5" t="str">
        <f t="shared" si="194"/>
        <v>-</v>
      </c>
      <c r="J689" s="5" t="str">
        <f t="shared" si="181"/>
        <v>Supervisor</v>
      </c>
      <c r="K689" t="s">
        <v>1308</v>
      </c>
      <c r="L689" t="s">
        <v>986</v>
      </c>
      <c r="M689" t="s">
        <v>12</v>
      </c>
      <c r="N689" s="161"/>
      <c r="O689" s="50" t="s">
        <v>2348</v>
      </c>
      <c r="P689" s="50" t="s">
        <v>789</v>
      </c>
      <c r="Q689" s="5" t="s">
        <v>12</v>
      </c>
      <c r="R689" s="5" t="s">
        <v>12</v>
      </c>
    </row>
    <row r="690" spans="1:18" ht="15" hidden="1" customHeight="1" x14ac:dyDescent="0.25">
      <c r="A690" s="50" t="s">
        <v>743</v>
      </c>
      <c r="B690" s="50" t="s">
        <v>2349</v>
      </c>
      <c r="C690" s="50" t="s">
        <v>2350</v>
      </c>
      <c r="D690" s="50"/>
      <c r="E690" s="50" t="s">
        <v>18</v>
      </c>
      <c r="F690" s="50" t="str">
        <f t="shared" si="195"/>
        <v>BUILDING MANAGEMENT</v>
      </c>
      <c r="G690" s="50" t="str">
        <f t="shared" si="203"/>
        <v>Secretary Supervisor</v>
      </c>
      <c r="H690" s="50" t="s">
        <v>13</v>
      </c>
      <c r="I690" s="5" t="str">
        <f t="shared" si="194"/>
        <v>-</v>
      </c>
      <c r="J690" s="5" t="str">
        <f t="shared" si="181"/>
        <v>Supervisor</v>
      </c>
      <c r="K690" t="s">
        <v>1308</v>
      </c>
      <c r="L690" t="s">
        <v>986</v>
      </c>
      <c r="M690" t="s">
        <v>12</v>
      </c>
      <c r="N690" s="161"/>
      <c r="O690" s="50" t="s">
        <v>2348</v>
      </c>
      <c r="P690" s="50" t="s">
        <v>789</v>
      </c>
      <c r="Q690" s="5" t="s">
        <v>12</v>
      </c>
      <c r="R690" s="5" t="s">
        <v>12</v>
      </c>
    </row>
    <row r="691" spans="1:18" ht="15" hidden="1" customHeight="1" x14ac:dyDescent="0.25">
      <c r="A691" s="50" t="s">
        <v>40</v>
      </c>
      <c r="B691" s="55" t="s">
        <v>2351</v>
      </c>
      <c r="C691" s="50" t="s">
        <v>2352</v>
      </c>
      <c r="D691" s="50"/>
      <c r="E691" s="50" t="s">
        <v>18</v>
      </c>
      <c r="F691" s="50" t="str">
        <f t="shared" si="195"/>
        <v>-</v>
      </c>
      <c r="G691" s="50" t="str">
        <f t="shared" si="203"/>
        <v>-</v>
      </c>
      <c r="H691" s="50" t="s">
        <v>13</v>
      </c>
      <c r="I691" s="5" t="str">
        <f t="shared" si="194"/>
        <v>-</v>
      </c>
      <c r="J691" s="5" t="str">
        <f t="shared" si="181"/>
        <v>-</v>
      </c>
      <c r="K691" t="s">
        <v>1308</v>
      </c>
      <c r="L691" t="s">
        <v>12</v>
      </c>
      <c r="M691" t="s">
        <v>12</v>
      </c>
      <c r="N691" s="161"/>
      <c r="O691" s="50" t="s">
        <v>12</v>
      </c>
      <c r="P691" s="50" t="s">
        <v>12</v>
      </c>
      <c r="Q691" s="5" t="s">
        <v>12</v>
      </c>
      <c r="R691" s="5" t="s">
        <v>12</v>
      </c>
    </row>
    <row r="692" spans="1:18" ht="15" hidden="1" customHeight="1" x14ac:dyDescent="0.25">
      <c r="A692" s="50" t="s">
        <v>40</v>
      </c>
      <c r="B692" s="50" t="s">
        <v>818</v>
      </c>
      <c r="C692" s="50" t="s">
        <v>819</v>
      </c>
      <c r="D692" s="50"/>
      <c r="E692" s="50" t="s">
        <v>18</v>
      </c>
      <c r="F692" s="50" t="str">
        <f t="shared" si="195"/>
        <v>CLIENT SERVICES OFFICE</v>
      </c>
      <c r="G692" s="50" t="str">
        <f t="shared" si="203"/>
        <v>Client Services Manager</v>
      </c>
      <c r="H692" s="50" t="s">
        <v>14</v>
      </c>
      <c r="I692" s="5">
        <f t="shared" si="194"/>
        <v>190761</v>
      </c>
      <c r="J692" s="5" t="str">
        <f t="shared" si="181"/>
        <v>Manager</v>
      </c>
      <c r="K692" t="s">
        <v>1308</v>
      </c>
      <c r="L692" t="s">
        <v>1248</v>
      </c>
      <c r="M692">
        <v>190761</v>
      </c>
      <c r="N692" s="161"/>
      <c r="O692" s="50" t="s">
        <v>807</v>
      </c>
      <c r="P692" s="50" t="s">
        <v>820</v>
      </c>
      <c r="Q692" s="5" t="s">
        <v>12</v>
      </c>
      <c r="R692" s="5" t="s">
        <v>12</v>
      </c>
    </row>
    <row r="693" spans="1:18" ht="15" hidden="1" customHeight="1" x14ac:dyDescent="0.25">
      <c r="A693" s="50" t="s">
        <v>40</v>
      </c>
      <c r="B693" s="50" t="s">
        <v>2353</v>
      </c>
      <c r="C693" s="50" t="s">
        <v>2354</v>
      </c>
      <c r="D693" s="50"/>
      <c r="E693" s="50" t="s">
        <v>18</v>
      </c>
      <c r="F693" s="50" t="str">
        <f t="shared" si="195"/>
        <v>General Services</v>
      </c>
      <c r="G693" s="50" t="str">
        <f t="shared" si="203"/>
        <v>Housekeeping Supervisor</v>
      </c>
      <c r="H693" s="50" t="s">
        <v>13</v>
      </c>
      <c r="I693" s="5">
        <f t="shared" ref="I693:I718" si="212">M693</f>
        <v>231742</v>
      </c>
      <c r="J693" s="5" t="str">
        <f t="shared" si="181"/>
        <v>Supervisor</v>
      </c>
      <c r="K693" t="s">
        <v>1308</v>
      </c>
      <c r="L693" t="s">
        <v>986</v>
      </c>
      <c r="M693">
        <v>231742</v>
      </c>
      <c r="N693" s="161"/>
      <c r="O693" s="50" t="s">
        <v>2157</v>
      </c>
      <c r="P693" s="5" t="s">
        <v>739</v>
      </c>
      <c r="Q693" s="5" t="s">
        <v>12</v>
      </c>
      <c r="R693" s="5" t="s">
        <v>12</v>
      </c>
    </row>
    <row r="694" spans="1:18" ht="15" hidden="1" customHeight="1" x14ac:dyDescent="0.25">
      <c r="A694" s="50" t="s">
        <v>40</v>
      </c>
      <c r="B694" s="50" t="s">
        <v>2355</v>
      </c>
      <c r="C694" s="50" t="s">
        <v>2356</v>
      </c>
      <c r="D694" s="50" t="s">
        <v>2357</v>
      </c>
      <c r="E694" s="50" t="s">
        <v>18</v>
      </c>
      <c r="F694" s="50" t="str">
        <f t="shared" ref="F694" si="213">P694</f>
        <v>HSE</v>
      </c>
      <c r="G694" s="50" t="str">
        <f t="shared" ref="G694" si="214">O694</f>
        <v>Safetyman</v>
      </c>
      <c r="H694" s="50" t="s">
        <v>13</v>
      </c>
      <c r="I694" s="5" t="str">
        <f t="shared" ref="I694" si="215">M694</f>
        <v>-</v>
      </c>
      <c r="J694" s="5" t="str">
        <f t="shared" ref="J694" si="216">L694</f>
        <v>Staff</v>
      </c>
      <c r="K694" t="s">
        <v>1308</v>
      </c>
      <c r="L694" t="s">
        <v>942</v>
      </c>
      <c r="M694" t="s">
        <v>12</v>
      </c>
      <c r="N694" s="161">
        <v>45931</v>
      </c>
      <c r="O694" s="50" t="s">
        <v>2279</v>
      </c>
      <c r="P694" s="5" t="s">
        <v>749</v>
      </c>
      <c r="Q694" s="5" t="s">
        <v>2088</v>
      </c>
      <c r="R694" s="5" t="s">
        <v>12</v>
      </c>
    </row>
    <row r="695" spans="1:18" ht="15" hidden="1" customHeight="1" x14ac:dyDescent="0.25">
      <c r="A695" s="50" t="s">
        <v>40</v>
      </c>
      <c r="B695" s="55" t="s">
        <v>2358</v>
      </c>
      <c r="C695" s="50" t="s">
        <v>2359</v>
      </c>
      <c r="D695" s="50"/>
      <c r="E695" s="50" t="s">
        <v>18</v>
      </c>
      <c r="F695" s="50" t="str">
        <f t="shared" si="195"/>
        <v>-</v>
      </c>
      <c r="G695" s="50" t="str">
        <f t="shared" si="203"/>
        <v>-</v>
      </c>
      <c r="H695" s="50" t="s">
        <v>13</v>
      </c>
      <c r="I695" s="5" t="str">
        <f t="shared" si="212"/>
        <v>-</v>
      </c>
      <c r="J695" s="5" t="str">
        <f t="shared" si="181"/>
        <v>-</v>
      </c>
      <c r="K695" t="s">
        <v>1308</v>
      </c>
      <c r="L695" t="s">
        <v>12</v>
      </c>
      <c r="M695" t="s">
        <v>12</v>
      </c>
      <c r="N695" s="161"/>
      <c r="O695" s="50" t="s">
        <v>12</v>
      </c>
      <c r="P695" s="50" t="s">
        <v>12</v>
      </c>
      <c r="Q695" s="5" t="s">
        <v>12</v>
      </c>
      <c r="R695" s="5" t="s">
        <v>12</v>
      </c>
    </row>
    <row r="696" spans="1:18" ht="15" hidden="1" customHeight="1" x14ac:dyDescent="0.25">
      <c r="A696" s="50" t="s">
        <v>40</v>
      </c>
      <c r="B696" s="50" t="s">
        <v>2360</v>
      </c>
      <c r="C696" s="50" t="s">
        <v>2361</v>
      </c>
      <c r="D696" s="50"/>
      <c r="E696" s="50" t="s">
        <v>18</v>
      </c>
      <c r="F696" s="50" t="str">
        <f t="shared" si="195"/>
        <v>ENGINEERING</v>
      </c>
      <c r="G696" s="50" t="str">
        <f t="shared" si="203"/>
        <v>Engineering Administration Staff</v>
      </c>
      <c r="H696" s="50" t="s">
        <v>13</v>
      </c>
      <c r="I696" s="5">
        <f t="shared" si="212"/>
        <v>180600</v>
      </c>
      <c r="J696" s="5" t="str">
        <f t="shared" si="181"/>
        <v>Staff</v>
      </c>
      <c r="K696" t="s">
        <v>1308</v>
      </c>
      <c r="L696" t="s">
        <v>942</v>
      </c>
      <c r="M696">
        <v>180600</v>
      </c>
      <c r="N696" s="161"/>
      <c r="O696" s="50" t="s">
        <v>667</v>
      </c>
      <c r="P696" s="50" t="s">
        <v>2149</v>
      </c>
      <c r="Q696" s="5" t="s">
        <v>12</v>
      </c>
      <c r="R696" s="5" t="s">
        <v>12</v>
      </c>
    </row>
    <row r="697" spans="1:18" ht="15" hidden="1" customHeight="1" x14ac:dyDescent="0.25">
      <c r="A697" s="50" t="s">
        <v>40</v>
      </c>
      <c r="B697" s="55" t="s">
        <v>2362</v>
      </c>
      <c r="C697" s="50" t="s">
        <v>2363</v>
      </c>
      <c r="D697" s="50"/>
      <c r="E697" s="50" t="s">
        <v>18</v>
      </c>
      <c r="F697" s="50" t="str">
        <f t="shared" si="195"/>
        <v>-</v>
      </c>
      <c r="G697" s="50" t="str">
        <f t="shared" si="203"/>
        <v>-</v>
      </c>
      <c r="H697" s="50" t="s">
        <v>13</v>
      </c>
      <c r="I697" s="5" t="str">
        <f t="shared" si="212"/>
        <v>-</v>
      </c>
      <c r="J697" s="5" t="str">
        <f t="shared" si="181"/>
        <v>-</v>
      </c>
      <c r="K697" t="s">
        <v>1308</v>
      </c>
      <c r="L697" t="s">
        <v>12</v>
      </c>
      <c r="M697" t="s">
        <v>12</v>
      </c>
      <c r="N697" s="161"/>
      <c r="O697" s="50" t="s">
        <v>12</v>
      </c>
      <c r="P697" s="50" t="s">
        <v>12</v>
      </c>
      <c r="Q697" s="5" t="s">
        <v>12</v>
      </c>
      <c r="R697" s="5" t="s">
        <v>12</v>
      </c>
    </row>
    <row r="698" spans="1:18" ht="15" hidden="1" customHeight="1" x14ac:dyDescent="0.25">
      <c r="A698" s="5" t="s">
        <v>40</v>
      </c>
      <c r="B698" s="5" t="s">
        <v>585</v>
      </c>
      <c r="C698" t="s">
        <v>2364</v>
      </c>
      <c r="D698" s="5" t="s">
        <v>2365</v>
      </c>
      <c r="E698" s="5" t="s">
        <v>18</v>
      </c>
      <c r="F698" s="5" t="str">
        <f t="shared" si="195"/>
        <v>HR &amp; GA</v>
      </c>
      <c r="G698" s="5" t="str">
        <f t="shared" si="203"/>
        <v>GA Supervisor</v>
      </c>
      <c r="H698" s="5" t="s">
        <v>14</v>
      </c>
      <c r="I698" s="5" t="s">
        <v>12</v>
      </c>
      <c r="J698" s="5" t="str">
        <f t="shared" si="181"/>
        <v>Supervisor</v>
      </c>
      <c r="K698" t="s">
        <v>1308</v>
      </c>
      <c r="L698" t="s">
        <v>986</v>
      </c>
      <c r="M698" t="s">
        <v>12</v>
      </c>
      <c r="N698" s="161">
        <v>45870</v>
      </c>
      <c r="O698" s="50" t="s">
        <v>2366</v>
      </c>
      <c r="P698" s="50" t="s">
        <v>47</v>
      </c>
      <c r="Q698" s="5" t="s">
        <v>975</v>
      </c>
      <c r="R698" s="5" t="s">
        <v>12</v>
      </c>
    </row>
    <row r="699" spans="1:18" ht="15" hidden="1" customHeight="1" x14ac:dyDescent="0.25">
      <c r="A699" s="50" t="s">
        <v>40</v>
      </c>
      <c r="B699" s="50" t="s">
        <v>2367</v>
      </c>
      <c r="C699" s="50" t="s">
        <v>2368</v>
      </c>
      <c r="D699" s="50"/>
      <c r="E699" s="50" t="s">
        <v>18</v>
      </c>
      <c r="F699" s="50" t="str">
        <f t="shared" ref="F699:F718" si="217">P699</f>
        <v>CLIENT SERVICES OFFICE</v>
      </c>
      <c r="G699" s="50" t="str">
        <f t="shared" si="203"/>
        <v>Housekeeping Supervisor</v>
      </c>
      <c r="H699" s="50" t="s">
        <v>13</v>
      </c>
      <c r="I699" s="5">
        <f t="shared" si="212"/>
        <v>231473</v>
      </c>
      <c r="J699" s="5" t="str">
        <f t="shared" si="181"/>
        <v>Supervisor</v>
      </c>
      <c r="K699" t="s">
        <v>1308</v>
      </c>
      <c r="L699" t="s">
        <v>986</v>
      </c>
      <c r="M699">
        <v>231473</v>
      </c>
      <c r="N699" s="161"/>
      <c r="O699" s="50" t="s">
        <v>2157</v>
      </c>
      <c r="P699" s="50" t="s">
        <v>820</v>
      </c>
      <c r="Q699" s="5" t="s">
        <v>12</v>
      </c>
      <c r="R699" s="5" t="s">
        <v>12</v>
      </c>
    </row>
    <row r="700" spans="1:18" ht="15" hidden="1" customHeight="1" x14ac:dyDescent="0.25">
      <c r="A700" s="50" t="s">
        <v>40</v>
      </c>
      <c r="B700" s="50" t="s">
        <v>821</v>
      </c>
      <c r="C700" s="50" t="s">
        <v>822</v>
      </c>
      <c r="D700" s="50"/>
      <c r="E700" s="50" t="s">
        <v>18</v>
      </c>
      <c r="F700" s="50" t="str">
        <f t="shared" si="217"/>
        <v>Finance &amp; Accounting</v>
      </c>
      <c r="G700" s="50" t="str">
        <f t="shared" si="203"/>
        <v>Account Receivable Staff</v>
      </c>
      <c r="H700" s="50" t="s">
        <v>14</v>
      </c>
      <c r="I700" s="5">
        <f t="shared" si="212"/>
        <v>221309</v>
      </c>
      <c r="J700" s="5" t="str">
        <f t="shared" si="181"/>
        <v>Staff</v>
      </c>
      <c r="K700" t="s">
        <v>1308</v>
      </c>
      <c r="L700" t="s">
        <v>942</v>
      </c>
      <c r="M700">
        <v>221309</v>
      </c>
      <c r="N700" s="161"/>
      <c r="O700" s="50" t="s">
        <v>71</v>
      </c>
      <c r="P700" s="50" t="s">
        <v>51</v>
      </c>
      <c r="Q700" s="5" t="s">
        <v>12</v>
      </c>
      <c r="R700" s="5" t="s">
        <v>12</v>
      </c>
    </row>
    <row r="701" spans="1:18" ht="15" hidden="1" customHeight="1" x14ac:dyDescent="0.25">
      <c r="A701" s="50" t="s">
        <v>743</v>
      </c>
      <c r="B701" s="50" t="s">
        <v>2369</v>
      </c>
      <c r="C701" s="50" t="s">
        <v>2370</v>
      </c>
      <c r="D701" s="50"/>
      <c r="E701" s="50" t="s">
        <v>18</v>
      </c>
      <c r="F701" s="50" t="str">
        <f t="shared" si="217"/>
        <v>Engineering</v>
      </c>
      <c r="G701" s="50" t="str">
        <f t="shared" si="203"/>
        <v>Engineering Spv</v>
      </c>
      <c r="H701" s="50" t="s">
        <v>13</v>
      </c>
      <c r="I701" s="5" t="str">
        <f t="shared" si="212"/>
        <v>-</v>
      </c>
      <c r="J701" s="5" t="str">
        <f t="shared" si="181"/>
        <v>Supervisor</v>
      </c>
      <c r="K701" t="s">
        <v>1308</v>
      </c>
      <c r="L701" t="s">
        <v>986</v>
      </c>
      <c r="M701" t="s">
        <v>12</v>
      </c>
      <c r="N701" s="161"/>
      <c r="O701" s="50" t="s">
        <v>2371</v>
      </c>
      <c r="P701" s="50" t="s">
        <v>271</v>
      </c>
      <c r="Q701" s="5" t="s">
        <v>12</v>
      </c>
      <c r="R701" s="5" t="s">
        <v>12</v>
      </c>
    </row>
    <row r="702" spans="1:18" ht="15" hidden="1" customHeight="1" x14ac:dyDescent="0.25">
      <c r="A702" s="50" t="s">
        <v>40</v>
      </c>
      <c r="B702" s="55" t="s">
        <v>2372</v>
      </c>
      <c r="C702" s="50" t="s">
        <v>2373</v>
      </c>
      <c r="D702" s="50"/>
      <c r="E702" s="50" t="s">
        <v>18</v>
      </c>
      <c r="F702" s="50" t="str">
        <f t="shared" si="217"/>
        <v>-</v>
      </c>
      <c r="G702" s="50" t="str">
        <f t="shared" si="203"/>
        <v>-</v>
      </c>
      <c r="H702" s="50" t="s">
        <v>13</v>
      </c>
      <c r="I702" s="5" t="str">
        <f t="shared" si="212"/>
        <v>-</v>
      </c>
      <c r="J702" s="5" t="str">
        <f t="shared" si="181"/>
        <v>-</v>
      </c>
      <c r="K702" t="s">
        <v>1308</v>
      </c>
      <c r="L702" t="s">
        <v>12</v>
      </c>
      <c r="M702" t="s">
        <v>12</v>
      </c>
      <c r="N702" s="161"/>
      <c r="O702" s="50" t="s">
        <v>12</v>
      </c>
      <c r="P702" s="50" t="s">
        <v>12</v>
      </c>
      <c r="Q702" s="5" t="s">
        <v>12</v>
      </c>
      <c r="R702" s="5" t="s">
        <v>12</v>
      </c>
    </row>
    <row r="703" spans="1:18" ht="15" hidden="1" customHeight="1" x14ac:dyDescent="0.25">
      <c r="A703" s="50" t="s">
        <v>40</v>
      </c>
      <c r="B703" s="50" t="s">
        <v>2374</v>
      </c>
      <c r="C703" s="50" t="s">
        <v>2375</v>
      </c>
      <c r="D703" s="50" t="s">
        <v>2376</v>
      </c>
      <c r="E703" s="50" t="s">
        <v>18</v>
      </c>
      <c r="F703" s="50" t="str">
        <f t="shared" ref="F703" si="218">P703</f>
        <v>Finance &amp; Accounting</v>
      </c>
      <c r="G703" s="50" t="str">
        <f t="shared" ref="G703" si="219">O703</f>
        <v>Deputy Finance &amp; Accounting Manager</v>
      </c>
      <c r="H703" s="50" t="s">
        <v>14</v>
      </c>
      <c r="I703" s="5" t="str">
        <f t="shared" ref="I703" si="220">M703</f>
        <v>-</v>
      </c>
      <c r="J703" s="5" t="str">
        <f t="shared" si="181"/>
        <v>Assistant Manager</v>
      </c>
      <c r="K703" t="s">
        <v>1308</v>
      </c>
      <c r="L703" t="s">
        <v>1120</v>
      </c>
      <c r="M703" t="s">
        <v>12</v>
      </c>
      <c r="N703" s="161">
        <v>45929</v>
      </c>
      <c r="O703" s="50" t="s">
        <v>2377</v>
      </c>
      <c r="P703" s="5" t="s">
        <v>51</v>
      </c>
      <c r="Q703" s="5" t="s">
        <v>982</v>
      </c>
      <c r="R703" s="5" t="s">
        <v>12</v>
      </c>
    </row>
    <row r="704" spans="1:18" ht="15" hidden="1" customHeight="1" x14ac:dyDescent="0.25">
      <c r="A704" s="50" t="s">
        <v>40</v>
      </c>
      <c r="B704" s="50" t="s">
        <v>825</v>
      </c>
      <c r="C704" s="50" t="s">
        <v>826</v>
      </c>
      <c r="D704" s="50"/>
      <c r="E704" s="50" t="s">
        <v>18</v>
      </c>
      <c r="F704" s="50" t="str">
        <f t="shared" si="217"/>
        <v>Procurement</v>
      </c>
      <c r="G704" s="50" t="str">
        <f t="shared" si="203"/>
        <v>Purchasing Staff</v>
      </c>
      <c r="H704" s="50" t="s">
        <v>14</v>
      </c>
      <c r="I704" s="5">
        <f t="shared" si="212"/>
        <v>231474</v>
      </c>
      <c r="J704" s="5" t="str">
        <f t="shared" ref="J704:J718" si="221">L704</f>
        <v>Staff</v>
      </c>
      <c r="K704" t="s">
        <v>1308</v>
      </c>
      <c r="L704" t="s">
        <v>942</v>
      </c>
      <c r="M704">
        <v>231474</v>
      </c>
      <c r="N704" s="161"/>
      <c r="O704" s="50" t="s">
        <v>659</v>
      </c>
      <c r="P704" s="5" t="s">
        <v>183</v>
      </c>
      <c r="Q704" s="5" t="s">
        <v>12</v>
      </c>
      <c r="R704" s="5" t="s">
        <v>12</v>
      </c>
    </row>
    <row r="705" spans="1:18" ht="15" hidden="1" customHeight="1" x14ac:dyDescent="0.25">
      <c r="A705" s="50" t="s">
        <v>40</v>
      </c>
      <c r="B705" s="50" t="s">
        <v>2378</v>
      </c>
      <c r="C705" s="50" t="s">
        <v>2379</v>
      </c>
      <c r="D705" s="50"/>
      <c r="E705" s="50" t="s">
        <v>18</v>
      </c>
      <c r="F705" s="50" t="str">
        <f t="shared" si="217"/>
        <v>CLIENT SERVICES OFFICE</v>
      </c>
      <c r="G705" s="50" t="str">
        <f t="shared" si="203"/>
        <v>Housekeeping Supervisor</v>
      </c>
      <c r="H705" s="50" t="s">
        <v>13</v>
      </c>
      <c r="I705" s="5">
        <f t="shared" si="212"/>
        <v>210929</v>
      </c>
      <c r="J705" s="5" t="str">
        <f t="shared" si="221"/>
        <v>Supervisor</v>
      </c>
      <c r="K705" t="s">
        <v>1308</v>
      </c>
      <c r="L705" t="s">
        <v>986</v>
      </c>
      <c r="M705">
        <v>210929</v>
      </c>
      <c r="N705" s="161"/>
      <c r="O705" s="50" t="s">
        <v>2157</v>
      </c>
      <c r="P705" s="50" t="s">
        <v>820</v>
      </c>
      <c r="Q705" s="5" t="s">
        <v>12</v>
      </c>
      <c r="R705" s="5" t="s">
        <v>12</v>
      </c>
    </row>
    <row r="706" spans="1:18" ht="15" hidden="1" customHeight="1" x14ac:dyDescent="0.25">
      <c r="A706" s="50" t="s">
        <v>40</v>
      </c>
      <c r="B706" s="50" t="s">
        <v>2380</v>
      </c>
      <c r="C706" s="50" t="s">
        <v>2381</v>
      </c>
      <c r="D706" s="50"/>
      <c r="E706" s="50" t="s">
        <v>18</v>
      </c>
      <c r="F706" s="50" t="str">
        <f t="shared" si="217"/>
        <v>ENGINEERING</v>
      </c>
      <c r="G706" s="50" t="str">
        <f t="shared" ref="G706:G718" si="222">O706</f>
        <v>Engineering Administration Staff</v>
      </c>
      <c r="H706" s="50" t="s">
        <v>13</v>
      </c>
      <c r="I706" s="5">
        <f t="shared" si="212"/>
        <v>241383</v>
      </c>
      <c r="J706" s="5" t="str">
        <f t="shared" si="221"/>
        <v>Staff</v>
      </c>
      <c r="K706" t="s">
        <v>1308</v>
      </c>
      <c r="L706" t="s">
        <v>942</v>
      </c>
      <c r="M706">
        <v>241383</v>
      </c>
      <c r="N706" s="161"/>
      <c r="O706" s="50" t="s">
        <v>667</v>
      </c>
      <c r="P706" s="50" t="s">
        <v>2149</v>
      </c>
      <c r="Q706" s="5" t="s">
        <v>12</v>
      </c>
      <c r="R706" s="5" t="s">
        <v>12</v>
      </c>
    </row>
    <row r="707" spans="1:18" ht="15" hidden="1" customHeight="1" x14ac:dyDescent="0.25">
      <c r="A707" s="50" t="s">
        <v>40</v>
      </c>
      <c r="B707" s="50" t="s">
        <v>827</v>
      </c>
      <c r="C707" s="50" t="s">
        <v>828</v>
      </c>
      <c r="D707" s="50"/>
      <c r="E707" s="50" t="s">
        <v>18</v>
      </c>
      <c r="F707" s="50" t="str">
        <f t="shared" si="217"/>
        <v>Procurement</v>
      </c>
      <c r="G707" s="50" t="str">
        <f t="shared" si="222"/>
        <v>Procurement Manager</v>
      </c>
      <c r="H707" s="50" t="s">
        <v>14</v>
      </c>
      <c r="I707" s="5">
        <f t="shared" si="212"/>
        <v>181061</v>
      </c>
      <c r="J707" s="5" t="str">
        <f t="shared" si="221"/>
        <v>Manager</v>
      </c>
      <c r="K707" t="s">
        <v>1308</v>
      </c>
      <c r="L707" t="s">
        <v>1248</v>
      </c>
      <c r="M707">
        <v>181061</v>
      </c>
      <c r="N707" s="161"/>
      <c r="O707" s="50" t="s">
        <v>525</v>
      </c>
      <c r="P707" s="5" t="s">
        <v>183</v>
      </c>
      <c r="Q707" s="5" t="s">
        <v>12</v>
      </c>
      <c r="R707" s="5" t="s">
        <v>12</v>
      </c>
    </row>
    <row r="708" spans="1:18" ht="15" hidden="1" customHeight="1" x14ac:dyDescent="0.25">
      <c r="A708" s="50" t="s">
        <v>40</v>
      </c>
      <c r="B708" s="50" t="s">
        <v>829</v>
      </c>
      <c r="C708" s="50" t="s">
        <v>830</v>
      </c>
      <c r="D708" s="50"/>
      <c r="E708" s="50" t="s">
        <v>18</v>
      </c>
      <c r="F708" s="50" t="str">
        <f t="shared" si="217"/>
        <v>Finance &amp; Accounting</v>
      </c>
      <c r="G708" s="50" t="str">
        <f t="shared" si="222"/>
        <v>Tax Staff</v>
      </c>
      <c r="H708" s="50" t="s">
        <v>14</v>
      </c>
      <c r="I708" s="5" t="str">
        <f t="shared" si="212"/>
        <v>241389</v>
      </c>
      <c r="J708" s="5" t="str">
        <f t="shared" si="221"/>
        <v>Staff</v>
      </c>
      <c r="K708" t="s">
        <v>1308</v>
      </c>
      <c r="L708" t="s">
        <v>942</v>
      </c>
      <c r="M708" s="165" t="s">
        <v>2382</v>
      </c>
      <c r="N708" s="161"/>
      <c r="O708" s="50" t="s">
        <v>99</v>
      </c>
      <c r="P708" s="50" t="s">
        <v>51</v>
      </c>
      <c r="Q708" s="5" t="s">
        <v>12</v>
      </c>
      <c r="R708" s="5" t="s">
        <v>12</v>
      </c>
    </row>
    <row r="709" spans="1:18" ht="15" hidden="1" customHeight="1" x14ac:dyDescent="0.25">
      <c r="A709" s="50" t="s">
        <v>40</v>
      </c>
      <c r="B709" s="50" t="s">
        <v>2383</v>
      </c>
      <c r="C709" s="50" t="s">
        <v>2384</v>
      </c>
      <c r="D709" s="50"/>
      <c r="E709" s="50" t="s">
        <v>18</v>
      </c>
      <c r="F709" s="50" t="str">
        <f t="shared" si="217"/>
        <v>SECURITY &amp; PARKING</v>
      </c>
      <c r="G709" s="50" t="str">
        <f t="shared" si="222"/>
        <v>Junior Security Supervisor</v>
      </c>
      <c r="H709" s="50" t="s">
        <v>13</v>
      </c>
      <c r="I709" s="5">
        <f t="shared" si="212"/>
        <v>250334</v>
      </c>
      <c r="J709" s="5" t="str">
        <f t="shared" si="221"/>
        <v>Supervisor</v>
      </c>
      <c r="K709" t="s">
        <v>1308</v>
      </c>
      <c r="L709" t="s">
        <v>986</v>
      </c>
      <c r="M709">
        <v>250334</v>
      </c>
      <c r="N709" s="161">
        <v>45757</v>
      </c>
      <c r="O709" s="50" t="s">
        <v>2385</v>
      </c>
      <c r="P709" s="50" t="s">
        <v>2141</v>
      </c>
      <c r="Q709" s="5" t="s">
        <v>12</v>
      </c>
      <c r="R709" s="5" t="s">
        <v>12</v>
      </c>
    </row>
    <row r="710" spans="1:18" ht="15" hidden="1" customHeight="1" x14ac:dyDescent="0.25">
      <c r="A710" s="50" t="s">
        <v>40</v>
      </c>
      <c r="B710" s="50" t="s">
        <v>2386</v>
      </c>
      <c r="C710" s="50" t="s">
        <v>2387</v>
      </c>
      <c r="D710" s="50"/>
      <c r="E710" s="50" t="s">
        <v>18</v>
      </c>
      <c r="F710" s="50" t="str">
        <f t="shared" si="217"/>
        <v>ENGINEERING</v>
      </c>
      <c r="G710" s="50" t="str">
        <f t="shared" si="222"/>
        <v>Operational Handling Complaint Supervisor</v>
      </c>
      <c r="H710" s="50" t="s">
        <v>13</v>
      </c>
      <c r="I710" s="5">
        <f t="shared" si="212"/>
        <v>240464</v>
      </c>
      <c r="J710" s="5" t="str">
        <f t="shared" si="221"/>
        <v>Supervisor</v>
      </c>
      <c r="K710" t="s">
        <v>1308</v>
      </c>
      <c r="L710" t="s">
        <v>986</v>
      </c>
      <c r="M710">
        <v>240464</v>
      </c>
      <c r="N710" s="161"/>
      <c r="O710" s="50" t="s">
        <v>2388</v>
      </c>
      <c r="P710" s="50" t="s">
        <v>2149</v>
      </c>
      <c r="Q710" s="5" t="s">
        <v>12</v>
      </c>
      <c r="R710" s="5" t="s">
        <v>12</v>
      </c>
    </row>
    <row r="711" spans="1:18" ht="15" hidden="1" customHeight="1" x14ac:dyDescent="0.25">
      <c r="A711" s="50" t="s">
        <v>40</v>
      </c>
      <c r="B711" s="50" t="s">
        <v>2389</v>
      </c>
      <c r="C711" s="50" t="s">
        <v>2390</v>
      </c>
      <c r="D711" s="50"/>
      <c r="E711" s="50" t="s">
        <v>18</v>
      </c>
      <c r="F711" s="50" t="str">
        <f t="shared" si="217"/>
        <v>CLIENT SERVICES APARTMENT</v>
      </c>
      <c r="G711" s="50" t="str">
        <f t="shared" si="222"/>
        <v>Fit Out Supervisor</v>
      </c>
      <c r="H711" s="50" t="s">
        <v>13</v>
      </c>
      <c r="I711" s="5">
        <f t="shared" si="212"/>
        <v>221382</v>
      </c>
      <c r="J711" s="5" t="str">
        <f t="shared" si="221"/>
        <v>Supervisor</v>
      </c>
      <c r="K711" t="s">
        <v>1308</v>
      </c>
      <c r="L711" t="s">
        <v>986</v>
      </c>
      <c r="M711">
        <v>221382</v>
      </c>
      <c r="N711" s="161"/>
      <c r="O711" s="50" t="s">
        <v>712</v>
      </c>
      <c r="P711" s="50" t="s">
        <v>806</v>
      </c>
      <c r="Q711" s="5" t="s">
        <v>12</v>
      </c>
      <c r="R711" s="5" t="s">
        <v>12</v>
      </c>
    </row>
    <row r="712" spans="1:18" ht="15" hidden="1" customHeight="1" x14ac:dyDescent="0.25">
      <c r="A712" s="50" t="s">
        <v>40</v>
      </c>
      <c r="B712" s="55" t="s">
        <v>2391</v>
      </c>
      <c r="C712" s="50" t="s">
        <v>2392</v>
      </c>
      <c r="D712" s="50"/>
      <c r="E712" s="50" t="s">
        <v>18</v>
      </c>
      <c r="F712" s="50" t="str">
        <f t="shared" si="217"/>
        <v>-</v>
      </c>
      <c r="G712" s="50" t="str">
        <f t="shared" si="222"/>
        <v>-</v>
      </c>
      <c r="H712" s="50" t="s">
        <v>13</v>
      </c>
      <c r="I712" s="5" t="str">
        <f t="shared" si="212"/>
        <v>-</v>
      </c>
      <c r="J712" s="5" t="str">
        <f t="shared" si="221"/>
        <v>-</v>
      </c>
      <c r="K712" t="s">
        <v>1308</v>
      </c>
      <c r="L712" t="s">
        <v>12</v>
      </c>
      <c r="M712" t="s">
        <v>12</v>
      </c>
      <c r="N712" s="161"/>
      <c r="O712" s="50" t="s">
        <v>12</v>
      </c>
      <c r="P712" s="50" t="s">
        <v>12</v>
      </c>
      <c r="Q712" s="5" t="s">
        <v>12</v>
      </c>
      <c r="R712" s="5" t="s">
        <v>12</v>
      </c>
    </row>
    <row r="713" spans="1:18" ht="15" hidden="1" customHeight="1" x14ac:dyDescent="0.25">
      <c r="A713" s="50" t="s">
        <v>40</v>
      </c>
      <c r="B713" s="50" t="s">
        <v>2393</v>
      </c>
      <c r="C713" s="50" t="s">
        <v>2394</v>
      </c>
      <c r="D713" s="50"/>
      <c r="E713" s="50" t="s">
        <v>18</v>
      </c>
      <c r="F713" s="50" t="str">
        <f t="shared" si="217"/>
        <v>CLIENT SERVICES APARTMENT</v>
      </c>
      <c r="G713" s="50" t="str">
        <f t="shared" si="222"/>
        <v>Tenant Relation Supervisor</v>
      </c>
      <c r="H713" s="50" t="s">
        <v>13</v>
      </c>
      <c r="I713" s="5">
        <f t="shared" si="212"/>
        <v>231156</v>
      </c>
      <c r="J713" s="5" t="str">
        <f t="shared" si="221"/>
        <v>Supervisor</v>
      </c>
      <c r="K713" t="s">
        <v>1308</v>
      </c>
      <c r="L713" t="s">
        <v>986</v>
      </c>
      <c r="M713">
        <v>231156</v>
      </c>
      <c r="N713" s="161"/>
      <c r="O713" s="50" t="s">
        <v>720</v>
      </c>
      <c r="P713" s="50" t="s">
        <v>806</v>
      </c>
      <c r="Q713" s="5" t="s">
        <v>12</v>
      </c>
      <c r="R713" s="5" t="s">
        <v>12</v>
      </c>
    </row>
    <row r="714" spans="1:18" ht="15" hidden="1" customHeight="1" x14ac:dyDescent="0.25">
      <c r="A714" s="50" t="s">
        <v>40</v>
      </c>
      <c r="B714" s="55" t="s">
        <v>2395</v>
      </c>
      <c r="C714" s="50" t="s">
        <v>2396</v>
      </c>
      <c r="D714" s="50"/>
      <c r="E714" s="50" t="s">
        <v>18</v>
      </c>
      <c r="F714" s="50" t="str">
        <f t="shared" si="217"/>
        <v>-</v>
      </c>
      <c r="G714" s="50" t="str">
        <f t="shared" si="222"/>
        <v>-</v>
      </c>
      <c r="H714" s="50" t="s">
        <v>13</v>
      </c>
      <c r="I714" s="5" t="str">
        <f t="shared" si="212"/>
        <v>-</v>
      </c>
      <c r="J714" s="5" t="str">
        <f t="shared" si="221"/>
        <v>-</v>
      </c>
      <c r="K714" t="s">
        <v>1308</v>
      </c>
      <c r="L714" t="s">
        <v>12</v>
      </c>
      <c r="M714" t="s">
        <v>12</v>
      </c>
      <c r="N714" s="161"/>
      <c r="O714" s="50" t="s">
        <v>12</v>
      </c>
      <c r="P714" s="50" t="s">
        <v>12</v>
      </c>
      <c r="Q714" s="5" t="s">
        <v>12</v>
      </c>
      <c r="R714" s="5" t="s">
        <v>12</v>
      </c>
    </row>
    <row r="715" spans="1:18" ht="15" hidden="1" customHeight="1" x14ac:dyDescent="0.25">
      <c r="A715" s="50" t="s">
        <v>40</v>
      </c>
      <c r="B715" s="50" t="s">
        <v>2397</v>
      </c>
      <c r="C715" s="50" t="s">
        <v>2398</v>
      </c>
      <c r="D715" s="50"/>
      <c r="E715" s="50" t="s">
        <v>18</v>
      </c>
      <c r="F715" s="50" t="str">
        <f t="shared" si="217"/>
        <v>Security</v>
      </c>
      <c r="G715" s="50" t="str">
        <f t="shared" si="222"/>
        <v>Security Supervisor</v>
      </c>
      <c r="H715" s="50" t="s">
        <v>13</v>
      </c>
      <c r="I715" s="5" t="str">
        <f t="shared" si="212"/>
        <v>-</v>
      </c>
      <c r="J715" s="5" t="str">
        <f t="shared" si="221"/>
        <v>Supervisor</v>
      </c>
      <c r="K715" t="s">
        <v>1308</v>
      </c>
      <c r="L715" t="s">
        <v>986</v>
      </c>
      <c r="M715" s="165" t="s">
        <v>12</v>
      </c>
      <c r="N715" s="161">
        <v>45785</v>
      </c>
      <c r="O715" s="50" t="s">
        <v>1175</v>
      </c>
      <c r="P715" s="50" t="s">
        <v>713</v>
      </c>
      <c r="Q715" s="5" t="s">
        <v>12</v>
      </c>
      <c r="R715" s="5" t="s">
        <v>12</v>
      </c>
    </row>
    <row r="716" spans="1:18" ht="15" hidden="1" customHeight="1" x14ac:dyDescent="0.25">
      <c r="A716" s="50" t="s">
        <v>40</v>
      </c>
      <c r="B716" s="50" t="s">
        <v>2399</v>
      </c>
      <c r="C716" s="50" t="s">
        <v>2400</v>
      </c>
      <c r="D716" s="50"/>
      <c r="E716" s="50" t="s">
        <v>18</v>
      </c>
      <c r="F716" s="50" t="str">
        <f t="shared" si="217"/>
        <v>Tenant Relation</v>
      </c>
      <c r="G716" s="50" t="str">
        <f t="shared" si="222"/>
        <v>Tenant Relation Administration Staff</v>
      </c>
      <c r="H716" s="50" t="s">
        <v>13</v>
      </c>
      <c r="I716" s="5" t="str">
        <f t="shared" si="212"/>
        <v>241256</v>
      </c>
      <c r="J716" s="5" t="str">
        <f t="shared" si="221"/>
        <v>Staff</v>
      </c>
      <c r="K716" t="s">
        <v>1308</v>
      </c>
      <c r="L716" t="s">
        <v>942</v>
      </c>
      <c r="M716" s="165" t="s">
        <v>2401</v>
      </c>
      <c r="N716" s="161"/>
      <c r="O716" s="50" t="s">
        <v>1985</v>
      </c>
      <c r="P716" s="50" t="s">
        <v>682</v>
      </c>
      <c r="Q716" s="5" t="s">
        <v>12</v>
      </c>
      <c r="R716" s="5" t="s">
        <v>12</v>
      </c>
    </row>
    <row r="717" spans="1:18" ht="15" hidden="1" customHeight="1" x14ac:dyDescent="0.25">
      <c r="A717" s="50" t="s">
        <v>40</v>
      </c>
      <c r="B717" s="50" t="s">
        <v>833</v>
      </c>
      <c r="C717" s="50" t="s">
        <v>834</v>
      </c>
      <c r="D717" s="50" t="s">
        <v>2402</v>
      </c>
      <c r="E717" s="50" t="s">
        <v>17</v>
      </c>
      <c r="F717" s="50" t="str">
        <f t="shared" si="217"/>
        <v>Hospitality</v>
      </c>
      <c r="G717" s="50" t="str">
        <f t="shared" si="222"/>
        <v>Hospitality Purchasing Manager</v>
      </c>
      <c r="H717" s="5" t="s">
        <v>14</v>
      </c>
      <c r="I717" s="5" t="str">
        <f t="shared" si="212"/>
        <v>-</v>
      </c>
      <c r="J717" s="5" t="str">
        <f t="shared" si="221"/>
        <v>Manager</v>
      </c>
      <c r="K717" t="s">
        <v>1308</v>
      </c>
      <c r="L717" t="s">
        <v>1248</v>
      </c>
      <c r="M717" s="165" t="s">
        <v>12</v>
      </c>
      <c r="N717" s="161">
        <v>45761</v>
      </c>
      <c r="O717" s="50" t="s">
        <v>836</v>
      </c>
      <c r="P717" s="50" t="s">
        <v>835</v>
      </c>
      <c r="Q717" t="s">
        <v>1223</v>
      </c>
      <c r="R717" s="5" t="s">
        <v>12</v>
      </c>
    </row>
    <row r="718" spans="1:18" ht="15" hidden="1" customHeight="1" x14ac:dyDescent="0.25">
      <c r="A718" s="50" t="s">
        <v>40</v>
      </c>
      <c r="B718" s="50" t="s">
        <v>837</v>
      </c>
      <c r="C718" s="50" t="s">
        <v>838</v>
      </c>
      <c r="D718" s="50"/>
      <c r="E718" s="50" t="s">
        <v>18</v>
      </c>
      <c r="F718" s="50" t="str">
        <f t="shared" si="217"/>
        <v>Engineering</v>
      </c>
      <c r="G718" s="50" t="str">
        <f t="shared" si="222"/>
        <v>Engineering Assistant Manager</v>
      </c>
      <c r="H718" s="50" t="s">
        <v>14</v>
      </c>
      <c r="I718" s="5" t="str">
        <f t="shared" si="212"/>
        <v>240625</v>
      </c>
      <c r="J718" s="5" t="str">
        <f t="shared" si="221"/>
        <v>Assistant Manager</v>
      </c>
      <c r="K718" t="s">
        <v>1308</v>
      </c>
      <c r="L718" t="s">
        <v>1120</v>
      </c>
      <c r="M718" s="165" t="s">
        <v>2403</v>
      </c>
      <c r="N718" s="161"/>
      <c r="O718" s="50" t="s">
        <v>584</v>
      </c>
      <c r="P718" s="50" t="s">
        <v>271</v>
      </c>
      <c r="Q718" s="5" t="s">
        <v>12</v>
      </c>
      <c r="R718" s="5" t="s">
        <v>12</v>
      </c>
    </row>
  </sheetData>
  <autoFilter ref="A1:R718" xr:uid="{FF29EE5E-C0B9-4FFB-B030-BD6537FF861E}">
    <filterColumn colId="5">
      <filters>
        <filter val="Innovation"/>
      </filters>
    </filterColumn>
  </autoFilter>
  <conditionalFormatting sqref="B408">
    <cfRule type="duplicateValues" dxfId="7" priority="99"/>
  </conditionalFormatting>
  <conditionalFormatting sqref="B526:B601 B409:B491 B381:B407 B493:B524 B2:B41 B43:B76 B78:B379">
    <cfRule type="duplicateValues" dxfId="6" priority="98"/>
  </conditionalFormatting>
  <conditionalFormatting sqref="B662">
    <cfRule type="duplicateValues" dxfId="5" priority="3"/>
  </conditionalFormatting>
  <conditionalFormatting sqref="B698">
    <cfRule type="duplicateValues" dxfId="4" priority="2"/>
  </conditionalFormatting>
  <conditionalFormatting sqref="R248">
    <cfRule type="duplicateValues" dxfId="3" priority="1"/>
  </conditionalFormatting>
  <hyperlinks>
    <hyperlink ref="C355" r:id="rId1" xr:uid="{ABEA6B92-7087-4247-9A63-52D256ECE75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F71CAA-6EFC-40A0-ADF4-368514B2E428}">
          <x14:formula1>
            <xm:f>Help!$A$20:$A$30</xm:f>
          </x14:formula1>
          <xm:sqref>E2:E718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E53E-6DE0-476D-85A9-EFA7458CAE53}">
  <sheetPr>
    <tabColor rgb="FFFFFF00"/>
  </sheetPr>
  <dimension ref="A1:J25"/>
  <sheetViews>
    <sheetView workbookViewId="0">
      <selection activeCell="H25" sqref="H25:I25"/>
    </sheetView>
  </sheetViews>
  <sheetFormatPr defaultRowHeight="15" x14ac:dyDescent="0.25"/>
  <cols>
    <col min="1" max="1" width="3.140625" bestFit="1" customWidth="1"/>
    <col min="2" max="2" width="4.5703125" bestFit="1" customWidth="1"/>
    <col min="3" max="3" width="26.5703125" bestFit="1" customWidth="1"/>
    <col min="4" max="4" width="29" bestFit="1" customWidth="1"/>
    <col min="5" max="5" width="7.140625" bestFit="1" customWidth="1"/>
    <col min="6" max="6" width="10.85546875" bestFit="1" customWidth="1"/>
    <col min="7" max="7" width="32.140625" bestFit="1" customWidth="1"/>
    <col min="8" max="8" width="11.42578125" bestFit="1" customWidth="1"/>
    <col min="9" max="9" width="14.140625" bestFit="1" customWidth="1"/>
  </cols>
  <sheetData>
    <row r="1" spans="1:9" x14ac:dyDescent="0.25">
      <c r="A1" t="s">
        <v>2404</v>
      </c>
      <c r="B1" t="s">
        <v>35</v>
      </c>
      <c r="C1" t="s">
        <v>36</v>
      </c>
      <c r="D1" t="s">
        <v>37</v>
      </c>
      <c r="E1" t="s">
        <v>29</v>
      </c>
      <c r="F1" t="s">
        <v>38</v>
      </c>
      <c r="G1" t="s">
        <v>39</v>
      </c>
      <c r="H1" t="s">
        <v>2405</v>
      </c>
      <c r="I1" t="s">
        <v>2406</v>
      </c>
    </row>
    <row r="2" spans="1:9" x14ac:dyDescent="0.25">
      <c r="B2" t="s">
        <v>40</v>
      </c>
      <c r="C2" t="s">
        <v>1914</v>
      </c>
      <c r="D2" t="s">
        <v>1915</v>
      </c>
      <c r="E2" t="s">
        <v>856</v>
      </c>
      <c r="F2" t="s">
        <v>608</v>
      </c>
      <c r="G2" t="s">
        <v>1916</v>
      </c>
      <c r="H2" t="s">
        <v>13</v>
      </c>
      <c r="I2" t="s">
        <v>14</v>
      </c>
    </row>
    <row r="3" spans="1:9" x14ac:dyDescent="0.25">
      <c r="B3" t="s">
        <v>40</v>
      </c>
      <c r="C3" t="s">
        <v>1917</v>
      </c>
      <c r="D3" t="s">
        <v>1918</v>
      </c>
      <c r="E3" t="s">
        <v>856</v>
      </c>
      <c r="F3" t="s">
        <v>608</v>
      </c>
      <c r="G3" t="s">
        <v>1920</v>
      </c>
      <c r="H3" t="s">
        <v>13</v>
      </c>
      <c r="I3" t="s">
        <v>14</v>
      </c>
    </row>
    <row r="4" spans="1:9" x14ac:dyDescent="0.25">
      <c r="B4" t="s">
        <v>40</v>
      </c>
      <c r="C4" t="s">
        <v>1942</v>
      </c>
      <c r="D4" t="s">
        <v>1943</v>
      </c>
      <c r="E4" t="s">
        <v>856</v>
      </c>
      <c r="F4" t="s">
        <v>608</v>
      </c>
      <c r="G4" t="s">
        <v>1944</v>
      </c>
      <c r="H4" t="s">
        <v>13</v>
      </c>
      <c r="I4" t="s">
        <v>14</v>
      </c>
    </row>
    <row r="5" spans="1:9" x14ac:dyDescent="0.25">
      <c r="B5" t="s">
        <v>40</v>
      </c>
      <c r="C5" t="s">
        <v>1946</v>
      </c>
      <c r="D5" t="s">
        <v>1947</v>
      </c>
      <c r="E5" t="s">
        <v>856</v>
      </c>
      <c r="F5" t="s">
        <v>608</v>
      </c>
      <c r="G5" t="s">
        <v>1944</v>
      </c>
      <c r="H5" t="s">
        <v>13</v>
      </c>
      <c r="I5" t="s">
        <v>14</v>
      </c>
    </row>
    <row r="6" spans="1:9" x14ac:dyDescent="0.25">
      <c r="B6" t="s">
        <v>40</v>
      </c>
      <c r="C6" t="s">
        <v>1948</v>
      </c>
      <c r="D6" t="s">
        <v>1949</v>
      </c>
      <c r="E6" t="s">
        <v>856</v>
      </c>
      <c r="F6" t="s">
        <v>608</v>
      </c>
      <c r="G6" t="s">
        <v>1944</v>
      </c>
      <c r="H6" t="s">
        <v>13</v>
      </c>
      <c r="I6" t="s">
        <v>14</v>
      </c>
    </row>
    <row r="7" spans="1:9" x14ac:dyDescent="0.25">
      <c r="B7" t="s">
        <v>40</v>
      </c>
      <c r="C7" t="s">
        <v>1950</v>
      </c>
      <c r="D7" t="s">
        <v>1951</v>
      </c>
      <c r="E7" t="s">
        <v>856</v>
      </c>
      <c r="F7" t="s">
        <v>608</v>
      </c>
      <c r="G7" t="s">
        <v>1944</v>
      </c>
      <c r="H7" t="s">
        <v>13</v>
      </c>
      <c r="I7" t="s">
        <v>14</v>
      </c>
    </row>
    <row r="8" spans="1:9" x14ac:dyDescent="0.25">
      <c r="B8" t="s">
        <v>40</v>
      </c>
      <c r="C8" t="s">
        <v>1764</v>
      </c>
      <c r="D8" t="s">
        <v>1765</v>
      </c>
      <c r="E8" t="s">
        <v>17</v>
      </c>
      <c r="F8" t="s">
        <v>148</v>
      </c>
      <c r="G8" t="s">
        <v>712</v>
      </c>
      <c r="H8" t="s">
        <v>13</v>
      </c>
      <c r="I8" t="s">
        <v>14</v>
      </c>
    </row>
    <row r="9" spans="1:9" x14ac:dyDescent="0.25">
      <c r="B9" t="s">
        <v>40</v>
      </c>
      <c r="C9" t="s">
        <v>1067</v>
      </c>
      <c r="D9" t="s">
        <v>1068</v>
      </c>
      <c r="E9" t="s">
        <v>17</v>
      </c>
      <c r="F9" t="s">
        <v>148</v>
      </c>
      <c r="G9" t="s">
        <v>712</v>
      </c>
      <c r="H9" t="s">
        <v>13</v>
      </c>
      <c r="I9" t="s">
        <v>14</v>
      </c>
    </row>
    <row r="10" spans="1:9" x14ac:dyDescent="0.25">
      <c r="B10" t="s">
        <v>40</v>
      </c>
      <c r="C10" t="s">
        <v>1364</v>
      </c>
      <c r="D10" t="s">
        <v>1365</v>
      </c>
      <c r="E10" t="s">
        <v>17</v>
      </c>
      <c r="F10" t="s">
        <v>148</v>
      </c>
      <c r="G10" t="s">
        <v>712</v>
      </c>
      <c r="H10" t="s">
        <v>13</v>
      </c>
      <c r="I10" t="s">
        <v>14</v>
      </c>
    </row>
    <row r="11" spans="1:9" x14ac:dyDescent="0.25">
      <c r="B11" t="s">
        <v>40</v>
      </c>
      <c r="C11" t="s">
        <v>1402</v>
      </c>
      <c r="D11" t="s">
        <v>1403</v>
      </c>
      <c r="E11" t="s">
        <v>17</v>
      </c>
      <c r="F11" t="s">
        <v>148</v>
      </c>
      <c r="G11" t="s">
        <v>712</v>
      </c>
      <c r="H11" t="s">
        <v>13</v>
      </c>
      <c r="I11" t="s">
        <v>14</v>
      </c>
    </row>
    <row r="12" spans="1:9" x14ac:dyDescent="0.25">
      <c r="B12" t="s">
        <v>40</v>
      </c>
      <c r="C12" t="s">
        <v>1560</v>
      </c>
      <c r="D12" t="s">
        <v>1561</v>
      </c>
      <c r="E12" t="s">
        <v>17</v>
      </c>
      <c r="F12" t="s">
        <v>148</v>
      </c>
      <c r="G12" t="s">
        <v>1472</v>
      </c>
      <c r="H12" t="s">
        <v>13</v>
      </c>
      <c r="I12" t="s">
        <v>14</v>
      </c>
    </row>
    <row r="13" spans="1:9" x14ac:dyDescent="0.25">
      <c r="B13" t="s">
        <v>40</v>
      </c>
      <c r="C13" t="s">
        <v>1566</v>
      </c>
      <c r="D13" t="s">
        <v>1567</v>
      </c>
      <c r="E13" t="s">
        <v>17</v>
      </c>
      <c r="F13" t="s">
        <v>148</v>
      </c>
      <c r="G13" t="s">
        <v>712</v>
      </c>
      <c r="H13" t="s">
        <v>13</v>
      </c>
      <c r="I13" t="s">
        <v>14</v>
      </c>
    </row>
    <row r="14" spans="1:9" x14ac:dyDescent="0.25">
      <c r="B14" t="s">
        <v>40</v>
      </c>
      <c r="C14" t="s">
        <v>1582</v>
      </c>
      <c r="D14" t="s">
        <v>1583</v>
      </c>
      <c r="E14" t="s">
        <v>17</v>
      </c>
      <c r="F14" t="s">
        <v>148</v>
      </c>
      <c r="G14" t="s">
        <v>1585</v>
      </c>
      <c r="H14" t="s">
        <v>13</v>
      </c>
      <c r="I14" t="s">
        <v>14</v>
      </c>
    </row>
    <row r="15" spans="1:9" x14ac:dyDescent="0.25">
      <c r="B15" t="s">
        <v>40</v>
      </c>
      <c r="C15" t="s">
        <v>1634</v>
      </c>
      <c r="D15" t="s">
        <v>1635</v>
      </c>
      <c r="E15" t="s">
        <v>17</v>
      </c>
      <c r="F15" t="s">
        <v>148</v>
      </c>
      <c r="G15" t="s">
        <v>712</v>
      </c>
      <c r="H15" t="s">
        <v>13</v>
      </c>
      <c r="I15" t="s">
        <v>14</v>
      </c>
    </row>
    <row r="16" spans="1:9" x14ac:dyDescent="0.25">
      <c r="B16" t="s">
        <v>40</v>
      </c>
      <c r="C16" t="s">
        <v>952</v>
      </c>
      <c r="D16" t="s">
        <v>953</v>
      </c>
      <c r="E16" t="s">
        <v>25</v>
      </c>
      <c r="F16" t="s">
        <v>271</v>
      </c>
      <c r="G16" t="s">
        <v>2407</v>
      </c>
      <c r="H16" t="s">
        <v>13</v>
      </c>
      <c r="I16" t="s">
        <v>14</v>
      </c>
    </row>
    <row r="17" spans="2:10" x14ac:dyDescent="0.25">
      <c r="B17" t="s">
        <v>40</v>
      </c>
      <c r="C17" t="s">
        <v>962</v>
      </c>
      <c r="D17" t="s">
        <v>963</v>
      </c>
      <c r="E17" t="s">
        <v>25</v>
      </c>
      <c r="F17" t="s">
        <v>121</v>
      </c>
      <c r="G17" t="s">
        <v>2408</v>
      </c>
      <c r="H17" t="s">
        <v>13</v>
      </c>
      <c r="I17" t="s">
        <v>14</v>
      </c>
    </row>
    <row r="18" spans="2:10" x14ac:dyDescent="0.25">
      <c r="B18" t="s">
        <v>40</v>
      </c>
      <c r="C18" t="s">
        <v>2032</v>
      </c>
      <c r="D18" t="s">
        <v>2033</v>
      </c>
      <c r="E18" t="s">
        <v>26</v>
      </c>
      <c r="F18" t="s">
        <v>645</v>
      </c>
      <c r="G18" t="s">
        <v>720</v>
      </c>
      <c r="H18" t="s">
        <v>13</v>
      </c>
      <c r="I18" t="s">
        <v>14</v>
      </c>
      <c r="J18" t="s">
        <v>2409</v>
      </c>
    </row>
    <row r="19" spans="2:10" x14ac:dyDescent="0.25">
      <c r="B19" t="s">
        <v>40</v>
      </c>
      <c r="C19" t="s">
        <v>1975</v>
      </c>
      <c r="D19" t="s">
        <v>1976</v>
      </c>
      <c r="E19" t="s">
        <v>26</v>
      </c>
      <c r="F19" t="s">
        <v>637</v>
      </c>
      <c r="G19" t="s">
        <v>2410</v>
      </c>
      <c r="H19" t="s">
        <v>13</v>
      </c>
      <c r="I19" t="s">
        <v>14</v>
      </c>
      <c r="J19" t="s">
        <v>2411</v>
      </c>
    </row>
    <row r="20" spans="2:10" x14ac:dyDescent="0.25">
      <c r="B20" t="s">
        <v>40</v>
      </c>
      <c r="C20" t="s">
        <v>1151</v>
      </c>
      <c r="D20" t="s">
        <v>1152</v>
      </c>
      <c r="E20" t="s">
        <v>22</v>
      </c>
      <c r="F20" t="s">
        <v>121</v>
      </c>
      <c r="G20" t="s">
        <v>2412</v>
      </c>
      <c r="H20" t="s">
        <v>13</v>
      </c>
      <c r="I20" t="s">
        <v>14</v>
      </c>
    </row>
    <row r="21" spans="2:10" x14ac:dyDescent="0.25">
      <c r="B21" t="s">
        <v>40</v>
      </c>
      <c r="C21" t="s">
        <v>1050</v>
      </c>
      <c r="D21" t="s">
        <v>1051</v>
      </c>
      <c r="E21" t="s">
        <v>16</v>
      </c>
      <c r="F21" t="s">
        <v>271</v>
      </c>
      <c r="G21" t="s">
        <v>667</v>
      </c>
      <c r="H21" t="s">
        <v>13</v>
      </c>
      <c r="I21" t="s">
        <v>14</v>
      </c>
    </row>
    <row r="22" spans="2:10" x14ac:dyDescent="0.25">
      <c r="B22" t="s">
        <v>40</v>
      </c>
      <c r="C22" t="s">
        <v>1088</v>
      </c>
      <c r="D22" t="s">
        <v>1089</v>
      </c>
      <c r="E22" t="s">
        <v>16</v>
      </c>
      <c r="F22" t="s">
        <v>121</v>
      </c>
      <c r="G22" t="s">
        <v>1188</v>
      </c>
      <c r="H22" t="s">
        <v>13</v>
      </c>
      <c r="I22" t="s">
        <v>14</v>
      </c>
    </row>
    <row r="23" spans="2:10" x14ac:dyDescent="0.25">
      <c r="B23" t="s">
        <v>40</v>
      </c>
      <c r="C23" t="s">
        <v>1384</v>
      </c>
      <c r="D23" t="s">
        <v>1385</v>
      </c>
      <c r="E23" t="s">
        <v>17</v>
      </c>
      <c r="F23" t="s">
        <v>1388</v>
      </c>
      <c r="G23" t="s">
        <v>1387</v>
      </c>
      <c r="H23" t="s">
        <v>13</v>
      </c>
      <c r="I23" t="s">
        <v>14</v>
      </c>
    </row>
    <row r="24" spans="2:10" x14ac:dyDescent="0.25">
      <c r="B24" t="s">
        <v>40</v>
      </c>
      <c r="C24" t="s">
        <v>2190</v>
      </c>
      <c r="D24" t="s">
        <v>2191</v>
      </c>
      <c r="E24" t="s">
        <v>18</v>
      </c>
      <c r="F24" t="s">
        <v>806</v>
      </c>
      <c r="G24" t="s">
        <v>2157</v>
      </c>
      <c r="H24" t="s">
        <v>13</v>
      </c>
      <c r="I24" t="s">
        <v>14</v>
      </c>
      <c r="J24" t="s">
        <v>2413</v>
      </c>
    </row>
    <row r="25" spans="2:10" x14ac:dyDescent="0.25">
      <c r="B25" t="s">
        <v>40</v>
      </c>
      <c r="C25" t="s">
        <v>2231</v>
      </c>
      <c r="D25" t="s">
        <v>2232</v>
      </c>
      <c r="E25" t="s">
        <v>18</v>
      </c>
      <c r="F25" t="s">
        <v>806</v>
      </c>
      <c r="G25" t="s">
        <v>728</v>
      </c>
      <c r="H25" t="s">
        <v>13</v>
      </c>
      <c r="I2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1F45-62C2-4B86-9562-E55C60400C3D}">
  <sheetPr codeName="Sheet2"/>
  <dimension ref="A1:P35"/>
  <sheetViews>
    <sheetView topLeftCell="A15" workbookViewId="0">
      <selection activeCell="A17" sqref="A17"/>
    </sheetView>
  </sheetViews>
  <sheetFormatPr defaultRowHeight="15" x14ac:dyDescent="0.25"/>
  <cols>
    <col min="1" max="1" width="30.42578125" bestFit="1" customWidth="1"/>
    <col min="2" max="2" width="24" bestFit="1" customWidth="1"/>
    <col min="3" max="3" width="32.85546875" bestFit="1" customWidth="1"/>
    <col min="4" max="4" width="15.140625" bestFit="1" customWidth="1"/>
    <col min="5" max="5" width="9.5703125" bestFit="1" customWidth="1"/>
    <col min="6" max="6" width="15.7109375" bestFit="1" customWidth="1"/>
    <col min="7" max="7" width="31.5703125" bestFit="1" customWidth="1"/>
    <col min="8" max="8" width="9.5703125" bestFit="1" customWidth="1"/>
    <col min="9" max="9" width="6.85546875" bestFit="1" customWidth="1"/>
    <col min="10" max="10" width="15.85546875" bestFit="1" customWidth="1"/>
    <col min="11" max="11" width="29.28515625" bestFit="1" customWidth="1"/>
    <col min="12" max="12" width="34.140625" customWidth="1"/>
    <col min="13" max="13" width="23" customWidth="1"/>
    <col min="14" max="14" width="28.5703125" customWidth="1"/>
    <col min="15" max="15" width="19.5703125" customWidth="1"/>
    <col min="16" max="16" width="17.42578125" customWidth="1"/>
  </cols>
  <sheetData>
    <row r="1" spans="1:16" x14ac:dyDescent="0.25">
      <c r="A1" t="s">
        <v>35</v>
      </c>
      <c r="B1" t="s">
        <v>36</v>
      </c>
      <c r="C1" t="s">
        <v>37</v>
      </c>
      <c r="D1" t="s">
        <v>913</v>
      </c>
      <c r="E1" t="s">
        <v>29</v>
      </c>
      <c r="F1" t="s">
        <v>38</v>
      </c>
      <c r="G1" t="s">
        <v>39</v>
      </c>
      <c r="H1" t="s">
        <v>10</v>
      </c>
      <c r="I1" t="s">
        <v>914</v>
      </c>
      <c r="J1" t="s">
        <v>915</v>
      </c>
      <c r="K1" t="s">
        <v>916</v>
      </c>
      <c r="L1" t="s">
        <v>917</v>
      </c>
      <c r="M1" t="s">
        <v>918</v>
      </c>
      <c r="N1" t="s">
        <v>919</v>
      </c>
      <c r="O1" t="s">
        <v>920</v>
      </c>
      <c r="P1" t="s">
        <v>921</v>
      </c>
    </row>
    <row r="2" spans="1:16" x14ac:dyDescent="0.25">
      <c r="A2" t="s">
        <v>40</v>
      </c>
      <c r="B2" t="s">
        <v>103</v>
      </c>
      <c r="C2" t="s">
        <v>104</v>
      </c>
      <c r="E2" t="s">
        <v>17</v>
      </c>
      <c r="F2" t="s">
        <v>106</v>
      </c>
      <c r="H2" t="s">
        <v>13</v>
      </c>
      <c r="J2" t="s">
        <v>106</v>
      </c>
      <c r="K2" t="s">
        <v>1206</v>
      </c>
      <c r="L2" t="s">
        <v>106</v>
      </c>
      <c r="M2">
        <v>0</v>
      </c>
      <c r="N2" t="s">
        <v>628</v>
      </c>
      <c r="O2" t="s">
        <v>628</v>
      </c>
      <c r="P2" t="s">
        <v>106</v>
      </c>
    </row>
    <row r="3" spans="1:16" x14ac:dyDescent="0.25">
      <c r="A3" t="s">
        <v>40</v>
      </c>
      <c r="B3" t="s">
        <v>1125</v>
      </c>
      <c r="C3" t="s">
        <v>1201</v>
      </c>
      <c r="E3" t="s">
        <v>22</v>
      </c>
      <c r="F3" t="s">
        <v>106</v>
      </c>
      <c r="H3" t="s">
        <v>13</v>
      </c>
      <c r="J3" t="s">
        <v>106</v>
      </c>
      <c r="K3" t="s">
        <v>1128</v>
      </c>
      <c r="L3" t="s">
        <v>106</v>
      </c>
      <c r="M3">
        <v>0</v>
      </c>
      <c r="N3" t="s">
        <v>628</v>
      </c>
      <c r="O3" t="s">
        <v>628</v>
      </c>
      <c r="P3" t="s">
        <v>106</v>
      </c>
    </row>
    <row r="4" spans="1:16" x14ac:dyDescent="0.25">
      <c r="A4" t="s">
        <v>40</v>
      </c>
      <c r="B4" t="s">
        <v>1121</v>
      </c>
      <c r="C4" t="s">
        <v>1193</v>
      </c>
      <c r="E4" t="s">
        <v>22</v>
      </c>
      <c r="F4" t="s">
        <v>106</v>
      </c>
      <c r="H4" t="s">
        <v>13</v>
      </c>
      <c r="J4" t="s">
        <v>106</v>
      </c>
      <c r="K4" t="s">
        <v>1128</v>
      </c>
      <c r="L4" t="s">
        <v>106</v>
      </c>
      <c r="M4">
        <v>0</v>
      </c>
      <c r="N4" t="s">
        <v>628</v>
      </c>
      <c r="O4" t="s">
        <v>628</v>
      </c>
      <c r="P4" t="s">
        <v>106</v>
      </c>
    </row>
    <row r="5" spans="1:16" x14ac:dyDescent="0.25">
      <c r="A5" t="s">
        <v>40</v>
      </c>
      <c r="B5" t="s">
        <v>1115</v>
      </c>
      <c r="C5" t="s">
        <v>1189</v>
      </c>
      <c r="E5" t="s">
        <v>22</v>
      </c>
      <c r="F5" t="s">
        <v>106</v>
      </c>
      <c r="H5" t="s">
        <v>13</v>
      </c>
      <c r="J5" t="s">
        <v>106</v>
      </c>
      <c r="K5" t="s">
        <v>1128</v>
      </c>
      <c r="L5" t="s">
        <v>106</v>
      </c>
      <c r="M5">
        <v>0</v>
      </c>
      <c r="N5" t="s">
        <v>628</v>
      </c>
      <c r="O5" t="s">
        <v>628</v>
      </c>
      <c r="P5" t="s">
        <v>106</v>
      </c>
    </row>
    <row r="6" spans="1:16" x14ac:dyDescent="0.25">
      <c r="A6" t="s">
        <v>40</v>
      </c>
      <c r="B6" t="s">
        <v>1078</v>
      </c>
      <c r="C6" t="s">
        <v>1150</v>
      </c>
      <c r="E6" t="s">
        <v>22</v>
      </c>
      <c r="F6" t="s">
        <v>106</v>
      </c>
      <c r="H6" t="s">
        <v>13</v>
      </c>
      <c r="J6" t="s">
        <v>106</v>
      </c>
      <c r="K6" t="s">
        <v>1128</v>
      </c>
      <c r="L6" t="s">
        <v>106</v>
      </c>
      <c r="M6">
        <v>0</v>
      </c>
      <c r="N6" t="s">
        <v>628</v>
      </c>
      <c r="O6" t="s">
        <v>628</v>
      </c>
      <c r="P6" t="s">
        <v>106</v>
      </c>
    </row>
    <row r="7" spans="1:16" x14ac:dyDescent="0.25">
      <c r="A7" t="s">
        <v>40</v>
      </c>
      <c r="B7" t="s">
        <v>103</v>
      </c>
      <c r="C7" t="s">
        <v>1127</v>
      </c>
      <c r="E7" t="s">
        <v>22</v>
      </c>
      <c r="F7" t="s">
        <v>106</v>
      </c>
      <c r="H7" t="s">
        <v>13</v>
      </c>
      <c r="J7" t="s">
        <v>106</v>
      </c>
      <c r="K7" t="s">
        <v>1128</v>
      </c>
      <c r="L7" t="s">
        <v>106</v>
      </c>
      <c r="M7">
        <v>0</v>
      </c>
      <c r="N7" t="s">
        <v>628</v>
      </c>
      <c r="O7" t="s">
        <v>628</v>
      </c>
      <c r="P7" t="s">
        <v>106</v>
      </c>
    </row>
    <row r="8" spans="1:16" x14ac:dyDescent="0.25">
      <c r="A8" t="s">
        <v>40</v>
      </c>
      <c r="B8" t="s">
        <v>1125</v>
      </c>
      <c r="C8" t="s">
        <v>1126</v>
      </c>
      <c r="E8" t="s">
        <v>16</v>
      </c>
      <c r="F8" t="s">
        <v>106</v>
      </c>
      <c r="H8" t="s">
        <v>13</v>
      </c>
      <c r="J8" t="s">
        <v>106</v>
      </c>
      <c r="K8" t="s">
        <v>1048</v>
      </c>
      <c r="L8" t="s">
        <v>106</v>
      </c>
      <c r="M8">
        <v>0</v>
      </c>
      <c r="N8" t="s">
        <v>628</v>
      </c>
      <c r="O8" t="s">
        <v>628</v>
      </c>
      <c r="P8" t="s">
        <v>106</v>
      </c>
    </row>
    <row r="9" spans="1:16" x14ac:dyDescent="0.25">
      <c r="A9" t="s">
        <v>40</v>
      </c>
      <c r="B9" t="s">
        <v>1121</v>
      </c>
      <c r="C9" t="s">
        <v>1122</v>
      </c>
      <c r="E9" t="s">
        <v>16</v>
      </c>
      <c r="F9" t="s">
        <v>106</v>
      </c>
      <c r="H9" t="s">
        <v>13</v>
      </c>
      <c r="J9" t="s">
        <v>106</v>
      </c>
      <c r="K9" t="s">
        <v>1048</v>
      </c>
      <c r="L9" t="s">
        <v>106</v>
      </c>
      <c r="M9">
        <v>0</v>
      </c>
      <c r="N9" t="s">
        <v>628</v>
      </c>
      <c r="O9" t="s">
        <v>628</v>
      </c>
      <c r="P9" t="s">
        <v>106</v>
      </c>
    </row>
    <row r="10" spans="1:16" x14ac:dyDescent="0.25">
      <c r="A10" t="s">
        <v>40</v>
      </c>
      <c r="B10" t="s">
        <v>1078</v>
      </c>
      <c r="C10" t="s">
        <v>1079</v>
      </c>
      <c r="E10" t="s">
        <v>16</v>
      </c>
      <c r="F10" t="s">
        <v>106</v>
      </c>
      <c r="H10" t="s">
        <v>13</v>
      </c>
      <c r="J10" t="s">
        <v>106</v>
      </c>
      <c r="K10" t="s">
        <v>1048</v>
      </c>
      <c r="L10" t="s">
        <v>106</v>
      </c>
      <c r="M10">
        <v>0</v>
      </c>
      <c r="N10" t="s">
        <v>628</v>
      </c>
      <c r="O10" t="s">
        <v>628</v>
      </c>
      <c r="P10" t="s">
        <v>106</v>
      </c>
    </row>
    <row r="11" spans="1:16" x14ac:dyDescent="0.25">
      <c r="A11" t="s">
        <v>40</v>
      </c>
      <c r="B11" t="s">
        <v>103</v>
      </c>
      <c r="C11" t="s">
        <v>1049</v>
      </c>
      <c r="E11" t="s">
        <v>16</v>
      </c>
      <c r="F11" t="s">
        <v>106</v>
      </c>
      <c r="H11" t="s">
        <v>13</v>
      </c>
      <c r="J11" t="s">
        <v>106</v>
      </c>
      <c r="K11" t="s">
        <v>1048</v>
      </c>
      <c r="L11" t="s">
        <v>106</v>
      </c>
      <c r="M11">
        <v>0</v>
      </c>
      <c r="N11" t="s">
        <v>628</v>
      </c>
      <c r="O11" t="s">
        <v>628</v>
      </c>
      <c r="P11" t="s">
        <v>106</v>
      </c>
    </row>
    <row r="17" spans="1:11" x14ac:dyDescent="0.25">
      <c r="A17" t="s">
        <v>2414</v>
      </c>
      <c r="B17" t="s">
        <v>36</v>
      </c>
      <c r="C17" t="s">
        <v>37</v>
      </c>
      <c r="D17" t="s">
        <v>913</v>
      </c>
      <c r="E17" t="s">
        <v>29</v>
      </c>
      <c r="F17" t="s">
        <v>38</v>
      </c>
      <c r="G17" t="s">
        <v>39</v>
      </c>
      <c r="H17" t="s">
        <v>10</v>
      </c>
      <c r="I17" t="s">
        <v>914</v>
      </c>
      <c r="J17" t="s">
        <v>915</v>
      </c>
      <c r="K17" t="s">
        <v>916</v>
      </c>
    </row>
    <row r="18" spans="1:11" x14ac:dyDescent="0.25">
      <c r="A18" t="s">
        <v>2415</v>
      </c>
      <c r="B18" t="s">
        <v>1228</v>
      </c>
      <c r="C18" t="s">
        <v>1229</v>
      </c>
      <c r="D18" t="s">
        <v>1230</v>
      </c>
      <c r="E18" t="s">
        <v>17</v>
      </c>
      <c r="F18" t="s">
        <v>121</v>
      </c>
      <c r="G18" t="s">
        <v>740</v>
      </c>
      <c r="H18" t="s">
        <v>13</v>
      </c>
      <c r="I18" t="s">
        <v>12</v>
      </c>
      <c r="J18" t="s">
        <v>942</v>
      </c>
      <c r="K18" t="s">
        <v>1231</v>
      </c>
    </row>
    <row r="19" spans="1:11" x14ac:dyDescent="0.25">
      <c r="A19" t="s">
        <v>2415</v>
      </c>
      <c r="B19" t="s">
        <v>1237</v>
      </c>
      <c r="C19" t="s">
        <v>1238</v>
      </c>
      <c r="D19" t="s">
        <v>1239</v>
      </c>
      <c r="E19" t="s">
        <v>17</v>
      </c>
      <c r="F19" t="s">
        <v>121</v>
      </c>
      <c r="G19" t="s">
        <v>1113</v>
      </c>
      <c r="H19" t="s">
        <v>13</v>
      </c>
      <c r="I19" t="s">
        <v>12</v>
      </c>
      <c r="J19" t="s">
        <v>942</v>
      </c>
      <c r="K19" t="s">
        <v>1231</v>
      </c>
    </row>
    <row r="20" spans="1:11" x14ac:dyDescent="0.25">
      <c r="A20" t="s">
        <v>2415</v>
      </c>
      <c r="B20" t="s">
        <v>1269</v>
      </c>
      <c r="C20" t="s">
        <v>1270</v>
      </c>
      <c r="D20" t="s">
        <v>1271</v>
      </c>
      <c r="E20" t="s">
        <v>17</v>
      </c>
      <c r="F20" t="s">
        <v>115</v>
      </c>
      <c r="G20" t="s">
        <v>180</v>
      </c>
      <c r="H20" t="s">
        <v>14</v>
      </c>
      <c r="I20" t="s">
        <v>12</v>
      </c>
      <c r="J20" t="s">
        <v>1272</v>
      </c>
      <c r="K20" t="s">
        <v>1231</v>
      </c>
    </row>
    <row r="21" spans="1:11" x14ac:dyDescent="0.25">
      <c r="A21" t="s">
        <v>2415</v>
      </c>
      <c r="B21" t="s">
        <v>1302</v>
      </c>
      <c r="C21" t="s">
        <v>1303</v>
      </c>
      <c r="D21" t="s">
        <v>1304</v>
      </c>
      <c r="E21" t="s">
        <v>17</v>
      </c>
      <c r="F21" t="s">
        <v>645</v>
      </c>
      <c r="G21" t="s">
        <v>1305</v>
      </c>
      <c r="H21" t="s">
        <v>13</v>
      </c>
      <c r="I21" t="s">
        <v>12</v>
      </c>
      <c r="J21" t="s">
        <v>986</v>
      </c>
      <c r="K21" t="s">
        <v>1231</v>
      </c>
    </row>
    <row r="22" spans="1:11" x14ac:dyDescent="0.25">
      <c r="A22" t="s">
        <v>2415</v>
      </c>
      <c r="B22" t="s">
        <v>1437</v>
      </c>
      <c r="C22" t="s">
        <v>1438</v>
      </c>
      <c r="D22" t="s">
        <v>1439</v>
      </c>
      <c r="E22" t="s">
        <v>17</v>
      </c>
      <c r="F22" t="s">
        <v>121</v>
      </c>
      <c r="G22" t="s">
        <v>1440</v>
      </c>
      <c r="H22" t="s">
        <v>13</v>
      </c>
      <c r="I22" t="s">
        <v>12</v>
      </c>
      <c r="J22" t="s">
        <v>942</v>
      </c>
      <c r="K22" t="s">
        <v>1231</v>
      </c>
    </row>
    <row r="23" spans="1:11" x14ac:dyDescent="0.25">
      <c r="A23" t="s">
        <v>2415</v>
      </c>
      <c r="B23" t="s">
        <v>1473</v>
      </c>
      <c r="C23" t="s">
        <v>1474</v>
      </c>
      <c r="D23" t="s">
        <v>1475</v>
      </c>
      <c r="E23" t="s">
        <v>17</v>
      </c>
      <c r="F23" t="s">
        <v>183</v>
      </c>
      <c r="G23" t="s">
        <v>184</v>
      </c>
      <c r="H23" t="s">
        <v>14</v>
      </c>
      <c r="I23" t="s">
        <v>12</v>
      </c>
      <c r="J23" t="s">
        <v>986</v>
      </c>
      <c r="K23" t="s">
        <v>1231</v>
      </c>
    </row>
    <row r="24" spans="1:11" x14ac:dyDescent="0.25">
      <c r="A24" t="s">
        <v>2415</v>
      </c>
      <c r="B24" t="s">
        <v>392</v>
      </c>
      <c r="C24" t="s">
        <v>393</v>
      </c>
      <c r="D24" t="s">
        <v>1487</v>
      </c>
      <c r="E24" t="s">
        <v>17</v>
      </c>
      <c r="F24" t="s">
        <v>115</v>
      </c>
      <c r="G24" t="s">
        <v>116</v>
      </c>
      <c r="H24" t="s">
        <v>14</v>
      </c>
      <c r="I24" t="s">
        <v>12</v>
      </c>
      <c r="J24" t="s">
        <v>1248</v>
      </c>
      <c r="K24" t="s">
        <v>1231</v>
      </c>
    </row>
    <row r="25" spans="1:11" x14ac:dyDescent="0.25">
      <c r="A25" t="s">
        <v>2416</v>
      </c>
      <c r="B25" t="s">
        <v>1629</v>
      </c>
      <c r="C25" t="s">
        <v>1630</v>
      </c>
      <c r="D25" t="s">
        <v>1631</v>
      </c>
      <c r="E25" t="s">
        <v>17</v>
      </c>
      <c r="F25" t="s">
        <v>43</v>
      </c>
      <c r="G25" t="s">
        <v>1632</v>
      </c>
      <c r="H25" t="s">
        <v>13</v>
      </c>
      <c r="I25">
        <v>232094</v>
      </c>
      <c r="J25" t="s">
        <v>942</v>
      </c>
      <c r="K25" t="s">
        <v>1231</v>
      </c>
    </row>
    <row r="26" spans="1:11" x14ac:dyDescent="0.25">
      <c r="A26" t="s">
        <v>2415</v>
      </c>
      <c r="B26" t="s">
        <v>1640</v>
      </c>
      <c r="C26" t="s">
        <v>2417</v>
      </c>
      <c r="D26" t="s">
        <v>1641</v>
      </c>
      <c r="E26" t="s">
        <v>17</v>
      </c>
      <c r="F26" t="s">
        <v>271</v>
      </c>
      <c r="G26" t="s">
        <v>1642</v>
      </c>
      <c r="H26" t="s">
        <v>13</v>
      </c>
      <c r="I26" t="s">
        <v>12</v>
      </c>
      <c r="J26" t="s">
        <v>942</v>
      </c>
      <c r="K26" t="s">
        <v>1231</v>
      </c>
    </row>
    <row r="27" spans="1:11" x14ac:dyDescent="0.25">
      <c r="A27" t="s">
        <v>2415</v>
      </c>
      <c r="B27" t="s">
        <v>668</v>
      </c>
      <c r="C27" t="s">
        <v>669</v>
      </c>
      <c r="D27" t="s">
        <v>2051</v>
      </c>
      <c r="E27" t="s">
        <v>23</v>
      </c>
      <c r="F27" t="s">
        <v>271</v>
      </c>
      <c r="G27" t="s">
        <v>670</v>
      </c>
      <c r="H27" t="s">
        <v>14</v>
      </c>
      <c r="I27">
        <v>250345</v>
      </c>
      <c r="J27" t="s">
        <v>986</v>
      </c>
      <c r="K27" t="s">
        <v>1231</v>
      </c>
    </row>
    <row r="28" spans="1:11" x14ac:dyDescent="0.25">
      <c r="A28" t="s">
        <v>2415</v>
      </c>
      <c r="B28" t="s">
        <v>697</v>
      </c>
      <c r="C28" t="s">
        <v>698</v>
      </c>
      <c r="D28" t="s">
        <v>2054</v>
      </c>
      <c r="E28" t="s">
        <v>23</v>
      </c>
      <c r="F28" t="s">
        <v>43</v>
      </c>
      <c r="G28" t="s">
        <v>699</v>
      </c>
      <c r="H28" t="s">
        <v>14</v>
      </c>
      <c r="I28">
        <v>250318</v>
      </c>
      <c r="J28" t="s">
        <v>986</v>
      </c>
      <c r="K28" t="s">
        <v>1231</v>
      </c>
    </row>
    <row r="29" spans="1:11" x14ac:dyDescent="0.25">
      <c r="A29" t="s">
        <v>2415</v>
      </c>
      <c r="B29" t="s">
        <v>2058</v>
      </c>
      <c r="C29" t="s">
        <v>12</v>
      </c>
      <c r="D29" t="s">
        <v>2059</v>
      </c>
      <c r="E29" t="s">
        <v>23</v>
      </c>
      <c r="F29" t="s">
        <v>271</v>
      </c>
      <c r="G29" t="s">
        <v>728</v>
      </c>
      <c r="H29" t="s">
        <v>12</v>
      </c>
      <c r="I29" t="s">
        <v>12</v>
      </c>
      <c r="J29" t="s">
        <v>942</v>
      </c>
      <c r="K29" t="s">
        <v>1231</v>
      </c>
    </row>
    <row r="30" spans="1:11" x14ac:dyDescent="0.25">
      <c r="A30" t="s">
        <v>2415</v>
      </c>
      <c r="B30" t="s">
        <v>2062</v>
      </c>
      <c r="C30" t="s">
        <v>12</v>
      </c>
      <c r="D30" t="s">
        <v>2063</v>
      </c>
      <c r="E30" t="s">
        <v>23</v>
      </c>
      <c r="F30" t="s">
        <v>271</v>
      </c>
      <c r="G30" t="s">
        <v>1642</v>
      </c>
      <c r="H30" t="s">
        <v>12</v>
      </c>
      <c r="I30" t="s">
        <v>12</v>
      </c>
      <c r="J30" t="s">
        <v>942</v>
      </c>
      <c r="K30" t="s">
        <v>1231</v>
      </c>
    </row>
    <row r="31" spans="1:11" x14ac:dyDescent="0.25">
      <c r="A31" t="s">
        <v>2415</v>
      </c>
      <c r="B31" t="s">
        <v>706</v>
      </c>
      <c r="C31" t="s">
        <v>707</v>
      </c>
      <c r="D31" t="s">
        <v>2064</v>
      </c>
      <c r="E31" t="s">
        <v>23</v>
      </c>
      <c r="F31" t="s">
        <v>271</v>
      </c>
      <c r="G31" t="s">
        <v>417</v>
      </c>
      <c r="H31" t="s">
        <v>14</v>
      </c>
      <c r="I31">
        <v>250293</v>
      </c>
      <c r="J31" t="s">
        <v>986</v>
      </c>
      <c r="K31" t="s">
        <v>1231</v>
      </c>
    </row>
    <row r="32" spans="1:11" x14ac:dyDescent="0.25">
      <c r="A32" t="s">
        <v>2415</v>
      </c>
      <c r="B32" t="s">
        <v>708</v>
      </c>
      <c r="C32" t="s">
        <v>709</v>
      </c>
      <c r="D32" t="s">
        <v>2065</v>
      </c>
      <c r="E32" t="s">
        <v>23</v>
      </c>
      <c r="F32" t="s">
        <v>271</v>
      </c>
      <c r="G32" t="s">
        <v>667</v>
      </c>
      <c r="H32" t="s">
        <v>14</v>
      </c>
      <c r="I32" t="s">
        <v>12</v>
      </c>
      <c r="J32" t="s">
        <v>942</v>
      </c>
      <c r="K32" t="s">
        <v>1231</v>
      </c>
    </row>
    <row r="33" spans="1:11" x14ac:dyDescent="0.25">
      <c r="A33" t="s">
        <v>2415</v>
      </c>
      <c r="B33" t="s">
        <v>2073</v>
      </c>
      <c r="C33" t="s">
        <v>12</v>
      </c>
      <c r="D33" t="s">
        <v>2074</v>
      </c>
      <c r="E33" t="s">
        <v>23</v>
      </c>
      <c r="F33" t="s">
        <v>271</v>
      </c>
      <c r="G33" t="s">
        <v>2075</v>
      </c>
      <c r="H33" t="s">
        <v>12</v>
      </c>
      <c r="I33" t="s">
        <v>12</v>
      </c>
      <c r="J33" t="s">
        <v>942</v>
      </c>
      <c r="K33" t="s">
        <v>1231</v>
      </c>
    </row>
    <row r="34" spans="1:11" x14ac:dyDescent="0.25">
      <c r="A34" t="s">
        <v>2415</v>
      </c>
      <c r="B34" t="s">
        <v>2076</v>
      </c>
      <c r="C34" t="s">
        <v>2077</v>
      </c>
      <c r="D34" t="s">
        <v>2078</v>
      </c>
      <c r="E34" t="s">
        <v>23</v>
      </c>
      <c r="F34" t="s">
        <v>43</v>
      </c>
      <c r="G34" t="s">
        <v>1192</v>
      </c>
      <c r="H34" t="s">
        <v>13</v>
      </c>
      <c r="I34">
        <v>250288</v>
      </c>
      <c r="J34" t="s">
        <v>986</v>
      </c>
      <c r="K34" t="s">
        <v>1231</v>
      </c>
    </row>
    <row r="35" spans="1:11" x14ac:dyDescent="0.25">
      <c r="A35" t="s">
        <v>2416</v>
      </c>
      <c r="B35" t="s">
        <v>729</v>
      </c>
      <c r="C35" t="s">
        <v>730</v>
      </c>
      <c r="E35" t="s">
        <v>17</v>
      </c>
      <c r="F35" t="s">
        <v>43</v>
      </c>
      <c r="G35" t="s">
        <v>61</v>
      </c>
      <c r="H35" t="s">
        <v>14</v>
      </c>
      <c r="I35">
        <v>240630</v>
      </c>
      <c r="J35" t="s">
        <v>1120</v>
      </c>
      <c r="K35" t="s">
        <v>1231</v>
      </c>
    </row>
  </sheetData>
  <conditionalFormatting sqref="B20">
    <cfRule type="duplicateValues" dxfId="2" priority="2"/>
  </conditionalFormatting>
  <conditionalFormatting sqref="B35">
    <cfRule type="duplicateValues" dxfId="1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3054-E841-4398-B59D-85A663F18A06}">
  <sheetPr codeName="Sheet3">
    <tabColor rgb="FF00B050"/>
  </sheetPr>
  <dimension ref="A1:X70"/>
  <sheetViews>
    <sheetView zoomScale="73" zoomScaleNormal="85" workbookViewId="0">
      <pane xSplit="2" ySplit="5" topLeftCell="W6" activePane="bottomRight" state="frozen"/>
      <selection pane="topRight"/>
      <selection pane="bottomLeft"/>
      <selection pane="bottomRight" activeCell="W74" sqref="W74"/>
    </sheetView>
  </sheetViews>
  <sheetFormatPr defaultRowHeight="15" x14ac:dyDescent="0.25"/>
  <cols>
    <col min="1" max="1" width="32.5703125" bestFit="1" customWidth="1"/>
    <col min="2" max="2" width="7.28515625" bestFit="1" customWidth="1"/>
    <col min="3" max="21" width="35.5703125" bestFit="1" customWidth="1"/>
    <col min="22" max="22" width="10.42578125" bestFit="1" customWidth="1"/>
    <col min="23" max="23" width="25.5703125" customWidth="1"/>
  </cols>
  <sheetData>
    <row r="1" spans="1:22" x14ac:dyDescent="0.25">
      <c r="A1" s="4" t="s">
        <v>35</v>
      </c>
      <c r="B1" t="s">
        <v>30</v>
      </c>
      <c r="C1" s="1"/>
      <c r="D1" t="s">
        <v>2418</v>
      </c>
    </row>
    <row r="2" spans="1:22" x14ac:dyDescent="0.25">
      <c r="A2" s="4" t="s">
        <v>917</v>
      </c>
      <c r="B2" s="19" t="s">
        <v>30</v>
      </c>
    </row>
    <row r="3" spans="1:22" x14ac:dyDescent="0.25">
      <c r="C3" s="1"/>
      <c r="D3" s="1"/>
      <c r="E3" s="1"/>
      <c r="F3" s="1"/>
      <c r="G3" s="1"/>
      <c r="H3" s="1"/>
      <c r="J3" s="1"/>
      <c r="K3" s="1"/>
      <c r="Q3" s="1"/>
      <c r="S3" s="1"/>
      <c r="T3" s="1"/>
      <c r="U3" s="1"/>
    </row>
    <row r="4" spans="1:22" x14ac:dyDescent="0.25">
      <c r="A4" s="4" t="s">
        <v>27</v>
      </c>
    </row>
    <row r="5" spans="1:22" s="19" customFormat="1" x14ac:dyDescent="0.25">
      <c r="A5" s="18" t="s">
        <v>921</v>
      </c>
      <c r="B5" s="19" t="s">
        <v>2419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x14ac:dyDescent="0.25">
      <c r="A6" s="1" t="s">
        <v>51</v>
      </c>
      <c r="B6">
        <v>80</v>
      </c>
    </row>
    <row r="7" spans="1:22" x14ac:dyDescent="0.25">
      <c r="A7" t="s">
        <v>271</v>
      </c>
      <c r="B7">
        <v>67</v>
      </c>
    </row>
    <row r="8" spans="1:22" x14ac:dyDescent="0.25">
      <c r="A8" t="s">
        <v>121</v>
      </c>
      <c r="B8">
        <v>65</v>
      </c>
    </row>
    <row r="9" spans="1:22" x14ac:dyDescent="0.25">
      <c r="A9" s="1" t="s">
        <v>47</v>
      </c>
      <c r="B9">
        <v>41</v>
      </c>
    </row>
    <row r="10" spans="1:22" x14ac:dyDescent="0.25">
      <c r="A10" t="s">
        <v>43</v>
      </c>
      <c r="B10">
        <v>34</v>
      </c>
    </row>
    <row r="11" spans="1:22" x14ac:dyDescent="0.25">
      <c r="A11" t="s">
        <v>682</v>
      </c>
      <c r="B11">
        <v>30</v>
      </c>
    </row>
    <row r="12" spans="1:22" x14ac:dyDescent="0.25">
      <c r="A12" s="1" t="s">
        <v>78</v>
      </c>
      <c r="B12">
        <v>21</v>
      </c>
    </row>
    <row r="13" spans="1:22" x14ac:dyDescent="0.25">
      <c r="A13" s="1" t="s">
        <v>115</v>
      </c>
      <c r="B13">
        <v>20</v>
      </c>
    </row>
    <row r="14" spans="1:22" x14ac:dyDescent="0.25">
      <c r="A14" s="1" t="s">
        <v>183</v>
      </c>
      <c r="B14">
        <v>20</v>
      </c>
    </row>
    <row r="15" spans="1:22" x14ac:dyDescent="0.25">
      <c r="A15" t="s">
        <v>148</v>
      </c>
      <c r="B15">
        <v>19</v>
      </c>
    </row>
    <row r="16" spans="1:22" x14ac:dyDescent="0.25">
      <c r="A16" t="s">
        <v>645</v>
      </c>
      <c r="B16">
        <v>18</v>
      </c>
    </row>
    <row r="17" spans="1:24" x14ac:dyDescent="0.25">
      <c r="A17" s="1" t="s">
        <v>130</v>
      </c>
      <c r="B17">
        <v>13</v>
      </c>
      <c r="X17">
        <f>R17+P17+O17+N17+M17+L17+I17</f>
        <v>0</v>
      </c>
    </row>
    <row r="18" spans="1:24" x14ac:dyDescent="0.25">
      <c r="A18" t="s">
        <v>1066</v>
      </c>
      <c r="B18">
        <v>13</v>
      </c>
    </row>
    <row r="19" spans="1:24" x14ac:dyDescent="0.25">
      <c r="A19" t="s">
        <v>608</v>
      </c>
      <c r="B19">
        <v>11</v>
      </c>
    </row>
    <row r="20" spans="1:24" x14ac:dyDescent="0.25">
      <c r="A20" t="s">
        <v>106</v>
      </c>
      <c r="B20">
        <v>10</v>
      </c>
    </row>
    <row r="21" spans="1:24" x14ac:dyDescent="0.25">
      <c r="A21" t="s">
        <v>88</v>
      </c>
      <c r="B21">
        <v>9</v>
      </c>
      <c r="X21">
        <f>R21+P21+O21+N21+M21+L21+I21</f>
        <v>0</v>
      </c>
    </row>
    <row r="22" spans="1:24" x14ac:dyDescent="0.25">
      <c r="A22" t="s">
        <v>92</v>
      </c>
      <c r="B22">
        <v>7</v>
      </c>
    </row>
    <row r="23" spans="1:24" x14ac:dyDescent="0.25">
      <c r="A23" t="s">
        <v>1265</v>
      </c>
      <c r="B23">
        <v>6</v>
      </c>
    </row>
    <row r="24" spans="1:24" x14ac:dyDescent="0.25">
      <c r="A24" t="s">
        <v>74</v>
      </c>
      <c r="B24">
        <v>6</v>
      </c>
    </row>
    <row r="25" spans="1:24" x14ac:dyDescent="0.25">
      <c r="A25" t="s">
        <v>142</v>
      </c>
      <c r="B25">
        <v>5</v>
      </c>
    </row>
    <row r="26" spans="1:24" x14ac:dyDescent="0.25">
      <c r="A26" t="s">
        <v>550</v>
      </c>
      <c r="B26">
        <v>5</v>
      </c>
      <c r="X26">
        <f t="shared" ref="X26:X28" si="0">R26+P26+O26+N26+M26+L26+I26</f>
        <v>0</v>
      </c>
    </row>
    <row r="27" spans="1:24" x14ac:dyDescent="0.25">
      <c r="A27" t="s">
        <v>105</v>
      </c>
      <c r="B27">
        <v>5</v>
      </c>
      <c r="X27">
        <f t="shared" si="0"/>
        <v>0</v>
      </c>
    </row>
    <row r="28" spans="1:24" x14ac:dyDescent="0.25">
      <c r="A28" t="s">
        <v>2420</v>
      </c>
      <c r="B28">
        <v>4</v>
      </c>
      <c r="X28">
        <f t="shared" si="0"/>
        <v>0</v>
      </c>
    </row>
    <row r="29" spans="1:24" x14ac:dyDescent="0.25">
      <c r="A29" t="s">
        <v>739</v>
      </c>
      <c r="B29">
        <v>4</v>
      </c>
    </row>
    <row r="30" spans="1:24" x14ac:dyDescent="0.25">
      <c r="A30" t="s">
        <v>2421</v>
      </c>
      <c r="B30">
        <v>4</v>
      </c>
    </row>
    <row r="31" spans="1:24" x14ac:dyDescent="0.25">
      <c r="A31" t="s">
        <v>1965</v>
      </c>
      <c r="B31">
        <v>4</v>
      </c>
    </row>
    <row r="32" spans="1:24" x14ac:dyDescent="0.25">
      <c r="A32" t="s">
        <v>656</v>
      </c>
      <c r="B32">
        <v>4</v>
      </c>
    </row>
    <row r="33" spans="1:24" x14ac:dyDescent="0.25">
      <c r="A33" t="s">
        <v>173</v>
      </c>
      <c r="B33">
        <v>3</v>
      </c>
    </row>
    <row r="34" spans="1:24" x14ac:dyDescent="0.25">
      <c r="A34" t="s">
        <v>752</v>
      </c>
      <c r="B34">
        <v>3</v>
      </c>
    </row>
    <row r="35" spans="1:24" x14ac:dyDescent="0.25">
      <c r="A35" t="s">
        <v>2422</v>
      </c>
      <c r="B35">
        <v>3</v>
      </c>
    </row>
    <row r="36" spans="1:24" x14ac:dyDescent="0.25">
      <c r="A36" t="s">
        <v>2423</v>
      </c>
      <c r="B36">
        <v>3</v>
      </c>
      <c r="X36">
        <f>R36+P36+O36+N36+M36+L36+I36</f>
        <v>0</v>
      </c>
    </row>
    <row r="37" spans="1:24" x14ac:dyDescent="0.25">
      <c r="A37" s="1" t="s">
        <v>2424</v>
      </c>
      <c r="B37">
        <v>3</v>
      </c>
      <c r="X37">
        <f>R37+P37+O37+N37+M37+L37+I37</f>
        <v>0</v>
      </c>
    </row>
    <row r="38" spans="1:24" x14ac:dyDescent="0.25">
      <c r="A38" t="s">
        <v>371</v>
      </c>
      <c r="B38">
        <v>2</v>
      </c>
    </row>
    <row r="39" spans="1:24" x14ac:dyDescent="0.25">
      <c r="A39" t="s">
        <v>637</v>
      </c>
      <c r="B39">
        <v>2</v>
      </c>
      <c r="X39">
        <f>R39+P39+O39+N39+M39+L39+I39</f>
        <v>0</v>
      </c>
    </row>
    <row r="40" spans="1:24" x14ac:dyDescent="0.25">
      <c r="A40" t="s">
        <v>328</v>
      </c>
      <c r="B40">
        <v>2</v>
      </c>
    </row>
    <row r="41" spans="1:24" x14ac:dyDescent="0.25">
      <c r="A41" t="s">
        <v>2425</v>
      </c>
      <c r="B41">
        <v>2</v>
      </c>
    </row>
    <row r="42" spans="1:24" x14ac:dyDescent="0.25">
      <c r="A42" t="s">
        <v>1922</v>
      </c>
      <c r="B42">
        <v>2</v>
      </c>
    </row>
    <row r="43" spans="1:24" x14ac:dyDescent="0.25">
      <c r="A43" t="s">
        <v>2426</v>
      </c>
      <c r="B43">
        <v>2</v>
      </c>
    </row>
    <row r="44" spans="1:24" x14ac:dyDescent="0.25">
      <c r="A44" t="s">
        <v>624</v>
      </c>
      <c r="B44">
        <v>2</v>
      </c>
    </row>
    <row r="45" spans="1:24" x14ac:dyDescent="0.25">
      <c r="A45" t="s">
        <v>2427</v>
      </c>
      <c r="B45">
        <v>1</v>
      </c>
    </row>
    <row r="46" spans="1:24" x14ac:dyDescent="0.25">
      <c r="A46" t="s">
        <v>2428</v>
      </c>
      <c r="B46">
        <v>1</v>
      </c>
    </row>
    <row r="47" spans="1:24" x14ac:dyDescent="0.25">
      <c r="A47" t="s">
        <v>2429</v>
      </c>
      <c r="B47">
        <v>1</v>
      </c>
    </row>
    <row r="48" spans="1:24" x14ac:dyDescent="0.25">
      <c r="A48" t="s">
        <v>2430</v>
      </c>
      <c r="B48">
        <v>1</v>
      </c>
    </row>
    <row r="49" spans="1:2" x14ac:dyDescent="0.25">
      <c r="A49" t="s">
        <v>2431</v>
      </c>
      <c r="B49">
        <v>1</v>
      </c>
    </row>
    <row r="50" spans="1:2" x14ac:dyDescent="0.25">
      <c r="A50" t="s">
        <v>2432</v>
      </c>
      <c r="B50">
        <v>1</v>
      </c>
    </row>
    <row r="51" spans="1:2" x14ac:dyDescent="0.25">
      <c r="A51" t="s">
        <v>1960</v>
      </c>
      <c r="B51">
        <v>1</v>
      </c>
    </row>
    <row r="52" spans="1:2" x14ac:dyDescent="0.25">
      <c r="A52" t="s">
        <v>2433</v>
      </c>
      <c r="B52">
        <v>1</v>
      </c>
    </row>
    <row r="53" spans="1:2" x14ac:dyDescent="0.25">
      <c r="A53" t="s">
        <v>1849</v>
      </c>
      <c r="B53">
        <v>1</v>
      </c>
    </row>
    <row r="54" spans="1:2" x14ac:dyDescent="0.25">
      <c r="A54" t="s">
        <v>240</v>
      </c>
      <c r="B54">
        <v>1</v>
      </c>
    </row>
    <row r="55" spans="1:2" x14ac:dyDescent="0.25">
      <c r="A55" t="s">
        <v>2434</v>
      </c>
      <c r="B55">
        <v>1</v>
      </c>
    </row>
    <row r="56" spans="1:2" x14ac:dyDescent="0.25">
      <c r="A56" s="1" t="s">
        <v>2435</v>
      </c>
      <c r="B56">
        <v>1</v>
      </c>
    </row>
    <row r="57" spans="1:2" x14ac:dyDescent="0.25">
      <c r="A57" t="s">
        <v>2436</v>
      </c>
      <c r="B57">
        <v>1</v>
      </c>
    </row>
    <row r="58" spans="1:2" x14ac:dyDescent="0.25">
      <c r="A58" t="s">
        <v>1992</v>
      </c>
      <c r="B58">
        <v>1</v>
      </c>
    </row>
    <row r="59" spans="1:2" x14ac:dyDescent="0.25">
      <c r="A59" t="s">
        <v>152</v>
      </c>
      <c r="B59">
        <v>1</v>
      </c>
    </row>
    <row r="60" spans="1:2" x14ac:dyDescent="0.25">
      <c r="A60" t="s">
        <v>2437</v>
      </c>
      <c r="B60">
        <v>1</v>
      </c>
    </row>
    <row r="61" spans="1:2" x14ac:dyDescent="0.25">
      <c r="A61" t="s">
        <v>2438</v>
      </c>
      <c r="B61">
        <v>1</v>
      </c>
    </row>
    <row r="62" spans="1:2" x14ac:dyDescent="0.25">
      <c r="A62" t="s">
        <v>1573</v>
      </c>
      <c r="B62">
        <v>1</v>
      </c>
    </row>
    <row r="63" spans="1:2" x14ac:dyDescent="0.25">
      <c r="A63" t="s">
        <v>2439</v>
      </c>
      <c r="B63">
        <v>1</v>
      </c>
    </row>
    <row r="64" spans="1:2" x14ac:dyDescent="0.25">
      <c r="A64" t="s">
        <v>2440</v>
      </c>
      <c r="B64">
        <v>1</v>
      </c>
    </row>
    <row r="65" spans="1:24" x14ac:dyDescent="0.25">
      <c r="A65" t="s">
        <v>15</v>
      </c>
      <c r="B65">
        <v>574</v>
      </c>
    </row>
    <row r="67" spans="1:24" x14ac:dyDescent="0.25">
      <c r="B67">
        <f>B65</f>
        <v>574</v>
      </c>
      <c r="C67">
        <f t="shared" ref="C67:K67" si="1">C65</f>
        <v>0</v>
      </c>
      <c r="D67">
        <f t="shared" si="1"/>
        <v>0</v>
      </c>
      <c r="E67">
        <f t="shared" si="1"/>
        <v>0</v>
      </c>
      <c r="F67">
        <f t="shared" si="1"/>
        <v>0</v>
      </c>
      <c r="G67">
        <f t="shared" si="1"/>
        <v>0</v>
      </c>
      <c r="H67">
        <f t="shared" si="1"/>
        <v>0</v>
      </c>
      <c r="J67">
        <f t="shared" si="1"/>
        <v>0</v>
      </c>
      <c r="K67">
        <f t="shared" si="1"/>
        <v>0</v>
      </c>
      <c r="Q67">
        <f t="shared" ref="Q67" si="2">Q65</f>
        <v>0</v>
      </c>
      <c r="S67">
        <f t="shared" ref="S67:U67" si="3">S65</f>
        <v>0</v>
      </c>
      <c r="T67">
        <f t="shared" si="3"/>
        <v>0</v>
      </c>
      <c r="U67">
        <f t="shared" si="3"/>
        <v>0</v>
      </c>
    </row>
    <row r="68" spans="1:24" x14ac:dyDescent="0.25">
      <c r="W68" s="10" t="s">
        <v>2441</v>
      </c>
      <c r="X68" s="10">
        <f>SUM(B67:U67)</f>
        <v>574</v>
      </c>
    </row>
    <row r="69" spans="1:24" x14ac:dyDescent="0.25">
      <c r="W69" s="10" t="s">
        <v>2442</v>
      </c>
      <c r="X69" s="10">
        <f>SUM(X17:X66)</f>
        <v>0</v>
      </c>
    </row>
    <row r="70" spans="1:24" x14ac:dyDescent="0.25">
      <c r="W70" s="5" t="s">
        <v>2443</v>
      </c>
      <c r="X70" s="5">
        <f>SUM(X68:X69)</f>
        <v>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7072-7917-49B7-A63D-B5E2092C4DD0}">
  <sheetPr codeName="Sheet4">
    <tabColor rgb="FF00B050"/>
  </sheetPr>
  <dimension ref="A1:Q45"/>
  <sheetViews>
    <sheetView workbookViewId="0"/>
  </sheetViews>
  <sheetFormatPr defaultRowHeight="15" x14ac:dyDescent="0.25"/>
  <cols>
    <col min="2" max="2" width="34.85546875" bestFit="1" customWidth="1"/>
    <col min="3" max="3" width="36.42578125" bestFit="1" customWidth="1"/>
    <col min="4" max="4" width="9.5703125" customWidth="1"/>
    <col min="5" max="5" width="9.42578125" customWidth="1"/>
    <col min="6" max="6" width="13.140625" customWidth="1"/>
    <col min="7" max="7" width="9.5703125" customWidth="1"/>
    <col min="8" max="8" width="9.28515625" customWidth="1"/>
    <col min="11" max="11" width="28.5703125" customWidth="1"/>
    <col min="12" max="12" width="34.140625" customWidth="1"/>
    <col min="13" max="13" width="23" customWidth="1"/>
    <col min="14" max="14" width="28.5703125" customWidth="1"/>
    <col min="15" max="15" width="19.5703125" customWidth="1"/>
    <col min="16" max="16" width="17.42578125" customWidth="1"/>
  </cols>
  <sheetData>
    <row r="1" spans="1:17" x14ac:dyDescent="0.25">
      <c r="A1" t="s">
        <v>35</v>
      </c>
      <c r="B1" t="s">
        <v>36</v>
      </c>
      <c r="C1" t="s">
        <v>37</v>
      </c>
      <c r="D1" t="s">
        <v>913</v>
      </c>
      <c r="E1" t="s">
        <v>29</v>
      </c>
      <c r="F1" t="s">
        <v>38</v>
      </c>
      <c r="G1" t="s">
        <v>39</v>
      </c>
      <c r="H1" t="s">
        <v>10</v>
      </c>
      <c r="I1" t="s">
        <v>914</v>
      </c>
      <c r="J1" t="s">
        <v>915</v>
      </c>
      <c r="K1" t="s">
        <v>916</v>
      </c>
      <c r="L1" t="s">
        <v>917</v>
      </c>
      <c r="M1" t="s">
        <v>918</v>
      </c>
      <c r="N1" t="s">
        <v>919</v>
      </c>
      <c r="O1" t="s">
        <v>920</v>
      </c>
      <c r="P1" t="s">
        <v>921</v>
      </c>
      <c r="Q1" t="s">
        <v>2444</v>
      </c>
    </row>
    <row r="2" spans="1:17" x14ac:dyDescent="0.25">
      <c r="A2" t="s">
        <v>40</v>
      </c>
      <c r="B2" t="s">
        <v>238</v>
      </c>
      <c r="C2" t="s">
        <v>239</v>
      </c>
      <c r="E2" t="s">
        <v>17</v>
      </c>
      <c r="F2" t="s">
        <v>148</v>
      </c>
      <c r="H2" t="s">
        <v>13</v>
      </c>
      <c r="I2">
        <v>180745</v>
      </c>
      <c r="J2" t="s">
        <v>1535</v>
      </c>
      <c r="K2" t="s">
        <v>928</v>
      </c>
      <c r="L2" t="s">
        <v>1120</v>
      </c>
      <c r="M2">
        <v>180745</v>
      </c>
      <c r="N2" s="33">
        <v>43238</v>
      </c>
      <c r="O2" t="s">
        <v>241</v>
      </c>
      <c r="P2" t="s">
        <v>1265</v>
      </c>
      <c r="Q2" t="s">
        <v>2441</v>
      </c>
    </row>
    <row r="3" spans="1:17" x14ac:dyDescent="0.25">
      <c r="A3" t="s">
        <v>40</v>
      </c>
      <c r="B3" t="s">
        <v>369</v>
      </c>
      <c r="C3" t="s">
        <v>370</v>
      </c>
      <c r="E3" t="s">
        <v>17</v>
      </c>
      <c r="F3" t="s">
        <v>2423</v>
      </c>
      <c r="H3" t="s">
        <v>13</v>
      </c>
      <c r="I3">
        <v>140164</v>
      </c>
      <c r="K3" t="s">
        <v>928</v>
      </c>
      <c r="L3" t="s">
        <v>1120</v>
      </c>
      <c r="M3">
        <v>140164</v>
      </c>
      <c r="N3" s="33">
        <v>41682</v>
      </c>
      <c r="O3" t="s">
        <v>372</v>
      </c>
      <c r="P3" t="s">
        <v>371</v>
      </c>
      <c r="Q3" t="s">
        <v>2441</v>
      </c>
    </row>
    <row r="4" spans="1:17" x14ac:dyDescent="0.25">
      <c r="A4" t="s">
        <v>40</v>
      </c>
      <c r="B4" t="s">
        <v>375</v>
      </c>
      <c r="C4" t="s">
        <v>376</v>
      </c>
      <c r="D4" t="s">
        <v>1477</v>
      </c>
      <c r="E4" t="s">
        <v>17</v>
      </c>
      <c r="F4" t="s">
        <v>2423</v>
      </c>
      <c r="H4" t="s">
        <v>13</v>
      </c>
      <c r="I4">
        <v>190243</v>
      </c>
      <c r="J4" t="s">
        <v>1535</v>
      </c>
      <c r="K4" t="s">
        <v>1206</v>
      </c>
      <c r="L4" t="s">
        <v>1120</v>
      </c>
      <c r="M4">
        <v>190243</v>
      </c>
      <c r="N4" s="33">
        <v>43528</v>
      </c>
      <c r="O4" t="s">
        <v>2445</v>
      </c>
      <c r="P4" t="s">
        <v>92</v>
      </c>
      <c r="Q4" t="s">
        <v>2441</v>
      </c>
    </row>
    <row r="5" spans="1:17" x14ac:dyDescent="0.25">
      <c r="A5" t="s">
        <v>40</v>
      </c>
      <c r="B5" t="s">
        <v>680</v>
      </c>
      <c r="C5" t="s">
        <v>681</v>
      </c>
      <c r="D5" t="s">
        <v>2061</v>
      </c>
      <c r="E5" t="s">
        <v>23</v>
      </c>
      <c r="F5" t="s">
        <v>682</v>
      </c>
      <c r="H5" t="s">
        <v>14</v>
      </c>
      <c r="I5">
        <v>230105</v>
      </c>
      <c r="K5" t="s">
        <v>1255</v>
      </c>
      <c r="L5" t="s">
        <v>1120</v>
      </c>
      <c r="M5">
        <v>230105</v>
      </c>
      <c r="N5" s="33">
        <v>44958</v>
      </c>
      <c r="O5" t="s">
        <v>683</v>
      </c>
      <c r="P5" t="s">
        <v>682</v>
      </c>
      <c r="Q5" t="s">
        <v>2441</v>
      </c>
    </row>
    <row r="6" spans="1:17" x14ac:dyDescent="0.25">
      <c r="A6" t="s">
        <v>40</v>
      </c>
      <c r="B6" t="s">
        <v>680</v>
      </c>
      <c r="C6" t="s">
        <v>735</v>
      </c>
      <c r="D6" t="s">
        <v>2087</v>
      </c>
      <c r="E6" t="s">
        <v>19</v>
      </c>
      <c r="F6" t="s">
        <v>682</v>
      </c>
      <c r="H6" t="s">
        <v>14</v>
      </c>
      <c r="I6">
        <v>230061</v>
      </c>
      <c r="K6" t="s">
        <v>2081</v>
      </c>
      <c r="L6" t="s">
        <v>1120</v>
      </c>
      <c r="M6">
        <v>230061</v>
      </c>
      <c r="N6" s="33">
        <v>44951</v>
      </c>
      <c r="O6" t="s">
        <v>683</v>
      </c>
      <c r="P6" t="s">
        <v>682</v>
      </c>
      <c r="Q6" t="s">
        <v>2441</v>
      </c>
    </row>
    <row r="7" spans="1:17" x14ac:dyDescent="0.25">
      <c r="A7" t="s">
        <v>40</v>
      </c>
      <c r="B7" t="s">
        <v>2446</v>
      </c>
      <c r="C7" t="s">
        <v>2447</v>
      </c>
      <c r="D7" t="s">
        <v>2448</v>
      </c>
      <c r="E7" t="s">
        <v>24</v>
      </c>
      <c r="F7" t="s">
        <v>2426</v>
      </c>
      <c r="H7" t="s">
        <v>13</v>
      </c>
      <c r="I7">
        <v>101835</v>
      </c>
      <c r="K7" t="s">
        <v>2449</v>
      </c>
      <c r="L7" t="s">
        <v>1120</v>
      </c>
      <c r="M7">
        <v>101835</v>
      </c>
      <c r="N7" s="33">
        <v>39706</v>
      </c>
      <c r="O7" t="s">
        <v>2450</v>
      </c>
      <c r="P7" t="s">
        <v>2426</v>
      </c>
      <c r="Q7" t="s">
        <v>2441</v>
      </c>
    </row>
    <row r="8" spans="1:17" x14ac:dyDescent="0.25">
      <c r="A8" t="s">
        <v>40</v>
      </c>
      <c r="B8" t="s">
        <v>2451</v>
      </c>
      <c r="C8" t="s">
        <v>2452</v>
      </c>
      <c r="D8" t="s">
        <v>2453</v>
      </c>
      <c r="E8" t="s">
        <v>17</v>
      </c>
      <c r="F8" t="s">
        <v>2454</v>
      </c>
      <c r="H8" t="s">
        <v>13</v>
      </c>
      <c r="I8">
        <v>210438</v>
      </c>
      <c r="J8" t="s">
        <v>1120</v>
      </c>
      <c r="K8" t="s">
        <v>1206</v>
      </c>
      <c r="L8" t="s">
        <v>1120</v>
      </c>
      <c r="M8">
        <v>210438</v>
      </c>
      <c r="N8" s="33">
        <v>44361</v>
      </c>
      <c r="O8" t="s">
        <v>2455</v>
      </c>
      <c r="P8" t="s">
        <v>173</v>
      </c>
      <c r="Q8" t="s">
        <v>2441</v>
      </c>
    </row>
    <row r="9" spans="1:17" x14ac:dyDescent="0.25">
      <c r="A9" t="s">
        <v>40</v>
      </c>
      <c r="B9" t="s">
        <v>523</v>
      </c>
      <c r="C9" t="s">
        <v>524</v>
      </c>
      <c r="D9" t="s">
        <v>1618</v>
      </c>
      <c r="E9" t="s">
        <v>17</v>
      </c>
      <c r="F9" t="s">
        <v>183</v>
      </c>
      <c r="H9" t="s">
        <v>13</v>
      </c>
      <c r="I9">
        <v>170618</v>
      </c>
      <c r="J9" t="s">
        <v>1120</v>
      </c>
      <c r="K9" t="s">
        <v>1206</v>
      </c>
      <c r="L9" t="s">
        <v>1120</v>
      </c>
      <c r="M9">
        <v>170618</v>
      </c>
      <c r="N9" s="33">
        <v>42928</v>
      </c>
      <c r="O9" t="s">
        <v>247</v>
      </c>
      <c r="P9" t="s">
        <v>183</v>
      </c>
      <c r="Q9" t="s">
        <v>2441</v>
      </c>
    </row>
    <row r="10" spans="1:17" x14ac:dyDescent="0.25">
      <c r="A10" t="s">
        <v>40</v>
      </c>
      <c r="B10" t="s">
        <v>729</v>
      </c>
      <c r="C10" t="s">
        <v>730</v>
      </c>
      <c r="D10" t="s">
        <v>2089</v>
      </c>
      <c r="E10" t="s">
        <v>17</v>
      </c>
      <c r="F10" t="s">
        <v>43</v>
      </c>
      <c r="H10" t="s">
        <v>13</v>
      </c>
      <c r="I10">
        <v>240630</v>
      </c>
      <c r="J10" t="s">
        <v>1120</v>
      </c>
      <c r="K10" t="s">
        <v>1128</v>
      </c>
      <c r="L10" t="s">
        <v>1120</v>
      </c>
      <c r="M10">
        <v>240630</v>
      </c>
      <c r="N10" s="33">
        <v>45376</v>
      </c>
      <c r="O10" t="s">
        <v>64</v>
      </c>
      <c r="P10" t="s">
        <v>43</v>
      </c>
      <c r="Q10" t="s">
        <v>2441</v>
      </c>
    </row>
    <row r="11" spans="1:17" x14ac:dyDescent="0.25">
      <c r="A11" t="s">
        <v>40</v>
      </c>
      <c r="B11" t="s">
        <v>41</v>
      </c>
      <c r="C11" t="s">
        <v>42</v>
      </c>
      <c r="E11" t="s">
        <v>25</v>
      </c>
      <c r="F11" t="s">
        <v>2422</v>
      </c>
      <c r="H11" t="s">
        <v>13</v>
      </c>
      <c r="I11">
        <v>190318</v>
      </c>
      <c r="J11" t="s">
        <v>942</v>
      </c>
      <c r="K11" t="s">
        <v>928</v>
      </c>
      <c r="L11" t="s">
        <v>1120</v>
      </c>
      <c r="M11">
        <v>190318</v>
      </c>
      <c r="N11" s="33">
        <v>43556</v>
      </c>
      <c r="O11" t="s">
        <v>44</v>
      </c>
      <c r="P11" t="s">
        <v>43</v>
      </c>
      <c r="Q11" t="s">
        <v>2441</v>
      </c>
    </row>
    <row r="12" spans="1:17" x14ac:dyDescent="0.25">
      <c r="A12" t="s">
        <v>40</v>
      </c>
      <c r="B12" t="s">
        <v>564</v>
      </c>
      <c r="C12" t="s">
        <v>565</v>
      </c>
      <c r="D12" t="s">
        <v>1658</v>
      </c>
      <c r="E12" t="s">
        <v>17</v>
      </c>
      <c r="F12" t="s">
        <v>183</v>
      </c>
      <c r="H12" t="s">
        <v>13</v>
      </c>
      <c r="I12">
        <v>190766</v>
      </c>
      <c r="J12" t="s">
        <v>1120</v>
      </c>
      <c r="K12" t="s">
        <v>1206</v>
      </c>
      <c r="L12" t="s">
        <v>1120</v>
      </c>
      <c r="M12">
        <v>190766</v>
      </c>
      <c r="N12" s="33">
        <v>43703</v>
      </c>
      <c r="O12" t="s">
        <v>247</v>
      </c>
      <c r="P12" t="s">
        <v>183</v>
      </c>
      <c r="Q12" t="s">
        <v>2441</v>
      </c>
    </row>
    <row r="13" spans="1:17" x14ac:dyDescent="0.25">
      <c r="A13" t="s">
        <v>40</v>
      </c>
      <c r="B13" t="s">
        <v>1853</v>
      </c>
      <c r="C13" t="s">
        <v>2456</v>
      </c>
      <c r="D13" t="s">
        <v>2457</v>
      </c>
      <c r="E13" t="s">
        <v>17</v>
      </c>
      <c r="F13" t="s">
        <v>121</v>
      </c>
      <c r="H13" t="s">
        <v>13</v>
      </c>
      <c r="J13" t="s">
        <v>1120</v>
      </c>
      <c r="K13" t="s">
        <v>1206</v>
      </c>
      <c r="L13" t="s">
        <v>1120</v>
      </c>
      <c r="M13">
        <v>0</v>
      </c>
      <c r="P13" t="s">
        <v>121</v>
      </c>
      <c r="Q13" t="s">
        <v>2441</v>
      </c>
    </row>
    <row r="14" spans="1:17" x14ac:dyDescent="0.25">
      <c r="A14" t="s">
        <v>40</v>
      </c>
      <c r="B14" t="s">
        <v>604</v>
      </c>
      <c r="C14" t="s">
        <v>605</v>
      </c>
      <c r="D14" t="s">
        <v>1895</v>
      </c>
      <c r="E14" t="s">
        <v>17</v>
      </c>
      <c r="F14" t="s">
        <v>121</v>
      </c>
      <c r="H14" t="s">
        <v>13</v>
      </c>
      <c r="J14" t="s">
        <v>1120</v>
      </c>
      <c r="K14" t="s">
        <v>1206</v>
      </c>
      <c r="L14" t="s">
        <v>1120</v>
      </c>
      <c r="M14">
        <v>0</v>
      </c>
      <c r="P14" t="s">
        <v>121</v>
      </c>
      <c r="Q14" t="s">
        <v>2441</v>
      </c>
    </row>
    <row r="15" spans="1:17" x14ac:dyDescent="0.25">
      <c r="A15" t="s">
        <v>40</v>
      </c>
      <c r="B15" t="s">
        <v>606</v>
      </c>
      <c r="C15" t="s">
        <v>607</v>
      </c>
      <c r="E15" t="s">
        <v>20</v>
      </c>
      <c r="F15" t="s">
        <v>608</v>
      </c>
      <c r="H15" t="s">
        <v>14</v>
      </c>
      <c r="I15">
        <v>220296</v>
      </c>
      <c r="K15" t="s">
        <v>1913</v>
      </c>
      <c r="L15" t="s">
        <v>1120</v>
      </c>
      <c r="M15">
        <v>220296</v>
      </c>
      <c r="N15" s="33">
        <v>44621</v>
      </c>
      <c r="O15" t="s">
        <v>609</v>
      </c>
      <c r="P15" t="s">
        <v>608</v>
      </c>
      <c r="Q15" t="s">
        <v>2441</v>
      </c>
    </row>
    <row r="16" spans="1:17" x14ac:dyDescent="0.25">
      <c r="A16" t="s">
        <v>40</v>
      </c>
      <c r="B16" t="s">
        <v>716</v>
      </c>
      <c r="C16" t="s">
        <v>717</v>
      </c>
      <c r="E16" t="s">
        <v>23</v>
      </c>
      <c r="F16" t="s">
        <v>121</v>
      </c>
      <c r="H16" t="s">
        <v>14</v>
      </c>
      <c r="I16">
        <v>240041</v>
      </c>
      <c r="K16" t="s">
        <v>1255</v>
      </c>
      <c r="L16" t="s">
        <v>1120</v>
      </c>
      <c r="M16">
        <v>240041</v>
      </c>
      <c r="N16" s="33">
        <v>45301</v>
      </c>
      <c r="O16" t="s">
        <v>716</v>
      </c>
      <c r="P16" t="s">
        <v>752</v>
      </c>
      <c r="Q16" t="s">
        <v>2441</v>
      </c>
    </row>
    <row r="17" spans="1:17" x14ac:dyDescent="0.25">
      <c r="A17" t="s">
        <v>40</v>
      </c>
      <c r="B17" t="s">
        <v>260</v>
      </c>
      <c r="C17" t="s">
        <v>261</v>
      </c>
      <c r="D17" t="s">
        <v>1344</v>
      </c>
      <c r="E17" t="s">
        <v>17</v>
      </c>
      <c r="F17" t="s">
        <v>2422</v>
      </c>
      <c r="H17" t="s">
        <v>14</v>
      </c>
      <c r="I17">
        <v>170179</v>
      </c>
      <c r="J17" t="s">
        <v>1120</v>
      </c>
      <c r="K17" t="s">
        <v>1206</v>
      </c>
      <c r="L17" t="s">
        <v>1120</v>
      </c>
      <c r="M17">
        <v>170179</v>
      </c>
      <c r="N17" s="33">
        <v>42795</v>
      </c>
      <c r="O17" t="s">
        <v>2458</v>
      </c>
      <c r="P17" t="s">
        <v>328</v>
      </c>
      <c r="Q17" t="s">
        <v>2441</v>
      </c>
    </row>
    <row r="18" spans="1:17" x14ac:dyDescent="0.25">
      <c r="A18" t="s">
        <v>40</v>
      </c>
      <c r="B18" t="s">
        <v>107</v>
      </c>
      <c r="C18" t="s">
        <v>108</v>
      </c>
      <c r="D18" t="s">
        <v>1236</v>
      </c>
      <c r="E18" t="s">
        <v>17</v>
      </c>
      <c r="F18" t="s">
        <v>2422</v>
      </c>
      <c r="H18" t="s">
        <v>13</v>
      </c>
      <c r="I18">
        <v>180652</v>
      </c>
      <c r="J18" t="s">
        <v>1535</v>
      </c>
      <c r="K18" t="s">
        <v>928</v>
      </c>
      <c r="L18" t="s">
        <v>1120</v>
      </c>
      <c r="M18">
        <v>180652</v>
      </c>
      <c r="N18" s="33">
        <v>43222</v>
      </c>
      <c r="O18" t="s">
        <v>2459</v>
      </c>
      <c r="P18" t="s">
        <v>142</v>
      </c>
      <c r="Q18" t="s">
        <v>2441</v>
      </c>
    </row>
    <row r="19" spans="1:17" x14ac:dyDescent="0.25">
      <c r="A19" t="s">
        <v>40</v>
      </c>
      <c r="B19" t="s">
        <v>140</v>
      </c>
      <c r="C19" t="s">
        <v>141</v>
      </c>
      <c r="D19" t="s">
        <v>1259</v>
      </c>
      <c r="E19" t="s">
        <v>17</v>
      </c>
      <c r="F19" t="s">
        <v>2460</v>
      </c>
      <c r="H19" t="s">
        <v>13</v>
      </c>
      <c r="I19">
        <v>221736</v>
      </c>
      <c r="J19" t="s">
        <v>1120</v>
      </c>
      <c r="K19" t="s">
        <v>928</v>
      </c>
      <c r="L19" t="s">
        <v>1120</v>
      </c>
      <c r="M19">
        <v>221736</v>
      </c>
      <c r="N19" s="33">
        <v>44896</v>
      </c>
      <c r="O19" t="s">
        <v>143</v>
      </c>
      <c r="P19" t="s">
        <v>142</v>
      </c>
      <c r="Q19" t="s">
        <v>2441</v>
      </c>
    </row>
    <row r="20" spans="1:17" x14ac:dyDescent="0.25">
      <c r="A20" t="s">
        <v>40</v>
      </c>
      <c r="B20" t="s">
        <v>756</v>
      </c>
      <c r="C20" t="s">
        <v>757</v>
      </c>
      <c r="D20" t="s">
        <v>2110</v>
      </c>
      <c r="E20" t="s">
        <v>19</v>
      </c>
      <c r="F20" t="s">
        <v>271</v>
      </c>
      <c r="H20" t="s">
        <v>14</v>
      </c>
      <c r="I20">
        <v>232345</v>
      </c>
      <c r="K20" t="s">
        <v>2081</v>
      </c>
      <c r="L20" t="s">
        <v>1120</v>
      </c>
      <c r="M20">
        <v>232345</v>
      </c>
      <c r="N20" s="33">
        <v>42317</v>
      </c>
      <c r="O20" t="s">
        <v>584</v>
      </c>
      <c r="P20" t="s">
        <v>271</v>
      </c>
      <c r="Q20" t="s">
        <v>2441</v>
      </c>
    </row>
    <row r="21" spans="1:17" x14ac:dyDescent="0.25">
      <c r="A21" t="s">
        <v>40</v>
      </c>
      <c r="B21" t="s">
        <v>678</v>
      </c>
      <c r="C21" t="s">
        <v>679</v>
      </c>
      <c r="D21" t="s">
        <v>2057</v>
      </c>
      <c r="E21" t="s">
        <v>23</v>
      </c>
      <c r="F21" t="s">
        <v>271</v>
      </c>
      <c r="H21" t="s">
        <v>14</v>
      </c>
      <c r="I21">
        <v>221807</v>
      </c>
      <c r="K21" t="s">
        <v>1255</v>
      </c>
      <c r="L21" t="s">
        <v>1120</v>
      </c>
      <c r="M21">
        <v>221807</v>
      </c>
      <c r="N21" s="33">
        <v>44909</v>
      </c>
      <c r="O21" t="s">
        <v>584</v>
      </c>
      <c r="P21" t="s">
        <v>271</v>
      </c>
      <c r="Q21" t="s">
        <v>2441</v>
      </c>
    </row>
    <row r="22" spans="1:17" x14ac:dyDescent="0.25">
      <c r="A22" t="s">
        <v>40</v>
      </c>
      <c r="B22" t="s">
        <v>601</v>
      </c>
      <c r="C22" t="s">
        <v>602</v>
      </c>
      <c r="D22" t="s">
        <v>1871</v>
      </c>
      <c r="E22" t="s">
        <v>24</v>
      </c>
      <c r="F22" t="s">
        <v>271</v>
      </c>
      <c r="H22" t="s">
        <v>13</v>
      </c>
      <c r="J22" t="s">
        <v>1120</v>
      </c>
      <c r="K22" t="s">
        <v>1283</v>
      </c>
      <c r="L22" t="s">
        <v>1120</v>
      </c>
      <c r="M22">
        <v>0</v>
      </c>
      <c r="P22" t="s">
        <v>271</v>
      </c>
      <c r="Q22" t="s">
        <v>2441</v>
      </c>
    </row>
    <row r="23" spans="1:17" x14ac:dyDescent="0.25">
      <c r="A23" t="s">
        <v>40</v>
      </c>
      <c r="B23" t="s">
        <v>2461</v>
      </c>
      <c r="C23" t="s">
        <v>2462</v>
      </c>
      <c r="D23" t="s">
        <v>2463</v>
      </c>
      <c r="E23" t="s">
        <v>16</v>
      </c>
      <c r="F23" t="s">
        <v>271</v>
      </c>
      <c r="H23" t="s">
        <v>14</v>
      </c>
      <c r="J23" t="s">
        <v>1120</v>
      </c>
      <c r="K23" t="s">
        <v>1048</v>
      </c>
      <c r="L23" t="s">
        <v>1120</v>
      </c>
      <c r="M23">
        <v>0</v>
      </c>
      <c r="P23" t="s">
        <v>271</v>
      </c>
      <c r="Q23" t="s">
        <v>2441</v>
      </c>
    </row>
    <row r="24" spans="1:17" x14ac:dyDescent="0.25">
      <c r="A24" t="s">
        <v>40</v>
      </c>
      <c r="B24" t="s">
        <v>1115</v>
      </c>
      <c r="C24" t="s">
        <v>1116</v>
      </c>
      <c r="E24" t="s">
        <v>16</v>
      </c>
      <c r="F24" t="s">
        <v>1573</v>
      </c>
      <c r="H24" t="s">
        <v>13</v>
      </c>
      <c r="I24">
        <v>121479</v>
      </c>
      <c r="K24" t="s">
        <v>1206</v>
      </c>
      <c r="L24" t="s">
        <v>1120</v>
      </c>
      <c r="M24">
        <v>121479</v>
      </c>
      <c r="N24" s="33">
        <v>41244</v>
      </c>
      <c r="O24" t="s">
        <v>1464</v>
      </c>
      <c r="P24" t="s">
        <v>105</v>
      </c>
      <c r="Q24" t="s">
        <v>2441</v>
      </c>
    </row>
    <row r="25" spans="1:17" x14ac:dyDescent="0.25">
      <c r="A25" t="s">
        <v>40</v>
      </c>
      <c r="B25" t="s">
        <v>1465</v>
      </c>
      <c r="C25" t="s">
        <v>2464</v>
      </c>
      <c r="E25" t="s">
        <v>17</v>
      </c>
      <c r="F25" t="s">
        <v>105</v>
      </c>
      <c r="H25" t="s">
        <v>13</v>
      </c>
      <c r="I25">
        <v>102815</v>
      </c>
      <c r="K25" t="s">
        <v>1206</v>
      </c>
      <c r="L25" t="s">
        <v>1120</v>
      </c>
      <c r="M25">
        <v>102815</v>
      </c>
      <c r="N25" s="33">
        <v>40301</v>
      </c>
      <c r="O25" t="s">
        <v>1464</v>
      </c>
      <c r="P25" t="s">
        <v>105</v>
      </c>
      <c r="Q25" t="s">
        <v>2441</v>
      </c>
    </row>
    <row r="26" spans="1:17" x14ac:dyDescent="0.25">
      <c r="A26" t="s">
        <v>40</v>
      </c>
      <c r="B26" t="s">
        <v>222</v>
      </c>
      <c r="C26" t="s">
        <v>223</v>
      </c>
      <c r="D26" t="s">
        <v>1326</v>
      </c>
      <c r="E26" t="s">
        <v>17</v>
      </c>
      <c r="F26" t="s">
        <v>2465</v>
      </c>
      <c r="H26" t="s">
        <v>13</v>
      </c>
      <c r="I26">
        <v>232062</v>
      </c>
      <c r="J26" t="s">
        <v>1120</v>
      </c>
      <c r="K26" t="s">
        <v>1206</v>
      </c>
      <c r="L26" t="s">
        <v>1120</v>
      </c>
      <c r="M26">
        <v>232062</v>
      </c>
      <c r="N26" s="33">
        <v>45250</v>
      </c>
      <c r="O26" t="s">
        <v>224</v>
      </c>
      <c r="P26" t="s">
        <v>130</v>
      </c>
      <c r="Q26" t="s">
        <v>2441</v>
      </c>
    </row>
    <row r="27" spans="1:17" x14ac:dyDescent="0.25">
      <c r="A27" t="s">
        <v>40</v>
      </c>
      <c r="B27" t="s">
        <v>2466</v>
      </c>
      <c r="C27" t="s">
        <v>2467</v>
      </c>
      <c r="D27" t="s">
        <v>2468</v>
      </c>
      <c r="E27" t="s">
        <v>24</v>
      </c>
      <c r="F27" t="s">
        <v>1849</v>
      </c>
      <c r="H27" t="s">
        <v>13</v>
      </c>
      <c r="I27">
        <v>130506</v>
      </c>
      <c r="J27" t="s">
        <v>942</v>
      </c>
      <c r="K27" t="s">
        <v>2449</v>
      </c>
      <c r="L27" t="s">
        <v>1120</v>
      </c>
      <c r="M27">
        <v>130506</v>
      </c>
      <c r="N27" s="33">
        <v>41395</v>
      </c>
      <c r="O27" t="s">
        <v>2469</v>
      </c>
      <c r="P27" t="s">
        <v>2431</v>
      </c>
      <c r="Q27" t="s">
        <v>2441</v>
      </c>
    </row>
    <row r="28" spans="1:17" x14ac:dyDescent="0.25">
      <c r="A28" t="s">
        <v>40</v>
      </c>
      <c r="B28" t="s">
        <v>518</v>
      </c>
      <c r="C28" t="s">
        <v>519</v>
      </c>
      <c r="D28" t="s">
        <v>1613</v>
      </c>
      <c r="E28" t="s">
        <v>17</v>
      </c>
      <c r="F28" t="s">
        <v>2437</v>
      </c>
      <c r="H28" t="s">
        <v>13</v>
      </c>
      <c r="I28">
        <v>181140</v>
      </c>
      <c r="J28" t="s">
        <v>1535</v>
      </c>
      <c r="K28" t="s">
        <v>1206</v>
      </c>
      <c r="L28" t="s">
        <v>1120</v>
      </c>
      <c r="M28">
        <v>181140</v>
      </c>
      <c r="N28" s="33">
        <v>43346</v>
      </c>
      <c r="O28" t="s">
        <v>520</v>
      </c>
      <c r="P28" t="s">
        <v>74</v>
      </c>
      <c r="Q28" t="s">
        <v>2441</v>
      </c>
    </row>
    <row r="29" spans="1:17" x14ac:dyDescent="0.25">
      <c r="A29" t="s">
        <v>40</v>
      </c>
      <c r="B29" t="s">
        <v>161</v>
      </c>
      <c r="C29" t="s">
        <v>162</v>
      </c>
      <c r="D29" t="s">
        <v>1275</v>
      </c>
      <c r="E29" t="s">
        <v>17</v>
      </c>
      <c r="F29" t="s">
        <v>88</v>
      </c>
      <c r="H29" t="s">
        <v>13</v>
      </c>
      <c r="I29">
        <v>232379</v>
      </c>
      <c r="J29" t="s">
        <v>1120</v>
      </c>
      <c r="K29" t="s">
        <v>1206</v>
      </c>
      <c r="L29" t="s">
        <v>1120</v>
      </c>
      <c r="M29">
        <v>232379</v>
      </c>
      <c r="N29" s="33">
        <v>45292</v>
      </c>
      <c r="O29" t="s">
        <v>89</v>
      </c>
      <c r="P29" t="s">
        <v>88</v>
      </c>
      <c r="Q29" t="s">
        <v>2441</v>
      </c>
    </row>
    <row r="30" spans="1:17" x14ac:dyDescent="0.25">
      <c r="A30" t="s">
        <v>40</v>
      </c>
      <c r="B30" t="s">
        <v>86</v>
      </c>
      <c r="C30" t="s">
        <v>87</v>
      </c>
      <c r="D30" t="s">
        <v>1224</v>
      </c>
      <c r="E30" t="s">
        <v>17</v>
      </c>
      <c r="F30" t="s">
        <v>88</v>
      </c>
      <c r="H30" t="s">
        <v>13</v>
      </c>
      <c r="I30">
        <v>232371</v>
      </c>
      <c r="J30" t="s">
        <v>1120</v>
      </c>
      <c r="K30" t="s">
        <v>1206</v>
      </c>
      <c r="L30" t="s">
        <v>1120</v>
      </c>
      <c r="M30">
        <v>232371</v>
      </c>
      <c r="N30" s="33">
        <v>45292</v>
      </c>
      <c r="O30" t="s">
        <v>89</v>
      </c>
      <c r="P30" t="s">
        <v>88</v>
      </c>
      <c r="Q30" t="s">
        <v>2441</v>
      </c>
    </row>
    <row r="31" spans="1:17" x14ac:dyDescent="0.25">
      <c r="A31" t="s">
        <v>40</v>
      </c>
      <c r="B31" t="s">
        <v>554</v>
      </c>
      <c r="C31" t="s">
        <v>555</v>
      </c>
      <c r="D31" t="s">
        <v>1647</v>
      </c>
      <c r="E31" t="s">
        <v>17</v>
      </c>
      <c r="F31" t="s">
        <v>88</v>
      </c>
      <c r="H31" t="s">
        <v>13</v>
      </c>
      <c r="I31">
        <v>232370</v>
      </c>
      <c r="J31" t="s">
        <v>1120</v>
      </c>
      <c r="K31" t="s">
        <v>1206</v>
      </c>
      <c r="L31" t="s">
        <v>1120</v>
      </c>
      <c r="M31">
        <v>232370</v>
      </c>
      <c r="N31" s="33">
        <v>45292</v>
      </c>
      <c r="O31" t="s">
        <v>89</v>
      </c>
      <c r="P31" t="s">
        <v>88</v>
      </c>
      <c r="Q31" t="s">
        <v>2441</v>
      </c>
    </row>
    <row r="32" spans="1:17" x14ac:dyDescent="0.25">
      <c r="A32" t="s">
        <v>40</v>
      </c>
      <c r="B32" t="s">
        <v>201</v>
      </c>
      <c r="C32" t="s">
        <v>202</v>
      </c>
      <c r="D32" t="s">
        <v>1307</v>
      </c>
      <c r="E32" t="s">
        <v>17</v>
      </c>
      <c r="F32" t="s">
        <v>47</v>
      </c>
      <c r="H32" t="s">
        <v>13</v>
      </c>
      <c r="I32">
        <v>190126</v>
      </c>
      <c r="J32" t="s">
        <v>1120</v>
      </c>
      <c r="K32" t="s">
        <v>1206</v>
      </c>
      <c r="L32" t="s">
        <v>1120</v>
      </c>
      <c r="M32">
        <v>190126</v>
      </c>
      <c r="N32" s="33">
        <v>43500</v>
      </c>
      <c r="O32" t="s">
        <v>203</v>
      </c>
      <c r="P32" t="s">
        <v>47</v>
      </c>
      <c r="Q32" t="s">
        <v>2441</v>
      </c>
    </row>
    <row r="33" spans="1:17" x14ac:dyDescent="0.25">
      <c r="A33" t="s">
        <v>40</v>
      </c>
      <c r="B33" t="s">
        <v>650</v>
      </c>
      <c r="C33" t="s">
        <v>651</v>
      </c>
      <c r="E33" t="s">
        <v>26</v>
      </c>
      <c r="F33" t="s">
        <v>51</v>
      </c>
      <c r="H33" t="s">
        <v>14</v>
      </c>
      <c r="I33">
        <v>211208</v>
      </c>
      <c r="K33" t="s">
        <v>1624</v>
      </c>
      <c r="L33" t="s">
        <v>1120</v>
      </c>
      <c r="M33">
        <v>211208</v>
      </c>
      <c r="N33" s="33">
        <v>44543</v>
      </c>
      <c r="O33" t="s">
        <v>621</v>
      </c>
      <c r="P33" t="s">
        <v>51</v>
      </c>
      <c r="Q33" t="s">
        <v>2441</v>
      </c>
    </row>
    <row r="34" spans="1:17" x14ac:dyDescent="0.25">
      <c r="A34" t="s">
        <v>40</v>
      </c>
      <c r="B34" t="s">
        <v>619</v>
      </c>
      <c r="C34" t="s">
        <v>620</v>
      </c>
      <c r="E34" t="s">
        <v>26</v>
      </c>
      <c r="F34" t="s">
        <v>51</v>
      </c>
      <c r="H34" t="s">
        <v>14</v>
      </c>
      <c r="I34">
        <v>180063</v>
      </c>
      <c r="K34" t="s">
        <v>1624</v>
      </c>
      <c r="L34" t="s">
        <v>1120</v>
      </c>
      <c r="M34">
        <v>180063</v>
      </c>
      <c r="N34" s="33">
        <v>43108</v>
      </c>
      <c r="O34" t="s">
        <v>621</v>
      </c>
      <c r="P34" t="s">
        <v>51</v>
      </c>
      <c r="Q34" t="s">
        <v>2441</v>
      </c>
    </row>
    <row r="35" spans="1:17" x14ac:dyDescent="0.25">
      <c r="A35" t="s">
        <v>40</v>
      </c>
      <c r="B35" t="s">
        <v>480</v>
      </c>
      <c r="C35" t="s">
        <v>481</v>
      </c>
      <c r="D35" t="s">
        <v>1569</v>
      </c>
      <c r="E35" t="s">
        <v>17</v>
      </c>
      <c r="F35" t="s">
        <v>51</v>
      </c>
      <c r="H35" t="s">
        <v>13</v>
      </c>
      <c r="I35">
        <v>180097</v>
      </c>
      <c r="J35" t="s">
        <v>1120</v>
      </c>
      <c r="K35" t="s">
        <v>1206</v>
      </c>
      <c r="L35" t="s">
        <v>1120</v>
      </c>
      <c r="M35">
        <v>180097</v>
      </c>
      <c r="N35" s="33">
        <v>43116</v>
      </c>
      <c r="O35" t="s">
        <v>482</v>
      </c>
      <c r="P35" t="s">
        <v>51</v>
      </c>
      <c r="Q35" t="s">
        <v>2441</v>
      </c>
    </row>
    <row r="36" spans="1:17" x14ac:dyDescent="0.25">
      <c r="A36" t="s">
        <v>40</v>
      </c>
      <c r="B36" t="s">
        <v>425</v>
      </c>
      <c r="C36" t="s">
        <v>426</v>
      </c>
      <c r="D36" t="s">
        <v>1526</v>
      </c>
      <c r="E36" t="s">
        <v>17</v>
      </c>
      <c r="F36" t="s">
        <v>51</v>
      </c>
      <c r="H36" t="s">
        <v>13</v>
      </c>
      <c r="I36">
        <v>101259</v>
      </c>
      <c r="J36" t="s">
        <v>1535</v>
      </c>
      <c r="K36" t="s">
        <v>1206</v>
      </c>
      <c r="L36" t="s">
        <v>1120</v>
      </c>
      <c r="M36">
        <v>101259</v>
      </c>
      <c r="N36" s="33">
        <v>39188</v>
      </c>
      <c r="O36" t="s">
        <v>427</v>
      </c>
      <c r="P36" t="s">
        <v>51</v>
      </c>
      <c r="Q36" t="s">
        <v>2441</v>
      </c>
    </row>
    <row r="37" spans="1:17" x14ac:dyDescent="0.25">
      <c r="A37" t="s">
        <v>40</v>
      </c>
      <c r="B37" t="s">
        <v>309</v>
      </c>
      <c r="C37" t="s">
        <v>310</v>
      </c>
      <c r="D37" t="s">
        <v>1408</v>
      </c>
      <c r="E37" t="s">
        <v>17</v>
      </c>
      <c r="F37" t="s">
        <v>51</v>
      </c>
      <c r="H37" t="s">
        <v>13</v>
      </c>
      <c r="I37">
        <v>111104</v>
      </c>
      <c r="J37" t="s">
        <v>1120</v>
      </c>
      <c r="K37" t="s">
        <v>1206</v>
      </c>
      <c r="L37" t="s">
        <v>1120</v>
      </c>
      <c r="M37">
        <v>111104</v>
      </c>
      <c r="N37" s="33">
        <v>40869</v>
      </c>
      <c r="O37" t="s">
        <v>311</v>
      </c>
      <c r="P37" t="s">
        <v>51</v>
      </c>
      <c r="Q37" t="s">
        <v>2441</v>
      </c>
    </row>
    <row r="38" spans="1:17" x14ac:dyDescent="0.25">
      <c r="A38" t="s">
        <v>40</v>
      </c>
      <c r="B38" t="s">
        <v>282</v>
      </c>
      <c r="C38" t="s">
        <v>283</v>
      </c>
      <c r="D38" t="s">
        <v>1376</v>
      </c>
      <c r="E38" t="s">
        <v>17</v>
      </c>
      <c r="F38" t="s">
        <v>2470</v>
      </c>
      <c r="H38" t="s">
        <v>13</v>
      </c>
      <c r="I38">
        <v>141045</v>
      </c>
      <c r="J38" t="s">
        <v>1535</v>
      </c>
      <c r="K38" t="s">
        <v>1206</v>
      </c>
      <c r="L38" t="s">
        <v>1120</v>
      </c>
      <c r="M38">
        <v>141045</v>
      </c>
      <c r="N38" s="33">
        <v>41906</v>
      </c>
      <c r="O38" t="s">
        <v>284</v>
      </c>
      <c r="P38" t="s">
        <v>51</v>
      </c>
      <c r="Q38" t="s">
        <v>2441</v>
      </c>
    </row>
    <row r="39" spans="1:17" x14ac:dyDescent="0.25">
      <c r="A39" t="s">
        <v>40</v>
      </c>
      <c r="B39" t="s">
        <v>2471</v>
      </c>
      <c r="C39" t="s">
        <v>2472</v>
      </c>
      <c r="D39" t="s">
        <v>2473</v>
      </c>
      <c r="E39" t="s">
        <v>17</v>
      </c>
      <c r="F39" t="s">
        <v>47</v>
      </c>
      <c r="H39" t="s">
        <v>13</v>
      </c>
      <c r="I39">
        <v>220284</v>
      </c>
      <c r="J39" t="s">
        <v>1120</v>
      </c>
      <c r="K39" t="s">
        <v>1206</v>
      </c>
      <c r="L39" t="s">
        <v>1120</v>
      </c>
      <c r="M39">
        <v>220284</v>
      </c>
      <c r="N39" s="33">
        <v>44621</v>
      </c>
      <c r="O39" t="s">
        <v>2474</v>
      </c>
      <c r="P39" t="s">
        <v>47</v>
      </c>
      <c r="Q39" t="s">
        <v>2441</v>
      </c>
    </row>
    <row r="40" spans="1:17" x14ac:dyDescent="0.25">
      <c r="A40" t="s">
        <v>40</v>
      </c>
      <c r="B40" t="s">
        <v>422</v>
      </c>
      <c r="C40" t="s">
        <v>2475</v>
      </c>
      <c r="D40" t="s">
        <v>1522</v>
      </c>
      <c r="E40" t="s">
        <v>22</v>
      </c>
      <c r="F40" t="s">
        <v>121</v>
      </c>
      <c r="H40" t="s">
        <v>14</v>
      </c>
      <c r="I40">
        <v>200038</v>
      </c>
      <c r="J40" t="s">
        <v>1248</v>
      </c>
      <c r="K40" t="s">
        <v>1128</v>
      </c>
      <c r="L40" t="s">
        <v>1120</v>
      </c>
      <c r="M40">
        <v>200038</v>
      </c>
      <c r="N40" s="33">
        <v>43836</v>
      </c>
      <c r="O40" t="s">
        <v>2476</v>
      </c>
      <c r="P40" t="s">
        <v>645</v>
      </c>
      <c r="Q40" t="s">
        <v>2441</v>
      </c>
    </row>
    <row r="41" spans="1:17" x14ac:dyDescent="0.25">
      <c r="A41" t="s">
        <v>40</v>
      </c>
      <c r="B41" t="s">
        <v>146</v>
      </c>
      <c r="C41" t="s">
        <v>147</v>
      </c>
      <c r="E41" t="s">
        <v>17</v>
      </c>
      <c r="F41" t="s">
        <v>148</v>
      </c>
      <c r="H41" t="s">
        <v>13</v>
      </c>
      <c r="I41">
        <v>160136</v>
      </c>
      <c r="J41" t="s">
        <v>1120</v>
      </c>
      <c r="K41" t="s">
        <v>1283</v>
      </c>
      <c r="L41" t="s">
        <v>1120</v>
      </c>
      <c r="M41">
        <v>160136</v>
      </c>
      <c r="N41" s="33">
        <v>42409</v>
      </c>
      <c r="O41" t="s">
        <v>149</v>
      </c>
      <c r="P41" t="s">
        <v>148</v>
      </c>
      <c r="Q41" t="s">
        <v>2441</v>
      </c>
    </row>
    <row r="42" spans="1:17" x14ac:dyDescent="0.25">
      <c r="A42" t="s">
        <v>40</v>
      </c>
      <c r="B42" t="s">
        <v>2477</v>
      </c>
      <c r="C42" t="s">
        <v>2478</v>
      </c>
      <c r="E42" t="s">
        <v>17</v>
      </c>
      <c r="F42" t="s">
        <v>2479</v>
      </c>
      <c r="H42" t="s">
        <v>13</v>
      </c>
      <c r="I42">
        <v>160276</v>
      </c>
      <c r="J42" t="s">
        <v>1535</v>
      </c>
      <c r="K42" t="s">
        <v>1283</v>
      </c>
      <c r="L42" t="s">
        <v>1120</v>
      </c>
      <c r="M42">
        <v>160276</v>
      </c>
      <c r="N42" s="33">
        <v>42461</v>
      </c>
      <c r="O42" t="s">
        <v>149</v>
      </c>
      <c r="P42" t="s">
        <v>148</v>
      </c>
      <c r="Q42" t="s">
        <v>2441</v>
      </c>
    </row>
    <row r="43" spans="1:17" x14ac:dyDescent="0.25">
      <c r="A43" t="s">
        <v>40</v>
      </c>
      <c r="B43" t="s">
        <v>359</v>
      </c>
      <c r="C43" t="s">
        <v>360</v>
      </c>
      <c r="D43" t="s">
        <v>1460</v>
      </c>
      <c r="E43" t="s">
        <v>17</v>
      </c>
      <c r="F43" t="s">
        <v>148</v>
      </c>
      <c r="H43" t="s">
        <v>13</v>
      </c>
      <c r="I43">
        <v>160854</v>
      </c>
      <c r="J43" t="s">
        <v>1535</v>
      </c>
      <c r="K43" t="s">
        <v>1048</v>
      </c>
      <c r="L43" t="s">
        <v>1120</v>
      </c>
      <c r="M43">
        <v>160854</v>
      </c>
      <c r="N43" s="33">
        <v>42675</v>
      </c>
      <c r="O43" t="s">
        <v>149</v>
      </c>
      <c r="P43" t="s">
        <v>148</v>
      </c>
      <c r="Q43" t="s">
        <v>2441</v>
      </c>
    </row>
    <row r="44" spans="1:17" x14ac:dyDescent="0.25">
      <c r="A44" t="s">
        <v>40</v>
      </c>
      <c r="B44" t="s">
        <v>363</v>
      </c>
      <c r="C44" t="s">
        <v>364</v>
      </c>
      <c r="E44" t="s">
        <v>17</v>
      </c>
      <c r="F44" t="s">
        <v>148</v>
      </c>
      <c r="H44" t="s">
        <v>13</v>
      </c>
      <c r="I44">
        <v>160413</v>
      </c>
      <c r="J44" t="s">
        <v>1535</v>
      </c>
      <c r="K44" t="s">
        <v>1283</v>
      </c>
      <c r="L44" t="s">
        <v>1120</v>
      </c>
      <c r="M44">
        <v>160413</v>
      </c>
      <c r="N44" s="33">
        <v>42499</v>
      </c>
      <c r="O44" t="s">
        <v>149</v>
      </c>
      <c r="P44" t="s">
        <v>148</v>
      </c>
      <c r="Q44" t="s">
        <v>2441</v>
      </c>
    </row>
    <row r="45" spans="1:17" x14ac:dyDescent="0.25">
      <c r="A45" t="s">
        <v>40</v>
      </c>
      <c r="B45" t="s">
        <v>467</v>
      </c>
      <c r="C45" t="s">
        <v>468</v>
      </c>
      <c r="E45" t="s">
        <v>17</v>
      </c>
      <c r="F45" t="s">
        <v>148</v>
      </c>
      <c r="H45" t="s">
        <v>13</v>
      </c>
      <c r="I45">
        <v>140636</v>
      </c>
      <c r="J45" t="s">
        <v>1120</v>
      </c>
      <c r="K45" t="s">
        <v>1283</v>
      </c>
      <c r="L45" t="s">
        <v>1120</v>
      </c>
      <c r="M45">
        <v>140636</v>
      </c>
      <c r="N45" s="33">
        <v>41792</v>
      </c>
      <c r="O45" t="s">
        <v>149</v>
      </c>
      <c r="P45" t="s">
        <v>148</v>
      </c>
      <c r="Q45" t="s">
        <v>2441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F88A-223C-485B-AD95-12EA1C483B28}">
  <sheetPr codeName="Sheet1"/>
  <dimension ref="A1:P2"/>
  <sheetViews>
    <sheetView workbookViewId="0">
      <selection activeCell="A2" sqref="A2"/>
    </sheetView>
  </sheetViews>
  <sheetFormatPr defaultRowHeight="15" x14ac:dyDescent="0.25"/>
  <cols>
    <col min="4" max="4" width="9.42578125" customWidth="1"/>
    <col min="5" max="5" width="9.28515625" customWidth="1"/>
    <col min="6" max="6" width="13.140625" customWidth="1"/>
    <col min="7" max="7" width="9.42578125" customWidth="1"/>
    <col min="8" max="8" width="9.28515625" customWidth="1"/>
    <col min="11" max="11" width="28.85546875" customWidth="1"/>
    <col min="12" max="12" width="34.140625" customWidth="1"/>
    <col min="13" max="13" width="23" customWidth="1"/>
    <col min="14" max="14" width="28.28515625" customWidth="1"/>
    <col min="15" max="15" width="19.7109375" customWidth="1"/>
    <col min="16" max="16" width="17.42578125" customWidth="1"/>
  </cols>
  <sheetData>
    <row r="1" spans="1:16" x14ac:dyDescent="0.25">
      <c r="A1" t="s">
        <v>35</v>
      </c>
      <c r="B1" t="s">
        <v>36</v>
      </c>
      <c r="C1" t="s">
        <v>37</v>
      </c>
      <c r="D1" t="s">
        <v>913</v>
      </c>
      <c r="E1" t="s">
        <v>29</v>
      </c>
      <c r="F1" t="s">
        <v>38</v>
      </c>
      <c r="G1" t="s">
        <v>39</v>
      </c>
      <c r="H1" t="s">
        <v>10</v>
      </c>
      <c r="I1" t="s">
        <v>914</v>
      </c>
      <c r="J1" t="s">
        <v>915</v>
      </c>
      <c r="K1" t="s">
        <v>916</v>
      </c>
      <c r="L1" t="s">
        <v>917</v>
      </c>
      <c r="M1" t="s">
        <v>918</v>
      </c>
      <c r="N1" t="s">
        <v>919</v>
      </c>
      <c r="O1" t="s">
        <v>920</v>
      </c>
      <c r="P1" t="s">
        <v>921</v>
      </c>
    </row>
    <row r="2" spans="1:16" x14ac:dyDescent="0.25">
      <c r="A2" t="s">
        <v>40</v>
      </c>
      <c r="B2" t="s">
        <v>1843</v>
      </c>
      <c r="C2" t="s">
        <v>1844</v>
      </c>
      <c r="E2" t="s">
        <v>24</v>
      </c>
      <c r="F2" t="s">
        <v>1066</v>
      </c>
      <c r="H2" t="s">
        <v>13</v>
      </c>
      <c r="K2" t="s">
        <v>1283</v>
      </c>
      <c r="L2" t="s">
        <v>628</v>
      </c>
      <c r="M2">
        <v>0</v>
      </c>
      <c r="N2" t="s">
        <v>628</v>
      </c>
      <c r="O2" t="s">
        <v>628</v>
      </c>
      <c r="P2" t="s">
        <v>1066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71D6-6DBB-400A-97F6-1377223C680A}">
  <sheetPr codeName="Sheet5">
    <tabColor rgb="FF00B050"/>
  </sheetPr>
  <dimension ref="A1:Z289"/>
  <sheetViews>
    <sheetView workbookViewId="0">
      <selection activeCell="W2" sqref="W2"/>
    </sheetView>
  </sheetViews>
  <sheetFormatPr defaultRowHeight="15" x14ac:dyDescent="0.25"/>
  <cols>
    <col min="17" max="17" width="34.140625" bestFit="1" customWidth="1"/>
    <col min="20" max="20" width="38.7109375" customWidth="1"/>
    <col min="21" max="21" width="20.140625" bestFit="1" customWidth="1"/>
    <col min="22" max="22" width="14.28515625" bestFit="1" customWidth="1"/>
    <col min="23" max="23" width="21.85546875" bestFit="1" customWidth="1"/>
    <col min="24" max="24" width="34.140625" bestFit="1" customWidth="1"/>
    <col min="25" max="25" width="34.85546875" bestFit="1" customWidth="1"/>
    <col min="26" max="26" width="13.28515625" bestFit="1" customWidth="1"/>
    <col min="27" max="27" width="13.7109375" bestFit="1" customWidth="1"/>
    <col min="28" max="28" width="7.85546875" bestFit="1" customWidth="1"/>
    <col min="29" max="29" width="25.7109375" bestFit="1" customWidth="1"/>
    <col min="30" max="30" width="11.5703125" bestFit="1" customWidth="1"/>
    <col min="31" max="31" width="20.5703125" bestFit="1" customWidth="1"/>
    <col min="32" max="32" width="7" bestFit="1" customWidth="1"/>
    <col min="33" max="33" width="7.85546875" bestFit="1" customWidth="1"/>
    <col min="34" max="34" width="8.42578125" bestFit="1" customWidth="1"/>
    <col min="35" max="35" width="10.42578125" bestFit="1" customWidth="1"/>
    <col min="36" max="36" width="31.42578125" bestFit="1" customWidth="1"/>
    <col min="37" max="37" width="11.5703125" bestFit="1" customWidth="1"/>
    <col min="38" max="38" width="2.7109375" bestFit="1" customWidth="1"/>
    <col min="39" max="39" width="7.85546875" bestFit="1" customWidth="1"/>
    <col min="40" max="40" width="13.85546875" bestFit="1" customWidth="1"/>
    <col min="41" max="41" width="12.85546875" bestFit="1" customWidth="1"/>
    <col min="42" max="42" width="25.140625" bestFit="1" customWidth="1"/>
    <col min="43" max="43" width="9.85546875" bestFit="1" customWidth="1"/>
    <col min="44" max="44" width="11.7109375" bestFit="1" customWidth="1"/>
    <col min="45" max="45" width="12.85546875" bestFit="1" customWidth="1"/>
    <col min="46" max="46" width="19.7109375" bestFit="1" customWidth="1"/>
    <col min="47" max="47" width="16.85546875" bestFit="1" customWidth="1"/>
    <col min="48" max="48" width="11" bestFit="1" customWidth="1"/>
    <col min="49" max="49" width="23.85546875" bestFit="1" customWidth="1"/>
    <col min="50" max="50" width="25.140625" bestFit="1" customWidth="1"/>
    <col min="51" max="51" width="15.140625" bestFit="1" customWidth="1"/>
    <col min="52" max="52" width="18.85546875" bestFit="1" customWidth="1"/>
    <col min="53" max="53" width="11.42578125" bestFit="1" customWidth="1"/>
  </cols>
  <sheetData>
    <row r="1" spans="1:26" x14ac:dyDescent="0.25">
      <c r="A1" s="20" t="s">
        <v>35</v>
      </c>
      <c r="B1" s="21" t="s">
        <v>36</v>
      </c>
      <c r="C1" s="21" t="s">
        <v>37</v>
      </c>
      <c r="D1" s="21" t="s">
        <v>913</v>
      </c>
      <c r="E1" s="21" t="s">
        <v>29</v>
      </c>
      <c r="F1" s="21" t="s">
        <v>38</v>
      </c>
      <c r="G1" s="21" t="s">
        <v>39</v>
      </c>
      <c r="H1" s="21" t="s">
        <v>10</v>
      </c>
      <c r="I1" s="21" t="s">
        <v>914</v>
      </c>
      <c r="J1" s="21" t="s">
        <v>915</v>
      </c>
      <c r="K1" s="21" t="s">
        <v>916</v>
      </c>
      <c r="L1" s="21" t="s">
        <v>917</v>
      </c>
      <c r="M1" s="21" t="s">
        <v>918</v>
      </c>
      <c r="N1" s="21" t="s">
        <v>919</v>
      </c>
      <c r="O1" s="21" t="s">
        <v>920</v>
      </c>
      <c r="P1" s="21" t="s">
        <v>921</v>
      </c>
      <c r="Q1" s="10" t="s">
        <v>2444</v>
      </c>
      <c r="T1" s="4" t="s">
        <v>2444</v>
      </c>
      <c r="U1" s="4" t="s">
        <v>921</v>
      </c>
      <c r="V1" t="s">
        <v>27</v>
      </c>
      <c r="X1" s="4" t="s">
        <v>2444</v>
      </c>
      <c r="Y1" s="4" t="s">
        <v>917</v>
      </c>
      <c r="Z1" t="s">
        <v>2480</v>
      </c>
    </row>
    <row r="2" spans="1:26" x14ac:dyDescent="0.25">
      <c r="A2" s="22" t="s">
        <v>40</v>
      </c>
      <c r="B2" s="23" t="s">
        <v>238</v>
      </c>
      <c r="C2" s="23" t="s">
        <v>239</v>
      </c>
      <c r="D2" s="24"/>
      <c r="E2" s="23" t="s">
        <v>17</v>
      </c>
      <c r="F2" s="23" t="s">
        <v>148</v>
      </c>
      <c r="G2" s="23"/>
      <c r="H2" s="23" t="s">
        <v>13</v>
      </c>
      <c r="I2" s="23">
        <v>180745</v>
      </c>
      <c r="J2" s="23" t="s">
        <v>1535</v>
      </c>
      <c r="K2" s="23" t="s">
        <v>928</v>
      </c>
      <c r="L2" s="23" t="s">
        <v>1120</v>
      </c>
      <c r="M2" s="23">
        <v>180745</v>
      </c>
      <c r="N2" s="25">
        <v>43238</v>
      </c>
      <c r="O2" s="23" t="s">
        <v>241</v>
      </c>
      <c r="P2" s="23" t="s">
        <v>1265</v>
      </c>
      <c r="Q2" s="32" t="s">
        <v>2441</v>
      </c>
      <c r="T2" t="s">
        <v>2442</v>
      </c>
      <c r="U2" t="s">
        <v>51</v>
      </c>
      <c r="V2">
        <v>68</v>
      </c>
      <c r="X2" t="s">
        <v>2441</v>
      </c>
      <c r="Y2" t="s">
        <v>1120</v>
      </c>
      <c r="Z2">
        <v>44</v>
      </c>
    </row>
    <row r="3" spans="1:26" x14ac:dyDescent="0.25">
      <c r="A3" s="26" t="s">
        <v>40</v>
      </c>
      <c r="B3" s="27" t="s">
        <v>369</v>
      </c>
      <c r="C3" s="27" t="s">
        <v>370</v>
      </c>
      <c r="D3" s="28"/>
      <c r="E3" s="27" t="s">
        <v>17</v>
      </c>
      <c r="F3" s="27" t="s">
        <v>2423</v>
      </c>
      <c r="G3" s="27"/>
      <c r="H3" s="27" t="s">
        <v>13</v>
      </c>
      <c r="I3" s="27">
        <v>140164</v>
      </c>
      <c r="J3" s="27"/>
      <c r="K3" s="27" t="s">
        <v>928</v>
      </c>
      <c r="L3" s="27" t="s">
        <v>1120</v>
      </c>
      <c r="M3" s="27">
        <v>140164</v>
      </c>
      <c r="N3" s="29">
        <v>41682</v>
      </c>
      <c r="O3" s="27" t="s">
        <v>372</v>
      </c>
      <c r="P3" s="27" t="s">
        <v>371</v>
      </c>
      <c r="Q3" s="32" t="s">
        <v>2441</v>
      </c>
      <c r="U3" t="s">
        <v>47</v>
      </c>
      <c r="V3">
        <v>31</v>
      </c>
      <c r="Y3" t="s">
        <v>106</v>
      </c>
      <c r="Z3">
        <v>10</v>
      </c>
    </row>
    <row r="4" spans="1:26" x14ac:dyDescent="0.25">
      <c r="A4" s="22" t="s">
        <v>40</v>
      </c>
      <c r="B4" s="23" t="s">
        <v>375</v>
      </c>
      <c r="C4" s="23" t="s">
        <v>376</v>
      </c>
      <c r="D4" s="23" t="s">
        <v>1477</v>
      </c>
      <c r="E4" s="23" t="s">
        <v>17</v>
      </c>
      <c r="F4" s="23" t="s">
        <v>2423</v>
      </c>
      <c r="G4" s="23"/>
      <c r="H4" s="23" t="s">
        <v>13</v>
      </c>
      <c r="I4" s="23">
        <v>190243</v>
      </c>
      <c r="J4" s="23" t="s">
        <v>1535</v>
      </c>
      <c r="K4" s="23" t="s">
        <v>1206</v>
      </c>
      <c r="L4" s="23" t="s">
        <v>1120</v>
      </c>
      <c r="M4" s="23">
        <v>190243</v>
      </c>
      <c r="N4" s="25">
        <v>43528</v>
      </c>
      <c r="O4" s="23" t="s">
        <v>2445</v>
      </c>
      <c r="P4" s="23" t="s">
        <v>92</v>
      </c>
      <c r="Q4" s="32" t="s">
        <v>2441</v>
      </c>
      <c r="U4" t="s">
        <v>78</v>
      </c>
      <c r="V4">
        <v>17</v>
      </c>
      <c r="Y4" t="s">
        <v>1573</v>
      </c>
      <c r="Z4">
        <v>1</v>
      </c>
    </row>
    <row r="5" spans="1:26" x14ac:dyDescent="0.25">
      <c r="A5" s="26" t="s">
        <v>40</v>
      </c>
      <c r="B5" s="27" t="s">
        <v>2481</v>
      </c>
      <c r="C5" s="27" t="s">
        <v>2482</v>
      </c>
      <c r="D5" s="27" t="s">
        <v>2483</v>
      </c>
      <c r="E5" s="27" t="s">
        <v>17</v>
      </c>
      <c r="F5" s="27" t="s">
        <v>2484</v>
      </c>
      <c r="G5" s="27"/>
      <c r="H5" s="27" t="s">
        <v>14</v>
      </c>
      <c r="I5" s="27">
        <v>210070</v>
      </c>
      <c r="J5" s="27" t="s">
        <v>2485</v>
      </c>
      <c r="K5" s="27" t="s">
        <v>1206</v>
      </c>
      <c r="L5" s="27" t="s">
        <v>1294</v>
      </c>
      <c r="M5" s="27">
        <v>210070</v>
      </c>
      <c r="N5" s="29">
        <v>44228</v>
      </c>
      <c r="O5" s="27" t="s">
        <v>2486</v>
      </c>
      <c r="P5" s="27" t="s">
        <v>92</v>
      </c>
      <c r="Q5" s="32" t="s">
        <v>2441</v>
      </c>
      <c r="U5" t="s">
        <v>115</v>
      </c>
      <c r="V5">
        <v>12</v>
      </c>
      <c r="Y5" t="s">
        <v>2487</v>
      </c>
      <c r="Z5">
        <v>8</v>
      </c>
    </row>
    <row r="6" spans="1:26" x14ac:dyDescent="0.25">
      <c r="A6" s="22" t="s">
        <v>40</v>
      </c>
      <c r="B6" s="23" t="s">
        <v>526</v>
      </c>
      <c r="C6" s="23" t="s">
        <v>527</v>
      </c>
      <c r="D6" s="23" t="s">
        <v>1622</v>
      </c>
      <c r="E6" s="23" t="s">
        <v>17</v>
      </c>
      <c r="F6" s="23" t="s">
        <v>2460</v>
      </c>
      <c r="G6" s="23"/>
      <c r="H6" s="23" t="s">
        <v>14</v>
      </c>
      <c r="I6" s="23">
        <v>221818</v>
      </c>
      <c r="J6" s="23" t="s">
        <v>2485</v>
      </c>
      <c r="K6" s="23" t="s">
        <v>1206</v>
      </c>
      <c r="L6" s="23" t="s">
        <v>1316</v>
      </c>
      <c r="M6" s="23">
        <v>221818</v>
      </c>
      <c r="N6" s="25">
        <v>44928</v>
      </c>
      <c r="O6" s="23" t="s">
        <v>528</v>
      </c>
      <c r="P6" s="23" t="s">
        <v>92</v>
      </c>
      <c r="Q6" s="32" t="s">
        <v>2441</v>
      </c>
      <c r="U6" t="s">
        <v>130</v>
      </c>
      <c r="V6">
        <v>9</v>
      </c>
      <c r="Y6" t="s">
        <v>2488</v>
      </c>
      <c r="Z6">
        <v>2</v>
      </c>
    </row>
    <row r="7" spans="1:26" x14ac:dyDescent="0.25">
      <c r="A7" s="26" t="s">
        <v>40</v>
      </c>
      <c r="B7" s="27" t="s">
        <v>267</v>
      </c>
      <c r="C7" s="27" t="s">
        <v>268</v>
      </c>
      <c r="D7" s="27" t="s">
        <v>1355</v>
      </c>
      <c r="E7" s="27" t="s">
        <v>17</v>
      </c>
      <c r="F7" s="27" t="s">
        <v>2484</v>
      </c>
      <c r="G7" s="27"/>
      <c r="H7" s="27" t="s">
        <v>13</v>
      </c>
      <c r="I7" s="27">
        <v>220067</v>
      </c>
      <c r="J7" s="27" t="s">
        <v>1248</v>
      </c>
      <c r="K7" s="27" t="s">
        <v>1206</v>
      </c>
      <c r="L7" s="27" t="s">
        <v>1248</v>
      </c>
      <c r="M7" s="27">
        <v>220067</v>
      </c>
      <c r="N7" s="29">
        <v>44578</v>
      </c>
      <c r="O7" s="27" t="s">
        <v>93</v>
      </c>
      <c r="P7" s="27" t="s">
        <v>92</v>
      </c>
      <c r="Q7" s="32" t="s">
        <v>2441</v>
      </c>
      <c r="U7" t="s">
        <v>183</v>
      </c>
      <c r="V7">
        <v>17</v>
      </c>
      <c r="Y7" t="s">
        <v>1294</v>
      </c>
      <c r="Z7">
        <v>4</v>
      </c>
    </row>
    <row r="8" spans="1:26" x14ac:dyDescent="0.25">
      <c r="A8" s="22" t="s">
        <v>40</v>
      </c>
      <c r="B8" s="23" t="s">
        <v>90</v>
      </c>
      <c r="C8" s="23" t="s">
        <v>91</v>
      </c>
      <c r="D8" s="23" t="s">
        <v>1232</v>
      </c>
      <c r="E8" s="23" t="s">
        <v>17</v>
      </c>
      <c r="F8" s="23" t="s">
        <v>2422</v>
      </c>
      <c r="G8" s="23"/>
      <c r="H8" s="23" t="s">
        <v>14</v>
      </c>
      <c r="I8" s="23">
        <v>180227</v>
      </c>
      <c r="J8" s="23" t="s">
        <v>1120</v>
      </c>
      <c r="K8" s="23" t="s">
        <v>1206</v>
      </c>
      <c r="L8" s="23" t="s">
        <v>1248</v>
      </c>
      <c r="M8" s="23">
        <v>180227</v>
      </c>
      <c r="N8" s="25">
        <v>43150</v>
      </c>
      <c r="O8" s="23" t="s">
        <v>93</v>
      </c>
      <c r="P8" s="23" t="s">
        <v>92</v>
      </c>
      <c r="Q8" s="32" t="s">
        <v>2441</v>
      </c>
      <c r="U8" t="s">
        <v>2435</v>
      </c>
      <c r="V8">
        <v>1</v>
      </c>
      <c r="Y8" t="s">
        <v>1991</v>
      </c>
      <c r="Z8">
        <v>1</v>
      </c>
    </row>
    <row r="9" spans="1:26" x14ac:dyDescent="0.25">
      <c r="A9" s="26" t="s">
        <v>40</v>
      </c>
      <c r="B9" s="27" t="s">
        <v>150</v>
      </c>
      <c r="C9" s="27" t="s">
        <v>151</v>
      </c>
      <c r="D9" s="27" t="s">
        <v>1261</v>
      </c>
      <c r="E9" s="27" t="s">
        <v>17</v>
      </c>
      <c r="F9" s="27" t="s">
        <v>152</v>
      </c>
      <c r="G9" s="28"/>
      <c r="H9" s="27" t="s">
        <v>14</v>
      </c>
      <c r="I9" s="27">
        <v>150132</v>
      </c>
      <c r="J9" s="27" t="s">
        <v>1248</v>
      </c>
      <c r="K9" s="27" t="s">
        <v>1206</v>
      </c>
      <c r="L9" s="27" t="s">
        <v>1459</v>
      </c>
      <c r="M9" s="27">
        <v>150132</v>
      </c>
      <c r="N9" s="29">
        <v>42037</v>
      </c>
      <c r="O9" s="27" t="s">
        <v>153</v>
      </c>
      <c r="P9" s="27" t="s">
        <v>152</v>
      </c>
      <c r="Q9" s="32" t="s">
        <v>2441</v>
      </c>
      <c r="U9" t="s">
        <v>2424</v>
      </c>
      <c r="V9">
        <v>3</v>
      </c>
      <c r="Y9" t="s">
        <v>1257</v>
      </c>
      <c r="Z9">
        <v>2</v>
      </c>
    </row>
    <row r="10" spans="1:26" x14ac:dyDescent="0.25">
      <c r="A10" s="22" t="s">
        <v>40</v>
      </c>
      <c r="B10" s="23" t="s">
        <v>729</v>
      </c>
      <c r="C10" s="23" t="s">
        <v>730</v>
      </c>
      <c r="D10" s="23" t="s">
        <v>2089</v>
      </c>
      <c r="E10" s="23" t="s">
        <v>17</v>
      </c>
      <c r="F10" s="23" t="s">
        <v>43</v>
      </c>
      <c r="G10" s="24"/>
      <c r="H10" s="23" t="s">
        <v>13</v>
      </c>
      <c r="I10" s="23">
        <v>240630</v>
      </c>
      <c r="J10" s="23" t="s">
        <v>1120</v>
      </c>
      <c r="K10" s="23" t="s">
        <v>1128</v>
      </c>
      <c r="L10" s="23" t="s">
        <v>1120</v>
      </c>
      <c r="M10" s="23">
        <v>240630</v>
      </c>
      <c r="N10" s="25">
        <v>45376</v>
      </c>
      <c r="O10" s="23" t="s">
        <v>64</v>
      </c>
      <c r="P10" s="23" t="s">
        <v>43</v>
      </c>
      <c r="Q10" s="32" t="s">
        <v>2441</v>
      </c>
      <c r="T10" t="s">
        <v>2489</v>
      </c>
      <c r="V10">
        <v>158</v>
      </c>
      <c r="Y10" t="s">
        <v>1316</v>
      </c>
      <c r="Z10">
        <v>6</v>
      </c>
    </row>
    <row r="11" spans="1:26" x14ac:dyDescent="0.25">
      <c r="A11" s="26" t="s">
        <v>40</v>
      </c>
      <c r="B11" s="27" t="s">
        <v>41</v>
      </c>
      <c r="C11" s="27" t="s">
        <v>42</v>
      </c>
      <c r="D11" s="28"/>
      <c r="E11" s="27" t="s">
        <v>25</v>
      </c>
      <c r="F11" s="27" t="s">
        <v>2422</v>
      </c>
      <c r="G11" s="27"/>
      <c r="H11" s="27" t="s">
        <v>13</v>
      </c>
      <c r="I11" s="27">
        <v>190318</v>
      </c>
      <c r="J11" s="27" t="s">
        <v>942</v>
      </c>
      <c r="K11" s="27" t="s">
        <v>928</v>
      </c>
      <c r="L11" s="27" t="s">
        <v>1120</v>
      </c>
      <c r="M11" s="27">
        <v>190318</v>
      </c>
      <c r="N11" s="29">
        <v>43556</v>
      </c>
      <c r="O11" s="27" t="s">
        <v>44</v>
      </c>
      <c r="P11" s="27" t="s">
        <v>43</v>
      </c>
      <c r="Q11" s="32" t="s">
        <v>2441</v>
      </c>
      <c r="T11" t="s">
        <v>15</v>
      </c>
      <c r="V11">
        <v>158</v>
      </c>
      <c r="Y11" t="s">
        <v>2485</v>
      </c>
      <c r="Z11">
        <v>1</v>
      </c>
    </row>
    <row r="12" spans="1:26" x14ac:dyDescent="0.25">
      <c r="A12" s="22" t="s">
        <v>40</v>
      </c>
      <c r="B12" s="23" t="s">
        <v>545</v>
      </c>
      <c r="C12" s="23" t="s">
        <v>546</v>
      </c>
      <c r="D12" s="23" t="s">
        <v>1644</v>
      </c>
      <c r="E12" s="23" t="s">
        <v>17</v>
      </c>
      <c r="F12" s="23" t="s">
        <v>2422</v>
      </c>
      <c r="G12" s="23"/>
      <c r="H12" s="23" t="s">
        <v>13</v>
      </c>
      <c r="I12" s="23">
        <v>191095</v>
      </c>
      <c r="J12" s="23" t="s">
        <v>1248</v>
      </c>
      <c r="K12" s="23" t="s">
        <v>1283</v>
      </c>
      <c r="L12" s="23" t="s">
        <v>1459</v>
      </c>
      <c r="M12" s="23">
        <v>191095</v>
      </c>
      <c r="N12" s="25">
        <v>43794</v>
      </c>
      <c r="O12" s="23" t="s">
        <v>547</v>
      </c>
      <c r="P12" s="23" t="s">
        <v>43</v>
      </c>
      <c r="Q12" s="32" t="s">
        <v>2441</v>
      </c>
      <c r="Y12" t="s">
        <v>1248</v>
      </c>
      <c r="Z12">
        <v>36</v>
      </c>
    </row>
    <row r="13" spans="1:26" x14ac:dyDescent="0.25">
      <c r="A13" s="26" t="s">
        <v>40</v>
      </c>
      <c r="B13" s="27" t="s">
        <v>1610</v>
      </c>
      <c r="C13" s="27" t="s">
        <v>1611</v>
      </c>
      <c r="D13" s="28"/>
      <c r="E13" s="27" t="s">
        <v>17</v>
      </c>
      <c r="F13" s="27" t="s">
        <v>115</v>
      </c>
      <c r="G13" s="27"/>
      <c r="H13" s="27" t="s">
        <v>14</v>
      </c>
      <c r="I13" s="27">
        <v>200664</v>
      </c>
      <c r="J13" s="27" t="s">
        <v>1248</v>
      </c>
      <c r="K13" s="27" t="s">
        <v>928</v>
      </c>
      <c r="L13" s="27" t="s">
        <v>1459</v>
      </c>
      <c r="M13" s="27">
        <v>200664</v>
      </c>
      <c r="N13" s="29">
        <v>44158</v>
      </c>
      <c r="O13" s="27" t="s">
        <v>355</v>
      </c>
      <c r="P13" s="27" t="s">
        <v>43</v>
      </c>
      <c r="Q13" s="32" t="s">
        <v>2441</v>
      </c>
      <c r="Y13" t="s">
        <v>2490</v>
      </c>
      <c r="Z13">
        <v>1</v>
      </c>
    </row>
    <row r="14" spans="1:26" x14ac:dyDescent="0.25">
      <c r="A14" s="22" t="s">
        <v>40</v>
      </c>
      <c r="B14" s="23" t="s">
        <v>353</v>
      </c>
      <c r="C14" s="23" t="s">
        <v>354</v>
      </c>
      <c r="D14" s="23" t="s">
        <v>1458</v>
      </c>
      <c r="E14" s="23" t="s">
        <v>17</v>
      </c>
      <c r="F14" s="23" t="s">
        <v>43</v>
      </c>
      <c r="G14" s="23" t="s">
        <v>355</v>
      </c>
      <c r="H14" s="23" t="s">
        <v>14</v>
      </c>
      <c r="I14" s="23"/>
      <c r="J14" s="23" t="s">
        <v>1459</v>
      </c>
      <c r="K14" s="23" t="s">
        <v>1048</v>
      </c>
      <c r="L14" s="23" t="s">
        <v>1459</v>
      </c>
      <c r="M14" s="23">
        <v>0</v>
      </c>
      <c r="N14" s="25">
        <v>45446</v>
      </c>
      <c r="O14" s="23"/>
      <c r="P14" s="23" t="s">
        <v>43</v>
      </c>
      <c r="Q14" s="32" t="s">
        <v>2441</v>
      </c>
      <c r="Y14" t="s">
        <v>1459</v>
      </c>
      <c r="Z14">
        <v>14</v>
      </c>
    </row>
    <row r="15" spans="1:26" x14ac:dyDescent="0.25">
      <c r="A15" s="26" t="s">
        <v>40</v>
      </c>
      <c r="B15" s="27" t="s">
        <v>606</v>
      </c>
      <c r="C15" s="27" t="s">
        <v>607</v>
      </c>
      <c r="D15" s="28"/>
      <c r="E15" s="27" t="s">
        <v>20</v>
      </c>
      <c r="F15" s="27" t="s">
        <v>608</v>
      </c>
      <c r="G15" s="27"/>
      <c r="H15" s="27" t="s">
        <v>14</v>
      </c>
      <c r="I15" s="27">
        <v>220296</v>
      </c>
      <c r="J15" s="27"/>
      <c r="K15" s="27" t="s">
        <v>1913</v>
      </c>
      <c r="L15" s="27" t="s">
        <v>1120</v>
      </c>
      <c r="M15" s="27">
        <v>220296</v>
      </c>
      <c r="N15" s="29">
        <v>44621</v>
      </c>
      <c r="O15" s="27" t="s">
        <v>609</v>
      </c>
      <c r="P15" s="27" t="s">
        <v>608</v>
      </c>
      <c r="Q15" s="32" t="s">
        <v>2441</v>
      </c>
      <c r="X15" t="s">
        <v>2491</v>
      </c>
      <c r="Z15">
        <v>130</v>
      </c>
    </row>
    <row r="16" spans="1:26" x14ac:dyDescent="0.25">
      <c r="A16" s="22" t="s">
        <v>40</v>
      </c>
      <c r="B16" s="23" t="s">
        <v>616</v>
      </c>
      <c r="C16" s="23" t="s">
        <v>617</v>
      </c>
      <c r="D16" s="24"/>
      <c r="E16" s="23" t="s">
        <v>20</v>
      </c>
      <c r="F16" s="23" t="s">
        <v>608</v>
      </c>
      <c r="G16" s="23"/>
      <c r="H16" s="23" t="s">
        <v>14</v>
      </c>
      <c r="I16" s="23">
        <v>160032</v>
      </c>
      <c r="J16" s="23"/>
      <c r="K16" s="23" t="s">
        <v>1206</v>
      </c>
      <c r="L16" s="23" t="s">
        <v>1248</v>
      </c>
      <c r="M16" s="23">
        <v>160032</v>
      </c>
      <c r="N16" s="25">
        <v>42373</v>
      </c>
      <c r="O16" s="23" t="s">
        <v>618</v>
      </c>
      <c r="P16" s="23" t="s">
        <v>608</v>
      </c>
      <c r="Q16" s="32" t="s">
        <v>2441</v>
      </c>
      <c r="X16" t="s">
        <v>15</v>
      </c>
      <c r="Z16">
        <v>130</v>
      </c>
    </row>
    <row r="17" spans="1:17" x14ac:dyDescent="0.25">
      <c r="A17" s="26" t="s">
        <v>40</v>
      </c>
      <c r="B17" s="27" t="s">
        <v>610</v>
      </c>
      <c r="C17" s="27" t="s">
        <v>611</v>
      </c>
      <c r="D17" s="28"/>
      <c r="E17" s="27" t="s">
        <v>20</v>
      </c>
      <c r="F17" s="27" t="s">
        <v>608</v>
      </c>
      <c r="G17" s="27"/>
      <c r="H17" s="27" t="s">
        <v>14</v>
      </c>
      <c r="I17" s="27">
        <v>160890</v>
      </c>
      <c r="J17" s="27"/>
      <c r="K17" s="27" t="s">
        <v>1206</v>
      </c>
      <c r="L17" s="27" t="s">
        <v>1459</v>
      </c>
      <c r="M17" s="27">
        <v>160890</v>
      </c>
      <c r="N17" s="29">
        <v>42688</v>
      </c>
      <c r="O17" s="27" t="s">
        <v>612</v>
      </c>
      <c r="P17" s="27" t="s">
        <v>608</v>
      </c>
      <c r="Q17" s="32" t="s">
        <v>2441</v>
      </c>
    </row>
    <row r="18" spans="1:17" x14ac:dyDescent="0.25">
      <c r="A18" s="22" t="s">
        <v>40</v>
      </c>
      <c r="B18" s="23" t="s">
        <v>107</v>
      </c>
      <c r="C18" s="23" t="s">
        <v>108</v>
      </c>
      <c r="D18" s="23" t="s">
        <v>1236</v>
      </c>
      <c r="E18" s="23" t="s">
        <v>17</v>
      </c>
      <c r="F18" s="23" t="s">
        <v>2422</v>
      </c>
      <c r="G18" s="23"/>
      <c r="H18" s="23" t="s">
        <v>13</v>
      </c>
      <c r="I18" s="23">
        <v>180652</v>
      </c>
      <c r="J18" s="23" t="s">
        <v>1535</v>
      </c>
      <c r="K18" s="23" t="s">
        <v>928</v>
      </c>
      <c r="L18" s="23" t="s">
        <v>1120</v>
      </c>
      <c r="M18" s="23">
        <v>180652</v>
      </c>
      <c r="N18" s="25">
        <v>43222</v>
      </c>
      <c r="O18" s="23" t="s">
        <v>2459</v>
      </c>
      <c r="P18" s="23" t="s">
        <v>142</v>
      </c>
      <c r="Q18" s="32" t="s">
        <v>2441</v>
      </c>
    </row>
    <row r="19" spans="1:17" x14ac:dyDescent="0.25">
      <c r="A19" s="26" t="s">
        <v>40</v>
      </c>
      <c r="B19" s="27" t="s">
        <v>140</v>
      </c>
      <c r="C19" s="27" t="s">
        <v>141</v>
      </c>
      <c r="D19" s="27" t="s">
        <v>1259</v>
      </c>
      <c r="E19" s="27" t="s">
        <v>17</v>
      </c>
      <c r="F19" s="27" t="s">
        <v>2460</v>
      </c>
      <c r="G19" s="27"/>
      <c r="H19" s="27" t="s">
        <v>13</v>
      </c>
      <c r="I19" s="27">
        <v>221736</v>
      </c>
      <c r="J19" s="27" t="s">
        <v>1120</v>
      </c>
      <c r="K19" s="27" t="s">
        <v>928</v>
      </c>
      <c r="L19" s="27" t="s">
        <v>1120</v>
      </c>
      <c r="M19" s="27">
        <v>221736</v>
      </c>
      <c r="N19" s="29">
        <v>44896</v>
      </c>
      <c r="O19" s="27" t="s">
        <v>143</v>
      </c>
      <c r="P19" s="27" t="s">
        <v>142</v>
      </c>
      <c r="Q19" s="32" t="s">
        <v>2441</v>
      </c>
    </row>
    <row r="20" spans="1:17" x14ac:dyDescent="0.25">
      <c r="A20" s="22" t="s">
        <v>40</v>
      </c>
      <c r="B20" s="23" t="s">
        <v>756</v>
      </c>
      <c r="C20" s="23" t="s">
        <v>757</v>
      </c>
      <c r="D20" s="23" t="s">
        <v>2110</v>
      </c>
      <c r="E20" s="23" t="s">
        <v>19</v>
      </c>
      <c r="F20" s="23" t="s">
        <v>271</v>
      </c>
      <c r="G20" s="23"/>
      <c r="H20" s="23" t="s">
        <v>14</v>
      </c>
      <c r="I20" s="23">
        <v>232345</v>
      </c>
      <c r="J20" s="23"/>
      <c r="K20" s="23" t="s">
        <v>2081</v>
      </c>
      <c r="L20" s="23" t="s">
        <v>1120</v>
      </c>
      <c r="M20" s="23">
        <v>232345</v>
      </c>
      <c r="N20" s="25">
        <v>42317</v>
      </c>
      <c r="O20" s="23" t="s">
        <v>584</v>
      </c>
      <c r="P20" s="23" t="s">
        <v>271</v>
      </c>
      <c r="Q20" s="32" t="s">
        <v>2441</v>
      </c>
    </row>
    <row r="21" spans="1:17" x14ac:dyDescent="0.25">
      <c r="A21" s="26" t="s">
        <v>40</v>
      </c>
      <c r="B21" s="27" t="s">
        <v>678</v>
      </c>
      <c r="C21" s="27" t="s">
        <v>679</v>
      </c>
      <c r="D21" s="27" t="s">
        <v>2057</v>
      </c>
      <c r="E21" s="27" t="s">
        <v>23</v>
      </c>
      <c r="F21" s="27" t="s">
        <v>271</v>
      </c>
      <c r="G21" s="27"/>
      <c r="H21" s="27" t="s">
        <v>14</v>
      </c>
      <c r="I21" s="27">
        <v>221807</v>
      </c>
      <c r="J21" s="27"/>
      <c r="K21" s="27" t="s">
        <v>1255</v>
      </c>
      <c r="L21" s="27" t="s">
        <v>1120</v>
      </c>
      <c r="M21" s="27">
        <v>221807</v>
      </c>
      <c r="N21" s="29">
        <v>44909</v>
      </c>
      <c r="O21" s="27" t="s">
        <v>584</v>
      </c>
      <c r="P21" s="27" t="s">
        <v>271</v>
      </c>
      <c r="Q21" s="32" t="s">
        <v>2441</v>
      </c>
    </row>
    <row r="22" spans="1:17" x14ac:dyDescent="0.25">
      <c r="A22" s="22" t="s">
        <v>40</v>
      </c>
      <c r="B22" s="23" t="s">
        <v>601</v>
      </c>
      <c r="C22" s="23" t="s">
        <v>602</v>
      </c>
      <c r="D22" s="23" t="s">
        <v>1871</v>
      </c>
      <c r="E22" s="23" t="s">
        <v>24</v>
      </c>
      <c r="F22" s="23" t="s">
        <v>271</v>
      </c>
      <c r="G22" s="23"/>
      <c r="H22" s="23" t="s">
        <v>13</v>
      </c>
      <c r="I22" s="23"/>
      <c r="J22" s="23" t="s">
        <v>1120</v>
      </c>
      <c r="K22" s="23" t="s">
        <v>1283</v>
      </c>
      <c r="L22" s="23" t="s">
        <v>1120</v>
      </c>
      <c r="M22" s="23">
        <v>0</v>
      </c>
      <c r="N22" s="23"/>
      <c r="O22" s="23"/>
      <c r="P22" s="23" t="s">
        <v>271</v>
      </c>
      <c r="Q22" s="32" t="s">
        <v>2441</v>
      </c>
    </row>
    <row r="23" spans="1:17" x14ac:dyDescent="0.25">
      <c r="A23" s="26" t="s">
        <v>40</v>
      </c>
      <c r="B23" s="27" t="s">
        <v>2461</v>
      </c>
      <c r="C23" s="27" t="s">
        <v>2462</v>
      </c>
      <c r="D23" s="27" t="s">
        <v>2463</v>
      </c>
      <c r="E23" s="27" t="s">
        <v>16</v>
      </c>
      <c r="F23" s="27" t="s">
        <v>271</v>
      </c>
      <c r="G23" s="27"/>
      <c r="H23" s="27" t="s">
        <v>14</v>
      </c>
      <c r="I23" s="27"/>
      <c r="J23" s="27" t="s">
        <v>1120</v>
      </c>
      <c r="K23" s="27" t="s">
        <v>1048</v>
      </c>
      <c r="L23" s="27" t="s">
        <v>1120</v>
      </c>
      <c r="M23" s="27">
        <v>0</v>
      </c>
      <c r="N23" s="27"/>
      <c r="O23" s="27"/>
      <c r="P23" s="27" t="s">
        <v>271</v>
      </c>
      <c r="Q23" s="32" t="s">
        <v>2441</v>
      </c>
    </row>
    <row r="24" spans="1:17" x14ac:dyDescent="0.25">
      <c r="A24" s="22" t="s">
        <v>40</v>
      </c>
      <c r="B24" s="23" t="s">
        <v>678</v>
      </c>
      <c r="C24" s="23" t="s">
        <v>734</v>
      </c>
      <c r="D24" s="24"/>
      <c r="E24" s="23" t="s">
        <v>19</v>
      </c>
      <c r="F24" s="23" t="s">
        <v>271</v>
      </c>
      <c r="G24" s="23"/>
      <c r="H24" s="23" t="s">
        <v>14</v>
      </c>
      <c r="I24" s="30" t="s">
        <v>12</v>
      </c>
      <c r="J24" s="23" t="s">
        <v>2487</v>
      </c>
      <c r="K24" s="23" t="s">
        <v>2081</v>
      </c>
      <c r="L24" s="23" t="s">
        <v>2487</v>
      </c>
      <c r="M24" s="30" t="s">
        <v>12</v>
      </c>
      <c r="N24" s="23"/>
      <c r="O24" s="23"/>
      <c r="P24" s="23" t="s">
        <v>271</v>
      </c>
      <c r="Q24" s="32" t="s">
        <v>2441</v>
      </c>
    </row>
    <row r="25" spans="1:17" x14ac:dyDescent="0.25">
      <c r="A25" s="26" t="s">
        <v>40</v>
      </c>
      <c r="B25" s="27" t="s">
        <v>639</v>
      </c>
      <c r="C25" s="27" t="s">
        <v>640</v>
      </c>
      <c r="D25" s="28"/>
      <c r="E25" s="27" t="s">
        <v>26</v>
      </c>
      <c r="F25" s="27" t="s">
        <v>271</v>
      </c>
      <c r="G25" s="27"/>
      <c r="H25" s="27" t="s">
        <v>14</v>
      </c>
      <c r="I25" s="27">
        <v>240084</v>
      </c>
      <c r="J25" s="27"/>
      <c r="K25" s="27" t="s">
        <v>1624</v>
      </c>
      <c r="L25" s="27" t="s">
        <v>2487</v>
      </c>
      <c r="M25" s="27">
        <v>240084</v>
      </c>
      <c r="N25" s="29">
        <v>43497</v>
      </c>
      <c r="O25" s="27" t="s">
        <v>584</v>
      </c>
      <c r="P25" s="27" t="s">
        <v>271</v>
      </c>
      <c r="Q25" s="32" t="s">
        <v>2441</v>
      </c>
    </row>
    <row r="26" spans="1:17" x14ac:dyDescent="0.25">
      <c r="A26" s="22" t="s">
        <v>40</v>
      </c>
      <c r="B26" s="23" t="s">
        <v>290</v>
      </c>
      <c r="C26" s="23" t="s">
        <v>291</v>
      </c>
      <c r="D26" s="23" t="s">
        <v>1389</v>
      </c>
      <c r="E26" s="23" t="s">
        <v>17</v>
      </c>
      <c r="F26" s="23" t="s">
        <v>271</v>
      </c>
      <c r="G26" s="23"/>
      <c r="H26" s="23" t="s">
        <v>14</v>
      </c>
      <c r="I26" s="23">
        <v>231711</v>
      </c>
      <c r="J26" s="23" t="s">
        <v>2485</v>
      </c>
      <c r="K26" s="23" t="s">
        <v>1206</v>
      </c>
      <c r="L26" s="23" t="s">
        <v>1257</v>
      </c>
      <c r="M26" s="23">
        <v>231711</v>
      </c>
      <c r="N26" s="25">
        <v>45201</v>
      </c>
      <c r="O26" s="23" t="s">
        <v>292</v>
      </c>
      <c r="P26" s="23" t="s">
        <v>271</v>
      </c>
      <c r="Q26" s="32" t="s">
        <v>2441</v>
      </c>
    </row>
    <row r="27" spans="1:17" x14ac:dyDescent="0.25">
      <c r="A27" s="26" t="s">
        <v>40</v>
      </c>
      <c r="B27" s="27" t="s">
        <v>590</v>
      </c>
      <c r="C27" s="27" t="s">
        <v>591</v>
      </c>
      <c r="D27" s="27" t="s">
        <v>1792</v>
      </c>
      <c r="E27" s="27" t="s">
        <v>24</v>
      </c>
      <c r="F27" s="27" t="s">
        <v>271</v>
      </c>
      <c r="G27" s="27"/>
      <c r="H27" s="27" t="s">
        <v>13</v>
      </c>
      <c r="I27" s="27">
        <v>231501</v>
      </c>
      <c r="J27" s="27" t="s">
        <v>1248</v>
      </c>
      <c r="K27" s="27" t="s">
        <v>1283</v>
      </c>
      <c r="L27" s="27" t="s">
        <v>1248</v>
      </c>
      <c r="M27" s="27">
        <v>231501</v>
      </c>
      <c r="N27" s="29">
        <v>45170</v>
      </c>
      <c r="O27" s="27" t="s">
        <v>417</v>
      </c>
      <c r="P27" s="27" t="s">
        <v>271</v>
      </c>
      <c r="Q27" s="32" t="s">
        <v>2441</v>
      </c>
    </row>
    <row r="28" spans="1:17" x14ac:dyDescent="0.25">
      <c r="A28" s="22" t="s">
        <v>40</v>
      </c>
      <c r="B28" s="23" t="s">
        <v>501</v>
      </c>
      <c r="C28" s="23" t="s">
        <v>502</v>
      </c>
      <c r="D28" s="23" t="s">
        <v>1597</v>
      </c>
      <c r="E28" s="23" t="s">
        <v>17</v>
      </c>
      <c r="F28" s="23" t="s">
        <v>271</v>
      </c>
      <c r="G28" s="23"/>
      <c r="H28" s="23" t="s">
        <v>13</v>
      </c>
      <c r="I28" s="23">
        <v>232380</v>
      </c>
      <c r="J28" s="23" t="s">
        <v>1248</v>
      </c>
      <c r="K28" s="23" t="s">
        <v>1206</v>
      </c>
      <c r="L28" s="23" t="s">
        <v>1248</v>
      </c>
      <c r="M28" s="23">
        <v>232380</v>
      </c>
      <c r="N28" s="25">
        <v>45294</v>
      </c>
      <c r="O28" s="23" t="s">
        <v>503</v>
      </c>
      <c r="P28" s="23" t="s">
        <v>271</v>
      </c>
      <c r="Q28" s="32" t="s">
        <v>2441</v>
      </c>
    </row>
    <row r="29" spans="1:17" x14ac:dyDescent="0.25">
      <c r="A29" s="26" t="s">
        <v>40</v>
      </c>
      <c r="B29" s="27" t="s">
        <v>415</v>
      </c>
      <c r="C29" s="27" t="s">
        <v>416</v>
      </c>
      <c r="D29" s="27" t="s">
        <v>1505</v>
      </c>
      <c r="E29" s="27" t="s">
        <v>17</v>
      </c>
      <c r="F29" s="27" t="s">
        <v>271</v>
      </c>
      <c r="G29" s="27"/>
      <c r="H29" s="27" t="s">
        <v>13</v>
      </c>
      <c r="I29" s="27">
        <v>232157</v>
      </c>
      <c r="J29" s="27" t="s">
        <v>1535</v>
      </c>
      <c r="K29" s="27" t="s">
        <v>928</v>
      </c>
      <c r="L29" s="27" t="s">
        <v>1248</v>
      </c>
      <c r="M29" s="27">
        <v>232157</v>
      </c>
      <c r="N29" s="29">
        <v>45257</v>
      </c>
      <c r="O29" s="27" t="s">
        <v>417</v>
      </c>
      <c r="P29" s="27" t="s">
        <v>271</v>
      </c>
      <c r="Q29" s="32" t="s">
        <v>2441</v>
      </c>
    </row>
    <row r="30" spans="1:17" x14ac:dyDescent="0.25">
      <c r="A30" s="22" t="s">
        <v>40</v>
      </c>
      <c r="B30" s="23" t="s">
        <v>2492</v>
      </c>
      <c r="C30" s="23" t="s">
        <v>2493</v>
      </c>
      <c r="D30" s="23" t="s">
        <v>2494</v>
      </c>
      <c r="E30" s="23" t="s">
        <v>22</v>
      </c>
      <c r="F30" s="23" t="s">
        <v>121</v>
      </c>
      <c r="G30" s="23"/>
      <c r="H30" s="23" t="s">
        <v>14</v>
      </c>
      <c r="I30" s="23">
        <v>220619</v>
      </c>
      <c r="J30" s="23" t="s">
        <v>1248</v>
      </c>
      <c r="K30" s="23" t="s">
        <v>1128</v>
      </c>
      <c r="L30" s="23" t="s">
        <v>1248</v>
      </c>
      <c r="M30" s="23">
        <v>220619</v>
      </c>
      <c r="N30" s="25">
        <v>44676</v>
      </c>
      <c r="O30" s="23" t="s">
        <v>417</v>
      </c>
      <c r="P30" s="23" t="s">
        <v>271</v>
      </c>
      <c r="Q30" s="32" t="s">
        <v>2441</v>
      </c>
    </row>
    <row r="31" spans="1:17" x14ac:dyDescent="0.25">
      <c r="A31" s="26" t="s">
        <v>40</v>
      </c>
      <c r="B31" s="27" t="s">
        <v>2367</v>
      </c>
      <c r="C31" s="27" t="s">
        <v>2495</v>
      </c>
      <c r="D31" s="27" t="s">
        <v>2496</v>
      </c>
      <c r="E31" s="27" t="s">
        <v>17</v>
      </c>
      <c r="F31" s="27" t="s">
        <v>271</v>
      </c>
      <c r="G31" s="27"/>
      <c r="H31" s="27" t="s">
        <v>13</v>
      </c>
      <c r="I31" s="27">
        <v>102211</v>
      </c>
      <c r="J31" s="27" t="s">
        <v>1248</v>
      </c>
      <c r="K31" s="27" t="s">
        <v>1206</v>
      </c>
      <c r="L31" s="27" t="s">
        <v>1459</v>
      </c>
      <c r="M31" s="27">
        <v>102211</v>
      </c>
      <c r="N31" s="29">
        <v>40035</v>
      </c>
      <c r="O31" s="27" t="s">
        <v>2497</v>
      </c>
      <c r="P31" s="27" t="s">
        <v>271</v>
      </c>
      <c r="Q31" s="32" t="s">
        <v>2441</v>
      </c>
    </row>
    <row r="32" spans="1:17" x14ac:dyDescent="0.25">
      <c r="A32" s="22" t="s">
        <v>40</v>
      </c>
      <c r="B32" s="23" t="s">
        <v>2150</v>
      </c>
      <c r="C32" s="23" t="s">
        <v>2498</v>
      </c>
      <c r="D32" s="24"/>
      <c r="E32" s="23" t="s">
        <v>17</v>
      </c>
      <c r="F32" s="23" t="s">
        <v>271</v>
      </c>
      <c r="G32" s="23"/>
      <c r="H32" s="23" t="s">
        <v>13</v>
      </c>
      <c r="I32" s="23">
        <v>240027</v>
      </c>
      <c r="J32" s="23" t="s">
        <v>1459</v>
      </c>
      <c r="K32" s="23" t="s">
        <v>1206</v>
      </c>
      <c r="L32" s="23" t="s">
        <v>1459</v>
      </c>
      <c r="M32" s="23">
        <v>240027</v>
      </c>
      <c r="N32" s="25">
        <v>45299</v>
      </c>
      <c r="O32" s="23" t="s">
        <v>2499</v>
      </c>
      <c r="P32" s="23" t="s">
        <v>271</v>
      </c>
      <c r="Q32" s="32" t="s">
        <v>2441</v>
      </c>
    </row>
    <row r="33" spans="1:17" x14ac:dyDescent="0.25">
      <c r="A33" s="26" t="s">
        <v>40</v>
      </c>
      <c r="B33" s="27" t="s">
        <v>650</v>
      </c>
      <c r="C33" s="27" t="s">
        <v>651</v>
      </c>
      <c r="D33" s="28"/>
      <c r="E33" s="27" t="s">
        <v>26</v>
      </c>
      <c r="F33" s="27" t="s">
        <v>51</v>
      </c>
      <c r="G33" s="28"/>
      <c r="H33" s="27" t="s">
        <v>14</v>
      </c>
      <c r="I33" s="27">
        <v>211208</v>
      </c>
      <c r="J33" s="27"/>
      <c r="K33" s="27" t="s">
        <v>1624</v>
      </c>
      <c r="L33" s="27" t="s">
        <v>1120</v>
      </c>
      <c r="M33" s="27">
        <v>211208</v>
      </c>
      <c r="N33" s="29">
        <v>44543</v>
      </c>
      <c r="O33" s="27" t="s">
        <v>621</v>
      </c>
      <c r="P33" s="27" t="s">
        <v>51</v>
      </c>
      <c r="Q33" s="32" t="s">
        <v>2441</v>
      </c>
    </row>
    <row r="34" spans="1:17" x14ac:dyDescent="0.25">
      <c r="A34" s="22" t="s">
        <v>40</v>
      </c>
      <c r="B34" s="23" t="s">
        <v>619</v>
      </c>
      <c r="C34" s="23" t="s">
        <v>620</v>
      </c>
      <c r="D34" s="24"/>
      <c r="E34" s="23" t="s">
        <v>26</v>
      </c>
      <c r="F34" s="23" t="s">
        <v>51</v>
      </c>
      <c r="G34" s="24"/>
      <c r="H34" s="23" t="s">
        <v>14</v>
      </c>
      <c r="I34" s="23">
        <v>180063</v>
      </c>
      <c r="J34" s="23"/>
      <c r="K34" s="23" t="s">
        <v>1624</v>
      </c>
      <c r="L34" s="23" t="s">
        <v>1120</v>
      </c>
      <c r="M34" s="23">
        <v>180063</v>
      </c>
      <c r="N34" s="25">
        <v>43108</v>
      </c>
      <c r="O34" s="23" t="s">
        <v>621</v>
      </c>
      <c r="P34" s="23" t="s">
        <v>51</v>
      </c>
      <c r="Q34" s="32" t="s">
        <v>2441</v>
      </c>
    </row>
    <row r="35" spans="1:17" x14ac:dyDescent="0.25">
      <c r="A35" s="26" t="s">
        <v>40</v>
      </c>
      <c r="B35" s="27" t="s">
        <v>480</v>
      </c>
      <c r="C35" s="27" t="s">
        <v>481</v>
      </c>
      <c r="D35" s="27" t="s">
        <v>1569</v>
      </c>
      <c r="E35" s="27" t="s">
        <v>17</v>
      </c>
      <c r="F35" s="27" t="s">
        <v>51</v>
      </c>
      <c r="G35" s="28"/>
      <c r="H35" s="27" t="s">
        <v>13</v>
      </c>
      <c r="I35" s="27">
        <v>180097</v>
      </c>
      <c r="J35" s="27" t="s">
        <v>1120</v>
      </c>
      <c r="K35" s="27" t="s">
        <v>1206</v>
      </c>
      <c r="L35" s="27" t="s">
        <v>1120</v>
      </c>
      <c r="M35" s="27">
        <v>180097</v>
      </c>
      <c r="N35" s="29">
        <v>43116</v>
      </c>
      <c r="O35" s="27" t="s">
        <v>482</v>
      </c>
      <c r="P35" s="27" t="s">
        <v>51</v>
      </c>
      <c r="Q35" s="32" t="s">
        <v>2441</v>
      </c>
    </row>
    <row r="36" spans="1:17" x14ac:dyDescent="0.25">
      <c r="A36" s="22" t="s">
        <v>40</v>
      </c>
      <c r="B36" s="23" t="s">
        <v>425</v>
      </c>
      <c r="C36" s="23" t="s">
        <v>426</v>
      </c>
      <c r="D36" s="23" t="s">
        <v>1526</v>
      </c>
      <c r="E36" s="23" t="s">
        <v>17</v>
      </c>
      <c r="F36" s="23" t="s">
        <v>51</v>
      </c>
      <c r="G36" s="24"/>
      <c r="H36" s="23" t="s">
        <v>13</v>
      </c>
      <c r="I36" s="23">
        <v>101259</v>
      </c>
      <c r="J36" s="23" t="s">
        <v>1535</v>
      </c>
      <c r="K36" s="23" t="s">
        <v>1206</v>
      </c>
      <c r="L36" s="23" t="s">
        <v>1120</v>
      </c>
      <c r="M36" s="23">
        <v>101259</v>
      </c>
      <c r="N36" s="25">
        <v>39188</v>
      </c>
      <c r="O36" s="23" t="s">
        <v>427</v>
      </c>
      <c r="P36" s="23" t="s">
        <v>51</v>
      </c>
      <c r="Q36" s="32" t="s">
        <v>2441</v>
      </c>
    </row>
    <row r="37" spans="1:17" x14ac:dyDescent="0.25">
      <c r="A37" s="26" t="s">
        <v>40</v>
      </c>
      <c r="B37" s="27" t="s">
        <v>309</v>
      </c>
      <c r="C37" s="27" t="s">
        <v>310</v>
      </c>
      <c r="D37" s="27" t="s">
        <v>1408</v>
      </c>
      <c r="E37" s="27" t="s">
        <v>17</v>
      </c>
      <c r="F37" s="27" t="s">
        <v>51</v>
      </c>
      <c r="G37" s="28"/>
      <c r="H37" s="27" t="s">
        <v>13</v>
      </c>
      <c r="I37" s="27">
        <v>111104</v>
      </c>
      <c r="J37" s="27" t="s">
        <v>1120</v>
      </c>
      <c r="K37" s="27" t="s">
        <v>1206</v>
      </c>
      <c r="L37" s="27" t="s">
        <v>1120</v>
      </c>
      <c r="M37" s="27">
        <v>111104</v>
      </c>
      <c r="N37" s="29">
        <v>40869</v>
      </c>
      <c r="O37" s="27" t="s">
        <v>311</v>
      </c>
      <c r="P37" s="27" t="s">
        <v>51</v>
      </c>
      <c r="Q37" s="32" t="s">
        <v>2441</v>
      </c>
    </row>
    <row r="38" spans="1:17" x14ac:dyDescent="0.25">
      <c r="A38" s="22" t="s">
        <v>40</v>
      </c>
      <c r="B38" s="23" t="s">
        <v>282</v>
      </c>
      <c r="C38" s="23" t="s">
        <v>283</v>
      </c>
      <c r="D38" s="23" t="s">
        <v>1376</v>
      </c>
      <c r="E38" s="23" t="s">
        <v>17</v>
      </c>
      <c r="F38" s="23" t="s">
        <v>2470</v>
      </c>
      <c r="G38" s="24"/>
      <c r="H38" s="23" t="s">
        <v>13</v>
      </c>
      <c r="I38" s="23">
        <v>141045</v>
      </c>
      <c r="J38" s="23" t="s">
        <v>1535</v>
      </c>
      <c r="K38" s="23" t="s">
        <v>1206</v>
      </c>
      <c r="L38" s="23" t="s">
        <v>1120</v>
      </c>
      <c r="M38" s="23">
        <v>141045</v>
      </c>
      <c r="N38" s="25">
        <v>41906</v>
      </c>
      <c r="O38" s="23" t="s">
        <v>284</v>
      </c>
      <c r="P38" s="23" t="s">
        <v>51</v>
      </c>
      <c r="Q38" s="32" t="s">
        <v>2441</v>
      </c>
    </row>
    <row r="39" spans="1:17" x14ac:dyDescent="0.25">
      <c r="A39" s="26" t="s">
        <v>40</v>
      </c>
      <c r="B39" s="27" t="s">
        <v>2084</v>
      </c>
      <c r="C39" s="27" t="s">
        <v>2085</v>
      </c>
      <c r="D39" s="28"/>
      <c r="E39" s="27" t="s">
        <v>19</v>
      </c>
      <c r="F39" s="27" t="s">
        <v>51</v>
      </c>
      <c r="G39" s="28"/>
      <c r="H39" s="27" t="s">
        <v>14</v>
      </c>
      <c r="I39" s="31" t="s">
        <v>12</v>
      </c>
      <c r="J39" s="27" t="s">
        <v>2487</v>
      </c>
      <c r="K39" s="27" t="s">
        <v>2081</v>
      </c>
      <c r="L39" s="27" t="s">
        <v>2487</v>
      </c>
      <c r="M39" s="31" t="s">
        <v>12</v>
      </c>
      <c r="N39" s="27"/>
      <c r="O39" s="27"/>
      <c r="P39" s="27" t="s">
        <v>51</v>
      </c>
      <c r="Q39" s="32" t="s">
        <v>2441</v>
      </c>
    </row>
    <row r="40" spans="1:17" x14ac:dyDescent="0.25">
      <c r="A40" s="22" t="s">
        <v>40</v>
      </c>
      <c r="B40" s="23" t="s">
        <v>338</v>
      </c>
      <c r="C40" s="23" t="s">
        <v>339</v>
      </c>
      <c r="D40" s="23" t="s">
        <v>1446</v>
      </c>
      <c r="E40" s="23" t="s">
        <v>17</v>
      </c>
      <c r="F40" s="23" t="s">
        <v>2500</v>
      </c>
      <c r="G40" s="24"/>
      <c r="H40" s="23" t="s">
        <v>2501</v>
      </c>
      <c r="I40" s="23">
        <v>211017</v>
      </c>
      <c r="J40" s="23" t="s">
        <v>2485</v>
      </c>
      <c r="K40" s="23" t="s">
        <v>1206</v>
      </c>
      <c r="L40" s="23" t="s">
        <v>1316</v>
      </c>
      <c r="M40" s="23">
        <v>211017</v>
      </c>
      <c r="N40" s="25">
        <v>44501</v>
      </c>
      <c r="O40" s="23" t="s">
        <v>340</v>
      </c>
      <c r="P40" s="23" t="s">
        <v>51</v>
      </c>
      <c r="Q40" s="32" t="s">
        <v>2441</v>
      </c>
    </row>
    <row r="41" spans="1:17" x14ac:dyDescent="0.25">
      <c r="A41" s="26" t="s">
        <v>40</v>
      </c>
      <c r="B41" s="27" t="s">
        <v>450</v>
      </c>
      <c r="C41" s="27" t="s">
        <v>451</v>
      </c>
      <c r="D41" s="27" t="s">
        <v>1547</v>
      </c>
      <c r="E41" s="27" t="s">
        <v>17</v>
      </c>
      <c r="F41" s="27" t="s">
        <v>51</v>
      </c>
      <c r="G41" s="28"/>
      <c r="H41" s="27" t="s">
        <v>14</v>
      </c>
      <c r="I41" s="27">
        <v>200579</v>
      </c>
      <c r="J41" s="27" t="s">
        <v>1248</v>
      </c>
      <c r="K41" s="27" t="s">
        <v>1206</v>
      </c>
      <c r="L41" s="27" t="s">
        <v>1248</v>
      </c>
      <c r="M41" s="27">
        <v>200579</v>
      </c>
      <c r="N41" s="29">
        <v>44109</v>
      </c>
      <c r="O41" s="27" t="s">
        <v>452</v>
      </c>
      <c r="P41" s="27" t="s">
        <v>51</v>
      </c>
      <c r="Q41" s="32" t="s">
        <v>2441</v>
      </c>
    </row>
    <row r="42" spans="1:17" x14ac:dyDescent="0.25">
      <c r="A42" s="22" t="s">
        <v>40</v>
      </c>
      <c r="B42" s="23" t="s">
        <v>196</v>
      </c>
      <c r="C42" s="23" t="s">
        <v>197</v>
      </c>
      <c r="D42" s="23" t="s">
        <v>1301</v>
      </c>
      <c r="E42" s="23" t="s">
        <v>17</v>
      </c>
      <c r="F42" s="23" t="s">
        <v>2470</v>
      </c>
      <c r="G42" s="24"/>
      <c r="H42" s="23" t="s">
        <v>14</v>
      </c>
      <c r="I42" s="23">
        <v>170149</v>
      </c>
      <c r="J42" s="23" t="s">
        <v>1248</v>
      </c>
      <c r="K42" s="23" t="s">
        <v>1206</v>
      </c>
      <c r="L42" s="23" t="s">
        <v>1248</v>
      </c>
      <c r="M42" s="23">
        <v>170149</v>
      </c>
      <c r="N42" s="25">
        <v>42786</v>
      </c>
      <c r="O42" s="23" t="s">
        <v>198</v>
      </c>
      <c r="P42" s="23" t="s">
        <v>51</v>
      </c>
      <c r="Q42" s="32" t="s">
        <v>2441</v>
      </c>
    </row>
    <row r="43" spans="1:17" x14ac:dyDescent="0.25">
      <c r="A43" s="26" t="s">
        <v>40</v>
      </c>
      <c r="B43" s="27" t="s">
        <v>316</v>
      </c>
      <c r="C43" s="27" t="s">
        <v>317</v>
      </c>
      <c r="D43" s="27" t="s">
        <v>1415</v>
      </c>
      <c r="E43" s="27" t="s">
        <v>17</v>
      </c>
      <c r="F43" s="27" t="s">
        <v>51</v>
      </c>
      <c r="G43" s="28"/>
      <c r="H43" s="27" t="s">
        <v>14</v>
      </c>
      <c r="I43" s="27">
        <v>181394</v>
      </c>
      <c r="J43" s="27" t="s">
        <v>2485</v>
      </c>
      <c r="K43" s="27" t="s">
        <v>1206</v>
      </c>
      <c r="L43" s="27" t="s">
        <v>2490</v>
      </c>
      <c r="M43" s="27">
        <v>181394</v>
      </c>
      <c r="N43" s="29">
        <v>43409</v>
      </c>
      <c r="O43" s="27" t="s">
        <v>2502</v>
      </c>
      <c r="P43" s="27" t="s">
        <v>51</v>
      </c>
      <c r="Q43" s="32" t="s">
        <v>2441</v>
      </c>
    </row>
    <row r="44" spans="1:17" x14ac:dyDescent="0.25">
      <c r="A44" s="22" t="s">
        <v>40</v>
      </c>
      <c r="B44" s="23" t="s">
        <v>229</v>
      </c>
      <c r="C44" s="23" t="s">
        <v>230</v>
      </c>
      <c r="D44" s="23" t="s">
        <v>1335</v>
      </c>
      <c r="E44" s="23" t="s">
        <v>17</v>
      </c>
      <c r="F44" s="23" t="s">
        <v>51</v>
      </c>
      <c r="G44" s="24"/>
      <c r="H44" s="23" t="s">
        <v>2501</v>
      </c>
      <c r="I44" s="23">
        <v>180543</v>
      </c>
      <c r="J44" s="23" t="s">
        <v>1248</v>
      </c>
      <c r="K44" s="23" t="s">
        <v>1206</v>
      </c>
      <c r="L44" s="23" t="s">
        <v>1459</v>
      </c>
      <c r="M44" s="23">
        <v>180543</v>
      </c>
      <c r="N44" s="25">
        <v>43199</v>
      </c>
      <c r="O44" s="23" t="s">
        <v>231</v>
      </c>
      <c r="P44" s="23" t="s">
        <v>51</v>
      </c>
      <c r="Q44" s="32" t="s">
        <v>2441</v>
      </c>
    </row>
    <row r="45" spans="1:17" x14ac:dyDescent="0.25">
      <c r="A45" s="26" t="s">
        <v>40</v>
      </c>
      <c r="B45" s="27" t="s">
        <v>467</v>
      </c>
      <c r="C45" s="27" t="s">
        <v>468</v>
      </c>
      <c r="D45" s="28"/>
      <c r="E45" s="27" t="s">
        <v>17</v>
      </c>
      <c r="F45" s="27" t="s">
        <v>148</v>
      </c>
      <c r="G45" s="27"/>
      <c r="H45" s="27" t="s">
        <v>13</v>
      </c>
      <c r="I45" s="27">
        <v>140636</v>
      </c>
      <c r="J45" s="27" t="s">
        <v>1120</v>
      </c>
      <c r="K45" s="27" t="s">
        <v>1283</v>
      </c>
      <c r="L45" s="27" t="s">
        <v>1120</v>
      </c>
      <c r="M45" s="27">
        <v>140636</v>
      </c>
      <c r="N45" s="29">
        <v>41792</v>
      </c>
      <c r="O45" s="27" t="s">
        <v>149</v>
      </c>
      <c r="P45" s="27" t="s">
        <v>148</v>
      </c>
      <c r="Q45" s="32" t="s">
        <v>2441</v>
      </c>
    </row>
    <row r="46" spans="1:17" x14ac:dyDescent="0.25">
      <c r="A46" s="22" t="s">
        <v>40</v>
      </c>
      <c r="B46" s="23" t="s">
        <v>363</v>
      </c>
      <c r="C46" s="23" t="s">
        <v>364</v>
      </c>
      <c r="D46" s="24"/>
      <c r="E46" s="23" t="s">
        <v>17</v>
      </c>
      <c r="F46" s="23" t="s">
        <v>148</v>
      </c>
      <c r="G46" s="23"/>
      <c r="H46" s="23" t="s">
        <v>13</v>
      </c>
      <c r="I46" s="23">
        <v>160413</v>
      </c>
      <c r="J46" s="23" t="s">
        <v>1535</v>
      </c>
      <c r="K46" s="23" t="s">
        <v>1283</v>
      </c>
      <c r="L46" s="23" t="s">
        <v>1120</v>
      </c>
      <c r="M46" s="23">
        <v>160413</v>
      </c>
      <c r="N46" s="25">
        <v>42499</v>
      </c>
      <c r="O46" s="23" t="s">
        <v>149</v>
      </c>
      <c r="P46" s="23" t="s">
        <v>148</v>
      </c>
      <c r="Q46" s="32" t="s">
        <v>2441</v>
      </c>
    </row>
    <row r="47" spans="1:17" x14ac:dyDescent="0.25">
      <c r="A47" s="26" t="s">
        <v>40</v>
      </c>
      <c r="B47" s="27" t="s">
        <v>359</v>
      </c>
      <c r="C47" s="27" t="s">
        <v>360</v>
      </c>
      <c r="D47" s="27" t="s">
        <v>1460</v>
      </c>
      <c r="E47" s="27" t="s">
        <v>17</v>
      </c>
      <c r="F47" s="27" t="s">
        <v>148</v>
      </c>
      <c r="G47" s="27"/>
      <c r="H47" s="27" t="s">
        <v>13</v>
      </c>
      <c r="I47" s="27">
        <v>160854</v>
      </c>
      <c r="J47" s="27" t="s">
        <v>1535</v>
      </c>
      <c r="K47" s="27" t="s">
        <v>1048</v>
      </c>
      <c r="L47" s="27" t="s">
        <v>1120</v>
      </c>
      <c r="M47" s="27">
        <v>160854</v>
      </c>
      <c r="N47" s="29">
        <v>42675</v>
      </c>
      <c r="O47" s="27" t="s">
        <v>149</v>
      </c>
      <c r="P47" s="27" t="s">
        <v>148</v>
      </c>
      <c r="Q47" s="32" t="s">
        <v>2441</v>
      </c>
    </row>
    <row r="48" spans="1:17" x14ac:dyDescent="0.25">
      <c r="A48" s="22" t="s">
        <v>40</v>
      </c>
      <c r="B48" s="23" t="s">
        <v>2477</v>
      </c>
      <c r="C48" s="23" t="s">
        <v>2478</v>
      </c>
      <c r="D48" s="24"/>
      <c r="E48" s="23" t="s">
        <v>17</v>
      </c>
      <c r="F48" s="23" t="s">
        <v>2479</v>
      </c>
      <c r="G48" s="23"/>
      <c r="H48" s="23" t="s">
        <v>13</v>
      </c>
      <c r="I48" s="23">
        <v>160276</v>
      </c>
      <c r="J48" s="23" t="s">
        <v>1535</v>
      </c>
      <c r="K48" s="23" t="s">
        <v>1283</v>
      </c>
      <c r="L48" s="23" t="s">
        <v>1120</v>
      </c>
      <c r="M48" s="23">
        <v>160276</v>
      </c>
      <c r="N48" s="25">
        <v>42461</v>
      </c>
      <c r="O48" s="23" t="s">
        <v>149</v>
      </c>
      <c r="P48" s="23" t="s">
        <v>148</v>
      </c>
      <c r="Q48" s="32" t="s">
        <v>2441</v>
      </c>
    </row>
    <row r="49" spans="1:17" x14ac:dyDescent="0.25">
      <c r="A49" s="26" t="s">
        <v>40</v>
      </c>
      <c r="B49" s="27" t="s">
        <v>146</v>
      </c>
      <c r="C49" s="27" t="s">
        <v>147</v>
      </c>
      <c r="D49" s="28"/>
      <c r="E49" s="27" t="s">
        <v>17</v>
      </c>
      <c r="F49" s="27" t="s">
        <v>148</v>
      </c>
      <c r="G49" s="27"/>
      <c r="H49" s="27" t="s">
        <v>13</v>
      </c>
      <c r="I49" s="27">
        <v>160136</v>
      </c>
      <c r="J49" s="27" t="s">
        <v>1120</v>
      </c>
      <c r="K49" s="27" t="s">
        <v>1283</v>
      </c>
      <c r="L49" s="27" t="s">
        <v>1120</v>
      </c>
      <c r="M49" s="27">
        <v>160136</v>
      </c>
      <c r="N49" s="29">
        <v>42409</v>
      </c>
      <c r="O49" s="27" t="s">
        <v>149</v>
      </c>
      <c r="P49" s="27" t="s">
        <v>148</v>
      </c>
      <c r="Q49" s="32" t="s">
        <v>2441</v>
      </c>
    </row>
    <row r="50" spans="1:17" x14ac:dyDescent="0.25">
      <c r="A50" s="22" t="s">
        <v>40</v>
      </c>
      <c r="B50" s="23" t="s">
        <v>434</v>
      </c>
      <c r="C50" s="23" t="s">
        <v>435</v>
      </c>
      <c r="D50" s="24"/>
      <c r="E50" s="23" t="s">
        <v>17</v>
      </c>
      <c r="F50" s="23" t="s">
        <v>148</v>
      </c>
      <c r="G50" s="23"/>
      <c r="H50" s="23" t="s">
        <v>14</v>
      </c>
      <c r="I50" s="23">
        <v>190620</v>
      </c>
      <c r="J50" s="23" t="s">
        <v>2485</v>
      </c>
      <c r="K50" s="23" t="s">
        <v>1283</v>
      </c>
      <c r="L50" s="23" t="s">
        <v>1316</v>
      </c>
      <c r="M50" s="23">
        <v>190620</v>
      </c>
      <c r="N50" s="25">
        <v>43661</v>
      </c>
      <c r="O50" s="23" t="s">
        <v>436</v>
      </c>
      <c r="P50" s="23" t="s">
        <v>148</v>
      </c>
      <c r="Q50" s="32" t="s">
        <v>2441</v>
      </c>
    </row>
    <row r="51" spans="1:17" x14ac:dyDescent="0.25">
      <c r="A51" s="26" t="s">
        <v>40</v>
      </c>
      <c r="B51" s="27" t="s">
        <v>388</v>
      </c>
      <c r="C51" s="27" t="s">
        <v>389</v>
      </c>
      <c r="D51" s="28"/>
      <c r="E51" s="27" t="s">
        <v>17</v>
      </c>
      <c r="F51" s="27" t="s">
        <v>148</v>
      </c>
      <c r="G51" s="27"/>
      <c r="H51" s="27" t="s">
        <v>13</v>
      </c>
      <c r="I51" s="27">
        <v>190230</v>
      </c>
      <c r="J51" s="27" t="s">
        <v>1248</v>
      </c>
      <c r="K51" s="27" t="s">
        <v>1283</v>
      </c>
      <c r="L51" s="27" t="s">
        <v>1248</v>
      </c>
      <c r="M51" s="27">
        <v>190230</v>
      </c>
      <c r="N51" s="29">
        <v>43525</v>
      </c>
      <c r="O51" s="27" t="s">
        <v>365</v>
      </c>
      <c r="P51" s="27" t="s">
        <v>148</v>
      </c>
      <c r="Q51" s="32" t="s">
        <v>2441</v>
      </c>
    </row>
    <row r="52" spans="1:17" x14ac:dyDescent="0.25">
      <c r="A52" s="22" t="s">
        <v>40</v>
      </c>
      <c r="B52" s="23" t="s">
        <v>366</v>
      </c>
      <c r="C52" s="23" t="s">
        <v>367</v>
      </c>
      <c r="D52" s="23" t="s">
        <v>1469</v>
      </c>
      <c r="E52" s="23" t="s">
        <v>17</v>
      </c>
      <c r="F52" s="23" t="s">
        <v>148</v>
      </c>
      <c r="G52" s="23"/>
      <c r="H52" s="23" t="s">
        <v>13</v>
      </c>
      <c r="I52" s="23">
        <v>150670</v>
      </c>
      <c r="J52" s="23" t="s">
        <v>1248</v>
      </c>
      <c r="K52" s="23" t="s">
        <v>1048</v>
      </c>
      <c r="L52" s="23" t="s">
        <v>1459</v>
      </c>
      <c r="M52" s="23">
        <v>150670</v>
      </c>
      <c r="N52" s="25">
        <v>42220</v>
      </c>
      <c r="O52" s="23" t="s">
        <v>365</v>
      </c>
      <c r="P52" s="23" t="s">
        <v>148</v>
      </c>
      <c r="Q52" s="32" t="s">
        <v>2441</v>
      </c>
    </row>
    <row r="53" spans="1:17" x14ac:dyDescent="0.25">
      <c r="A53" s="26" t="s">
        <v>40</v>
      </c>
      <c r="B53" s="27" t="s">
        <v>422</v>
      </c>
      <c r="C53" s="27" t="s">
        <v>2475</v>
      </c>
      <c r="D53" s="27" t="s">
        <v>1522</v>
      </c>
      <c r="E53" s="27" t="s">
        <v>22</v>
      </c>
      <c r="F53" s="27" t="s">
        <v>121</v>
      </c>
      <c r="G53" s="27"/>
      <c r="H53" s="27" t="s">
        <v>14</v>
      </c>
      <c r="I53" s="27">
        <v>200038</v>
      </c>
      <c r="J53" s="27" t="s">
        <v>1248</v>
      </c>
      <c r="K53" s="27" t="s">
        <v>1128</v>
      </c>
      <c r="L53" s="27" t="s">
        <v>1120</v>
      </c>
      <c r="M53" s="27">
        <v>200038</v>
      </c>
      <c r="N53" s="29">
        <v>43836</v>
      </c>
      <c r="O53" s="27" t="s">
        <v>2476</v>
      </c>
      <c r="P53" s="27" t="s">
        <v>645</v>
      </c>
      <c r="Q53" s="32" t="s">
        <v>2441</v>
      </c>
    </row>
    <row r="54" spans="1:17" x14ac:dyDescent="0.25">
      <c r="A54" s="22" t="s">
        <v>40</v>
      </c>
      <c r="B54" s="23" t="s">
        <v>2471</v>
      </c>
      <c r="C54" s="23" t="s">
        <v>2472</v>
      </c>
      <c r="D54" s="23" t="s">
        <v>2473</v>
      </c>
      <c r="E54" s="23" t="s">
        <v>17</v>
      </c>
      <c r="F54" s="23" t="s">
        <v>47</v>
      </c>
      <c r="G54" s="23"/>
      <c r="H54" s="23" t="s">
        <v>13</v>
      </c>
      <c r="I54" s="23">
        <v>220284</v>
      </c>
      <c r="J54" s="23" t="s">
        <v>1120</v>
      </c>
      <c r="K54" s="23" t="s">
        <v>1206</v>
      </c>
      <c r="L54" s="23" t="s">
        <v>1120</v>
      </c>
      <c r="M54" s="23">
        <v>220284</v>
      </c>
      <c r="N54" s="25">
        <v>44621</v>
      </c>
      <c r="O54" s="23" t="s">
        <v>2474</v>
      </c>
      <c r="P54" s="23" t="s">
        <v>47</v>
      </c>
      <c r="Q54" s="32" t="s">
        <v>2441</v>
      </c>
    </row>
    <row r="55" spans="1:17" x14ac:dyDescent="0.25">
      <c r="A55" s="26" t="s">
        <v>40</v>
      </c>
      <c r="B55" s="27" t="s">
        <v>201</v>
      </c>
      <c r="C55" s="27" t="s">
        <v>202</v>
      </c>
      <c r="D55" s="27" t="s">
        <v>1307</v>
      </c>
      <c r="E55" s="27" t="s">
        <v>17</v>
      </c>
      <c r="F55" s="27" t="s">
        <v>47</v>
      </c>
      <c r="G55" s="27"/>
      <c r="H55" s="27" t="s">
        <v>13</v>
      </c>
      <c r="I55" s="27">
        <v>190126</v>
      </c>
      <c r="J55" s="27" t="s">
        <v>1120</v>
      </c>
      <c r="K55" s="27" t="s">
        <v>1206</v>
      </c>
      <c r="L55" s="27" t="s">
        <v>1120</v>
      </c>
      <c r="M55" s="27">
        <v>190126</v>
      </c>
      <c r="N55" s="29">
        <v>43500</v>
      </c>
      <c r="O55" s="27" t="s">
        <v>203</v>
      </c>
      <c r="P55" s="27" t="s">
        <v>47</v>
      </c>
      <c r="Q55" s="32" t="s">
        <v>2441</v>
      </c>
    </row>
    <row r="56" spans="1:17" x14ac:dyDescent="0.25">
      <c r="A56" s="22" t="s">
        <v>40</v>
      </c>
      <c r="B56" s="23" t="s">
        <v>2503</v>
      </c>
      <c r="C56" s="23" t="s">
        <v>2504</v>
      </c>
      <c r="D56" s="24"/>
      <c r="E56" s="23" t="s">
        <v>25</v>
      </c>
      <c r="F56" s="23" t="s">
        <v>2505</v>
      </c>
      <c r="G56" s="23"/>
      <c r="H56" s="23" t="s">
        <v>13</v>
      </c>
      <c r="I56" s="23">
        <v>160644</v>
      </c>
      <c r="J56" s="23" t="s">
        <v>1535</v>
      </c>
      <c r="K56" s="23" t="s">
        <v>928</v>
      </c>
      <c r="L56" s="23" t="s">
        <v>2487</v>
      </c>
      <c r="M56" s="23">
        <v>160644</v>
      </c>
      <c r="N56" s="25">
        <v>42606</v>
      </c>
      <c r="O56" s="23" t="s">
        <v>2506</v>
      </c>
      <c r="P56" s="23" t="s">
        <v>47</v>
      </c>
      <c r="Q56" s="32" t="s">
        <v>2441</v>
      </c>
    </row>
    <row r="57" spans="1:17" x14ac:dyDescent="0.25">
      <c r="A57" s="26" t="s">
        <v>40</v>
      </c>
      <c r="B57" s="27" t="s">
        <v>1258</v>
      </c>
      <c r="C57" s="27" t="s">
        <v>2507</v>
      </c>
      <c r="D57" s="27" t="s">
        <v>2508</v>
      </c>
      <c r="E57" s="27" t="s">
        <v>17</v>
      </c>
      <c r="F57" s="27" t="s">
        <v>47</v>
      </c>
      <c r="G57" s="27"/>
      <c r="H57" s="27" t="s">
        <v>14</v>
      </c>
      <c r="I57" s="27">
        <v>230556</v>
      </c>
      <c r="J57" s="27" t="s">
        <v>2485</v>
      </c>
      <c r="K57" s="27" t="s">
        <v>1206</v>
      </c>
      <c r="L57" s="27" t="s">
        <v>1316</v>
      </c>
      <c r="M57" s="27">
        <v>230556</v>
      </c>
      <c r="N57" s="29">
        <v>45047</v>
      </c>
      <c r="O57" s="27" t="s">
        <v>2509</v>
      </c>
      <c r="P57" s="27" t="s">
        <v>47</v>
      </c>
      <c r="Q57" s="32" t="s">
        <v>2441</v>
      </c>
    </row>
    <row r="58" spans="1:17" x14ac:dyDescent="0.25">
      <c r="A58" s="22" t="s">
        <v>40</v>
      </c>
      <c r="B58" s="23" t="s">
        <v>2510</v>
      </c>
      <c r="C58" s="23" t="s">
        <v>2511</v>
      </c>
      <c r="D58" s="23" t="s">
        <v>2512</v>
      </c>
      <c r="E58" s="23" t="s">
        <v>17</v>
      </c>
      <c r="F58" s="23" t="s">
        <v>47</v>
      </c>
      <c r="G58" s="23"/>
      <c r="H58" s="23" t="s">
        <v>14</v>
      </c>
      <c r="I58" s="23">
        <v>181068</v>
      </c>
      <c r="J58" s="23" t="s">
        <v>1248</v>
      </c>
      <c r="K58" s="23" t="s">
        <v>1206</v>
      </c>
      <c r="L58" s="23" t="s">
        <v>1248</v>
      </c>
      <c r="M58" s="23">
        <v>181068</v>
      </c>
      <c r="N58" s="25">
        <v>43327</v>
      </c>
      <c r="O58" s="23" t="s">
        <v>2513</v>
      </c>
      <c r="P58" s="23" t="s">
        <v>47</v>
      </c>
      <c r="Q58" s="32" t="s">
        <v>2441</v>
      </c>
    </row>
    <row r="59" spans="1:17" x14ac:dyDescent="0.25">
      <c r="A59" s="26" t="s">
        <v>40</v>
      </c>
      <c r="B59" s="27" t="s">
        <v>447</v>
      </c>
      <c r="C59" s="27" t="s">
        <v>448</v>
      </c>
      <c r="D59" s="27" t="s">
        <v>1546</v>
      </c>
      <c r="E59" s="27" t="s">
        <v>17</v>
      </c>
      <c r="F59" s="27" t="s">
        <v>47</v>
      </c>
      <c r="G59" s="27"/>
      <c r="H59" s="27" t="s">
        <v>14</v>
      </c>
      <c r="I59" s="27">
        <v>150051</v>
      </c>
      <c r="J59" s="27" t="s">
        <v>1248</v>
      </c>
      <c r="K59" s="27" t="s">
        <v>1206</v>
      </c>
      <c r="L59" s="27" t="s">
        <v>1248</v>
      </c>
      <c r="M59" s="27">
        <v>150051</v>
      </c>
      <c r="N59" s="29">
        <v>42009</v>
      </c>
      <c r="O59" s="27" t="s">
        <v>449</v>
      </c>
      <c r="P59" s="27" t="s">
        <v>47</v>
      </c>
      <c r="Q59" s="32" t="s">
        <v>2441</v>
      </c>
    </row>
    <row r="60" spans="1:17" x14ac:dyDescent="0.25">
      <c r="A60" s="22" t="s">
        <v>40</v>
      </c>
      <c r="B60" s="23" t="s">
        <v>400</v>
      </c>
      <c r="C60" s="23" t="s">
        <v>401</v>
      </c>
      <c r="D60" s="23" t="s">
        <v>1497</v>
      </c>
      <c r="E60" s="23" t="s">
        <v>17</v>
      </c>
      <c r="F60" s="23" t="s">
        <v>47</v>
      </c>
      <c r="G60" s="23"/>
      <c r="H60" s="23" t="s">
        <v>14</v>
      </c>
      <c r="I60" s="23">
        <v>141051</v>
      </c>
      <c r="J60" s="23" t="s">
        <v>1248</v>
      </c>
      <c r="K60" s="23" t="s">
        <v>1206</v>
      </c>
      <c r="L60" s="23" t="s">
        <v>1248</v>
      </c>
      <c r="M60" s="23">
        <v>141051</v>
      </c>
      <c r="N60" s="25">
        <v>41904</v>
      </c>
      <c r="O60" s="23" t="s">
        <v>402</v>
      </c>
      <c r="P60" s="23" t="s">
        <v>47</v>
      </c>
      <c r="Q60" s="32" t="s">
        <v>2441</v>
      </c>
    </row>
    <row r="61" spans="1:17" x14ac:dyDescent="0.25">
      <c r="A61" s="26" t="s">
        <v>40</v>
      </c>
      <c r="B61" s="27" t="s">
        <v>302</v>
      </c>
      <c r="C61" s="27" t="s">
        <v>303</v>
      </c>
      <c r="D61" s="27" t="s">
        <v>1406</v>
      </c>
      <c r="E61" s="27" t="s">
        <v>17</v>
      </c>
      <c r="F61" s="27" t="s">
        <v>47</v>
      </c>
      <c r="G61" s="27"/>
      <c r="H61" s="27" t="s">
        <v>14</v>
      </c>
      <c r="I61" s="27">
        <v>231721</v>
      </c>
      <c r="J61" s="27" t="s">
        <v>1248</v>
      </c>
      <c r="K61" s="27" t="s">
        <v>1206</v>
      </c>
      <c r="L61" s="27" t="s">
        <v>1248</v>
      </c>
      <c r="M61" s="27">
        <v>231721</v>
      </c>
      <c r="N61" s="29">
        <v>45201</v>
      </c>
      <c r="O61" s="27" t="s">
        <v>304</v>
      </c>
      <c r="P61" s="27" t="s">
        <v>47</v>
      </c>
      <c r="Q61" s="32" t="s">
        <v>2441</v>
      </c>
    </row>
    <row r="62" spans="1:17" x14ac:dyDescent="0.25">
      <c r="A62" s="22" t="s">
        <v>40</v>
      </c>
      <c r="B62" s="23" t="s">
        <v>498</v>
      </c>
      <c r="C62" s="23" t="s">
        <v>499</v>
      </c>
      <c r="D62" s="23" t="s">
        <v>1586</v>
      </c>
      <c r="E62" s="23" t="s">
        <v>17</v>
      </c>
      <c r="F62" s="23" t="s">
        <v>47</v>
      </c>
      <c r="G62" s="23"/>
      <c r="H62" s="23" t="s">
        <v>14</v>
      </c>
      <c r="I62" s="23">
        <v>232361</v>
      </c>
      <c r="J62" s="23" t="s">
        <v>1248</v>
      </c>
      <c r="K62" s="23" t="s">
        <v>1206</v>
      </c>
      <c r="L62" s="23" t="s">
        <v>1459</v>
      </c>
      <c r="M62" s="23">
        <v>232361</v>
      </c>
      <c r="N62" s="25">
        <v>45292</v>
      </c>
      <c r="O62" s="23" t="s">
        <v>500</v>
      </c>
      <c r="P62" s="23" t="s">
        <v>47</v>
      </c>
      <c r="Q62" s="32" t="s">
        <v>2441</v>
      </c>
    </row>
    <row r="63" spans="1:17" x14ac:dyDescent="0.25">
      <c r="A63" s="26" t="s">
        <v>40</v>
      </c>
      <c r="B63" s="27" t="s">
        <v>554</v>
      </c>
      <c r="C63" s="27" t="s">
        <v>555</v>
      </c>
      <c r="D63" s="27" t="s">
        <v>1647</v>
      </c>
      <c r="E63" s="27" t="s">
        <v>17</v>
      </c>
      <c r="F63" s="27" t="s">
        <v>88</v>
      </c>
      <c r="G63" s="27"/>
      <c r="H63" s="27" t="s">
        <v>13</v>
      </c>
      <c r="I63" s="27">
        <v>232370</v>
      </c>
      <c r="J63" s="27" t="s">
        <v>1120</v>
      </c>
      <c r="K63" s="27" t="s">
        <v>1206</v>
      </c>
      <c r="L63" s="27" t="s">
        <v>1120</v>
      </c>
      <c r="M63" s="27">
        <v>232370</v>
      </c>
      <c r="N63" s="29">
        <v>45292</v>
      </c>
      <c r="O63" s="27" t="s">
        <v>89</v>
      </c>
      <c r="P63" s="27" t="s">
        <v>88</v>
      </c>
      <c r="Q63" s="32" t="s">
        <v>2441</v>
      </c>
    </row>
    <row r="64" spans="1:17" x14ac:dyDescent="0.25">
      <c r="A64" s="22" t="s">
        <v>40</v>
      </c>
      <c r="B64" s="23" t="s">
        <v>86</v>
      </c>
      <c r="C64" s="23" t="s">
        <v>87</v>
      </c>
      <c r="D64" s="23" t="s">
        <v>1224</v>
      </c>
      <c r="E64" s="23" t="s">
        <v>17</v>
      </c>
      <c r="F64" s="23" t="s">
        <v>88</v>
      </c>
      <c r="G64" s="23"/>
      <c r="H64" s="23" t="s">
        <v>13</v>
      </c>
      <c r="I64" s="23">
        <v>232371</v>
      </c>
      <c r="J64" s="23" t="s">
        <v>1120</v>
      </c>
      <c r="K64" s="23" t="s">
        <v>1206</v>
      </c>
      <c r="L64" s="23" t="s">
        <v>1120</v>
      </c>
      <c r="M64" s="23">
        <v>232371</v>
      </c>
      <c r="N64" s="25">
        <v>45292</v>
      </c>
      <c r="O64" s="23" t="s">
        <v>89</v>
      </c>
      <c r="P64" s="23" t="s">
        <v>88</v>
      </c>
      <c r="Q64" s="32" t="s">
        <v>2441</v>
      </c>
    </row>
    <row r="65" spans="1:17" x14ac:dyDescent="0.25">
      <c r="A65" s="26" t="s">
        <v>40</v>
      </c>
      <c r="B65" s="27" t="s">
        <v>161</v>
      </c>
      <c r="C65" s="27" t="s">
        <v>162</v>
      </c>
      <c r="D65" s="27" t="s">
        <v>1275</v>
      </c>
      <c r="E65" s="27" t="s">
        <v>17</v>
      </c>
      <c r="F65" s="27" t="s">
        <v>88</v>
      </c>
      <c r="G65" s="27"/>
      <c r="H65" s="27" t="s">
        <v>13</v>
      </c>
      <c r="I65" s="27">
        <v>232379</v>
      </c>
      <c r="J65" s="27" t="s">
        <v>1120</v>
      </c>
      <c r="K65" s="27" t="s">
        <v>1206</v>
      </c>
      <c r="L65" s="27" t="s">
        <v>1120</v>
      </c>
      <c r="M65" s="27">
        <v>232379</v>
      </c>
      <c r="N65" s="29">
        <v>45292</v>
      </c>
      <c r="O65" s="27" t="s">
        <v>89</v>
      </c>
      <c r="P65" s="27" t="s">
        <v>88</v>
      </c>
      <c r="Q65" s="32" t="s">
        <v>2441</v>
      </c>
    </row>
    <row r="66" spans="1:17" x14ac:dyDescent="0.25">
      <c r="A66" s="22" t="s">
        <v>40</v>
      </c>
      <c r="B66" s="23" t="s">
        <v>504</v>
      </c>
      <c r="C66" s="23" t="s">
        <v>505</v>
      </c>
      <c r="D66" s="23" t="s">
        <v>1598</v>
      </c>
      <c r="E66" s="23" t="s">
        <v>17</v>
      </c>
      <c r="F66" s="23" t="s">
        <v>88</v>
      </c>
      <c r="G66" s="23"/>
      <c r="H66" s="23" t="s">
        <v>13</v>
      </c>
      <c r="I66" s="23">
        <v>232375</v>
      </c>
      <c r="J66" s="23" t="s">
        <v>1248</v>
      </c>
      <c r="K66" s="23" t="s">
        <v>1206</v>
      </c>
      <c r="L66" s="23" t="s">
        <v>1248</v>
      </c>
      <c r="M66" s="23">
        <v>232375</v>
      </c>
      <c r="N66" s="25">
        <v>45292</v>
      </c>
      <c r="O66" s="23" t="s">
        <v>506</v>
      </c>
      <c r="P66" s="23" t="s">
        <v>88</v>
      </c>
      <c r="Q66" s="32" t="s">
        <v>2441</v>
      </c>
    </row>
    <row r="67" spans="1:17" x14ac:dyDescent="0.25">
      <c r="A67" s="26" t="s">
        <v>40</v>
      </c>
      <c r="B67" s="27" t="s">
        <v>2514</v>
      </c>
      <c r="C67" s="27" t="s">
        <v>2515</v>
      </c>
      <c r="D67" s="27" t="s">
        <v>2516</v>
      </c>
      <c r="E67" s="27" t="s">
        <v>17</v>
      </c>
      <c r="F67" s="27" t="s">
        <v>88</v>
      </c>
      <c r="G67" s="27"/>
      <c r="H67" s="27" t="s">
        <v>13</v>
      </c>
      <c r="I67" s="27">
        <v>232372</v>
      </c>
      <c r="J67" s="27" t="s">
        <v>1248</v>
      </c>
      <c r="K67" s="27" t="s">
        <v>1206</v>
      </c>
      <c r="L67" s="27" t="s">
        <v>1248</v>
      </c>
      <c r="M67" s="27">
        <v>232372</v>
      </c>
      <c r="N67" s="29">
        <v>45292</v>
      </c>
      <c r="O67" s="27" t="s">
        <v>2517</v>
      </c>
      <c r="P67" s="27" t="s">
        <v>88</v>
      </c>
      <c r="Q67" s="32" t="s">
        <v>2441</v>
      </c>
    </row>
    <row r="68" spans="1:17" x14ac:dyDescent="0.25">
      <c r="A68" s="22" t="s">
        <v>40</v>
      </c>
      <c r="B68" s="23" t="s">
        <v>2518</v>
      </c>
      <c r="C68" s="23" t="s">
        <v>2519</v>
      </c>
      <c r="D68" s="24"/>
      <c r="E68" s="23" t="s">
        <v>17</v>
      </c>
      <c r="F68" s="23" t="s">
        <v>88</v>
      </c>
      <c r="G68" s="23"/>
      <c r="H68" s="23" t="s">
        <v>14</v>
      </c>
      <c r="I68" s="23">
        <v>221125</v>
      </c>
      <c r="J68" s="23" t="s">
        <v>1248</v>
      </c>
      <c r="K68" s="23" t="s">
        <v>1206</v>
      </c>
      <c r="L68" s="23" t="s">
        <v>1459</v>
      </c>
      <c r="M68" s="23">
        <v>221125</v>
      </c>
      <c r="N68" s="25">
        <v>44774</v>
      </c>
      <c r="O68" s="23" t="s">
        <v>2520</v>
      </c>
      <c r="P68" s="23" t="s">
        <v>88</v>
      </c>
      <c r="Q68" s="32" t="s">
        <v>2441</v>
      </c>
    </row>
    <row r="69" spans="1:17" x14ac:dyDescent="0.25">
      <c r="A69" s="26" t="s">
        <v>40</v>
      </c>
      <c r="B69" s="27" t="s">
        <v>297</v>
      </c>
      <c r="C69" s="27" t="s">
        <v>298</v>
      </c>
      <c r="D69" s="27" t="s">
        <v>1398</v>
      </c>
      <c r="E69" s="27" t="s">
        <v>17</v>
      </c>
      <c r="F69" s="27" t="s">
        <v>88</v>
      </c>
      <c r="G69" s="27"/>
      <c r="H69" s="27" t="s">
        <v>14</v>
      </c>
      <c r="I69" s="27">
        <v>231525</v>
      </c>
      <c r="J69" s="27" t="s">
        <v>1459</v>
      </c>
      <c r="K69" s="27" t="s">
        <v>1206</v>
      </c>
      <c r="L69" s="27" t="s">
        <v>1459</v>
      </c>
      <c r="M69" s="27">
        <v>231525</v>
      </c>
      <c r="N69" s="29">
        <v>45170</v>
      </c>
      <c r="O69" s="27" t="s">
        <v>299</v>
      </c>
      <c r="P69" s="27" t="s">
        <v>88</v>
      </c>
      <c r="Q69" s="32" t="s">
        <v>2441</v>
      </c>
    </row>
    <row r="70" spans="1:17" x14ac:dyDescent="0.25">
      <c r="A70" s="22" t="s">
        <v>40</v>
      </c>
      <c r="B70" s="23" t="s">
        <v>518</v>
      </c>
      <c r="C70" s="23" t="s">
        <v>519</v>
      </c>
      <c r="D70" s="23" t="s">
        <v>1613</v>
      </c>
      <c r="E70" s="23" t="s">
        <v>17</v>
      </c>
      <c r="F70" s="23" t="s">
        <v>2437</v>
      </c>
      <c r="G70" s="23"/>
      <c r="H70" s="23" t="s">
        <v>13</v>
      </c>
      <c r="I70" s="23">
        <v>181140</v>
      </c>
      <c r="J70" s="23" t="s">
        <v>1535</v>
      </c>
      <c r="K70" s="23" t="s">
        <v>1206</v>
      </c>
      <c r="L70" s="23" t="s">
        <v>1120</v>
      </c>
      <c r="M70" s="23">
        <v>181140</v>
      </c>
      <c r="N70" s="25">
        <v>43346</v>
      </c>
      <c r="O70" s="23" t="s">
        <v>520</v>
      </c>
      <c r="P70" s="23" t="s">
        <v>74</v>
      </c>
      <c r="Q70" s="32" t="s">
        <v>2441</v>
      </c>
    </row>
    <row r="71" spans="1:17" x14ac:dyDescent="0.25">
      <c r="A71" s="26" t="s">
        <v>40</v>
      </c>
      <c r="B71" s="27" t="s">
        <v>495</v>
      </c>
      <c r="C71" s="27" t="s">
        <v>496</v>
      </c>
      <c r="D71" s="27" t="s">
        <v>1581</v>
      </c>
      <c r="E71" s="27" t="s">
        <v>17</v>
      </c>
      <c r="F71" s="27" t="s">
        <v>2437</v>
      </c>
      <c r="G71" s="27"/>
      <c r="H71" s="27" t="s">
        <v>13</v>
      </c>
      <c r="I71" s="27">
        <v>130358</v>
      </c>
      <c r="J71" s="27" t="s">
        <v>1248</v>
      </c>
      <c r="K71" s="27" t="s">
        <v>1206</v>
      </c>
      <c r="L71" s="27" t="s">
        <v>1248</v>
      </c>
      <c r="M71" s="27">
        <v>130358</v>
      </c>
      <c r="N71" s="29">
        <v>41365</v>
      </c>
      <c r="O71" s="27" t="s">
        <v>497</v>
      </c>
      <c r="P71" s="27" t="s">
        <v>74</v>
      </c>
      <c r="Q71" s="32" t="s">
        <v>2441</v>
      </c>
    </row>
    <row r="72" spans="1:17" x14ac:dyDescent="0.25">
      <c r="A72" s="22" t="s">
        <v>40</v>
      </c>
      <c r="B72" s="23" t="s">
        <v>2466</v>
      </c>
      <c r="C72" s="23" t="s">
        <v>2467</v>
      </c>
      <c r="D72" s="23" t="s">
        <v>2468</v>
      </c>
      <c r="E72" s="23" t="s">
        <v>24</v>
      </c>
      <c r="F72" s="23" t="s">
        <v>1849</v>
      </c>
      <c r="G72" s="23"/>
      <c r="H72" s="23" t="s">
        <v>13</v>
      </c>
      <c r="I72" s="23">
        <v>130506</v>
      </c>
      <c r="J72" s="23" t="s">
        <v>942</v>
      </c>
      <c r="K72" s="23" t="s">
        <v>2449</v>
      </c>
      <c r="L72" s="23" t="s">
        <v>1120</v>
      </c>
      <c r="M72" s="23">
        <v>130506</v>
      </c>
      <c r="N72" s="25">
        <v>41395</v>
      </c>
      <c r="O72" s="23" t="s">
        <v>2469</v>
      </c>
      <c r="P72" s="23" t="s">
        <v>2431</v>
      </c>
      <c r="Q72" s="32" t="s">
        <v>2441</v>
      </c>
    </row>
    <row r="73" spans="1:17" x14ac:dyDescent="0.25">
      <c r="A73" s="26" t="s">
        <v>40</v>
      </c>
      <c r="B73" s="27" t="s">
        <v>556</v>
      </c>
      <c r="C73" s="27" t="s">
        <v>557</v>
      </c>
      <c r="D73" s="27" t="s">
        <v>1648</v>
      </c>
      <c r="E73" s="27" t="s">
        <v>17</v>
      </c>
      <c r="F73" s="27" t="s">
        <v>78</v>
      </c>
      <c r="G73" s="27"/>
      <c r="H73" s="27" t="s">
        <v>14</v>
      </c>
      <c r="I73" s="27">
        <v>240287</v>
      </c>
      <c r="J73" s="27" t="s">
        <v>2485</v>
      </c>
      <c r="K73" s="27" t="s">
        <v>1206</v>
      </c>
      <c r="L73" s="27" t="s">
        <v>1316</v>
      </c>
      <c r="M73" s="27">
        <v>240287</v>
      </c>
      <c r="N73" s="29">
        <v>45334</v>
      </c>
      <c r="O73" s="27" t="s">
        <v>558</v>
      </c>
      <c r="P73" s="27" t="s">
        <v>78</v>
      </c>
      <c r="Q73" s="32" t="s">
        <v>2441</v>
      </c>
    </row>
    <row r="74" spans="1:17" x14ac:dyDescent="0.25">
      <c r="A74" s="22" t="s">
        <v>40</v>
      </c>
      <c r="B74" s="23" t="s">
        <v>700</v>
      </c>
      <c r="C74" s="23" t="s">
        <v>701</v>
      </c>
      <c r="D74" s="23" t="s">
        <v>2069</v>
      </c>
      <c r="E74" s="23" t="s">
        <v>17</v>
      </c>
      <c r="F74" s="23" t="s">
        <v>78</v>
      </c>
      <c r="G74" s="23"/>
      <c r="H74" s="23" t="s">
        <v>14</v>
      </c>
      <c r="I74" s="23">
        <v>240763</v>
      </c>
      <c r="J74" s="23" t="s">
        <v>1248</v>
      </c>
      <c r="K74" s="23" t="s">
        <v>1206</v>
      </c>
      <c r="L74" s="23" t="s">
        <v>1248</v>
      </c>
      <c r="M74" s="23">
        <v>240763</v>
      </c>
      <c r="N74" s="23"/>
      <c r="O74" s="23"/>
      <c r="P74" s="23" t="s">
        <v>78</v>
      </c>
      <c r="Q74" s="32" t="s">
        <v>2441</v>
      </c>
    </row>
    <row r="75" spans="1:17" x14ac:dyDescent="0.25">
      <c r="A75" s="26" t="s">
        <v>40</v>
      </c>
      <c r="B75" s="27" t="s">
        <v>2521</v>
      </c>
      <c r="C75" s="27" t="s">
        <v>342</v>
      </c>
      <c r="D75" s="27" t="s">
        <v>1447</v>
      </c>
      <c r="E75" s="27" t="s">
        <v>17</v>
      </c>
      <c r="F75" s="27" t="s">
        <v>78</v>
      </c>
      <c r="G75" s="27"/>
      <c r="H75" s="27" t="s">
        <v>14</v>
      </c>
      <c r="I75" s="27">
        <v>100822</v>
      </c>
      <c r="J75" s="27" t="s">
        <v>1248</v>
      </c>
      <c r="K75" s="27" t="s">
        <v>1206</v>
      </c>
      <c r="L75" s="27" t="s">
        <v>1248</v>
      </c>
      <c r="M75" s="27">
        <v>100822</v>
      </c>
      <c r="N75" s="29">
        <v>38498</v>
      </c>
      <c r="O75" s="27" t="s">
        <v>343</v>
      </c>
      <c r="P75" s="27" t="s">
        <v>78</v>
      </c>
      <c r="Q75" s="32" t="s">
        <v>2441</v>
      </c>
    </row>
    <row r="76" spans="1:17" x14ac:dyDescent="0.25">
      <c r="A76" s="22" t="s">
        <v>40</v>
      </c>
      <c r="B76" s="23" t="s">
        <v>418</v>
      </c>
      <c r="C76" s="23" t="s">
        <v>419</v>
      </c>
      <c r="D76" s="23" t="s">
        <v>1516</v>
      </c>
      <c r="E76" s="23" t="s">
        <v>17</v>
      </c>
      <c r="F76" s="23" t="s">
        <v>78</v>
      </c>
      <c r="G76" s="23"/>
      <c r="H76" s="23" t="s">
        <v>14</v>
      </c>
      <c r="I76" s="23">
        <v>150821</v>
      </c>
      <c r="J76" s="23" t="s">
        <v>1248</v>
      </c>
      <c r="K76" s="23" t="s">
        <v>1206</v>
      </c>
      <c r="L76" s="23" t="s">
        <v>1248</v>
      </c>
      <c r="M76" s="23">
        <v>150821</v>
      </c>
      <c r="N76" s="25">
        <v>42275</v>
      </c>
      <c r="O76" s="23" t="s">
        <v>343</v>
      </c>
      <c r="P76" s="23" t="s">
        <v>78</v>
      </c>
      <c r="Q76" s="32" t="s">
        <v>2441</v>
      </c>
    </row>
    <row r="77" spans="1:17" x14ac:dyDescent="0.25">
      <c r="A77" s="26" t="s">
        <v>40</v>
      </c>
      <c r="B77" s="27" t="s">
        <v>2522</v>
      </c>
      <c r="C77" s="27" t="s">
        <v>2523</v>
      </c>
      <c r="D77" s="27" t="s">
        <v>2524</v>
      </c>
      <c r="E77" s="27" t="s">
        <v>17</v>
      </c>
      <c r="F77" s="27" t="s">
        <v>115</v>
      </c>
      <c r="G77" s="27"/>
      <c r="H77" s="27" t="s">
        <v>14</v>
      </c>
      <c r="I77" s="27">
        <v>221579</v>
      </c>
      <c r="J77" s="27" t="s">
        <v>2525</v>
      </c>
      <c r="K77" s="27" t="s">
        <v>1206</v>
      </c>
      <c r="L77" s="27" t="s">
        <v>1294</v>
      </c>
      <c r="M77" s="27">
        <v>221579</v>
      </c>
      <c r="N77" s="29">
        <v>44858</v>
      </c>
      <c r="O77" s="27" t="s">
        <v>2526</v>
      </c>
      <c r="P77" s="27" t="s">
        <v>115</v>
      </c>
      <c r="Q77" s="32" t="s">
        <v>2441</v>
      </c>
    </row>
    <row r="78" spans="1:17" x14ac:dyDescent="0.25">
      <c r="A78" s="22" t="s">
        <v>40</v>
      </c>
      <c r="B78" s="23" t="s">
        <v>214</v>
      </c>
      <c r="C78" s="23" t="s">
        <v>215</v>
      </c>
      <c r="D78" s="24"/>
      <c r="E78" s="23" t="s">
        <v>17</v>
      </c>
      <c r="F78" s="23" t="s">
        <v>115</v>
      </c>
      <c r="G78" s="23"/>
      <c r="H78" s="23" t="s">
        <v>14</v>
      </c>
      <c r="I78" s="23">
        <v>181035</v>
      </c>
      <c r="J78" s="23" t="s">
        <v>1248</v>
      </c>
      <c r="K78" s="23" t="s">
        <v>1283</v>
      </c>
      <c r="L78" s="23" t="s">
        <v>1294</v>
      </c>
      <c r="M78" s="23">
        <v>181035</v>
      </c>
      <c r="N78" s="25">
        <v>43318</v>
      </c>
      <c r="O78" s="23" t="s">
        <v>216</v>
      </c>
      <c r="P78" s="23" t="s">
        <v>115</v>
      </c>
      <c r="Q78" s="32" t="s">
        <v>2441</v>
      </c>
    </row>
    <row r="79" spans="1:17" x14ac:dyDescent="0.25">
      <c r="A79" s="26" t="s">
        <v>40</v>
      </c>
      <c r="B79" s="27" t="s">
        <v>531</v>
      </c>
      <c r="C79" s="27" t="s">
        <v>532</v>
      </c>
      <c r="D79" s="27" t="s">
        <v>1628</v>
      </c>
      <c r="E79" s="27" t="s">
        <v>17</v>
      </c>
      <c r="F79" s="27" t="s">
        <v>115</v>
      </c>
      <c r="G79" s="27"/>
      <c r="H79" s="27" t="s">
        <v>14</v>
      </c>
      <c r="I79" s="27">
        <v>191094</v>
      </c>
      <c r="J79" s="27" t="s">
        <v>1120</v>
      </c>
      <c r="K79" s="27" t="s">
        <v>1048</v>
      </c>
      <c r="L79" s="27" t="s">
        <v>1248</v>
      </c>
      <c r="M79" s="27">
        <v>191094</v>
      </c>
      <c r="N79" s="29">
        <v>43794</v>
      </c>
      <c r="O79" s="27" t="s">
        <v>116</v>
      </c>
      <c r="P79" s="27" t="s">
        <v>115</v>
      </c>
      <c r="Q79" s="32" t="s">
        <v>2441</v>
      </c>
    </row>
    <row r="80" spans="1:17" x14ac:dyDescent="0.25">
      <c r="A80" s="22" t="s">
        <v>40</v>
      </c>
      <c r="B80" s="23" t="s">
        <v>319</v>
      </c>
      <c r="C80" s="23" t="s">
        <v>320</v>
      </c>
      <c r="D80" s="24"/>
      <c r="E80" s="23" t="s">
        <v>17</v>
      </c>
      <c r="F80" s="23" t="s">
        <v>115</v>
      </c>
      <c r="G80" s="23"/>
      <c r="H80" s="23" t="s">
        <v>14</v>
      </c>
      <c r="I80" s="23">
        <v>181039</v>
      </c>
      <c r="J80" s="23" t="s">
        <v>1248</v>
      </c>
      <c r="K80" s="23" t="s">
        <v>1283</v>
      </c>
      <c r="L80" s="23" t="s">
        <v>1248</v>
      </c>
      <c r="M80" s="23">
        <v>181039</v>
      </c>
      <c r="N80" s="25">
        <v>43318</v>
      </c>
      <c r="O80" s="23" t="s">
        <v>116</v>
      </c>
      <c r="P80" s="23" t="s">
        <v>115</v>
      </c>
      <c r="Q80" s="32" t="s">
        <v>2441</v>
      </c>
    </row>
    <row r="81" spans="1:17" x14ac:dyDescent="0.25">
      <c r="A81" s="26" t="s">
        <v>40</v>
      </c>
      <c r="B81" s="27" t="s">
        <v>248</v>
      </c>
      <c r="C81" s="27" t="s">
        <v>249</v>
      </c>
      <c r="D81" s="27" t="s">
        <v>1339</v>
      </c>
      <c r="E81" s="27" t="s">
        <v>17</v>
      </c>
      <c r="F81" s="27" t="s">
        <v>115</v>
      </c>
      <c r="G81" s="27"/>
      <c r="H81" s="27" t="s">
        <v>14</v>
      </c>
      <c r="I81" s="27">
        <v>240059</v>
      </c>
      <c r="J81" s="27" t="s">
        <v>1248</v>
      </c>
      <c r="K81" s="27" t="s">
        <v>1221</v>
      </c>
      <c r="L81" s="27" t="s">
        <v>1248</v>
      </c>
      <c r="M81" s="27">
        <v>240059</v>
      </c>
      <c r="N81" s="29">
        <v>45306</v>
      </c>
      <c r="O81" s="27" t="s">
        <v>116</v>
      </c>
      <c r="P81" s="27" t="s">
        <v>115</v>
      </c>
      <c r="Q81" s="32" t="s">
        <v>2441</v>
      </c>
    </row>
    <row r="82" spans="1:17" x14ac:dyDescent="0.25">
      <c r="A82" s="22" t="s">
        <v>40</v>
      </c>
      <c r="B82" s="23" t="s">
        <v>113</v>
      </c>
      <c r="C82" s="23" t="s">
        <v>114</v>
      </c>
      <c r="D82" s="23" t="s">
        <v>1240</v>
      </c>
      <c r="E82" s="23" t="s">
        <v>17</v>
      </c>
      <c r="F82" s="23" t="s">
        <v>115</v>
      </c>
      <c r="G82" s="23"/>
      <c r="H82" s="23" t="s">
        <v>14</v>
      </c>
      <c r="I82" s="23">
        <v>231337</v>
      </c>
      <c r="J82" s="23" t="s">
        <v>1248</v>
      </c>
      <c r="K82" s="23" t="s">
        <v>1283</v>
      </c>
      <c r="L82" s="23" t="s">
        <v>1248</v>
      </c>
      <c r="M82" s="23">
        <v>231337</v>
      </c>
      <c r="N82" s="25">
        <v>45145</v>
      </c>
      <c r="O82" s="23" t="s">
        <v>116</v>
      </c>
      <c r="P82" s="23" t="s">
        <v>115</v>
      </c>
      <c r="Q82" s="32" t="s">
        <v>2441</v>
      </c>
    </row>
    <row r="83" spans="1:17" x14ac:dyDescent="0.25">
      <c r="A83" s="26" t="s">
        <v>40</v>
      </c>
      <c r="B83" s="27" t="s">
        <v>1395</v>
      </c>
      <c r="C83" s="27" t="s">
        <v>2527</v>
      </c>
      <c r="D83" s="27" t="s">
        <v>2528</v>
      </c>
      <c r="E83" s="27" t="s">
        <v>17</v>
      </c>
      <c r="F83" s="27" t="s">
        <v>115</v>
      </c>
      <c r="G83" s="27"/>
      <c r="H83" s="27" t="s">
        <v>14</v>
      </c>
      <c r="I83" s="27">
        <v>231948</v>
      </c>
      <c r="J83" s="27" t="s">
        <v>1248</v>
      </c>
      <c r="K83" s="27" t="s">
        <v>1283</v>
      </c>
      <c r="L83" s="27" t="s">
        <v>1248</v>
      </c>
      <c r="M83" s="27">
        <v>231948</v>
      </c>
      <c r="N83" s="29">
        <v>45231</v>
      </c>
      <c r="O83" s="27" t="s">
        <v>116</v>
      </c>
      <c r="P83" s="27" t="s">
        <v>115</v>
      </c>
      <c r="Q83" s="32" t="s">
        <v>2441</v>
      </c>
    </row>
    <row r="84" spans="1:17" x14ac:dyDescent="0.25">
      <c r="A84" s="22" t="s">
        <v>40</v>
      </c>
      <c r="B84" s="23" t="s">
        <v>163</v>
      </c>
      <c r="C84" s="23" t="s">
        <v>164</v>
      </c>
      <c r="D84" s="24"/>
      <c r="E84" s="23" t="s">
        <v>17</v>
      </c>
      <c r="F84" s="23" t="s">
        <v>115</v>
      </c>
      <c r="G84" s="23"/>
      <c r="H84" s="23" t="s">
        <v>14</v>
      </c>
      <c r="I84" s="23">
        <v>171033</v>
      </c>
      <c r="J84" s="23" t="s">
        <v>1248</v>
      </c>
      <c r="K84" s="23" t="s">
        <v>1221</v>
      </c>
      <c r="L84" s="23" t="s">
        <v>1248</v>
      </c>
      <c r="M84" s="23">
        <v>171033</v>
      </c>
      <c r="N84" s="25">
        <v>43047</v>
      </c>
      <c r="O84" s="23" t="s">
        <v>116</v>
      </c>
      <c r="P84" s="23" t="s">
        <v>115</v>
      </c>
      <c r="Q84" s="32" t="s">
        <v>2441</v>
      </c>
    </row>
    <row r="85" spans="1:17" x14ac:dyDescent="0.25">
      <c r="A85" s="26" t="s">
        <v>40</v>
      </c>
      <c r="B85" s="27" t="s">
        <v>222</v>
      </c>
      <c r="C85" s="27" t="s">
        <v>223</v>
      </c>
      <c r="D85" s="27" t="s">
        <v>1326</v>
      </c>
      <c r="E85" s="27" t="s">
        <v>17</v>
      </c>
      <c r="F85" s="27" t="s">
        <v>2465</v>
      </c>
      <c r="G85" s="27"/>
      <c r="H85" s="27" t="s">
        <v>13</v>
      </c>
      <c r="I85" s="27">
        <v>232062</v>
      </c>
      <c r="J85" s="27" t="s">
        <v>1120</v>
      </c>
      <c r="K85" s="27" t="s">
        <v>1206</v>
      </c>
      <c r="L85" s="27" t="s">
        <v>1120</v>
      </c>
      <c r="M85" s="27">
        <v>232062</v>
      </c>
      <c r="N85" s="29">
        <v>45250</v>
      </c>
      <c r="O85" s="27" t="s">
        <v>224</v>
      </c>
      <c r="P85" s="27" t="s">
        <v>130</v>
      </c>
      <c r="Q85" s="32" t="s">
        <v>2441</v>
      </c>
    </row>
    <row r="86" spans="1:17" x14ac:dyDescent="0.25">
      <c r="A86" s="22" t="s">
        <v>40</v>
      </c>
      <c r="B86" s="23" t="s">
        <v>128</v>
      </c>
      <c r="C86" s="23" t="s">
        <v>129</v>
      </c>
      <c r="D86" s="23" t="s">
        <v>1249</v>
      </c>
      <c r="E86" s="23" t="s">
        <v>17</v>
      </c>
      <c r="F86" s="23" t="s">
        <v>2465</v>
      </c>
      <c r="G86" s="23"/>
      <c r="H86" s="23" t="s">
        <v>14</v>
      </c>
      <c r="I86" s="23">
        <v>220588</v>
      </c>
      <c r="J86" s="23" t="s">
        <v>2485</v>
      </c>
      <c r="K86" s="23" t="s">
        <v>1206</v>
      </c>
      <c r="L86" s="23" t="s">
        <v>1248</v>
      </c>
      <c r="M86" s="23">
        <v>220588</v>
      </c>
      <c r="N86" s="25">
        <v>44669</v>
      </c>
      <c r="O86" s="23" t="s">
        <v>131</v>
      </c>
      <c r="P86" s="23" t="s">
        <v>130</v>
      </c>
      <c r="Q86" s="32" t="s">
        <v>2441</v>
      </c>
    </row>
    <row r="87" spans="1:17" x14ac:dyDescent="0.25">
      <c r="A87" s="26" t="s">
        <v>40</v>
      </c>
      <c r="B87" s="27" t="s">
        <v>2529</v>
      </c>
      <c r="C87" s="27" t="s">
        <v>2530</v>
      </c>
      <c r="D87" s="28"/>
      <c r="E87" s="27" t="s">
        <v>24</v>
      </c>
      <c r="F87" s="27" t="s">
        <v>2531</v>
      </c>
      <c r="G87" s="27"/>
      <c r="H87" s="27" t="s">
        <v>13</v>
      </c>
      <c r="I87" s="27">
        <v>150757</v>
      </c>
      <c r="J87" s="27" t="s">
        <v>1459</v>
      </c>
      <c r="K87" s="27" t="s">
        <v>1206</v>
      </c>
      <c r="L87" s="27" t="s">
        <v>1459</v>
      </c>
      <c r="M87" s="27">
        <v>150757</v>
      </c>
      <c r="N87" s="29">
        <v>42250</v>
      </c>
      <c r="O87" s="27" t="s">
        <v>352</v>
      </c>
      <c r="P87" s="27" t="s">
        <v>130</v>
      </c>
      <c r="Q87" s="32" t="s">
        <v>2441</v>
      </c>
    </row>
    <row r="88" spans="1:17" x14ac:dyDescent="0.25">
      <c r="A88" s="22" t="s">
        <v>40</v>
      </c>
      <c r="B88" s="23" t="s">
        <v>350</v>
      </c>
      <c r="C88" s="23" t="s">
        <v>351</v>
      </c>
      <c r="D88" s="24"/>
      <c r="E88" s="23" t="s">
        <v>17</v>
      </c>
      <c r="F88" s="23" t="s">
        <v>2531</v>
      </c>
      <c r="G88" s="23"/>
      <c r="H88" s="23" t="s">
        <v>14</v>
      </c>
      <c r="I88" s="23">
        <v>150757</v>
      </c>
      <c r="J88" s="23" t="s">
        <v>1459</v>
      </c>
      <c r="K88" s="23" t="s">
        <v>1206</v>
      </c>
      <c r="L88" s="23" t="s">
        <v>1459</v>
      </c>
      <c r="M88" s="23">
        <v>150757</v>
      </c>
      <c r="N88" s="25">
        <v>42250</v>
      </c>
      <c r="O88" s="23" t="s">
        <v>352</v>
      </c>
      <c r="P88" s="23" t="s">
        <v>130</v>
      </c>
      <c r="Q88" s="32" t="s">
        <v>2441</v>
      </c>
    </row>
    <row r="89" spans="1:17" x14ac:dyDescent="0.25">
      <c r="A89" s="26" t="s">
        <v>40</v>
      </c>
      <c r="B89" s="27" t="s">
        <v>1465</v>
      </c>
      <c r="C89" s="27" t="s">
        <v>2464</v>
      </c>
      <c r="D89" s="28"/>
      <c r="E89" s="27" t="s">
        <v>17</v>
      </c>
      <c r="F89" s="27" t="s">
        <v>105</v>
      </c>
      <c r="G89" s="27"/>
      <c r="H89" s="27" t="s">
        <v>13</v>
      </c>
      <c r="I89" s="27">
        <v>102815</v>
      </c>
      <c r="J89" s="27"/>
      <c r="K89" s="27" t="s">
        <v>1206</v>
      </c>
      <c r="L89" s="27" t="s">
        <v>1120</v>
      </c>
      <c r="M89" s="27">
        <v>102815</v>
      </c>
      <c r="N89" s="29">
        <v>40301</v>
      </c>
      <c r="O89" s="27" t="s">
        <v>1464</v>
      </c>
      <c r="P89" s="27" t="s">
        <v>105</v>
      </c>
      <c r="Q89" s="32" t="s">
        <v>2441</v>
      </c>
    </row>
    <row r="90" spans="1:17" x14ac:dyDescent="0.25">
      <c r="A90" s="22" t="s">
        <v>40</v>
      </c>
      <c r="B90" s="23" t="s">
        <v>1115</v>
      </c>
      <c r="C90" s="23" t="s">
        <v>1116</v>
      </c>
      <c r="D90" s="24"/>
      <c r="E90" s="23" t="s">
        <v>16</v>
      </c>
      <c r="F90" s="23" t="s">
        <v>1573</v>
      </c>
      <c r="G90" s="24"/>
      <c r="H90" s="23" t="s">
        <v>13</v>
      </c>
      <c r="I90" s="23">
        <v>121479</v>
      </c>
      <c r="J90" s="23"/>
      <c r="K90" s="23" t="s">
        <v>1206</v>
      </c>
      <c r="L90" s="23" t="s">
        <v>1120</v>
      </c>
      <c r="M90" s="23">
        <v>121479</v>
      </c>
      <c r="N90" s="25">
        <v>41244</v>
      </c>
      <c r="O90" s="23" t="s">
        <v>1464</v>
      </c>
      <c r="P90" s="23" t="s">
        <v>105</v>
      </c>
      <c r="Q90" s="32" t="s">
        <v>2441</v>
      </c>
    </row>
    <row r="91" spans="1:17" x14ac:dyDescent="0.25">
      <c r="A91" s="26" t="s">
        <v>40</v>
      </c>
      <c r="B91" s="27" t="s">
        <v>206</v>
      </c>
      <c r="C91" s="27" t="s">
        <v>1921</v>
      </c>
      <c r="D91" s="28"/>
      <c r="E91" s="27" t="s">
        <v>20</v>
      </c>
      <c r="F91" s="27" t="s">
        <v>608</v>
      </c>
      <c r="G91" s="27"/>
      <c r="H91" s="27" t="s">
        <v>14</v>
      </c>
      <c r="I91" s="27">
        <v>140713</v>
      </c>
      <c r="J91" s="27"/>
      <c r="K91" s="27" t="s">
        <v>1206</v>
      </c>
      <c r="L91" s="27" t="s">
        <v>2488</v>
      </c>
      <c r="M91" s="27">
        <v>140713</v>
      </c>
      <c r="N91" s="29">
        <v>41821</v>
      </c>
      <c r="O91" s="27" t="s">
        <v>208</v>
      </c>
      <c r="P91" s="27" t="s">
        <v>105</v>
      </c>
      <c r="Q91" s="32" t="s">
        <v>2441</v>
      </c>
    </row>
    <row r="92" spans="1:17" x14ac:dyDescent="0.25">
      <c r="A92" s="22" t="s">
        <v>40</v>
      </c>
      <c r="B92" s="23" t="s">
        <v>206</v>
      </c>
      <c r="C92" s="23" t="s">
        <v>207</v>
      </c>
      <c r="D92" s="23" t="s">
        <v>1313</v>
      </c>
      <c r="E92" s="23" t="s">
        <v>17</v>
      </c>
      <c r="F92" s="23" t="s">
        <v>2488</v>
      </c>
      <c r="G92" s="23"/>
      <c r="H92" s="23" t="s">
        <v>14</v>
      </c>
      <c r="I92" s="23">
        <v>140713</v>
      </c>
      <c r="J92" s="23" t="s">
        <v>2488</v>
      </c>
      <c r="K92" s="23" t="s">
        <v>1206</v>
      </c>
      <c r="L92" s="23" t="s">
        <v>2488</v>
      </c>
      <c r="M92" s="23">
        <v>140713</v>
      </c>
      <c r="N92" s="25">
        <v>41821</v>
      </c>
      <c r="O92" s="23" t="s">
        <v>208</v>
      </c>
      <c r="P92" s="23" t="s">
        <v>105</v>
      </c>
      <c r="Q92" s="32" t="s">
        <v>2441</v>
      </c>
    </row>
    <row r="93" spans="1:17" x14ac:dyDescent="0.25">
      <c r="A93" s="26" t="s">
        <v>40</v>
      </c>
      <c r="B93" s="27" t="s">
        <v>1456</v>
      </c>
      <c r="C93" s="27" t="s">
        <v>1457</v>
      </c>
      <c r="D93" s="28"/>
      <c r="E93" s="27" t="s">
        <v>17</v>
      </c>
      <c r="F93" s="27" t="s">
        <v>2532</v>
      </c>
      <c r="G93" s="27"/>
      <c r="H93" s="27" t="s">
        <v>13</v>
      </c>
      <c r="I93" s="27">
        <v>160397</v>
      </c>
      <c r="J93" s="27" t="s">
        <v>2533</v>
      </c>
      <c r="K93" s="27" t="s">
        <v>1206</v>
      </c>
      <c r="L93" s="27" t="s">
        <v>1248</v>
      </c>
      <c r="M93" s="27">
        <v>160397</v>
      </c>
      <c r="N93" s="29">
        <v>42492</v>
      </c>
      <c r="O93" s="27" t="s">
        <v>2534</v>
      </c>
      <c r="P93" s="27" t="s">
        <v>105</v>
      </c>
      <c r="Q93" s="32" t="s">
        <v>2441</v>
      </c>
    </row>
    <row r="94" spans="1:17" x14ac:dyDescent="0.25">
      <c r="A94" s="22" t="s">
        <v>40</v>
      </c>
      <c r="B94" s="23" t="s">
        <v>260</v>
      </c>
      <c r="C94" s="23" t="s">
        <v>261</v>
      </c>
      <c r="D94" s="23" t="s">
        <v>1344</v>
      </c>
      <c r="E94" s="23" t="s">
        <v>17</v>
      </c>
      <c r="F94" s="23" t="s">
        <v>2422</v>
      </c>
      <c r="G94" s="23"/>
      <c r="H94" s="23" t="s">
        <v>14</v>
      </c>
      <c r="I94" s="23">
        <v>170179</v>
      </c>
      <c r="J94" s="23" t="s">
        <v>1120</v>
      </c>
      <c r="K94" s="23" t="s">
        <v>1206</v>
      </c>
      <c r="L94" s="23" t="s">
        <v>1120</v>
      </c>
      <c r="M94" s="23">
        <v>170179</v>
      </c>
      <c r="N94" s="25">
        <v>42795</v>
      </c>
      <c r="O94" s="23" t="s">
        <v>2458</v>
      </c>
      <c r="P94" s="23" t="s">
        <v>328</v>
      </c>
      <c r="Q94" s="32" t="s">
        <v>2441</v>
      </c>
    </row>
    <row r="95" spans="1:17" x14ac:dyDescent="0.25">
      <c r="A95" s="26" t="s">
        <v>40</v>
      </c>
      <c r="B95" s="27" t="s">
        <v>568</v>
      </c>
      <c r="C95" s="27" t="s">
        <v>569</v>
      </c>
      <c r="D95" s="27" t="s">
        <v>1660</v>
      </c>
      <c r="E95" s="27" t="s">
        <v>17</v>
      </c>
      <c r="F95" s="27" t="s">
        <v>2422</v>
      </c>
      <c r="G95" s="27"/>
      <c r="H95" s="27" t="s">
        <v>14</v>
      </c>
      <c r="I95" s="27">
        <v>160971</v>
      </c>
      <c r="J95" s="27" t="s">
        <v>2485</v>
      </c>
      <c r="K95" s="27" t="s">
        <v>1048</v>
      </c>
      <c r="L95" s="27" t="s">
        <v>1294</v>
      </c>
      <c r="M95" s="27">
        <v>160971</v>
      </c>
      <c r="N95" s="29">
        <v>42717</v>
      </c>
      <c r="O95" s="27" t="s">
        <v>570</v>
      </c>
      <c r="P95" s="27" t="s">
        <v>328</v>
      </c>
      <c r="Q95" s="32" t="s">
        <v>2441</v>
      </c>
    </row>
    <row r="96" spans="1:17" x14ac:dyDescent="0.25">
      <c r="A96" s="22" t="s">
        <v>40</v>
      </c>
      <c r="B96" s="23" t="s">
        <v>716</v>
      </c>
      <c r="C96" s="23" t="s">
        <v>717</v>
      </c>
      <c r="D96" s="24"/>
      <c r="E96" s="23" t="s">
        <v>23</v>
      </c>
      <c r="F96" s="23" t="s">
        <v>121</v>
      </c>
      <c r="G96" s="23"/>
      <c r="H96" s="23" t="s">
        <v>14</v>
      </c>
      <c r="I96" s="23">
        <v>240041</v>
      </c>
      <c r="J96" s="23"/>
      <c r="K96" s="23" t="s">
        <v>1255</v>
      </c>
      <c r="L96" s="23" t="s">
        <v>1120</v>
      </c>
      <c r="M96" s="23">
        <v>240041</v>
      </c>
      <c r="N96" s="25">
        <v>45301</v>
      </c>
      <c r="O96" s="23" t="s">
        <v>716</v>
      </c>
      <c r="P96" s="23" t="s">
        <v>752</v>
      </c>
      <c r="Q96" s="32" t="s">
        <v>2441</v>
      </c>
    </row>
    <row r="97" spans="1:17" x14ac:dyDescent="0.25">
      <c r="A97" s="26" t="s">
        <v>40</v>
      </c>
      <c r="B97" s="27" t="s">
        <v>604</v>
      </c>
      <c r="C97" s="27" t="s">
        <v>605</v>
      </c>
      <c r="D97" s="27" t="s">
        <v>1895</v>
      </c>
      <c r="E97" s="27" t="s">
        <v>17</v>
      </c>
      <c r="F97" s="27" t="s">
        <v>121</v>
      </c>
      <c r="G97" s="27"/>
      <c r="H97" s="27" t="s">
        <v>13</v>
      </c>
      <c r="I97" s="27"/>
      <c r="J97" s="27" t="s">
        <v>1120</v>
      </c>
      <c r="K97" s="27" t="s">
        <v>1206</v>
      </c>
      <c r="L97" s="27" t="s">
        <v>1120</v>
      </c>
      <c r="M97" s="27">
        <v>0</v>
      </c>
      <c r="N97" s="27"/>
      <c r="O97" s="27"/>
      <c r="P97" s="27" t="s">
        <v>121</v>
      </c>
      <c r="Q97" s="32" t="s">
        <v>2441</v>
      </c>
    </row>
    <row r="98" spans="1:17" x14ac:dyDescent="0.25">
      <c r="A98" s="22" t="s">
        <v>40</v>
      </c>
      <c r="B98" s="23" t="s">
        <v>1853</v>
      </c>
      <c r="C98" s="23" t="s">
        <v>2456</v>
      </c>
      <c r="D98" s="23" t="s">
        <v>2457</v>
      </c>
      <c r="E98" s="23" t="s">
        <v>17</v>
      </c>
      <c r="F98" s="23" t="s">
        <v>121</v>
      </c>
      <c r="G98" s="23"/>
      <c r="H98" s="23" t="s">
        <v>13</v>
      </c>
      <c r="I98" s="23"/>
      <c r="J98" s="23" t="s">
        <v>1120</v>
      </c>
      <c r="K98" s="23" t="s">
        <v>1206</v>
      </c>
      <c r="L98" s="23" t="s">
        <v>1120</v>
      </c>
      <c r="M98" s="23">
        <v>0</v>
      </c>
      <c r="N98" s="23"/>
      <c r="O98" s="23"/>
      <c r="P98" s="23" t="s">
        <v>121</v>
      </c>
      <c r="Q98" s="32" t="s">
        <v>2441</v>
      </c>
    </row>
    <row r="99" spans="1:17" x14ac:dyDescent="0.25">
      <c r="A99" s="26" t="s">
        <v>40</v>
      </c>
      <c r="B99" s="27" t="s">
        <v>641</v>
      </c>
      <c r="C99" s="27" t="s">
        <v>642</v>
      </c>
      <c r="D99" s="28"/>
      <c r="E99" s="27" t="s">
        <v>26</v>
      </c>
      <c r="F99" s="27" t="s">
        <v>121</v>
      </c>
      <c r="G99" s="27"/>
      <c r="H99" s="27" t="s">
        <v>14</v>
      </c>
      <c r="I99" s="31" t="s">
        <v>12</v>
      </c>
      <c r="J99" s="27" t="s">
        <v>2487</v>
      </c>
      <c r="K99" s="27" t="s">
        <v>1624</v>
      </c>
      <c r="L99" s="27" t="s">
        <v>2487</v>
      </c>
      <c r="M99" s="31" t="s">
        <v>12</v>
      </c>
      <c r="N99" s="27"/>
      <c r="O99" s="27"/>
      <c r="P99" s="27" t="s">
        <v>121</v>
      </c>
      <c r="Q99" s="32" t="s">
        <v>2441</v>
      </c>
    </row>
    <row r="100" spans="1:17" x14ac:dyDescent="0.25">
      <c r="A100" s="22" t="s">
        <v>40</v>
      </c>
      <c r="B100" s="23" t="s">
        <v>594</v>
      </c>
      <c r="C100" s="23" t="s">
        <v>2535</v>
      </c>
      <c r="D100" s="24"/>
      <c r="E100" s="23" t="s">
        <v>24</v>
      </c>
      <c r="F100" s="23" t="s">
        <v>121</v>
      </c>
      <c r="G100" s="23"/>
      <c r="H100" s="23" t="s">
        <v>13</v>
      </c>
      <c r="I100" s="23">
        <v>131235</v>
      </c>
      <c r="J100" s="23" t="s">
        <v>2487</v>
      </c>
      <c r="K100" s="23" t="s">
        <v>1283</v>
      </c>
      <c r="L100" s="23" t="s">
        <v>2487</v>
      </c>
      <c r="M100" s="23">
        <v>131235</v>
      </c>
      <c r="N100" s="25">
        <v>41584</v>
      </c>
      <c r="O100" s="23" t="s">
        <v>596</v>
      </c>
      <c r="P100" s="23" t="s">
        <v>121</v>
      </c>
      <c r="Q100" s="32" t="s">
        <v>2441</v>
      </c>
    </row>
    <row r="101" spans="1:17" x14ac:dyDescent="0.25">
      <c r="A101" s="26" t="s">
        <v>40</v>
      </c>
      <c r="B101" s="27" t="s">
        <v>1545</v>
      </c>
      <c r="C101" s="27" t="s">
        <v>2536</v>
      </c>
      <c r="D101" s="28"/>
      <c r="E101" s="27" t="s">
        <v>17</v>
      </c>
      <c r="F101" s="27" t="s">
        <v>121</v>
      </c>
      <c r="G101" s="27"/>
      <c r="H101" s="27" t="s">
        <v>14</v>
      </c>
      <c r="I101" s="27">
        <v>170086</v>
      </c>
      <c r="J101" s="27" t="s">
        <v>2485</v>
      </c>
      <c r="K101" s="27" t="s">
        <v>928</v>
      </c>
      <c r="L101" s="27" t="s">
        <v>1257</v>
      </c>
      <c r="M101" s="27">
        <v>170086</v>
      </c>
      <c r="N101" s="29">
        <v>42767</v>
      </c>
      <c r="O101" s="27" t="s">
        <v>2537</v>
      </c>
      <c r="P101" s="27" t="s">
        <v>121</v>
      </c>
      <c r="Q101" s="32" t="s">
        <v>2441</v>
      </c>
    </row>
    <row r="102" spans="1:17" x14ac:dyDescent="0.25">
      <c r="A102" s="22" t="s">
        <v>40</v>
      </c>
      <c r="B102" s="23" t="s">
        <v>512</v>
      </c>
      <c r="C102" s="23" t="s">
        <v>513</v>
      </c>
      <c r="D102" s="24"/>
      <c r="E102" s="23" t="s">
        <v>17</v>
      </c>
      <c r="F102" s="23" t="s">
        <v>121</v>
      </c>
      <c r="G102" s="23"/>
      <c r="H102" s="23" t="s">
        <v>13</v>
      </c>
      <c r="I102" s="23">
        <v>160967</v>
      </c>
      <c r="J102" s="23" t="s">
        <v>1120</v>
      </c>
      <c r="K102" s="23" t="s">
        <v>928</v>
      </c>
      <c r="L102" s="23" t="s">
        <v>1248</v>
      </c>
      <c r="M102" s="23">
        <v>160967</v>
      </c>
      <c r="N102" s="25">
        <v>42712</v>
      </c>
      <c r="O102" s="23" t="s">
        <v>424</v>
      </c>
      <c r="P102" s="23" t="s">
        <v>121</v>
      </c>
      <c r="Q102" s="32" t="s">
        <v>2441</v>
      </c>
    </row>
    <row r="103" spans="1:17" x14ac:dyDescent="0.25">
      <c r="A103" s="26" t="s">
        <v>40</v>
      </c>
      <c r="B103" s="27" t="s">
        <v>2538</v>
      </c>
      <c r="C103" s="27" t="s">
        <v>2539</v>
      </c>
      <c r="D103" s="27" t="s">
        <v>2540</v>
      </c>
      <c r="E103" s="27" t="s">
        <v>17</v>
      </c>
      <c r="F103" s="27" t="s">
        <v>121</v>
      </c>
      <c r="G103" s="27"/>
      <c r="H103" s="27" t="s">
        <v>13</v>
      </c>
      <c r="I103" s="27">
        <v>231737</v>
      </c>
      <c r="J103" s="27" t="s">
        <v>1248</v>
      </c>
      <c r="K103" s="27" t="s">
        <v>1048</v>
      </c>
      <c r="L103" s="27" t="s">
        <v>1248</v>
      </c>
      <c r="M103" s="27">
        <v>231737</v>
      </c>
      <c r="N103" s="29">
        <v>45201</v>
      </c>
      <c r="O103" s="27" t="s">
        <v>2541</v>
      </c>
      <c r="P103" s="27" t="s">
        <v>121</v>
      </c>
      <c r="Q103" s="32" t="s">
        <v>2441</v>
      </c>
    </row>
    <row r="104" spans="1:17" x14ac:dyDescent="0.25">
      <c r="A104" s="22" t="s">
        <v>40</v>
      </c>
      <c r="B104" s="23" t="s">
        <v>2542</v>
      </c>
      <c r="C104" s="23" t="s">
        <v>2543</v>
      </c>
      <c r="D104" s="23" t="s">
        <v>2544</v>
      </c>
      <c r="E104" s="23" t="s">
        <v>17</v>
      </c>
      <c r="F104" s="23" t="s">
        <v>121</v>
      </c>
      <c r="G104" s="23"/>
      <c r="H104" s="23" t="s">
        <v>13</v>
      </c>
      <c r="I104" s="23">
        <v>240193</v>
      </c>
      <c r="J104" s="23" t="s">
        <v>1248</v>
      </c>
      <c r="K104" s="23" t="s">
        <v>1283</v>
      </c>
      <c r="L104" s="23" t="s">
        <v>1248</v>
      </c>
      <c r="M104" s="23">
        <v>240193</v>
      </c>
      <c r="N104" s="25">
        <v>45323</v>
      </c>
      <c r="O104" s="23" t="s">
        <v>2541</v>
      </c>
      <c r="P104" s="23" t="s">
        <v>121</v>
      </c>
      <c r="Q104" s="32" t="s">
        <v>2441</v>
      </c>
    </row>
    <row r="105" spans="1:17" x14ac:dyDescent="0.25">
      <c r="A105" s="26" t="s">
        <v>40</v>
      </c>
      <c r="B105" s="27" t="s">
        <v>168</v>
      </c>
      <c r="C105" s="27" t="s">
        <v>169</v>
      </c>
      <c r="D105" s="27" t="s">
        <v>1277</v>
      </c>
      <c r="E105" s="27" t="s">
        <v>17</v>
      </c>
      <c r="F105" s="27" t="s">
        <v>121</v>
      </c>
      <c r="G105" s="27"/>
      <c r="H105" s="27" t="s">
        <v>13</v>
      </c>
      <c r="I105" s="27"/>
      <c r="J105" s="27" t="s">
        <v>1248</v>
      </c>
      <c r="K105" s="27" t="s">
        <v>1206</v>
      </c>
      <c r="L105" s="27" t="s">
        <v>1248</v>
      </c>
      <c r="M105" s="27">
        <v>0</v>
      </c>
      <c r="N105" s="27"/>
      <c r="O105" s="27"/>
      <c r="P105" s="27" t="s">
        <v>121</v>
      </c>
      <c r="Q105" s="32" t="s">
        <v>2441</v>
      </c>
    </row>
    <row r="106" spans="1:17" x14ac:dyDescent="0.25">
      <c r="A106" s="22" t="s">
        <v>40</v>
      </c>
      <c r="B106" s="23" t="s">
        <v>2545</v>
      </c>
      <c r="C106" s="23" t="s">
        <v>2546</v>
      </c>
      <c r="D106" s="23" t="s">
        <v>2547</v>
      </c>
      <c r="E106" s="23" t="s">
        <v>24</v>
      </c>
      <c r="F106" s="23" t="s">
        <v>121</v>
      </c>
      <c r="G106" s="23"/>
      <c r="H106" s="23" t="s">
        <v>13</v>
      </c>
      <c r="I106" s="23"/>
      <c r="J106" s="23" t="s">
        <v>1991</v>
      </c>
      <c r="K106" s="23" t="s">
        <v>1283</v>
      </c>
      <c r="L106" s="23" t="s">
        <v>1991</v>
      </c>
      <c r="M106" s="23">
        <v>0</v>
      </c>
      <c r="N106" s="23"/>
      <c r="O106" s="23"/>
      <c r="P106" s="23" t="s">
        <v>121</v>
      </c>
      <c r="Q106" s="32" t="s">
        <v>2441</v>
      </c>
    </row>
    <row r="107" spans="1:17" x14ac:dyDescent="0.25">
      <c r="A107" s="26" t="s">
        <v>40</v>
      </c>
      <c r="B107" s="27" t="s">
        <v>2548</v>
      </c>
      <c r="C107" s="27" t="s">
        <v>2549</v>
      </c>
      <c r="D107" s="28"/>
      <c r="E107" s="27" t="s">
        <v>24</v>
      </c>
      <c r="F107" s="27" t="s">
        <v>121</v>
      </c>
      <c r="G107" s="27"/>
      <c r="H107" s="27" t="s">
        <v>13</v>
      </c>
      <c r="I107" s="27"/>
      <c r="J107" s="27" t="s">
        <v>2485</v>
      </c>
      <c r="K107" s="27" t="s">
        <v>1283</v>
      </c>
      <c r="L107" s="27" t="s">
        <v>2485</v>
      </c>
      <c r="M107" s="27">
        <v>0</v>
      </c>
      <c r="N107" s="27"/>
      <c r="O107" s="27"/>
      <c r="P107" s="27" t="s">
        <v>121</v>
      </c>
      <c r="Q107" s="32" t="s">
        <v>2441</v>
      </c>
    </row>
    <row r="108" spans="1:17" x14ac:dyDescent="0.25">
      <c r="A108" s="22" t="s">
        <v>40</v>
      </c>
      <c r="B108" s="23" t="s">
        <v>564</v>
      </c>
      <c r="C108" s="23" t="s">
        <v>565</v>
      </c>
      <c r="D108" s="23" t="s">
        <v>1658</v>
      </c>
      <c r="E108" s="23" t="s">
        <v>17</v>
      </c>
      <c r="F108" s="23" t="s">
        <v>183</v>
      </c>
      <c r="G108" s="23"/>
      <c r="H108" s="23" t="s">
        <v>13</v>
      </c>
      <c r="I108" s="23">
        <v>190766</v>
      </c>
      <c r="J108" s="23" t="s">
        <v>1120</v>
      </c>
      <c r="K108" s="23" t="s">
        <v>1206</v>
      </c>
      <c r="L108" s="23" t="s">
        <v>1120</v>
      </c>
      <c r="M108" s="23">
        <v>190766</v>
      </c>
      <c r="N108" s="25">
        <v>43703</v>
      </c>
      <c r="O108" s="23" t="s">
        <v>247</v>
      </c>
      <c r="P108" s="23" t="s">
        <v>183</v>
      </c>
      <c r="Q108" s="32" t="s">
        <v>2441</v>
      </c>
    </row>
    <row r="109" spans="1:17" x14ac:dyDescent="0.25">
      <c r="A109" s="26" t="s">
        <v>40</v>
      </c>
      <c r="B109" s="27" t="s">
        <v>523</v>
      </c>
      <c r="C109" s="27" t="s">
        <v>524</v>
      </c>
      <c r="D109" s="27" t="s">
        <v>1618</v>
      </c>
      <c r="E109" s="27" t="s">
        <v>17</v>
      </c>
      <c r="F109" s="27" t="s">
        <v>183</v>
      </c>
      <c r="G109" s="27"/>
      <c r="H109" s="27" t="s">
        <v>13</v>
      </c>
      <c r="I109" s="27">
        <v>170618</v>
      </c>
      <c r="J109" s="27" t="s">
        <v>1120</v>
      </c>
      <c r="K109" s="27" t="s">
        <v>1206</v>
      </c>
      <c r="L109" s="27" t="s">
        <v>1120</v>
      </c>
      <c r="M109" s="27">
        <v>170618</v>
      </c>
      <c r="N109" s="29">
        <v>42928</v>
      </c>
      <c r="O109" s="27" t="s">
        <v>247</v>
      </c>
      <c r="P109" s="27" t="s">
        <v>183</v>
      </c>
      <c r="Q109" s="32" t="s">
        <v>2441</v>
      </c>
    </row>
    <row r="110" spans="1:17" x14ac:dyDescent="0.25">
      <c r="A110" s="22" t="s">
        <v>40</v>
      </c>
      <c r="B110" s="23" t="s">
        <v>464</v>
      </c>
      <c r="C110" s="23" t="s">
        <v>465</v>
      </c>
      <c r="D110" s="23" t="s">
        <v>1554</v>
      </c>
      <c r="E110" s="23" t="s">
        <v>17</v>
      </c>
      <c r="F110" s="23" t="s">
        <v>183</v>
      </c>
      <c r="G110" s="23"/>
      <c r="H110" s="23" t="s">
        <v>14</v>
      </c>
      <c r="I110" s="23">
        <v>111077</v>
      </c>
      <c r="J110" s="23" t="s">
        <v>2485</v>
      </c>
      <c r="K110" s="23" t="s">
        <v>1206</v>
      </c>
      <c r="L110" s="23" t="s">
        <v>1316</v>
      </c>
      <c r="M110" s="23">
        <v>111077</v>
      </c>
      <c r="N110" s="25">
        <v>40861</v>
      </c>
      <c r="O110" s="23" t="s">
        <v>466</v>
      </c>
      <c r="P110" s="23" t="s">
        <v>183</v>
      </c>
      <c r="Q110" s="32" t="s">
        <v>2441</v>
      </c>
    </row>
    <row r="111" spans="1:17" x14ac:dyDescent="0.25">
      <c r="A111" s="26" t="s">
        <v>40</v>
      </c>
      <c r="B111" s="27" t="s">
        <v>2451</v>
      </c>
      <c r="C111" s="27" t="s">
        <v>2452</v>
      </c>
      <c r="D111" s="27" t="s">
        <v>2453</v>
      </c>
      <c r="E111" s="27" t="s">
        <v>17</v>
      </c>
      <c r="F111" s="27" t="s">
        <v>2454</v>
      </c>
      <c r="G111" s="27"/>
      <c r="H111" s="27" t="s">
        <v>13</v>
      </c>
      <c r="I111" s="27">
        <v>210438</v>
      </c>
      <c r="J111" s="27" t="s">
        <v>1120</v>
      </c>
      <c r="K111" s="27" t="s">
        <v>1206</v>
      </c>
      <c r="L111" s="27" t="s">
        <v>1120</v>
      </c>
      <c r="M111" s="27">
        <v>210438</v>
      </c>
      <c r="N111" s="29">
        <v>44361</v>
      </c>
      <c r="O111" s="27" t="s">
        <v>2455</v>
      </c>
      <c r="P111" s="27" t="s">
        <v>173</v>
      </c>
      <c r="Q111" s="32" t="s">
        <v>2441</v>
      </c>
    </row>
    <row r="112" spans="1:17" x14ac:dyDescent="0.25">
      <c r="A112" s="22" t="s">
        <v>40</v>
      </c>
      <c r="B112" s="23" t="s">
        <v>437</v>
      </c>
      <c r="C112" s="23" t="s">
        <v>438</v>
      </c>
      <c r="D112" s="23" t="s">
        <v>1538</v>
      </c>
      <c r="E112" s="23" t="s">
        <v>17</v>
      </c>
      <c r="F112" s="23" t="s">
        <v>2454</v>
      </c>
      <c r="G112" s="23"/>
      <c r="H112" s="23" t="s">
        <v>14</v>
      </c>
      <c r="I112" s="23">
        <v>230570</v>
      </c>
      <c r="J112" s="23" t="s">
        <v>1248</v>
      </c>
      <c r="K112" s="23" t="s">
        <v>1206</v>
      </c>
      <c r="L112" s="23" t="s">
        <v>1248</v>
      </c>
      <c r="M112" s="23">
        <v>230570</v>
      </c>
      <c r="N112" s="25">
        <v>45048</v>
      </c>
      <c r="O112" s="23" t="s">
        <v>439</v>
      </c>
      <c r="P112" s="23" t="s">
        <v>173</v>
      </c>
      <c r="Q112" s="32" t="s">
        <v>2441</v>
      </c>
    </row>
    <row r="113" spans="1:17" x14ac:dyDescent="0.25">
      <c r="A113" s="26" t="s">
        <v>40</v>
      </c>
      <c r="B113" s="27" t="s">
        <v>2446</v>
      </c>
      <c r="C113" s="27" t="s">
        <v>2447</v>
      </c>
      <c r="D113" s="27" t="s">
        <v>2448</v>
      </c>
      <c r="E113" s="27" t="s">
        <v>24</v>
      </c>
      <c r="F113" s="27" t="s">
        <v>2426</v>
      </c>
      <c r="G113" s="28"/>
      <c r="H113" s="27" t="s">
        <v>13</v>
      </c>
      <c r="I113" s="27">
        <v>101835</v>
      </c>
      <c r="J113" s="27"/>
      <c r="K113" s="27" t="s">
        <v>2449</v>
      </c>
      <c r="L113" s="27" t="s">
        <v>1120</v>
      </c>
      <c r="M113" s="27">
        <v>101835</v>
      </c>
      <c r="N113" s="29">
        <v>39706</v>
      </c>
      <c r="O113" s="27" t="s">
        <v>2450</v>
      </c>
      <c r="P113" s="27" t="s">
        <v>2426</v>
      </c>
      <c r="Q113" s="32" t="s">
        <v>2441</v>
      </c>
    </row>
    <row r="114" spans="1:17" x14ac:dyDescent="0.25">
      <c r="A114" s="22" t="s">
        <v>40</v>
      </c>
      <c r="B114" s="23" t="s">
        <v>680</v>
      </c>
      <c r="C114" s="23" t="s">
        <v>735</v>
      </c>
      <c r="D114" s="23" t="s">
        <v>2087</v>
      </c>
      <c r="E114" s="23" t="s">
        <v>19</v>
      </c>
      <c r="F114" s="23" t="s">
        <v>682</v>
      </c>
      <c r="G114" s="24"/>
      <c r="H114" s="23" t="s">
        <v>14</v>
      </c>
      <c r="I114" s="23">
        <v>230061</v>
      </c>
      <c r="J114" s="23"/>
      <c r="K114" s="23" t="s">
        <v>2081</v>
      </c>
      <c r="L114" s="23" t="s">
        <v>1120</v>
      </c>
      <c r="M114" s="23">
        <v>230061</v>
      </c>
      <c r="N114" s="25">
        <v>44951</v>
      </c>
      <c r="O114" s="23" t="s">
        <v>683</v>
      </c>
      <c r="P114" s="23" t="s">
        <v>682</v>
      </c>
      <c r="Q114" s="32" t="s">
        <v>2441</v>
      </c>
    </row>
    <row r="115" spans="1:17" x14ac:dyDescent="0.25">
      <c r="A115" s="26" t="s">
        <v>40</v>
      </c>
      <c r="B115" s="27" t="s">
        <v>680</v>
      </c>
      <c r="C115" s="27" t="s">
        <v>681</v>
      </c>
      <c r="D115" s="27" t="s">
        <v>2061</v>
      </c>
      <c r="E115" s="27" t="s">
        <v>23</v>
      </c>
      <c r="F115" s="27" t="s">
        <v>682</v>
      </c>
      <c r="G115" s="28"/>
      <c r="H115" s="27" t="s">
        <v>14</v>
      </c>
      <c r="I115" s="27">
        <v>230105</v>
      </c>
      <c r="J115" s="27"/>
      <c r="K115" s="27" t="s">
        <v>1255</v>
      </c>
      <c r="L115" s="27" t="s">
        <v>1120</v>
      </c>
      <c r="M115" s="27">
        <v>230105</v>
      </c>
      <c r="N115" s="29">
        <v>44958</v>
      </c>
      <c r="O115" s="27" t="s">
        <v>683</v>
      </c>
      <c r="P115" s="27" t="s">
        <v>682</v>
      </c>
      <c r="Q115" s="32" t="s">
        <v>2441</v>
      </c>
    </row>
    <row r="116" spans="1:17" x14ac:dyDescent="0.25">
      <c r="A116" s="22" t="s">
        <v>40</v>
      </c>
      <c r="B116" s="23" t="s">
        <v>643</v>
      </c>
      <c r="C116" s="23" t="s">
        <v>644</v>
      </c>
      <c r="D116" s="24"/>
      <c r="E116" s="23" t="s">
        <v>26</v>
      </c>
      <c r="F116" s="23" t="s">
        <v>682</v>
      </c>
      <c r="G116" s="24"/>
      <c r="H116" s="23" t="s">
        <v>14</v>
      </c>
      <c r="I116" s="30" t="s">
        <v>12</v>
      </c>
      <c r="J116" s="23" t="s">
        <v>2487</v>
      </c>
      <c r="K116" s="23" t="s">
        <v>1624</v>
      </c>
      <c r="L116" s="23" t="s">
        <v>2487</v>
      </c>
      <c r="M116" s="30" t="s">
        <v>12</v>
      </c>
      <c r="N116" s="23"/>
      <c r="O116" s="23"/>
      <c r="P116" s="23" t="s">
        <v>682</v>
      </c>
      <c r="Q116" s="32" t="s">
        <v>2441</v>
      </c>
    </row>
    <row r="117" spans="1:17" x14ac:dyDescent="0.25">
      <c r="A117" s="26" t="s">
        <v>40</v>
      </c>
      <c r="B117" s="27" t="s">
        <v>2550</v>
      </c>
      <c r="C117" s="27" t="s">
        <v>2551</v>
      </c>
      <c r="D117" s="28"/>
      <c r="E117" s="27" t="s">
        <v>17</v>
      </c>
      <c r="F117" s="27" t="s">
        <v>2423</v>
      </c>
      <c r="G117" s="27"/>
      <c r="H117" s="27" t="s">
        <v>13</v>
      </c>
      <c r="I117" s="27">
        <v>170624</v>
      </c>
      <c r="J117" s="27" t="s">
        <v>1535</v>
      </c>
      <c r="K117" s="27" t="s">
        <v>928</v>
      </c>
      <c r="L117" s="27" t="s">
        <v>1248</v>
      </c>
      <c r="M117" s="27">
        <v>170624</v>
      </c>
      <c r="N117" s="29">
        <v>42933</v>
      </c>
      <c r="O117" s="27" t="s">
        <v>551</v>
      </c>
      <c r="P117" s="27" t="s">
        <v>550</v>
      </c>
      <c r="Q117" s="32" t="s">
        <v>2441</v>
      </c>
    </row>
    <row r="118" spans="1:17" x14ac:dyDescent="0.25">
      <c r="A118" s="22" t="s">
        <v>40</v>
      </c>
      <c r="B118" s="23" t="s">
        <v>103</v>
      </c>
      <c r="C118" s="23" t="s">
        <v>1049</v>
      </c>
      <c r="D118" s="24"/>
      <c r="E118" s="23" t="s">
        <v>16</v>
      </c>
      <c r="F118" s="23" t="s">
        <v>106</v>
      </c>
      <c r="G118" s="23"/>
      <c r="H118" s="23" t="s">
        <v>13</v>
      </c>
      <c r="I118" s="23"/>
      <c r="J118" s="23" t="s">
        <v>106</v>
      </c>
      <c r="K118" s="23" t="s">
        <v>1048</v>
      </c>
      <c r="L118" s="23" t="s">
        <v>106</v>
      </c>
      <c r="M118" s="23">
        <v>0</v>
      </c>
      <c r="N118" s="23"/>
      <c r="O118" s="23"/>
      <c r="P118" s="23" t="s">
        <v>106</v>
      </c>
      <c r="Q118" s="32" t="s">
        <v>2441</v>
      </c>
    </row>
    <row r="119" spans="1:17" x14ac:dyDescent="0.25">
      <c r="A119" s="26" t="s">
        <v>40</v>
      </c>
      <c r="B119" s="27" t="s">
        <v>1078</v>
      </c>
      <c r="C119" s="27" t="s">
        <v>1079</v>
      </c>
      <c r="D119" s="28"/>
      <c r="E119" s="27" t="s">
        <v>16</v>
      </c>
      <c r="F119" s="27" t="s">
        <v>106</v>
      </c>
      <c r="G119" s="27"/>
      <c r="H119" s="27" t="s">
        <v>13</v>
      </c>
      <c r="I119" s="27"/>
      <c r="J119" s="27" t="s">
        <v>106</v>
      </c>
      <c r="K119" s="27" t="s">
        <v>1048</v>
      </c>
      <c r="L119" s="27" t="s">
        <v>106</v>
      </c>
      <c r="M119" s="27">
        <v>0</v>
      </c>
      <c r="N119" s="27"/>
      <c r="O119" s="27"/>
      <c r="P119" s="27" t="s">
        <v>106</v>
      </c>
      <c r="Q119" s="32" t="s">
        <v>2441</v>
      </c>
    </row>
    <row r="120" spans="1:17" x14ac:dyDescent="0.25">
      <c r="A120" s="22" t="s">
        <v>40</v>
      </c>
      <c r="B120" s="23" t="s">
        <v>1121</v>
      </c>
      <c r="C120" s="23" t="s">
        <v>1122</v>
      </c>
      <c r="D120" s="24"/>
      <c r="E120" s="23" t="s">
        <v>16</v>
      </c>
      <c r="F120" s="23" t="s">
        <v>106</v>
      </c>
      <c r="G120" s="23"/>
      <c r="H120" s="23" t="s">
        <v>13</v>
      </c>
      <c r="I120" s="23"/>
      <c r="J120" s="23" t="s">
        <v>106</v>
      </c>
      <c r="K120" s="23" t="s">
        <v>1048</v>
      </c>
      <c r="L120" s="23" t="s">
        <v>106</v>
      </c>
      <c r="M120" s="23">
        <v>0</v>
      </c>
      <c r="N120" s="23"/>
      <c r="O120" s="23"/>
      <c r="P120" s="23" t="s">
        <v>106</v>
      </c>
      <c r="Q120" s="32" t="s">
        <v>2441</v>
      </c>
    </row>
    <row r="121" spans="1:17" x14ac:dyDescent="0.25">
      <c r="A121" s="26" t="s">
        <v>40</v>
      </c>
      <c r="B121" s="27" t="s">
        <v>1125</v>
      </c>
      <c r="C121" s="27" t="s">
        <v>1126</v>
      </c>
      <c r="D121" s="28"/>
      <c r="E121" s="27" t="s">
        <v>16</v>
      </c>
      <c r="F121" s="27" t="s">
        <v>106</v>
      </c>
      <c r="G121" s="27"/>
      <c r="H121" s="27" t="s">
        <v>13</v>
      </c>
      <c r="I121" s="27"/>
      <c r="J121" s="27" t="s">
        <v>106</v>
      </c>
      <c r="K121" s="27" t="s">
        <v>1048</v>
      </c>
      <c r="L121" s="27" t="s">
        <v>106</v>
      </c>
      <c r="M121" s="27">
        <v>0</v>
      </c>
      <c r="N121" s="27"/>
      <c r="O121" s="27"/>
      <c r="P121" s="27" t="s">
        <v>106</v>
      </c>
      <c r="Q121" s="32" t="s">
        <v>2441</v>
      </c>
    </row>
    <row r="122" spans="1:17" x14ac:dyDescent="0.25">
      <c r="A122" s="22" t="s">
        <v>40</v>
      </c>
      <c r="B122" s="23" t="s">
        <v>103</v>
      </c>
      <c r="C122" s="23" t="s">
        <v>1127</v>
      </c>
      <c r="D122" s="24"/>
      <c r="E122" s="23" t="s">
        <v>22</v>
      </c>
      <c r="F122" s="23" t="s">
        <v>106</v>
      </c>
      <c r="G122" s="23"/>
      <c r="H122" s="23" t="s">
        <v>13</v>
      </c>
      <c r="I122" s="23"/>
      <c r="J122" s="23" t="s">
        <v>106</v>
      </c>
      <c r="K122" s="23" t="s">
        <v>1128</v>
      </c>
      <c r="L122" s="23" t="s">
        <v>106</v>
      </c>
      <c r="M122" s="23">
        <v>0</v>
      </c>
      <c r="N122" s="23"/>
      <c r="O122" s="23"/>
      <c r="P122" s="23" t="s">
        <v>106</v>
      </c>
      <c r="Q122" s="32" t="s">
        <v>2441</v>
      </c>
    </row>
    <row r="123" spans="1:17" x14ac:dyDescent="0.25">
      <c r="A123" s="26" t="s">
        <v>40</v>
      </c>
      <c r="B123" s="27" t="s">
        <v>1078</v>
      </c>
      <c r="C123" s="27" t="s">
        <v>1150</v>
      </c>
      <c r="D123" s="28"/>
      <c r="E123" s="27" t="s">
        <v>22</v>
      </c>
      <c r="F123" s="27" t="s">
        <v>106</v>
      </c>
      <c r="G123" s="27"/>
      <c r="H123" s="27" t="s">
        <v>13</v>
      </c>
      <c r="I123" s="27"/>
      <c r="J123" s="27" t="s">
        <v>106</v>
      </c>
      <c r="K123" s="27" t="s">
        <v>1128</v>
      </c>
      <c r="L123" s="27" t="s">
        <v>106</v>
      </c>
      <c r="M123" s="27">
        <v>0</v>
      </c>
      <c r="N123" s="27"/>
      <c r="O123" s="27"/>
      <c r="P123" s="27" t="s">
        <v>106</v>
      </c>
      <c r="Q123" s="32" t="s">
        <v>2441</v>
      </c>
    </row>
    <row r="124" spans="1:17" x14ac:dyDescent="0.25">
      <c r="A124" s="22" t="s">
        <v>40</v>
      </c>
      <c r="B124" s="23" t="s">
        <v>1115</v>
      </c>
      <c r="C124" s="23" t="s">
        <v>1189</v>
      </c>
      <c r="D124" s="24"/>
      <c r="E124" s="23" t="s">
        <v>22</v>
      </c>
      <c r="F124" s="23" t="s">
        <v>106</v>
      </c>
      <c r="G124" s="23"/>
      <c r="H124" s="23" t="s">
        <v>13</v>
      </c>
      <c r="I124" s="23"/>
      <c r="J124" s="23" t="s">
        <v>106</v>
      </c>
      <c r="K124" s="23" t="s">
        <v>1128</v>
      </c>
      <c r="L124" s="23" t="s">
        <v>106</v>
      </c>
      <c r="M124" s="23">
        <v>0</v>
      </c>
      <c r="N124" s="23"/>
      <c r="O124" s="23"/>
      <c r="P124" s="23" t="s">
        <v>106</v>
      </c>
      <c r="Q124" s="32" t="s">
        <v>2441</v>
      </c>
    </row>
    <row r="125" spans="1:17" x14ac:dyDescent="0.25">
      <c r="A125" s="26" t="s">
        <v>40</v>
      </c>
      <c r="B125" s="27" t="s">
        <v>1121</v>
      </c>
      <c r="C125" s="27" t="s">
        <v>1193</v>
      </c>
      <c r="D125" s="28"/>
      <c r="E125" s="27" t="s">
        <v>22</v>
      </c>
      <c r="F125" s="27" t="s">
        <v>106</v>
      </c>
      <c r="G125" s="27"/>
      <c r="H125" s="27" t="s">
        <v>13</v>
      </c>
      <c r="I125" s="27"/>
      <c r="J125" s="27" t="s">
        <v>106</v>
      </c>
      <c r="K125" s="27" t="s">
        <v>1128</v>
      </c>
      <c r="L125" s="27" t="s">
        <v>106</v>
      </c>
      <c r="M125" s="27">
        <v>0</v>
      </c>
      <c r="N125" s="27"/>
      <c r="O125" s="27"/>
      <c r="P125" s="27" t="s">
        <v>106</v>
      </c>
      <c r="Q125" s="32" t="s">
        <v>2441</v>
      </c>
    </row>
    <row r="126" spans="1:17" x14ac:dyDescent="0.25">
      <c r="A126" s="22" t="s">
        <v>40</v>
      </c>
      <c r="B126" s="23" t="s">
        <v>1125</v>
      </c>
      <c r="C126" s="23" t="s">
        <v>1201</v>
      </c>
      <c r="D126" s="24"/>
      <c r="E126" s="23" t="s">
        <v>22</v>
      </c>
      <c r="F126" s="23" t="s">
        <v>106</v>
      </c>
      <c r="G126" s="23"/>
      <c r="H126" s="23" t="s">
        <v>13</v>
      </c>
      <c r="I126" s="23"/>
      <c r="J126" s="23" t="s">
        <v>106</v>
      </c>
      <c r="K126" s="23" t="s">
        <v>1128</v>
      </c>
      <c r="L126" s="23" t="s">
        <v>106</v>
      </c>
      <c r="M126" s="23">
        <v>0</v>
      </c>
      <c r="N126" s="23"/>
      <c r="O126" s="23"/>
      <c r="P126" s="23" t="s">
        <v>106</v>
      </c>
      <c r="Q126" s="32" t="s">
        <v>2441</v>
      </c>
    </row>
    <row r="127" spans="1:17" x14ac:dyDescent="0.25">
      <c r="A127" s="26" t="s">
        <v>40</v>
      </c>
      <c r="B127" s="27" t="s">
        <v>103</v>
      </c>
      <c r="C127" s="27" t="s">
        <v>104</v>
      </c>
      <c r="D127" s="28"/>
      <c r="E127" s="27" t="s">
        <v>17</v>
      </c>
      <c r="F127" s="27" t="s">
        <v>106</v>
      </c>
      <c r="G127" s="27"/>
      <c r="H127" s="27" t="s">
        <v>13</v>
      </c>
      <c r="I127" s="27"/>
      <c r="J127" s="27" t="s">
        <v>106</v>
      </c>
      <c r="K127" s="27" t="s">
        <v>1206</v>
      </c>
      <c r="L127" s="27" t="s">
        <v>106</v>
      </c>
      <c r="M127" s="27">
        <v>0</v>
      </c>
      <c r="N127" s="27"/>
      <c r="O127" s="27"/>
      <c r="P127" s="27" t="s">
        <v>106</v>
      </c>
      <c r="Q127" s="32" t="s">
        <v>2441</v>
      </c>
    </row>
    <row r="128" spans="1:17" x14ac:dyDescent="0.25">
      <c r="A128" s="22" t="s">
        <v>40</v>
      </c>
      <c r="B128" s="23" t="s">
        <v>1571</v>
      </c>
      <c r="C128" s="23" t="s">
        <v>1572</v>
      </c>
      <c r="D128" s="24"/>
      <c r="E128" s="23" t="s">
        <v>17</v>
      </c>
      <c r="F128" s="23" t="s">
        <v>1573</v>
      </c>
      <c r="G128" s="24"/>
      <c r="H128" s="23" t="s">
        <v>13</v>
      </c>
      <c r="I128" s="23"/>
      <c r="J128" s="23" t="s">
        <v>1573</v>
      </c>
      <c r="K128" s="23" t="s">
        <v>1206</v>
      </c>
      <c r="L128" s="23" t="s">
        <v>1573</v>
      </c>
      <c r="M128" s="23">
        <v>0</v>
      </c>
      <c r="N128" s="23"/>
      <c r="O128" s="23"/>
      <c r="P128" s="23" t="s">
        <v>1573</v>
      </c>
      <c r="Q128" s="32" t="s">
        <v>2441</v>
      </c>
    </row>
    <row r="129" spans="1:17" x14ac:dyDescent="0.25">
      <c r="A129" s="26" t="s">
        <v>40</v>
      </c>
      <c r="B129" s="27" t="s">
        <v>686</v>
      </c>
      <c r="C129" s="27" t="s">
        <v>687</v>
      </c>
      <c r="D129" s="27" t="s">
        <v>2067</v>
      </c>
      <c r="E129" s="27" t="s">
        <v>23</v>
      </c>
      <c r="F129" s="27" t="s">
        <v>656</v>
      </c>
      <c r="G129" s="28"/>
      <c r="H129" s="27" t="s">
        <v>14</v>
      </c>
      <c r="I129" s="31" t="s">
        <v>12</v>
      </c>
      <c r="J129" s="27" t="s">
        <v>2487</v>
      </c>
      <c r="K129" s="27" t="s">
        <v>1255</v>
      </c>
      <c r="L129" s="27" t="s">
        <v>2487</v>
      </c>
      <c r="M129" s="31" t="s">
        <v>12</v>
      </c>
      <c r="N129" s="27"/>
      <c r="O129" s="27"/>
      <c r="P129" s="27" t="s">
        <v>656</v>
      </c>
      <c r="Q129" s="32" t="s">
        <v>2441</v>
      </c>
    </row>
    <row r="130" spans="1:17" x14ac:dyDescent="0.25">
      <c r="A130" s="22" t="s">
        <v>40</v>
      </c>
      <c r="B130" s="23" t="s">
        <v>732</v>
      </c>
      <c r="C130" s="23" t="s">
        <v>733</v>
      </c>
      <c r="D130" s="24"/>
      <c r="E130" s="23" t="s">
        <v>19</v>
      </c>
      <c r="F130" s="23" t="s">
        <v>656</v>
      </c>
      <c r="G130" s="24"/>
      <c r="H130" s="23" t="s">
        <v>14</v>
      </c>
      <c r="I130" s="30" t="s">
        <v>12</v>
      </c>
      <c r="J130" s="23" t="s">
        <v>1248</v>
      </c>
      <c r="K130" s="23" t="s">
        <v>2081</v>
      </c>
      <c r="L130" s="23" t="s">
        <v>1248</v>
      </c>
      <c r="M130" s="30" t="s">
        <v>12</v>
      </c>
      <c r="N130" s="23"/>
      <c r="O130" s="23"/>
      <c r="P130" s="23" t="s">
        <v>656</v>
      </c>
      <c r="Q130" s="32" t="s">
        <v>2441</v>
      </c>
    </row>
    <row r="131" spans="1:17" x14ac:dyDescent="0.25">
      <c r="A131" s="26" t="s">
        <v>40</v>
      </c>
      <c r="B131" s="27" t="s">
        <v>654</v>
      </c>
      <c r="C131" s="27" t="s">
        <v>655</v>
      </c>
      <c r="D131" s="28"/>
      <c r="E131" s="27" t="s">
        <v>26</v>
      </c>
      <c r="F131" s="27" t="s">
        <v>656</v>
      </c>
      <c r="G131" s="28"/>
      <c r="H131" s="27" t="s">
        <v>14</v>
      </c>
      <c r="I131" s="31" t="s">
        <v>12</v>
      </c>
      <c r="J131" s="27" t="s">
        <v>1248</v>
      </c>
      <c r="K131" s="27" t="s">
        <v>1624</v>
      </c>
      <c r="L131" s="27" t="s">
        <v>1248</v>
      </c>
      <c r="M131" s="31" t="s">
        <v>12</v>
      </c>
      <c r="N131" s="27"/>
      <c r="O131" s="27"/>
      <c r="P131" s="27" t="s">
        <v>656</v>
      </c>
      <c r="Q131" s="32" t="s">
        <v>2441</v>
      </c>
    </row>
    <row r="132" spans="1:17" x14ac:dyDescent="0.25">
      <c r="A132" s="22" t="s">
        <v>40</v>
      </c>
      <c r="B132" s="23" t="s">
        <v>652</v>
      </c>
      <c r="C132" s="23" t="s">
        <v>653</v>
      </c>
      <c r="D132" s="24"/>
      <c r="E132" s="23" t="s">
        <v>26</v>
      </c>
      <c r="F132" s="23" t="s">
        <v>51</v>
      </c>
      <c r="G132" s="24"/>
      <c r="H132" s="23" t="s">
        <v>14</v>
      </c>
      <c r="I132" s="23">
        <v>231637</v>
      </c>
      <c r="J132" s="23"/>
      <c r="K132" s="23" t="s">
        <v>2081</v>
      </c>
      <c r="L132" s="23" t="s">
        <v>929</v>
      </c>
      <c r="M132" s="23">
        <v>231637</v>
      </c>
      <c r="N132" s="25">
        <v>43355</v>
      </c>
      <c r="O132" s="23" t="s">
        <v>71</v>
      </c>
      <c r="P132" s="23" t="s">
        <v>51</v>
      </c>
      <c r="Q132" s="32" t="s">
        <v>2442</v>
      </c>
    </row>
    <row r="133" spans="1:17" x14ac:dyDescent="0.25">
      <c r="A133" s="26" t="s">
        <v>40</v>
      </c>
      <c r="B133" s="27" t="s">
        <v>646</v>
      </c>
      <c r="C133" s="27" t="s">
        <v>647</v>
      </c>
      <c r="D133" s="28"/>
      <c r="E133" s="27" t="s">
        <v>26</v>
      </c>
      <c r="F133" s="27" t="s">
        <v>51</v>
      </c>
      <c r="G133" s="28"/>
      <c r="H133" s="27" t="s">
        <v>14</v>
      </c>
      <c r="I133" s="27">
        <v>231498</v>
      </c>
      <c r="J133" s="27"/>
      <c r="K133" s="27" t="s">
        <v>1624</v>
      </c>
      <c r="L133" s="27" t="s">
        <v>929</v>
      </c>
      <c r="M133" s="27">
        <v>231498</v>
      </c>
      <c r="N133" s="29">
        <v>43348</v>
      </c>
      <c r="O133" s="27" t="s">
        <v>85</v>
      </c>
      <c r="P133" s="27" t="s">
        <v>51</v>
      </c>
      <c r="Q133" s="32" t="s">
        <v>2442</v>
      </c>
    </row>
    <row r="134" spans="1:17" x14ac:dyDescent="0.25">
      <c r="A134" s="22" t="s">
        <v>40</v>
      </c>
      <c r="B134" s="23" t="s">
        <v>631</v>
      </c>
      <c r="C134" s="23" t="s">
        <v>632</v>
      </c>
      <c r="D134" s="24"/>
      <c r="E134" s="23" t="s">
        <v>26</v>
      </c>
      <c r="F134" s="23" t="s">
        <v>51</v>
      </c>
      <c r="G134" s="24"/>
      <c r="H134" s="23" t="s">
        <v>14</v>
      </c>
      <c r="I134" s="23">
        <v>240098</v>
      </c>
      <c r="J134" s="23"/>
      <c r="K134" s="23" t="s">
        <v>1624</v>
      </c>
      <c r="L134" s="23" t="s">
        <v>929</v>
      </c>
      <c r="M134" s="23">
        <v>240098</v>
      </c>
      <c r="N134" s="25">
        <v>43325</v>
      </c>
      <c r="O134" s="23" t="s">
        <v>71</v>
      </c>
      <c r="P134" s="23" t="s">
        <v>51</v>
      </c>
      <c r="Q134" s="32" t="s">
        <v>2442</v>
      </c>
    </row>
    <row r="135" spans="1:17" x14ac:dyDescent="0.25">
      <c r="A135" s="26" t="s">
        <v>40</v>
      </c>
      <c r="B135" s="27" t="s">
        <v>521</v>
      </c>
      <c r="C135" s="27" t="s">
        <v>522</v>
      </c>
      <c r="D135" s="27" t="s">
        <v>1614</v>
      </c>
      <c r="E135" s="27" t="s">
        <v>17</v>
      </c>
      <c r="F135" s="27" t="s">
        <v>51</v>
      </c>
      <c r="G135" s="28"/>
      <c r="H135" s="27" t="s">
        <v>13</v>
      </c>
      <c r="I135" s="27">
        <v>231637</v>
      </c>
      <c r="J135" s="27" t="s">
        <v>942</v>
      </c>
      <c r="K135" s="27" t="s">
        <v>2081</v>
      </c>
      <c r="L135" s="27" t="s">
        <v>929</v>
      </c>
      <c r="M135" s="27">
        <v>231637</v>
      </c>
      <c r="N135" s="29">
        <v>43355</v>
      </c>
      <c r="O135" s="27" t="s">
        <v>71</v>
      </c>
      <c r="P135" s="27" t="s">
        <v>51</v>
      </c>
      <c r="Q135" s="32" t="s">
        <v>2442</v>
      </c>
    </row>
    <row r="136" spans="1:17" x14ac:dyDescent="0.25">
      <c r="A136" s="22" t="s">
        <v>40</v>
      </c>
      <c r="B136" s="23" t="s">
        <v>684</v>
      </c>
      <c r="C136" s="23" t="s">
        <v>736</v>
      </c>
      <c r="D136" s="24"/>
      <c r="E136" s="23" t="s">
        <v>19</v>
      </c>
      <c r="F136" s="23" t="s">
        <v>51</v>
      </c>
      <c r="G136" s="24"/>
      <c r="H136" s="23" t="s">
        <v>14</v>
      </c>
      <c r="I136" s="23">
        <v>231516</v>
      </c>
      <c r="J136" s="23"/>
      <c r="K136" s="23" t="s">
        <v>2081</v>
      </c>
      <c r="L136" s="23" t="s">
        <v>942</v>
      </c>
      <c r="M136" s="23">
        <v>231516</v>
      </c>
      <c r="N136" s="25">
        <v>45173</v>
      </c>
      <c r="O136" s="23" t="s">
        <v>85</v>
      </c>
      <c r="P136" s="23" t="s">
        <v>51</v>
      </c>
      <c r="Q136" s="32" t="s">
        <v>2442</v>
      </c>
    </row>
    <row r="137" spans="1:17" x14ac:dyDescent="0.25">
      <c r="A137" s="26" t="s">
        <v>40</v>
      </c>
      <c r="B137" s="27" t="s">
        <v>2552</v>
      </c>
      <c r="C137" s="27" t="s">
        <v>2553</v>
      </c>
      <c r="D137" s="28"/>
      <c r="E137" s="27" t="s">
        <v>19</v>
      </c>
      <c r="F137" s="27" t="s">
        <v>51</v>
      </c>
      <c r="G137" s="28"/>
      <c r="H137" s="27" t="s">
        <v>14</v>
      </c>
      <c r="I137" s="31" t="s">
        <v>12</v>
      </c>
      <c r="J137" s="27" t="s">
        <v>942</v>
      </c>
      <c r="K137" s="27" t="s">
        <v>2081</v>
      </c>
      <c r="L137" s="27" t="s">
        <v>942</v>
      </c>
      <c r="M137" s="31" t="s">
        <v>12</v>
      </c>
      <c r="N137" s="27"/>
      <c r="O137" s="27"/>
      <c r="P137" s="27" t="s">
        <v>51</v>
      </c>
      <c r="Q137" s="32" t="s">
        <v>2442</v>
      </c>
    </row>
    <row r="138" spans="1:17" x14ac:dyDescent="0.25">
      <c r="A138" s="22" t="s">
        <v>40</v>
      </c>
      <c r="B138" s="23" t="s">
        <v>684</v>
      </c>
      <c r="C138" s="23" t="s">
        <v>685</v>
      </c>
      <c r="D138" s="24"/>
      <c r="E138" s="23" t="s">
        <v>23</v>
      </c>
      <c r="F138" s="23" t="s">
        <v>51</v>
      </c>
      <c r="G138" s="24"/>
      <c r="H138" s="23" t="s">
        <v>14</v>
      </c>
      <c r="I138" s="23">
        <v>231439</v>
      </c>
      <c r="J138" s="23"/>
      <c r="K138" s="23" t="s">
        <v>1255</v>
      </c>
      <c r="L138" s="23" t="s">
        <v>942</v>
      </c>
      <c r="M138" s="23">
        <v>231439</v>
      </c>
      <c r="N138" s="25">
        <v>45161</v>
      </c>
      <c r="O138" s="23" t="s">
        <v>85</v>
      </c>
      <c r="P138" s="23" t="s">
        <v>51</v>
      </c>
      <c r="Q138" s="32" t="s">
        <v>2442</v>
      </c>
    </row>
    <row r="139" spans="1:17" x14ac:dyDescent="0.25">
      <c r="A139" s="26" t="s">
        <v>40</v>
      </c>
      <c r="B139" s="27" t="s">
        <v>673</v>
      </c>
      <c r="C139" s="27" t="s">
        <v>674</v>
      </c>
      <c r="D139" s="28"/>
      <c r="E139" s="27" t="s">
        <v>23</v>
      </c>
      <c r="F139" s="27" t="s">
        <v>51</v>
      </c>
      <c r="G139" s="28"/>
      <c r="H139" s="27" t="s">
        <v>14</v>
      </c>
      <c r="I139" s="27">
        <v>231820</v>
      </c>
      <c r="J139" s="27"/>
      <c r="K139" s="27" t="s">
        <v>1255</v>
      </c>
      <c r="L139" s="27" t="s">
        <v>942</v>
      </c>
      <c r="M139" s="27">
        <v>231820</v>
      </c>
      <c r="N139" s="29">
        <v>45215</v>
      </c>
      <c r="O139" s="27" t="s">
        <v>71</v>
      </c>
      <c r="P139" s="27" t="s">
        <v>51</v>
      </c>
      <c r="Q139" s="32" t="s">
        <v>2442</v>
      </c>
    </row>
    <row r="140" spans="1:17" x14ac:dyDescent="0.25">
      <c r="A140" s="22" t="s">
        <v>40</v>
      </c>
      <c r="B140" s="23" t="s">
        <v>671</v>
      </c>
      <c r="C140" s="23" t="s">
        <v>672</v>
      </c>
      <c r="D140" s="24"/>
      <c r="E140" s="23" t="s">
        <v>23</v>
      </c>
      <c r="F140" s="23" t="s">
        <v>51</v>
      </c>
      <c r="G140" s="24"/>
      <c r="H140" s="23" t="s">
        <v>14</v>
      </c>
      <c r="I140" s="30" t="s">
        <v>12</v>
      </c>
      <c r="J140" s="23" t="s">
        <v>942</v>
      </c>
      <c r="K140" s="23" t="s">
        <v>1255</v>
      </c>
      <c r="L140" s="23" t="s">
        <v>942</v>
      </c>
      <c r="M140" s="30" t="s">
        <v>12</v>
      </c>
      <c r="N140" s="23"/>
      <c r="O140" s="23"/>
      <c r="P140" s="23" t="s">
        <v>51</v>
      </c>
      <c r="Q140" s="32" t="s">
        <v>2442</v>
      </c>
    </row>
    <row r="141" spans="1:17" x14ac:dyDescent="0.25">
      <c r="A141" s="26" t="s">
        <v>40</v>
      </c>
      <c r="B141" s="27" t="s">
        <v>648</v>
      </c>
      <c r="C141" s="27" t="s">
        <v>649</v>
      </c>
      <c r="D141" s="28"/>
      <c r="E141" s="27" t="s">
        <v>26</v>
      </c>
      <c r="F141" s="27" t="s">
        <v>51</v>
      </c>
      <c r="G141" s="28"/>
      <c r="H141" s="27" t="s">
        <v>14</v>
      </c>
      <c r="I141" s="27">
        <v>211003</v>
      </c>
      <c r="J141" s="27"/>
      <c r="K141" s="27" t="s">
        <v>1624</v>
      </c>
      <c r="L141" s="27" t="s">
        <v>942</v>
      </c>
      <c r="M141" s="27">
        <v>211003</v>
      </c>
      <c r="N141" s="29">
        <v>44501</v>
      </c>
      <c r="O141" s="27" t="s">
        <v>85</v>
      </c>
      <c r="P141" s="27" t="s">
        <v>51</v>
      </c>
      <c r="Q141" s="32" t="s">
        <v>2442</v>
      </c>
    </row>
    <row r="142" spans="1:17" x14ac:dyDescent="0.25">
      <c r="A142" s="22" t="s">
        <v>40</v>
      </c>
      <c r="B142" s="23" t="s">
        <v>633</v>
      </c>
      <c r="C142" s="23" t="s">
        <v>634</v>
      </c>
      <c r="D142" s="24"/>
      <c r="E142" s="23" t="s">
        <v>26</v>
      </c>
      <c r="F142" s="23" t="s">
        <v>51</v>
      </c>
      <c r="G142" s="24"/>
      <c r="H142" s="23" t="s">
        <v>14</v>
      </c>
      <c r="I142" s="23">
        <v>240161</v>
      </c>
      <c r="J142" s="23"/>
      <c r="K142" s="23" t="s">
        <v>1624</v>
      </c>
      <c r="L142" s="23" t="s">
        <v>942</v>
      </c>
      <c r="M142" s="23">
        <v>240161</v>
      </c>
      <c r="N142" s="25">
        <v>45317</v>
      </c>
      <c r="O142" s="23" t="s">
        <v>71</v>
      </c>
      <c r="P142" s="23" t="s">
        <v>51</v>
      </c>
      <c r="Q142" s="32" t="s">
        <v>2442</v>
      </c>
    </row>
    <row r="143" spans="1:17" x14ac:dyDescent="0.25">
      <c r="A143" s="26" t="s">
        <v>40</v>
      </c>
      <c r="B143" s="27" t="s">
        <v>629</v>
      </c>
      <c r="C143" s="27" t="s">
        <v>630</v>
      </c>
      <c r="D143" s="28"/>
      <c r="E143" s="27" t="s">
        <v>26</v>
      </c>
      <c r="F143" s="27" t="s">
        <v>51</v>
      </c>
      <c r="G143" s="28"/>
      <c r="H143" s="27" t="s">
        <v>14</v>
      </c>
      <c r="I143" s="27">
        <v>230745</v>
      </c>
      <c r="J143" s="27"/>
      <c r="K143" s="27" t="s">
        <v>1624</v>
      </c>
      <c r="L143" s="27" t="s">
        <v>942</v>
      </c>
      <c r="M143" s="27">
        <v>230745</v>
      </c>
      <c r="N143" s="29">
        <v>45075</v>
      </c>
      <c r="O143" s="27" t="s">
        <v>160</v>
      </c>
      <c r="P143" s="27" t="s">
        <v>51</v>
      </c>
      <c r="Q143" s="32" t="s">
        <v>2442</v>
      </c>
    </row>
    <row r="144" spans="1:17" x14ac:dyDescent="0.25">
      <c r="A144" s="22" t="s">
        <v>40</v>
      </c>
      <c r="B144" s="23" t="s">
        <v>626</v>
      </c>
      <c r="C144" s="23" t="s">
        <v>627</v>
      </c>
      <c r="D144" s="24"/>
      <c r="E144" s="23" t="s">
        <v>26</v>
      </c>
      <c r="F144" s="23" t="s">
        <v>51</v>
      </c>
      <c r="G144" s="24"/>
      <c r="H144" s="23" t="s">
        <v>14</v>
      </c>
      <c r="I144" s="30" t="s">
        <v>12</v>
      </c>
      <c r="J144" s="23" t="s">
        <v>942</v>
      </c>
      <c r="K144" s="23" t="s">
        <v>1624</v>
      </c>
      <c r="L144" s="23" t="s">
        <v>942</v>
      </c>
      <c r="M144" s="30" t="s">
        <v>12</v>
      </c>
      <c r="N144" s="23"/>
      <c r="O144" s="23"/>
      <c r="P144" s="23" t="s">
        <v>51</v>
      </c>
      <c r="Q144" s="32" t="s">
        <v>2442</v>
      </c>
    </row>
    <row r="145" spans="1:17" x14ac:dyDescent="0.25">
      <c r="A145" s="26" t="s">
        <v>40</v>
      </c>
      <c r="B145" s="27" t="s">
        <v>592</v>
      </c>
      <c r="C145" s="27" t="s">
        <v>593</v>
      </c>
      <c r="D145" s="28"/>
      <c r="E145" s="27" t="s">
        <v>24</v>
      </c>
      <c r="F145" s="27" t="s">
        <v>51</v>
      </c>
      <c r="G145" s="28"/>
      <c r="H145" s="27" t="s">
        <v>13</v>
      </c>
      <c r="I145" s="27">
        <v>110482</v>
      </c>
      <c r="J145" s="27" t="s">
        <v>942</v>
      </c>
      <c r="K145" s="27" t="s">
        <v>1283</v>
      </c>
      <c r="L145" s="27" t="s">
        <v>942</v>
      </c>
      <c r="M145" s="27">
        <v>110482</v>
      </c>
      <c r="N145" s="29">
        <v>40694</v>
      </c>
      <c r="O145" s="27" t="s">
        <v>52</v>
      </c>
      <c r="P145" s="27" t="s">
        <v>51</v>
      </c>
      <c r="Q145" s="32" t="s">
        <v>2442</v>
      </c>
    </row>
    <row r="146" spans="1:17" x14ac:dyDescent="0.25">
      <c r="A146" s="22" t="s">
        <v>40</v>
      </c>
      <c r="B146" s="23" t="s">
        <v>2554</v>
      </c>
      <c r="C146" s="23" t="s">
        <v>2555</v>
      </c>
      <c r="D146" s="24"/>
      <c r="E146" s="23" t="s">
        <v>25</v>
      </c>
      <c r="F146" s="23" t="s">
        <v>51</v>
      </c>
      <c r="G146" s="24"/>
      <c r="H146" s="23" t="s">
        <v>13</v>
      </c>
      <c r="I146" s="23">
        <v>160707</v>
      </c>
      <c r="J146" s="23" t="s">
        <v>942</v>
      </c>
      <c r="K146" s="23" t="s">
        <v>928</v>
      </c>
      <c r="L146" s="23" t="s">
        <v>942</v>
      </c>
      <c r="M146" s="23">
        <v>160707</v>
      </c>
      <c r="N146" s="25">
        <v>42621</v>
      </c>
      <c r="O146" s="23" t="s">
        <v>52</v>
      </c>
      <c r="P146" s="23" t="s">
        <v>51</v>
      </c>
      <c r="Q146" s="32" t="s">
        <v>2442</v>
      </c>
    </row>
    <row r="147" spans="1:17" x14ac:dyDescent="0.25">
      <c r="A147" s="26" t="s">
        <v>40</v>
      </c>
      <c r="B147" s="27" t="s">
        <v>578</v>
      </c>
      <c r="C147" s="27" t="s">
        <v>579</v>
      </c>
      <c r="D147" s="28"/>
      <c r="E147" s="27" t="s">
        <v>21</v>
      </c>
      <c r="F147" s="27" t="s">
        <v>51</v>
      </c>
      <c r="G147" s="28"/>
      <c r="H147" s="27" t="s">
        <v>13</v>
      </c>
      <c r="I147" s="27">
        <v>130877</v>
      </c>
      <c r="J147" s="27"/>
      <c r="K147" s="27" t="s">
        <v>1221</v>
      </c>
      <c r="L147" s="27" t="s">
        <v>942</v>
      </c>
      <c r="M147" s="27">
        <v>130877</v>
      </c>
      <c r="N147" s="29">
        <v>41505</v>
      </c>
      <c r="O147" s="27" t="s">
        <v>52</v>
      </c>
      <c r="P147" s="27" t="s">
        <v>51</v>
      </c>
      <c r="Q147" s="32" t="s">
        <v>2442</v>
      </c>
    </row>
    <row r="148" spans="1:17" x14ac:dyDescent="0.25">
      <c r="A148" s="22" t="s">
        <v>40</v>
      </c>
      <c r="B148" s="23" t="s">
        <v>571</v>
      </c>
      <c r="C148" s="23" t="s">
        <v>572</v>
      </c>
      <c r="D148" s="24"/>
      <c r="E148" s="23" t="s">
        <v>17</v>
      </c>
      <c r="F148" s="23" t="s">
        <v>51</v>
      </c>
      <c r="G148" s="24"/>
      <c r="H148" s="23" t="s">
        <v>13</v>
      </c>
      <c r="I148" s="23">
        <v>220203</v>
      </c>
      <c r="J148" s="23" t="s">
        <v>942</v>
      </c>
      <c r="K148" s="23" t="s">
        <v>1206</v>
      </c>
      <c r="L148" s="23" t="s">
        <v>942</v>
      </c>
      <c r="M148" s="23">
        <v>220203</v>
      </c>
      <c r="N148" s="25">
        <v>44606</v>
      </c>
      <c r="O148" s="23" t="s">
        <v>99</v>
      </c>
      <c r="P148" s="23" t="s">
        <v>51</v>
      </c>
      <c r="Q148" s="32" t="s">
        <v>2442</v>
      </c>
    </row>
    <row r="149" spans="1:17" x14ac:dyDescent="0.25">
      <c r="A149" s="26" t="s">
        <v>40</v>
      </c>
      <c r="B149" s="27" t="s">
        <v>543</v>
      </c>
      <c r="C149" s="27" t="s">
        <v>544</v>
      </c>
      <c r="D149" s="27" t="s">
        <v>1643</v>
      </c>
      <c r="E149" s="27" t="s">
        <v>17</v>
      </c>
      <c r="F149" s="27" t="s">
        <v>51</v>
      </c>
      <c r="G149" s="28"/>
      <c r="H149" s="27" t="s">
        <v>13</v>
      </c>
      <c r="I149" s="27">
        <v>220143</v>
      </c>
      <c r="J149" s="27" t="s">
        <v>942</v>
      </c>
      <c r="K149" s="27" t="s">
        <v>1206</v>
      </c>
      <c r="L149" s="27" t="s">
        <v>942</v>
      </c>
      <c r="M149" s="27">
        <v>220143</v>
      </c>
      <c r="N149" s="29">
        <v>44594</v>
      </c>
      <c r="O149" s="27" t="s">
        <v>85</v>
      </c>
      <c r="P149" s="27" t="s">
        <v>51</v>
      </c>
      <c r="Q149" s="32" t="s">
        <v>2442</v>
      </c>
    </row>
    <row r="150" spans="1:17" x14ac:dyDescent="0.25">
      <c r="A150" s="22" t="s">
        <v>40</v>
      </c>
      <c r="B150" s="23" t="s">
        <v>541</v>
      </c>
      <c r="C150" s="23" t="s">
        <v>542</v>
      </c>
      <c r="D150" s="23" t="s">
        <v>1639</v>
      </c>
      <c r="E150" s="23" t="s">
        <v>17</v>
      </c>
      <c r="F150" s="23" t="s">
        <v>2470</v>
      </c>
      <c r="G150" s="24"/>
      <c r="H150" s="23" t="s">
        <v>13</v>
      </c>
      <c r="I150" s="23">
        <v>220145</v>
      </c>
      <c r="J150" s="23" t="s">
        <v>942</v>
      </c>
      <c r="K150" s="23" t="s">
        <v>1206</v>
      </c>
      <c r="L150" s="23" t="s">
        <v>942</v>
      </c>
      <c r="M150" s="23">
        <v>220145</v>
      </c>
      <c r="N150" s="25">
        <v>44594</v>
      </c>
      <c r="O150" s="23" t="s">
        <v>167</v>
      </c>
      <c r="P150" s="23" t="s">
        <v>51</v>
      </c>
      <c r="Q150" s="32" t="s">
        <v>2442</v>
      </c>
    </row>
    <row r="151" spans="1:17" x14ac:dyDescent="0.25">
      <c r="A151" s="26" t="s">
        <v>40</v>
      </c>
      <c r="B151" s="27" t="s">
        <v>534</v>
      </c>
      <c r="C151" s="27" t="s">
        <v>535</v>
      </c>
      <c r="D151" s="27" t="s">
        <v>1633</v>
      </c>
      <c r="E151" s="27" t="s">
        <v>17</v>
      </c>
      <c r="F151" s="27" t="s">
        <v>51</v>
      </c>
      <c r="G151" s="28"/>
      <c r="H151" s="27" t="s">
        <v>13</v>
      </c>
      <c r="I151" s="27">
        <v>170984</v>
      </c>
      <c r="J151" s="27" t="s">
        <v>942</v>
      </c>
      <c r="K151" s="27" t="s">
        <v>1206</v>
      </c>
      <c r="L151" s="27" t="s">
        <v>942</v>
      </c>
      <c r="M151" s="27">
        <v>170984</v>
      </c>
      <c r="N151" s="29">
        <v>43038</v>
      </c>
      <c r="O151" s="27" t="s">
        <v>82</v>
      </c>
      <c r="P151" s="27" t="s">
        <v>51</v>
      </c>
      <c r="Q151" s="32" t="s">
        <v>2442</v>
      </c>
    </row>
    <row r="152" spans="1:17" x14ac:dyDescent="0.25">
      <c r="A152" s="22" t="s">
        <v>40</v>
      </c>
      <c r="B152" s="23" t="s">
        <v>514</v>
      </c>
      <c r="C152" s="23" t="s">
        <v>515</v>
      </c>
      <c r="D152" s="23" t="s">
        <v>1609</v>
      </c>
      <c r="E152" s="23" t="s">
        <v>17</v>
      </c>
      <c r="F152" s="23" t="s">
        <v>51</v>
      </c>
      <c r="G152" s="24"/>
      <c r="H152" s="23" t="s">
        <v>13</v>
      </c>
      <c r="I152" s="23">
        <v>220350</v>
      </c>
      <c r="J152" s="23" t="s">
        <v>942</v>
      </c>
      <c r="K152" s="23" t="s">
        <v>1206</v>
      </c>
      <c r="L152" s="23" t="s">
        <v>942</v>
      </c>
      <c r="M152" s="23">
        <v>220350</v>
      </c>
      <c r="N152" s="25">
        <v>44634</v>
      </c>
      <c r="O152" s="23" t="s">
        <v>160</v>
      </c>
      <c r="P152" s="23" t="s">
        <v>51</v>
      </c>
      <c r="Q152" s="32" t="s">
        <v>2442</v>
      </c>
    </row>
    <row r="153" spans="1:17" x14ac:dyDescent="0.25">
      <c r="A153" s="26" t="s">
        <v>40</v>
      </c>
      <c r="B153" s="27" t="s">
        <v>507</v>
      </c>
      <c r="C153" s="27" t="s">
        <v>508</v>
      </c>
      <c r="D153" s="27" t="s">
        <v>1602</v>
      </c>
      <c r="E153" s="27" t="s">
        <v>17</v>
      </c>
      <c r="F153" s="27" t="s">
        <v>51</v>
      </c>
      <c r="G153" s="28"/>
      <c r="H153" s="27" t="s">
        <v>13</v>
      </c>
      <c r="I153" s="27">
        <v>230702</v>
      </c>
      <c r="J153" s="27" t="s">
        <v>942</v>
      </c>
      <c r="K153" s="27" t="s">
        <v>1206</v>
      </c>
      <c r="L153" s="27" t="s">
        <v>942</v>
      </c>
      <c r="M153" s="27">
        <v>230702</v>
      </c>
      <c r="N153" s="29">
        <v>45068</v>
      </c>
      <c r="O153" s="27" t="s">
        <v>160</v>
      </c>
      <c r="P153" s="27" t="s">
        <v>51</v>
      </c>
      <c r="Q153" s="32" t="s">
        <v>2442</v>
      </c>
    </row>
    <row r="154" spans="1:17" x14ac:dyDescent="0.25">
      <c r="A154" s="22" t="s">
        <v>40</v>
      </c>
      <c r="B154" s="23" t="s">
        <v>1372</v>
      </c>
      <c r="C154" s="23" t="s">
        <v>2556</v>
      </c>
      <c r="D154" s="23" t="s">
        <v>2557</v>
      </c>
      <c r="E154" s="23" t="s">
        <v>17</v>
      </c>
      <c r="F154" s="23" t="s">
        <v>51</v>
      </c>
      <c r="G154" s="24"/>
      <c r="H154" s="23" t="s">
        <v>13</v>
      </c>
      <c r="I154" s="23">
        <v>180188</v>
      </c>
      <c r="J154" s="23" t="s">
        <v>942</v>
      </c>
      <c r="K154" s="23" t="s">
        <v>1206</v>
      </c>
      <c r="L154" s="23" t="s">
        <v>942</v>
      </c>
      <c r="M154" s="23">
        <v>180188</v>
      </c>
      <c r="N154" s="25">
        <v>43136</v>
      </c>
      <c r="O154" s="23" t="s">
        <v>99</v>
      </c>
      <c r="P154" s="23" t="s">
        <v>51</v>
      </c>
      <c r="Q154" s="32" t="s">
        <v>2442</v>
      </c>
    </row>
    <row r="155" spans="1:17" x14ac:dyDescent="0.25">
      <c r="A155" s="26" t="s">
        <v>40</v>
      </c>
      <c r="B155" s="27" t="s">
        <v>492</v>
      </c>
      <c r="C155" s="27" t="s">
        <v>493</v>
      </c>
      <c r="D155" s="27" t="s">
        <v>1577</v>
      </c>
      <c r="E155" s="27" t="s">
        <v>17</v>
      </c>
      <c r="F155" s="27" t="s">
        <v>51</v>
      </c>
      <c r="G155" s="28"/>
      <c r="H155" s="27" t="s">
        <v>13</v>
      </c>
      <c r="I155" s="27">
        <v>100807</v>
      </c>
      <c r="J155" s="27" t="s">
        <v>942</v>
      </c>
      <c r="K155" s="27" t="s">
        <v>1206</v>
      </c>
      <c r="L155" s="27" t="s">
        <v>942</v>
      </c>
      <c r="M155" s="27">
        <v>100807</v>
      </c>
      <c r="N155" s="29">
        <v>38474</v>
      </c>
      <c r="O155" s="27" t="s">
        <v>494</v>
      </c>
      <c r="P155" s="27" t="s">
        <v>51</v>
      </c>
      <c r="Q155" s="32" t="s">
        <v>2442</v>
      </c>
    </row>
    <row r="156" spans="1:17" x14ac:dyDescent="0.25">
      <c r="A156" s="22" t="s">
        <v>40</v>
      </c>
      <c r="B156" s="23" t="s">
        <v>473</v>
      </c>
      <c r="C156" s="23" t="s">
        <v>474</v>
      </c>
      <c r="D156" s="23" t="s">
        <v>1563</v>
      </c>
      <c r="E156" s="23" t="s">
        <v>17</v>
      </c>
      <c r="F156" s="23" t="s">
        <v>51</v>
      </c>
      <c r="G156" s="24"/>
      <c r="H156" s="23" t="s">
        <v>13</v>
      </c>
      <c r="I156" s="23">
        <v>190304</v>
      </c>
      <c r="J156" s="23" t="s">
        <v>942</v>
      </c>
      <c r="K156" s="23" t="s">
        <v>1206</v>
      </c>
      <c r="L156" s="23" t="s">
        <v>942</v>
      </c>
      <c r="M156" s="23">
        <v>190304</v>
      </c>
      <c r="N156" s="25">
        <v>43549</v>
      </c>
      <c r="O156" s="23" t="s">
        <v>71</v>
      </c>
      <c r="P156" s="23" t="s">
        <v>51</v>
      </c>
      <c r="Q156" s="32" t="s">
        <v>2442</v>
      </c>
    </row>
    <row r="157" spans="1:17" x14ac:dyDescent="0.25">
      <c r="A157" s="26" t="s">
        <v>40</v>
      </c>
      <c r="B157" s="27" t="s">
        <v>453</v>
      </c>
      <c r="C157" s="27" t="s">
        <v>454</v>
      </c>
      <c r="D157" s="27" t="s">
        <v>1551</v>
      </c>
      <c r="E157" s="27" t="s">
        <v>17</v>
      </c>
      <c r="F157" s="27" t="s">
        <v>51</v>
      </c>
      <c r="G157" s="28"/>
      <c r="H157" s="27" t="s">
        <v>13</v>
      </c>
      <c r="I157" s="27">
        <v>210395</v>
      </c>
      <c r="J157" s="27" t="s">
        <v>942</v>
      </c>
      <c r="K157" s="27" t="s">
        <v>1206</v>
      </c>
      <c r="L157" s="27" t="s">
        <v>942</v>
      </c>
      <c r="M157" s="27">
        <v>210395</v>
      </c>
      <c r="N157" s="29">
        <v>44349</v>
      </c>
      <c r="O157" s="27" t="s">
        <v>71</v>
      </c>
      <c r="P157" s="27" t="s">
        <v>51</v>
      </c>
      <c r="Q157" s="32" t="s">
        <v>2442</v>
      </c>
    </row>
    <row r="158" spans="1:17" x14ac:dyDescent="0.25">
      <c r="A158" s="22" t="s">
        <v>40</v>
      </c>
      <c r="B158" s="23" t="s">
        <v>442</v>
      </c>
      <c r="C158" s="23" t="s">
        <v>443</v>
      </c>
      <c r="D158" s="23" t="s">
        <v>1540</v>
      </c>
      <c r="E158" s="23" t="s">
        <v>17</v>
      </c>
      <c r="F158" s="23" t="s">
        <v>51</v>
      </c>
      <c r="G158" s="24"/>
      <c r="H158" s="23" t="s">
        <v>13</v>
      </c>
      <c r="I158" s="23">
        <v>140073</v>
      </c>
      <c r="J158" s="23" t="s">
        <v>942</v>
      </c>
      <c r="K158" s="23" t="s">
        <v>1206</v>
      </c>
      <c r="L158" s="23" t="s">
        <v>942</v>
      </c>
      <c r="M158" s="23">
        <v>140073</v>
      </c>
      <c r="N158" s="25">
        <v>41659</v>
      </c>
      <c r="O158" s="23" t="s">
        <v>160</v>
      </c>
      <c r="P158" s="23" t="s">
        <v>51</v>
      </c>
      <c r="Q158" s="32" t="s">
        <v>2442</v>
      </c>
    </row>
    <row r="159" spans="1:17" x14ac:dyDescent="0.25">
      <c r="A159" s="26" t="s">
        <v>40</v>
      </c>
      <c r="B159" s="27" t="s">
        <v>2558</v>
      </c>
      <c r="C159" s="27" t="s">
        <v>2559</v>
      </c>
      <c r="D159" s="27" t="s">
        <v>2560</v>
      </c>
      <c r="E159" s="27" t="s">
        <v>17</v>
      </c>
      <c r="F159" s="27" t="s">
        <v>51</v>
      </c>
      <c r="G159" s="28"/>
      <c r="H159" s="27" t="s">
        <v>13</v>
      </c>
      <c r="I159" s="27">
        <v>230380</v>
      </c>
      <c r="J159" s="27" t="s">
        <v>942</v>
      </c>
      <c r="K159" s="27" t="s">
        <v>1206</v>
      </c>
      <c r="L159" s="27" t="s">
        <v>942</v>
      </c>
      <c r="M159" s="27">
        <v>230380</v>
      </c>
      <c r="N159" s="29">
        <v>45012</v>
      </c>
      <c r="O159" s="27" t="s">
        <v>82</v>
      </c>
      <c r="P159" s="27" t="s">
        <v>51</v>
      </c>
      <c r="Q159" s="32" t="s">
        <v>2442</v>
      </c>
    </row>
    <row r="160" spans="1:17" x14ac:dyDescent="0.25">
      <c r="A160" s="22" t="s">
        <v>40</v>
      </c>
      <c r="B160" s="23" t="s">
        <v>440</v>
      </c>
      <c r="C160" s="23" t="s">
        <v>441</v>
      </c>
      <c r="D160" s="23" t="s">
        <v>1539</v>
      </c>
      <c r="E160" s="23" t="s">
        <v>17</v>
      </c>
      <c r="F160" s="23" t="s">
        <v>51</v>
      </c>
      <c r="G160" s="24"/>
      <c r="H160" s="23" t="s">
        <v>13</v>
      </c>
      <c r="I160" s="23">
        <v>150716</v>
      </c>
      <c r="J160" s="23" t="s">
        <v>942</v>
      </c>
      <c r="K160" s="23" t="s">
        <v>1206</v>
      </c>
      <c r="L160" s="23" t="s">
        <v>942</v>
      </c>
      <c r="M160" s="23">
        <v>150716</v>
      </c>
      <c r="N160" s="25">
        <v>42241</v>
      </c>
      <c r="O160" s="23" t="s">
        <v>71</v>
      </c>
      <c r="P160" s="23" t="s">
        <v>51</v>
      </c>
      <c r="Q160" s="32" t="s">
        <v>2442</v>
      </c>
    </row>
    <row r="161" spans="1:17" x14ac:dyDescent="0.25">
      <c r="A161" s="26" t="s">
        <v>40</v>
      </c>
      <c r="B161" s="27" t="s">
        <v>396</v>
      </c>
      <c r="C161" s="27" t="s">
        <v>397</v>
      </c>
      <c r="D161" s="27" t="s">
        <v>1241</v>
      </c>
      <c r="E161" s="27" t="s">
        <v>17</v>
      </c>
      <c r="F161" s="27" t="s">
        <v>51</v>
      </c>
      <c r="G161" s="28"/>
      <c r="H161" s="27" t="s">
        <v>13</v>
      </c>
      <c r="I161" s="27">
        <v>230882</v>
      </c>
      <c r="J161" s="27" t="s">
        <v>942</v>
      </c>
      <c r="K161" s="27" t="s">
        <v>1206</v>
      </c>
      <c r="L161" s="27" t="s">
        <v>942</v>
      </c>
      <c r="M161" s="27">
        <v>230882</v>
      </c>
      <c r="N161" s="29">
        <v>45089</v>
      </c>
      <c r="O161" s="27" t="s">
        <v>71</v>
      </c>
      <c r="P161" s="27" t="s">
        <v>51</v>
      </c>
      <c r="Q161" s="32" t="s">
        <v>2442</v>
      </c>
    </row>
    <row r="162" spans="1:17" x14ac:dyDescent="0.25">
      <c r="A162" s="22" t="s">
        <v>40</v>
      </c>
      <c r="B162" s="23" t="s">
        <v>361</v>
      </c>
      <c r="C162" s="23" t="s">
        <v>362</v>
      </c>
      <c r="D162" s="23" t="s">
        <v>1466</v>
      </c>
      <c r="E162" s="23" t="s">
        <v>17</v>
      </c>
      <c r="F162" s="23" t="s">
        <v>51</v>
      </c>
      <c r="G162" s="24"/>
      <c r="H162" s="23" t="s">
        <v>13</v>
      </c>
      <c r="I162" s="23">
        <v>231868</v>
      </c>
      <c r="J162" s="23" t="s">
        <v>942</v>
      </c>
      <c r="K162" s="23" t="s">
        <v>1206</v>
      </c>
      <c r="L162" s="23" t="s">
        <v>942</v>
      </c>
      <c r="M162" s="23">
        <v>231868</v>
      </c>
      <c r="N162" s="25">
        <v>45222</v>
      </c>
      <c r="O162" s="23" t="s">
        <v>71</v>
      </c>
      <c r="P162" s="23" t="s">
        <v>51</v>
      </c>
      <c r="Q162" s="32" t="s">
        <v>2442</v>
      </c>
    </row>
    <row r="163" spans="1:17" x14ac:dyDescent="0.25">
      <c r="A163" s="26" t="s">
        <v>40</v>
      </c>
      <c r="B163" s="27" t="s">
        <v>1346</v>
      </c>
      <c r="C163" s="27" t="s">
        <v>2561</v>
      </c>
      <c r="D163" s="27" t="s">
        <v>2562</v>
      </c>
      <c r="E163" s="27" t="s">
        <v>17</v>
      </c>
      <c r="F163" s="27" t="s">
        <v>51</v>
      </c>
      <c r="G163" s="28"/>
      <c r="H163" s="27" t="s">
        <v>13</v>
      </c>
      <c r="I163" s="27">
        <v>220531</v>
      </c>
      <c r="J163" s="27" t="s">
        <v>942</v>
      </c>
      <c r="K163" s="27" t="s">
        <v>1206</v>
      </c>
      <c r="L163" s="27" t="s">
        <v>942</v>
      </c>
      <c r="M163" s="27">
        <v>220531</v>
      </c>
      <c r="N163" s="29">
        <v>44658</v>
      </c>
      <c r="O163" s="27" t="s">
        <v>160</v>
      </c>
      <c r="P163" s="27" t="s">
        <v>51</v>
      </c>
      <c r="Q163" s="32" t="s">
        <v>2442</v>
      </c>
    </row>
    <row r="164" spans="1:17" x14ac:dyDescent="0.25">
      <c r="A164" s="22" t="s">
        <v>40</v>
      </c>
      <c r="B164" s="23" t="s">
        <v>2563</v>
      </c>
      <c r="C164" s="23" t="s">
        <v>2564</v>
      </c>
      <c r="D164" s="23" t="s">
        <v>2565</v>
      </c>
      <c r="E164" s="23" t="s">
        <v>17</v>
      </c>
      <c r="F164" s="23" t="s">
        <v>51</v>
      </c>
      <c r="G164" s="24"/>
      <c r="H164" s="23" t="s">
        <v>13</v>
      </c>
      <c r="I164" s="23">
        <v>232104</v>
      </c>
      <c r="J164" s="23" t="s">
        <v>942</v>
      </c>
      <c r="K164" s="23" t="s">
        <v>1206</v>
      </c>
      <c r="L164" s="23" t="s">
        <v>942</v>
      </c>
      <c r="M164" s="23">
        <v>232104</v>
      </c>
      <c r="N164" s="25">
        <v>45250</v>
      </c>
      <c r="O164" s="23" t="s">
        <v>82</v>
      </c>
      <c r="P164" s="23" t="s">
        <v>51</v>
      </c>
      <c r="Q164" s="32" t="s">
        <v>2442</v>
      </c>
    </row>
    <row r="165" spans="1:17" x14ac:dyDescent="0.25">
      <c r="A165" s="26" t="s">
        <v>40</v>
      </c>
      <c r="B165" s="27" t="s">
        <v>2566</v>
      </c>
      <c r="C165" s="27" t="s">
        <v>2567</v>
      </c>
      <c r="D165" s="27" t="s">
        <v>2568</v>
      </c>
      <c r="E165" s="27" t="s">
        <v>17</v>
      </c>
      <c r="F165" s="27" t="s">
        <v>51</v>
      </c>
      <c r="G165" s="28"/>
      <c r="H165" s="27" t="s">
        <v>13</v>
      </c>
      <c r="I165" s="27">
        <v>240123</v>
      </c>
      <c r="J165" s="27" t="s">
        <v>942</v>
      </c>
      <c r="K165" s="27" t="s">
        <v>1206</v>
      </c>
      <c r="L165" s="27" t="s">
        <v>942</v>
      </c>
      <c r="M165" s="27">
        <v>240123</v>
      </c>
      <c r="N165" s="29">
        <v>45313</v>
      </c>
      <c r="O165" s="27" t="s">
        <v>99</v>
      </c>
      <c r="P165" s="27" t="s">
        <v>51</v>
      </c>
      <c r="Q165" s="32" t="s">
        <v>2442</v>
      </c>
    </row>
    <row r="166" spans="1:17" x14ac:dyDescent="0.25">
      <c r="A166" s="22" t="s">
        <v>40</v>
      </c>
      <c r="B166" s="23" t="s">
        <v>83</v>
      </c>
      <c r="C166" s="23" t="s">
        <v>84</v>
      </c>
      <c r="D166" s="23" t="s">
        <v>1216</v>
      </c>
      <c r="E166" s="23" t="s">
        <v>17</v>
      </c>
      <c r="F166" s="23" t="s">
        <v>51</v>
      </c>
      <c r="G166" s="24"/>
      <c r="H166" s="23" t="s">
        <v>13</v>
      </c>
      <c r="I166" s="23">
        <v>221517</v>
      </c>
      <c r="J166" s="23" t="s">
        <v>942</v>
      </c>
      <c r="K166" s="23" t="s">
        <v>1206</v>
      </c>
      <c r="L166" s="23" t="s">
        <v>942</v>
      </c>
      <c r="M166" s="23">
        <v>221517</v>
      </c>
      <c r="N166" s="25">
        <v>44844</v>
      </c>
      <c r="O166" s="23" t="s">
        <v>85</v>
      </c>
      <c r="P166" s="23" t="s">
        <v>51</v>
      </c>
      <c r="Q166" s="32" t="s">
        <v>2442</v>
      </c>
    </row>
    <row r="167" spans="1:17" x14ac:dyDescent="0.25">
      <c r="A167" s="26" t="s">
        <v>40</v>
      </c>
      <c r="B167" s="27" t="s">
        <v>314</v>
      </c>
      <c r="C167" s="27" t="s">
        <v>315</v>
      </c>
      <c r="D167" s="27" t="s">
        <v>1414</v>
      </c>
      <c r="E167" s="27" t="s">
        <v>17</v>
      </c>
      <c r="F167" s="27" t="s">
        <v>51</v>
      </c>
      <c r="G167" s="28"/>
      <c r="H167" s="27" t="s">
        <v>13</v>
      </c>
      <c r="I167" s="27">
        <v>141206</v>
      </c>
      <c r="J167" s="27" t="s">
        <v>942</v>
      </c>
      <c r="K167" s="27" t="s">
        <v>1206</v>
      </c>
      <c r="L167" s="27" t="s">
        <v>942</v>
      </c>
      <c r="M167" s="27">
        <v>141206</v>
      </c>
      <c r="N167" s="29">
        <v>41933</v>
      </c>
      <c r="O167" s="27" t="s">
        <v>85</v>
      </c>
      <c r="P167" s="27" t="s">
        <v>51</v>
      </c>
      <c r="Q167" s="32" t="s">
        <v>2442</v>
      </c>
    </row>
    <row r="168" spans="1:17" x14ac:dyDescent="0.25">
      <c r="A168" s="22" t="s">
        <v>40</v>
      </c>
      <c r="B168" s="23" t="s">
        <v>2569</v>
      </c>
      <c r="C168" s="23" t="s">
        <v>2570</v>
      </c>
      <c r="D168" s="23" t="s">
        <v>2571</v>
      </c>
      <c r="E168" s="23" t="s">
        <v>17</v>
      </c>
      <c r="F168" s="23" t="s">
        <v>51</v>
      </c>
      <c r="G168" s="24"/>
      <c r="H168" s="23" t="s">
        <v>13</v>
      </c>
      <c r="I168" s="23">
        <v>230047</v>
      </c>
      <c r="J168" s="23" t="s">
        <v>942</v>
      </c>
      <c r="K168" s="23" t="s">
        <v>1206</v>
      </c>
      <c r="L168" s="23" t="s">
        <v>942</v>
      </c>
      <c r="M168" s="23">
        <v>230047</v>
      </c>
      <c r="N168" s="25">
        <v>44942</v>
      </c>
      <c r="O168" s="23" t="s">
        <v>82</v>
      </c>
      <c r="P168" s="23" t="s">
        <v>51</v>
      </c>
      <c r="Q168" s="32" t="s">
        <v>2442</v>
      </c>
    </row>
    <row r="169" spans="1:17" x14ac:dyDescent="0.25">
      <c r="A169" s="26" t="s">
        <v>40</v>
      </c>
      <c r="B169" s="27" t="s">
        <v>117</v>
      </c>
      <c r="C169" s="27" t="s">
        <v>118</v>
      </c>
      <c r="D169" s="27" t="s">
        <v>1241</v>
      </c>
      <c r="E169" s="27" t="s">
        <v>17</v>
      </c>
      <c r="F169" s="27" t="s">
        <v>51</v>
      </c>
      <c r="G169" s="28"/>
      <c r="H169" s="27" t="s">
        <v>13</v>
      </c>
      <c r="I169" s="27">
        <v>230880</v>
      </c>
      <c r="J169" s="27" t="s">
        <v>942</v>
      </c>
      <c r="K169" s="27" t="s">
        <v>1206</v>
      </c>
      <c r="L169" s="27" t="s">
        <v>942</v>
      </c>
      <c r="M169" s="27">
        <v>230880</v>
      </c>
      <c r="N169" s="29">
        <v>45089</v>
      </c>
      <c r="O169" s="27" t="s">
        <v>82</v>
      </c>
      <c r="P169" s="27" t="s">
        <v>51</v>
      </c>
      <c r="Q169" s="32" t="s">
        <v>2442</v>
      </c>
    </row>
    <row r="170" spans="1:17" x14ac:dyDescent="0.25">
      <c r="A170" s="22" t="s">
        <v>40</v>
      </c>
      <c r="B170" s="23" t="s">
        <v>123</v>
      </c>
      <c r="C170" s="23" t="s">
        <v>124</v>
      </c>
      <c r="D170" s="23" t="s">
        <v>1246</v>
      </c>
      <c r="E170" s="23" t="s">
        <v>17</v>
      </c>
      <c r="F170" s="23" t="s">
        <v>51</v>
      </c>
      <c r="G170" s="24"/>
      <c r="H170" s="23" t="s">
        <v>13</v>
      </c>
      <c r="I170" s="23">
        <v>110480</v>
      </c>
      <c r="J170" s="23" t="s">
        <v>942</v>
      </c>
      <c r="K170" s="23" t="s">
        <v>1206</v>
      </c>
      <c r="L170" s="23" t="s">
        <v>942</v>
      </c>
      <c r="M170" s="23">
        <v>110480</v>
      </c>
      <c r="N170" s="25">
        <v>40694</v>
      </c>
      <c r="O170" s="23" t="s">
        <v>52</v>
      </c>
      <c r="P170" s="23" t="s">
        <v>51</v>
      </c>
      <c r="Q170" s="32" t="s">
        <v>2442</v>
      </c>
    </row>
    <row r="171" spans="1:17" x14ac:dyDescent="0.25">
      <c r="A171" s="26" t="s">
        <v>40</v>
      </c>
      <c r="B171" s="27" t="s">
        <v>300</v>
      </c>
      <c r="C171" s="27" t="s">
        <v>301</v>
      </c>
      <c r="D171" s="27" t="s">
        <v>1405</v>
      </c>
      <c r="E171" s="27" t="s">
        <v>17</v>
      </c>
      <c r="F171" s="27" t="s">
        <v>51</v>
      </c>
      <c r="G171" s="28"/>
      <c r="H171" s="27" t="s">
        <v>13</v>
      </c>
      <c r="I171" s="27">
        <v>102186</v>
      </c>
      <c r="J171" s="27" t="s">
        <v>942</v>
      </c>
      <c r="K171" s="27" t="s">
        <v>1206</v>
      </c>
      <c r="L171" s="27" t="s">
        <v>942</v>
      </c>
      <c r="M171" s="27">
        <v>102186</v>
      </c>
      <c r="N171" s="29">
        <v>40010</v>
      </c>
      <c r="O171" s="27" t="s">
        <v>160</v>
      </c>
      <c r="P171" s="27" t="s">
        <v>51</v>
      </c>
      <c r="Q171" s="32" t="s">
        <v>2442</v>
      </c>
    </row>
    <row r="172" spans="1:17" x14ac:dyDescent="0.25">
      <c r="A172" s="22" t="s">
        <v>40</v>
      </c>
      <c r="B172" s="23" t="s">
        <v>135</v>
      </c>
      <c r="C172" s="23" t="s">
        <v>136</v>
      </c>
      <c r="D172" s="23" t="s">
        <v>1251</v>
      </c>
      <c r="E172" s="23" t="s">
        <v>17</v>
      </c>
      <c r="F172" s="23" t="s">
        <v>51</v>
      </c>
      <c r="G172" s="24"/>
      <c r="H172" s="23" t="s">
        <v>13</v>
      </c>
      <c r="I172" s="23">
        <v>190403</v>
      </c>
      <c r="J172" s="23" t="s">
        <v>942</v>
      </c>
      <c r="K172" s="23" t="s">
        <v>1206</v>
      </c>
      <c r="L172" s="23" t="s">
        <v>942</v>
      </c>
      <c r="M172" s="23">
        <v>190403</v>
      </c>
      <c r="N172" s="25">
        <v>43584</v>
      </c>
      <c r="O172" s="23" t="s">
        <v>85</v>
      </c>
      <c r="P172" s="23" t="s">
        <v>51</v>
      </c>
      <c r="Q172" s="32" t="s">
        <v>2442</v>
      </c>
    </row>
    <row r="173" spans="1:17" x14ac:dyDescent="0.25">
      <c r="A173" s="26" t="s">
        <v>40</v>
      </c>
      <c r="B173" s="27" t="s">
        <v>144</v>
      </c>
      <c r="C173" s="27" t="s">
        <v>145</v>
      </c>
      <c r="D173" s="27" t="s">
        <v>1260</v>
      </c>
      <c r="E173" s="27" t="s">
        <v>17</v>
      </c>
      <c r="F173" s="27" t="s">
        <v>51</v>
      </c>
      <c r="G173" s="28"/>
      <c r="H173" s="27" t="s">
        <v>13</v>
      </c>
      <c r="I173" s="27">
        <v>160673</v>
      </c>
      <c r="J173" s="27" t="s">
        <v>942</v>
      </c>
      <c r="K173" s="27" t="s">
        <v>1206</v>
      </c>
      <c r="L173" s="27" t="s">
        <v>942</v>
      </c>
      <c r="M173" s="27">
        <v>160673</v>
      </c>
      <c r="N173" s="29">
        <v>42607</v>
      </c>
      <c r="O173" s="27" t="s">
        <v>85</v>
      </c>
      <c r="P173" s="27" t="s">
        <v>51</v>
      </c>
      <c r="Q173" s="32" t="s">
        <v>2442</v>
      </c>
    </row>
    <row r="174" spans="1:17" x14ac:dyDescent="0.25">
      <c r="A174" s="22" t="s">
        <v>40</v>
      </c>
      <c r="B174" s="23" t="s">
        <v>295</v>
      </c>
      <c r="C174" s="23" t="s">
        <v>296</v>
      </c>
      <c r="D174" s="23" t="s">
        <v>1397</v>
      </c>
      <c r="E174" s="23" t="s">
        <v>17</v>
      </c>
      <c r="F174" s="23" t="s">
        <v>51</v>
      </c>
      <c r="G174" s="24"/>
      <c r="H174" s="23" t="s">
        <v>13</v>
      </c>
      <c r="I174" s="23">
        <v>210303</v>
      </c>
      <c r="J174" s="23" t="s">
        <v>942</v>
      </c>
      <c r="K174" s="23" t="s">
        <v>1206</v>
      </c>
      <c r="L174" s="23" t="s">
        <v>942</v>
      </c>
      <c r="M174" s="23">
        <v>210303</v>
      </c>
      <c r="N174" s="25">
        <v>44319</v>
      </c>
      <c r="O174" s="23" t="s">
        <v>85</v>
      </c>
      <c r="P174" s="23" t="s">
        <v>51</v>
      </c>
      <c r="Q174" s="32" t="s">
        <v>2442</v>
      </c>
    </row>
    <row r="175" spans="1:17" x14ac:dyDescent="0.25">
      <c r="A175" s="26" t="s">
        <v>743</v>
      </c>
      <c r="B175" s="27" t="s">
        <v>1382</v>
      </c>
      <c r="C175" s="27" t="s">
        <v>1383</v>
      </c>
      <c r="D175" s="28"/>
      <c r="E175" s="27" t="s">
        <v>17</v>
      </c>
      <c r="F175" s="27" t="s">
        <v>51</v>
      </c>
      <c r="G175" s="28"/>
      <c r="H175" s="27" t="s">
        <v>13</v>
      </c>
      <c r="I175" s="27"/>
      <c r="J175" s="27" t="s">
        <v>942</v>
      </c>
      <c r="K175" s="27" t="s">
        <v>1206</v>
      </c>
      <c r="L175" s="27" t="s">
        <v>942</v>
      </c>
      <c r="M175" s="27"/>
      <c r="N175" s="27"/>
      <c r="O175" s="27"/>
      <c r="P175" s="27" t="s">
        <v>51</v>
      </c>
      <c r="Q175" s="32" t="s">
        <v>2442</v>
      </c>
    </row>
    <row r="176" spans="1:17" x14ac:dyDescent="0.25">
      <c r="A176" s="22" t="s">
        <v>40</v>
      </c>
      <c r="B176" s="23" t="s">
        <v>154</v>
      </c>
      <c r="C176" s="23" t="s">
        <v>155</v>
      </c>
      <c r="D176" s="23" t="s">
        <v>1268</v>
      </c>
      <c r="E176" s="23" t="s">
        <v>17</v>
      </c>
      <c r="F176" s="23" t="s">
        <v>51</v>
      </c>
      <c r="G176" s="24"/>
      <c r="H176" s="23" t="s">
        <v>13</v>
      </c>
      <c r="I176" s="23">
        <v>230037</v>
      </c>
      <c r="J176" s="23" t="s">
        <v>942</v>
      </c>
      <c r="K176" s="23" t="s">
        <v>1206</v>
      </c>
      <c r="L176" s="23" t="s">
        <v>942</v>
      </c>
      <c r="M176" s="23">
        <v>230037</v>
      </c>
      <c r="N176" s="25">
        <v>44942</v>
      </c>
      <c r="O176" s="23" t="s">
        <v>71</v>
      </c>
      <c r="P176" s="23" t="s">
        <v>51</v>
      </c>
      <c r="Q176" s="32" t="s">
        <v>2442</v>
      </c>
    </row>
    <row r="177" spans="1:17" x14ac:dyDescent="0.25">
      <c r="A177" s="26" t="s">
        <v>40</v>
      </c>
      <c r="B177" s="27" t="s">
        <v>156</v>
      </c>
      <c r="C177" s="27" t="s">
        <v>157</v>
      </c>
      <c r="D177" s="27" t="s">
        <v>1273</v>
      </c>
      <c r="E177" s="27" t="s">
        <v>17</v>
      </c>
      <c r="F177" s="27" t="s">
        <v>51</v>
      </c>
      <c r="G177" s="28"/>
      <c r="H177" s="27" t="s">
        <v>13</v>
      </c>
      <c r="I177" s="27">
        <v>230064</v>
      </c>
      <c r="J177" s="27" t="s">
        <v>942</v>
      </c>
      <c r="K177" s="27" t="s">
        <v>1206</v>
      </c>
      <c r="L177" s="27" t="s">
        <v>942</v>
      </c>
      <c r="M177" s="27">
        <v>230064</v>
      </c>
      <c r="N177" s="29">
        <v>44950</v>
      </c>
      <c r="O177" s="27" t="s">
        <v>82</v>
      </c>
      <c r="P177" s="27" t="s">
        <v>51</v>
      </c>
      <c r="Q177" s="32" t="s">
        <v>2442</v>
      </c>
    </row>
    <row r="178" spans="1:17" x14ac:dyDescent="0.25">
      <c r="A178" s="22" t="s">
        <v>40</v>
      </c>
      <c r="B178" s="23" t="s">
        <v>158</v>
      </c>
      <c r="C178" s="23" t="s">
        <v>159</v>
      </c>
      <c r="D178" s="23" t="s">
        <v>1274</v>
      </c>
      <c r="E178" s="23" t="s">
        <v>17</v>
      </c>
      <c r="F178" s="23" t="s">
        <v>51</v>
      </c>
      <c r="G178" s="24"/>
      <c r="H178" s="23" t="s">
        <v>13</v>
      </c>
      <c r="I178" s="23">
        <v>230138</v>
      </c>
      <c r="J178" s="23" t="s">
        <v>942</v>
      </c>
      <c r="K178" s="23" t="s">
        <v>1206</v>
      </c>
      <c r="L178" s="23" t="s">
        <v>942</v>
      </c>
      <c r="M178" s="23">
        <v>230138</v>
      </c>
      <c r="N178" s="25">
        <v>44963</v>
      </c>
      <c r="O178" s="23" t="s">
        <v>160</v>
      </c>
      <c r="P178" s="23" t="s">
        <v>51</v>
      </c>
      <c r="Q178" s="32" t="s">
        <v>2442</v>
      </c>
    </row>
    <row r="179" spans="1:17" x14ac:dyDescent="0.25">
      <c r="A179" s="26" t="s">
        <v>40</v>
      </c>
      <c r="B179" s="27" t="s">
        <v>277</v>
      </c>
      <c r="C179" s="27" t="s">
        <v>278</v>
      </c>
      <c r="D179" s="27" t="s">
        <v>1368</v>
      </c>
      <c r="E179" s="27" t="s">
        <v>17</v>
      </c>
      <c r="F179" s="27" t="s">
        <v>51</v>
      </c>
      <c r="G179" s="28"/>
      <c r="H179" s="27" t="s">
        <v>13</v>
      </c>
      <c r="I179" s="27">
        <v>240011</v>
      </c>
      <c r="J179" s="27" t="s">
        <v>942</v>
      </c>
      <c r="K179" s="27" t="s">
        <v>1206</v>
      </c>
      <c r="L179" s="27" t="s">
        <v>942</v>
      </c>
      <c r="M179" s="27">
        <v>240011</v>
      </c>
      <c r="N179" s="29">
        <v>45295</v>
      </c>
      <c r="O179" s="27" t="s">
        <v>85</v>
      </c>
      <c r="P179" s="27" t="s">
        <v>51</v>
      </c>
      <c r="Q179" s="32" t="s">
        <v>2442</v>
      </c>
    </row>
    <row r="180" spans="1:17" x14ac:dyDescent="0.25">
      <c r="A180" s="22" t="s">
        <v>40</v>
      </c>
      <c r="B180" s="23" t="s">
        <v>275</v>
      </c>
      <c r="C180" s="23" t="s">
        <v>276</v>
      </c>
      <c r="D180" s="23" t="s">
        <v>2572</v>
      </c>
      <c r="E180" s="23" t="s">
        <v>17</v>
      </c>
      <c r="F180" s="23" t="s">
        <v>51</v>
      </c>
      <c r="G180" s="24"/>
      <c r="H180" s="23" t="s">
        <v>13</v>
      </c>
      <c r="I180" s="23">
        <v>211005</v>
      </c>
      <c r="J180" s="23" t="s">
        <v>942</v>
      </c>
      <c r="K180" s="23" t="s">
        <v>1206</v>
      </c>
      <c r="L180" s="23" t="s">
        <v>942</v>
      </c>
      <c r="M180" s="23">
        <v>211005</v>
      </c>
      <c r="N180" s="25">
        <v>44494</v>
      </c>
      <c r="O180" s="23" t="s">
        <v>160</v>
      </c>
      <c r="P180" s="23" t="s">
        <v>51</v>
      </c>
      <c r="Q180" s="32" t="s">
        <v>2442</v>
      </c>
    </row>
    <row r="181" spans="1:17" x14ac:dyDescent="0.25">
      <c r="A181" s="26" t="s">
        <v>40</v>
      </c>
      <c r="B181" s="27" t="s">
        <v>165</v>
      </c>
      <c r="C181" s="27" t="s">
        <v>166</v>
      </c>
      <c r="D181" s="27" t="s">
        <v>1276</v>
      </c>
      <c r="E181" s="27" t="s">
        <v>17</v>
      </c>
      <c r="F181" s="27" t="s">
        <v>2470</v>
      </c>
      <c r="G181" s="28"/>
      <c r="H181" s="27" t="s">
        <v>13</v>
      </c>
      <c r="I181" s="27">
        <v>231055</v>
      </c>
      <c r="J181" s="27" t="s">
        <v>942</v>
      </c>
      <c r="K181" s="27" t="s">
        <v>1206</v>
      </c>
      <c r="L181" s="27" t="s">
        <v>942</v>
      </c>
      <c r="M181" s="27">
        <v>231055</v>
      </c>
      <c r="N181" s="29">
        <v>45110</v>
      </c>
      <c r="O181" s="27" t="s">
        <v>167</v>
      </c>
      <c r="P181" s="27" t="s">
        <v>51</v>
      </c>
      <c r="Q181" s="32" t="s">
        <v>2442</v>
      </c>
    </row>
    <row r="182" spans="1:17" x14ac:dyDescent="0.25">
      <c r="A182" s="22" t="s">
        <v>40</v>
      </c>
      <c r="B182" s="23" t="s">
        <v>252</v>
      </c>
      <c r="C182" s="23" t="s">
        <v>253</v>
      </c>
      <c r="D182" s="23" t="s">
        <v>1341</v>
      </c>
      <c r="E182" s="23" t="s">
        <v>17</v>
      </c>
      <c r="F182" s="23" t="s">
        <v>51</v>
      </c>
      <c r="G182" s="24"/>
      <c r="H182" s="23" t="s">
        <v>13</v>
      </c>
      <c r="I182" s="23">
        <v>221295</v>
      </c>
      <c r="J182" s="23" t="s">
        <v>942</v>
      </c>
      <c r="K182" s="23" t="s">
        <v>1206</v>
      </c>
      <c r="L182" s="23" t="s">
        <v>942</v>
      </c>
      <c r="M182" s="23">
        <v>221295</v>
      </c>
      <c r="N182" s="25">
        <v>44802</v>
      </c>
      <c r="O182" s="23" t="s">
        <v>82</v>
      </c>
      <c r="P182" s="23" t="s">
        <v>51</v>
      </c>
      <c r="Q182" s="32" t="s">
        <v>2442</v>
      </c>
    </row>
    <row r="183" spans="1:17" x14ac:dyDescent="0.25">
      <c r="A183" s="26" t="s">
        <v>40</v>
      </c>
      <c r="B183" s="27" t="s">
        <v>2573</v>
      </c>
      <c r="C183" s="27" t="s">
        <v>2574</v>
      </c>
      <c r="D183" s="27" t="s">
        <v>2575</v>
      </c>
      <c r="E183" s="27" t="s">
        <v>17</v>
      </c>
      <c r="F183" s="27" t="s">
        <v>51</v>
      </c>
      <c r="G183" s="28"/>
      <c r="H183" s="27" t="s">
        <v>13</v>
      </c>
      <c r="I183" s="27">
        <v>220689</v>
      </c>
      <c r="J183" s="27" t="s">
        <v>942</v>
      </c>
      <c r="K183" s="27" t="s">
        <v>1206</v>
      </c>
      <c r="L183" s="27" t="s">
        <v>942</v>
      </c>
      <c r="M183" s="27">
        <v>220689</v>
      </c>
      <c r="N183" s="29">
        <v>44698</v>
      </c>
      <c r="O183" s="27" t="s">
        <v>99</v>
      </c>
      <c r="P183" s="27" t="s">
        <v>51</v>
      </c>
      <c r="Q183" s="32" t="s">
        <v>2442</v>
      </c>
    </row>
    <row r="184" spans="1:17" x14ac:dyDescent="0.25">
      <c r="A184" s="22" t="s">
        <v>40</v>
      </c>
      <c r="B184" s="23" t="s">
        <v>185</v>
      </c>
      <c r="C184" s="23" t="s">
        <v>186</v>
      </c>
      <c r="D184" s="23" t="s">
        <v>1290</v>
      </c>
      <c r="E184" s="23" t="s">
        <v>17</v>
      </c>
      <c r="F184" s="23" t="s">
        <v>51</v>
      </c>
      <c r="G184" s="24"/>
      <c r="H184" s="23" t="s">
        <v>13</v>
      </c>
      <c r="I184" s="23">
        <v>191066</v>
      </c>
      <c r="J184" s="23" t="s">
        <v>942</v>
      </c>
      <c r="K184" s="23" t="s">
        <v>1206</v>
      </c>
      <c r="L184" s="23" t="s">
        <v>942</v>
      </c>
      <c r="M184" s="23">
        <v>191066</v>
      </c>
      <c r="N184" s="25">
        <v>43787</v>
      </c>
      <c r="O184" s="23" t="s">
        <v>71</v>
      </c>
      <c r="P184" s="23" t="s">
        <v>51</v>
      </c>
      <c r="Q184" s="32" t="s">
        <v>2442</v>
      </c>
    </row>
    <row r="185" spans="1:17" x14ac:dyDescent="0.25">
      <c r="A185" s="26" t="s">
        <v>40</v>
      </c>
      <c r="B185" s="27" t="s">
        <v>2576</v>
      </c>
      <c r="C185" s="27" t="s">
        <v>2577</v>
      </c>
      <c r="D185" s="27" t="s">
        <v>2578</v>
      </c>
      <c r="E185" s="27" t="s">
        <v>17</v>
      </c>
      <c r="F185" s="27" t="s">
        <v>51</v>
      </c>
      <c r="G185" s="28"/>
      <c r="H185" s="27" t="s">
        <v>13</v>
      </c>
      <c r="I185" s="27">
        <v>150252</v>
      </c>
      <c r="J185" s="27" t="s">
        <v>942</v>
      </c>
      <c r="K185" s="27" t="s">
        <v>1206</v>
      </c>
      <c r="L185" s="27" t="s">
        <v>942</v>
      </c>
      <c r="M185" s="27">
        <v>150252</v>
      </c>
      <c r="N185" s="29">
        <v>42066</v>
      </c>
      <c r="O185" s="27" t="s">
        <v>99</v>
      </c>
      <c r="P185" s="27" t="s">
        <v>51</v>
      </c>
      <c r="Q185" s="32" t="s">
        <v>2442</v>
      </c>
    </row>
    <row r="186" spans="1:17" x14ac:dyDescent="0.25">
      <c r="A186" s="22" t="s">
        <v>40</v>
      </c>
      <c r="B186" s="23" t="s">
        <v>220</v>
      </c>
      <c r="C186" s="23" t="s">
        <v>221</v>
      </c>
      <c r="D186" s="24"/>
      <c r="E186" s="23" t="s">
        <v>17</v>
      </c>
      <c r="F186" s="23" t="s">
        <v>51</v>
      </c>
      <c r="G186" s="24"/>
      <c r="H186" s="23" t="s">
        <v>13</v>
      </c>
      <c r="I186" s="23">
        <v>170395</v>
      </c>
      <c r="J186" s="23" t="s">
        <v>942</v>
      </c>
      <c r="K186" s="23" t="s">
        <v>1283</v>
      </c>
      <c r="L186" s="23" t="s">
        <v>942</v>
      </c>
      <c r="M186" s="23">
        <v>170395</v>
      </c>
      <c r="N186" s="25">
        <v>42857</v>
      </c>
      <c r="O186" s="23" t="s">
        <v>52</v>
      </c>
      <c r="P186" s="23" t="s">
        <v>51</v>
      </c>
      <c r="Q186" s="32" t="s">
        <v>2442</v>
      </c>
    </row>
    <row r="187" spans="1:17" x14ac:dyDescent="0.25">
      <c r="A187" s="26" t="s">
        <v>40</v>
      </c>
      <c r="B187" s="27" t="s">
        <v>199</v>
      </c>
      <c r="C187" s="27" t="s">
        <v>200</v>
      </c>
      <c r="D187" s="27" t="s">
        <v>1306</v>
      </c>
      <c r="E187" s="27" t="s">
        <v>17</v>
      </c>
      <c r="F187" s="27" t="s">
        <v>2470</v>
      </c>
      <c r="G187" s="28"/>
      <c r="H187" s="27" t="s">
        <v>13</v>
      </c>
      <c r="I187" s="27">
        <v>231932</v>
      </c>
      <c r="J187" s="27" t="s">
        <v>942</v>
      </c>
      <c r="K187" s="27" t="s">
        <v>1206</v>
      </c>
      <c r="L187" s="27" t="s">
        <v>942</v>
      </c>
      <c r="M187" s="27">
        <v>231932</v>
      </c>
      <c r="N187" s="29">
        <v>45231</v>
      </c>
      <c r="O187" s="27" t="s">
        <v>167</v>
      </c>
      <c r="P187" s="27" t="s">
        <v>51</v>
      </c>
      <c r="Q187" s="32" t="s">
        <v>2442</v>
      </c>
    </row>
    <row r="188" spans="1:17" x14ac:dyDescent="0.25">
      <c r="A188" s="22" t="s">
        <v>40</v>
      </c>
      <c r="B188" s="23" t="s">
        <v>204</v>
      </c>
      <c r="C188" s="23" t="s">
        <v>205</v>
      </c>
      <c r="D188" s="23" t="s">
        <v>1312</v>
      </c>
      <c r="E188" s="23" t="s">
        <v>17</v>
      </c>
      <c r="F188" s="23" t="s">
        <v>51</v>
      </c>
      <c r="G188" s="24"/>
      <c r="H188" s="23" t="s">
        <v>13</v>
      </c>
      <c r="I188" s="23">
        <v>150924</v>
      </c>
      <c r="J188" s="23" t="s">
        <v>942</v>
      </c>
      <c r="K188" s="23" t="s">
        <v>1206</v>
      </c>
      <c r="L188" s="23" t="s">
        <v>942</v>
      </c>
      <c r="M188" s="23">
        <v>150924</v>
      </c>
      <c r="N188" s="25">
        <v>42303</v>
      </c>
      <c r="O188" s="23" t="s">
        <v>85</v>
      </c>
      <c r="P188" s="23" t="s">
        <v>51</v>
      </c>
      <c r="Q188" s="32" t="s">
        <v>2442</v>
      </c>
    </row>
    <row r="189" spans="1:17" x14ac:dyDescent="0.25">
      <c r="A189" s="26" t="s">
        <v>40</v>
      </c>
      <c r="B189" s="27" t="s">
        <v>660</v>
      </c>
      <c r="C189" s="27" t="s">
        <v>661</v>
      </c>
      <c r="D189" s="28"/>
      <c r="E189" s="27" t="s">
        <v>26</v>
      </c>
      <c r="F189" s="27" t="s">
        <v>51</v>
      </c>
      <c r="G189" s="28"/>
      <c r="H189" s="27" t="s">
        <v>14</v>
      </c>
      <c r="I189" s="27">
        <v>230073</v>
      </c>
      <c r="J189" s="27"/>
      <c r="K189" s="27" t="s">
        <v>1206</v>
      </c>
      <c r="L189" s="27" t="s">
        <v>986</v>
      </c>
      <c r="M189" s="27">
        <v>230073</v>
      </c>
      <c r="N189" s="29">
        <v>44950</v>
      </c>
      <c r="O189" s="27" t="s">
        <v>259</v>
      </c>
      <c r="P189" s="27" t="s">
        <v>51</v>
      </c>
      <c r="Q189" s="32" t="s">
        <v>2442</v>
      </c>
    </row>
    <row r="190" spans="1:17" x14ac:dyDescent="0.25">
      <c r="A190" s="22" t="s">
        <v>40</v>
      </c>
      <c r="B190" s="23" t="s">
        <v>566</v>
      </c>
      <c r="C190" s="23" t="s">
        <v>567</v>
      </c>
      <c r="D190" s="23" t="s">
        <v>1659</v>
      </c>
      <c r="E190" s="23" t="s">
        <v>17</v>
      </c>
      <c r="F190" s="23" t="s">
        <v>51</v>
      </c>
      <c r="G190" s="24"/>
      <c r="H190" s="23" t="s">
        <v>13</v>
      </c>
      <c r="I190" s="23">
        <v>181468</v>
      </c>
      <c r="J190" s="23" t="s">
        <v>942</v>
      </c>
      <c r="K190" s="23" t="s">
        <v>1206</v>
      </c>
      <c r="L190" s="23" t="s">
        <v>986</v>
      </c>
      <c r="M190" s="23">
        <v>181468</v>
      </c>
      <c r="N190" s="25">
        <v>43430</v>
      </c>
      <c r="O190" s="23" t="s">
        <v>405</v>
      </c>
      <c r="P190" s="23" t="s">
        <v>51</v>
      </c>
      <c r="Q190" s="32" t="s">
        <v>2442</v>
      </c>
    </row>
    <row r="191" spans="1:17" x14ac:dyDescent="0.25">
      <c r="A191" s="26" t="s">
        <v>40</v>
      </c>
      <c r="B191" s="27" t="s">
        <v>536</v>
      </c>
      <c r="C191" s="27" t="s">
        <v>537</v>
      </c>
      <c r="D191" s="27" t="s">
        <v>1637</v>
      </c>
      <c r="E191" s="27" t="s">
        <v>17</v>
      </c>
      <c r="F191" s="27" t="s">
        <v>51</v>
      </c>
      <c r="G191" s="28"/>
      <c r="H191" s="27" t="s">
        <v>13</v>
      </c>
      <c r="I191" s="27">
        <v>230553</v>
      </c>
      <c r="J191" s="27" t="s">
        <v>1535</v>
      </c>
      <c r="K191" s="27" t="s">
        <v>1206</v>
      </c>
      <c r="L191" s="27" t="s">
        <v>986</v>
      </c>
      <c r="M191" s="27">
        <v>230553</v>
      </c>
      <c r="N191" s="29">
        <v>45048</v>
      </c>
      <c r="O191" s="27" t="s">
        <v>538</v>
      </c>
      <c r="P191" s="27" t="s">
        <v>51</v>
      </c>
      <c r="Q191" s="32" t="s">
        <v>2442</v>
      </c>
    </row>
    <row r="192" spans="1:17" x14ac:dyDescent="0.25">
      <c r="A192" s="22" t="s">
        <v>40</v>
      </c>
      <c r="B192" s="23" t="s">
        <v>455</v>
      </c>
      <c r="C192" s="23" t="s">
        <v>456</v>
      </c>
      <c r="D192" s="23" t="s">
        <v>1552</v>
      </c>
      <c r="E192" s="23" t="s">
        <v>17</v>
      </c>
      <c r="F192" s="23" t="s">
        <v>51</v>
      </c>
      <c r="G192" s="24"/>
      <c r="H192" s="23" t="s">
        <v>13</v>
      </c>
      <c r="I192" s="23">
        <v>230174</v>
      </c>
      <c r="J192" s="23" t="s">
        <v>1120</v>
      </c>
      <c r="K192" s="23" t="s">
        <v>1206</v>
      </c>
      <c r="L192" s="23" t="s">
        <v>986</v>
      </c>
      <c r="M192" s="23">
        <v>230174</v>
      </c>
      <c r="N192" s="25">
        <v>44970</v>
      </c>
      <c r="O192" s="23" t="s">
        <v>457</v>
      </c>
      <c r="P192" s="23" t="s">
        <v>51</v>
      </c>
      <c r="Q192" s="32" t="s">
        <v>2442</v>
      </c>
    </row>
    <row r="193" spans="1:17" x14ac:dyDescent="0.25">
      <c r="A193" s="26" t="s">
        <v>40</v>
      </c>
      <c r="B193" s="27" t="s">
        <v>412</v>
      </c>
      <c r="C193" s="27" t="s">
        <v>413</v>
      </c>
      <c r="D193" s="27" t="s">
        <v>1504</v>
      </c>
      <c r="E193" s="27" t="s">
        <v>17</v>
      </c>
      <c r="F193" s="27" t="s">
        <v>51</v>
      </c>
      <c r="G193" s="28"/>
      <c r="H193" s="27" t="s">
        <v>13</v>
      </c>
      <c r="I193" s="27">
        <v>140819</v>
      </c>
      <c r="J193" s="27" t="s">
        <v>942</v>
      </c>
      <c r="K193" s="27" t="s">
        <v>1206</v>
      </c>
      <c r="L193" s="27" t="s">
        <v>986</v>
      </c>
      <c r="M193" s="27">
        <v>140819</v>
      </c>
      <c r="N193" s="29">
        <v>41855</v>
      </c>
      <c r="O193" s="27" t="s">
        <v>414</v>
      </c>
      <c r="P193" s="27" t="s">
        <v>51</v>
      </c>
      <c r="Q193" s="32" t="s">
        <v>2442</v>
      </c>
    </row>
    <row r="194" spans="1:17" x14ac:dyDescent="0.25">
      <c r="A194" s="22" t="s">
        <v>40</v>
      </c>
      <c r="B194" s="23" t="s">
        <v>403</v>
      </c>
      <c r="C194" s="23" t="s">
        <v>404</v>
      </c>
      <c r="D194" s="23" t="s">
        <v>1498</v>
      </c>
      <c r="E194" s="23" t="s">
        <v>17</v>
      </c>
      <c r="F194" s="23" t="s">
        <v>51</v>
      </c>
      <c r="G194" s="24"/>
      <c r="H194" s="23" t="s">
        <v>13</v>
      </c>
      <c r="I194" s="23">
        <v>170849</v>
      </c>
      <c r="J194" s="23" t="s">
        <v>1535</v>
      </c>
      <c r="K194" s="23" t="s">
        <v>1206</v>
      </c>
      <c r="L194" s="23" t="s">
        <v>986</v>
      </c>
      <c r="M194" s="23">
        <v>170849</v>
      </c>
      <c r="N194" s="25">
        <v>42998</v>
      </c>
      <c r="O194" s="23" t="s">
        <v>405</v>
      </c>
      <c r="P194" s="23" t="s">
        <v>51</v>
      </c>
      <c r="Q194" s="32" t="s">
        <v>2442</v>
      </c>
    </row>
    <row r="195" spans="1:17" x14ac:dyDescent="0.25">
      <c r="A195" s="26" t="s">
        <v>40</v>
      </c>
      <c r="B195" s="27" t="s">
        <v>257</v>
      </c>
      <c r="C195" s="27" t="s">
        <v>258</v>
      </c>
      <c r="D195" s="27" t="s">
        <v>1343</v>
      </c>
      <c r="E195" s="27" t="s">
        <v>17</v>
      </c>
      <c r="F195" s="27" t="s">
        <v>51</v>
      </c>
      <c r="G195" s="28"/>
      <c r="H195" s="27" t="s">
        <v>13</v>
      </c>
      <c r="I195" s="27">
        <v>220320</v>
      </c>
      <c r="J195" s="27" t="s">
        <v>1535</v>
      </c>
      <c r="K195" s="27" t="s">
        <v>1206</v>
      </c>
      <c r="L195" s="27" t="s">
        <v>986</v>
      </c>
      <c r="M195" s="27">
        <v>220320</v>
      </c>
      <c r="N195" s="29">
        <v>44627</v>
      </c>
      <c r="O195" s="27" t="s">
        <v>259</v>
      </c>
      <c r="P195" s="27" t="s">
        <v>51</v>
      </c>
      <c r="Q195" s="32" t="s">
        <v>2442</v>
      </c>
    </row>
    <row r="196" spans="1:17" x14ac:dyDescent="0.25">
      <c r="A196" s="22" t="s">
        <v>40</v>
      </c>
      <c r="B196" s="23" t="s">
        <v>242</v>
      </c>
      <c r="C196" s="23" t="s">
        <v>243</v>
      </c>
      <c r="D196" s="23" t="s">
        <v>1338</v>
      </c>
      <c r="E196" s="23" t="s">
        <v>17</v>
      </c>
      <c r="F196" s="23" t="s">
        <v>51</v>
      </c>
      <c r="G196" s="24"/>
      <c r="H196" s="23" t="s">
        <v>13</v>
      </c>
      <c r="I196" s="23">
        <v>150712</v>
      </c>
      <c r="J196" s="23" t="s">
        <v>942</v>
      </c>
      <c r="K196" s="23" t="s">
        <v>1206</v>
      </c>
      <c r="L196" s="23" t="s">
        <v>986</v>
      </c>
      <c r="M196" s="23">
        <v>150712</v>
      </c>
      <c r="N196" s="25">
        <v>42240</v>
      </c>
      <c r="O196" s="23" t="s">
        <v>244</v>
      </c>
      <c r="P196" s="23" t="s">
        <v>51</v>
      </c>
      <c r="Q196" s="32" t="s">
        <v>2442</v>
      </c>
    </row>
    <row r="197" spans="1:17" x14ac:dyDescent="0.25">
      <c r="A197" s="26" t="s">
        <v>40</v>
      </c>
      <c r="B197" s="27" t="s">
        <v>232</v>
      </c>
      <c r="C197" s="27" t="s">
        <v>233</v>
      </c>
      <c r="D197" s="27" t="s">
        <v>1336</v>
      </c>
      <c r="E197" s="27" t="s">
        <v>17</v>
      </c>
      <c r="F197" s="27" t="s">
        <v>51</v>
      </c>
      <c r="G197" s="28"/>
      <c r="H197" s="27" t="s">
        <v>13</v>
      </c>
      <c r="I197" s="27">
        <v>190783</v>
      </c>
      <c r="J197" s="27" t="s">
        <v>942</v>
      </c>
      <c r="K197" s="27" t="s">
        <v>1206</v>
      </c>
      <c r="L197" s="27" t="s">
        <v>986</v>
      </c>
      <c r="M197" s="27">
        <v>190783</v>
      </c>
      <c r="N197" s="29">
        <v>43710</v>
      </c>
      <c r="O197" s="27" t="s">
        <v>234</v>
      </c>
      <c r="P197" s="27" t="s">
        <v>51</v>
      </c>
      <c r="Q197" s="32" t="s">
        <v>2442</v>
      </c>
    </row>
    <row r="198" spans="1:17" x14ac:dyDescent="0.25">
      <c r="A198" s="22" t="s">
        <v>40</v>
      </c>
      <c r="B198" s="23" t="s">
        <v>2579</v>
      </c>
      <c r="C198" s="23" t="s">
        <v>2580</v>
      </c>
      <c r="D198" s="23" t="s">
        <v>2581</v>
      </c>
      <c r="E198" s="23" t="s">
        <v>17</v>
      </c>
      <c r="F198" s="23" t="s">
        <v>51</v>
      </c>
      <c r="G198" s="24"/>
      <c r="H198" s="23" t="s">
        <v>13</v>
      </c>
      <c r="I198" s="23">
        <v>180202</v>
      </c>
      <c r="J198" s="23" t="s">
        <v>1535</v>
      </c>
      <c r="K198" s="23" t="s">
        <v>1206</v>
      </c>
      <c r="L198" s="23" t="s">
        <v>986</v>
      </c>
      <c r="M198" s="23">
        <v>180202</v>
      </c>
      <c r="N198" s="25">
        <v>43143</v>
      </c>
      <c r="O198" s="23" t="s">
        <v>405</v>
      </c>
      <c r="P198" s="23" t="s">
        <v>51</v>
      </c>
      <c r="Q198" s="32" t="s">
        <v>2442</v>
      </c>
    </row>
    <row r="199" spans="1:17" x14ac:dyDescent="0.25">
      <c r="A199" s="26" t="s">
        <v>40</v>
      </c>
      <c r="B199" s="27" t="s">
        <v>2582</v>
      </c>
      <c r="C199" s="27" t="s">
        <v>2583</v>
      </c>
      <c r="D199" s="27" t="s">
        <v>2584</v>
      </c>
      <c r="E199" s="27" t="s">
        <v>17</v>
      </c>
      <c r="F199" s="27" t="s">
        <v>51</v>
      </c>
      <c r="G199" s="28"/>
      <c r="H199" s="27" t="s">
        <v>13</v>
      </c>
      <c r="I199" s="27"/>
      <c r="J199" s="27" t="s">
        <v>1535</v>
      </c>
      <c r="K199" s="27" t="s">
        <v>1206</v>
      </c>
      <c r="L199" s="27" t="s">
        <v>1535</v>
      </c>
      <c r="M199" s="27">
        <v>0</v>
      </c>
      <c r="N199" s="27"/>
      <c r="O199" s="27"/>
      <c r="P199" s="27" t="s">
        <v>51</v>
      </c>
      <c r="Q199" s="32" t="s">
        <v>2442</v>
      </c>
    </row>
    <row r="200" spans="1:17" x14ac:dyDescent="0.25">
      <c r="A200" s="22" t="s">
        <v>40</v>
      </c>
      <c r="B200" s="23" t="s">
        <v>489</v>
      </c>
      <c r="C200" s="23" t="s">
        <v>490</v>
      </c>
      <c r="D200" s="23" t="s">
        <v>2585</v>
      </c>
      <c r="E200" s="23" t="s">
        <v>17</v>
      </c>
      <c r="F200" s="23" t="s">
        <v>47</v>
      </c>
      <c r="G200" s="23"/>
      <c r="H200" s="23" t="s">
        <v>13</v>
      </c>
      <c r="I200" s="23">
        <v>210363</v>
      </c>
      <c r="J200" s="23" t="s">
        <v>1535</v>
      </c>
      <c r="K200" s="23" t="s">
        <v>1206</v>
      </c>
      <c r="L200" s="23" t="s">
        <v>929</v>
      </c>
      <c r="M200" s="23">
        <v>210363</v>
      </c>
      <c r="N200" s="25">
        <v>44349</v>
      </c>
      <c r="O200" s="23" t="s">
        <v>408</v>
      </c>
      <c r="P200" s="23" t="s">
        <v>47</v>
      </c>
      <c r="Q200" s="32" t="s">
        <v>2442</v>
      </c>
    </row>
    <row r="201" spans="1:17" x14ac:dyDescent="0.25">
      <c r="A201" s="26" t="s">
        <v>40</v>
      </c>
      <c r="B201" s="27" t="s">
        <v>56</v>
      </c>
      <c r="C201" s="27" t="s">
        <v>57</v>
      </c>
      <c r="D201" s="27" t="s">
        <v>1114</v>
      </c>
      <c r="E201" s="27" t="s">
        <v>16</v>
      </c>
      <c r="F201" s="27" t="s">
        <v>47</v>
      </c>
      <c r="G201" s="27"/>
      <c r="H201" s="27" t="s">
        <v>14</v>
      </c>
      <c r="I201" s="27">
        <v>110144</v>
      </c>
      <c r="J201" s="27" t="s">
        <v>942</v>
      </c>
      <c r="K201" s="27" t="s">
        <v>1048</v>
      </c>
      <c r="L201" s="27" t="s">
        <v>929</v>
      </c>
      <c r="M201" s="27">
        <v>110144</v>
      </c>
      <c r="N201" s="29">
        <v>40575</v>
      </c>
      <c r="O201" s="27" t="s">
        <v>48</v>
      </c>
      <c r="P201" s="27" t="s">
        <v>47</v>
      </c>
      <c r="Q201" s="32" t="s">
        <v>2442</v>
      </c>
    </row>
    <row r="202" spans="1:17" x14ac:dyDescent="0.25">
      <c r="A202" s="22" t="s">
        <v>40</v>
      </c>
      <c r="B202" s="23" t="s">
        <v>67</v>
      </c>
      <c r="C202" s="23" t="s">
        <v>68</v>
      </c>
      <c r="D202" s="23" t="s">
        <v>1202</v>
      </c>
      <c r="E202" s="23" t="s">
        <v>22</v>
      </c>
      <c r="F202" s="23" t="s">
        <v>47</v>
      </c>
      <c r="G202" s="23"/>
      <c r="H202" s="23" t="s">
        <v>14</v>
      </c>
      <c r="I202" s="23">
        <v>240427</v>
      </c>
      <c r="J202" s="23" t="s">
        <v>942</v>
      </c>
      <c r="K202" s="23" t="s">
        <v>1128</v>
      </c>
      <c r="L202" s="23" t="s">
        <v>929</v>
      </c>
      <c r="M202" s="23">
        <v>240427</v>
      </c>
      <c r="N202" s="25">
        <v>45352</v>
      </c>
      <c r="O202" s="23" t="s">
        <v>48</v>
      </c>
      <c r="P202" s="23" t="s">
        <v>47</v>
      </c>
      <c r="Q202" s="32" t="s">
        <v>2442</v>
      </c>
    </row>
    <row r="203" spans="1:17" x14ac:dyDescent="0.25">
      <c r="A203" s="26" t="s">
        <v>40</v>
      </c>
      <c r="B203" s="27" t="s">
        <v>721</v>
      </c>
      <c r="C203" s="27" t="s">
        <v>759</v>
      </c>
      <c r="D203" s="28"/>
      <c r="E203" s="27" t="s">
        <v>19</v>
      </c>
      <c r="F203" s="27" t="s">
        <v>47</v>
      </c>
      <c r="G203" s="27"/>
      <c r="H203" s="27" t="s">
        <v>14</v>
      </c>
      <c r="I203" s="31" t="s">
        <v>12</v>
      </c>
      <c r="J203" s="27" t="s">
        <v>942</v>
      </c>
      <c r="K203" s="27" t="s">
        <v>2081</v>
      </c>
      <c r="L203" s="27" t="s">
        <v>942</v>
      </c>
      <c r="M203" s="31" t="s">
        <v>12</v>
      </c>
      <c r="N203" s="27"/>
      <c r="O203" s="27"/>
      <c r="P203" s="27" t="s">
        <v>47</v>
      </c>
      <c r="Q203" s="32" t="s">
        <v>2442</v>
      </c>
    </row>
    <row r="204" spans="1:17" x14ac:dyDescent="0.25">
      <c r="A204" s="22" t="s">
        <v>40</v>
      </c>
      <c r="B204" s="23" t="s">
        <v>2249</v>
      </c>
      <c r="C204" s="23" t="s">
        <v>2586</v>
      </c>
      <c r="D204" s="23" t="s">
        <v>2101</v>
      </c>
      <c r="E204" s="23" t="s">
        <v>19</v>
      </c>
      <c r="F204" s="23" t="s">
        <v>47</v>
      </c>
      <c r="G204" s="23"/>
      <c r="H204" s="23" t="s">
        <v>14</v>
      </c>
      <c r="I204" s="30" t="s">
        <v>12</v>
      </c>
      <c r="J204" s="23" t="s">
        <v>942</v>
      </c>
      <c r="K204" s="23" t="s">
        <v>2081</v>
      </c>
      <c r="L204" s="23" t="s">
        <v>942</v>
      </c>
      <c r="M204" s="30" t="s">
        <v>12</v>
      </c>
      <c r="N204" s="23"/>
      <c r="O204" s="23"/>
      <c r="P204" s="23" t="s">
        <v>47</v>
      </c>
      <c r="Q204" s="32" t="s">
        <v>2442</v>
      </c>
    </row>
    <row r="205" spans="1:17" x14ac:dyDescent="0.25">
      <c r="A205" s="26" t="s">
        <v>40</v>
      </c>
      <c r="B205" s="27" t="s">
        <v>721</v>
      </c>
      <c r="C205" s="27" t="s">
        <v>722</v>
      </c>
      <c r="D205" s="28"/>
      <c r="E205" s="27" t="s">
        <v>23</v>
      </c>
      <c r="F205" s="27" t="s">
        <v>47</v>
      </c>
      <c r="G205" s="27"/>
      <c r="H205" s="27" t="s">
        <v>14</v>
      </c>
      <c r="I205" s="27">
        <v>231287</v>
      </c>
      <c r="J205" s="27"/>
      <c r="K205" s="27" t="s">
        <v>1255</v>
      </c>
      <c r="L205" s="27" t="s">
        <v>942</v>
      </c>
      <c r="M205" s="27">
        <v>231287</v>
      </c>
      <c r="N205" s="29">
        <v>45140</v>
      </c>
      <c r="O205" s="27" t="s">
        <v>721</v>
      </c>
      <c r="P205" s="27" t="s">
        <v>47</v>
      </c>
      <c r="Q205" s="32" t="s">
        <v>2442</v>
      </c>
    </row>
    <row r="206" spans="1:17" x14ac:dyDescent="0.25">
      <c r="A206" s="22" t="s">
        <v>40</v>
      </c>
      <c r="B206" s="23" t="s">
        <v>662</v>
      </c>
      <c r="C206" s="23" t="s">
        <v>663</v>
      </c>
      <c r="D206" s="24"/>
      <c r="E206" s="23" t="s">
        <v>26</v>
      </c>
      <c r="F206" s="23" t="s">
        <v>47</v>
      </c>
      <c r="G206" s="23"/>
      <c r="H206" s="23" t="s">
        <v>14</v>
      </c>
      <c r="I206" s="23">
        <v>200469</v>
      </c>
      <c r="J206" s="23"/>
      <c r="K206" s="23" t="s">
        <v>1624</v>
      </c>
      <c r="L206" s="23" t="s">
        <v>942</v>
      </c>
      <c r="M206" s="23">
        <v>200469</v>
      </c>
      <c r="N206" s="25">
        <v>44061</v>
      </c>
      <c r="O206" s="23" t="s">
        <v>664</v>
      </c>
      <c r="P206" s="23" t="s">
        <v>47</v>
      </c>
      <c r="Q206" s="32" t="s">
        <v>2442</v>
      </c>
    </row>
    <row r="207" spans="1:17" x14ac:dyDescent="0.25">
      <c r="A207" s="26" t="s">
        <v>40</v>
      </c>
      <c r="B207" s="27" t="s">
        <v>45</v>
      </c>
      <c r="C207" s="27" t="s">
        <v>2587</v>
      </c>
      <c r="D207" s="27" t="s">
        <v>966</v>
      </c>
      <c r="E207" s="27" t="s">
        <v>24</v>
      </c>
      <c r="F207" s="27" t="s">
        <v>47</v>
      </c>
      <c r="G207" s="27"/>
      <c r="H207" s="27" t="s">
        <v>13</v>
      </c>
      <c r="I207" s="27">
        <v>231356</v>
      </c>
      <c r="J207" s="27" t="s">
        <v>942</v>
      </c>
      <c r="K207" s="27" t="s">
        <v>1283</v>
      </c>
      <c r="L207" s="27" t="s">
        <v>942</v>
      </c>
      <c r="M207" s="27">
        <v>231356</v>
      </c>
      <c r="N207" s="29">
        <v>45147</v>
      </c>
      <c r="O207" s="27" t="s">
        <v>48</v>
      </c>
      <c r="P207" s="27" t="s">
        <v>47</v>
      </c>
      <c r="Q207" s="32" t="s">
        <v>2442</v>
      </c>
    </row>
    <row r="208" spans="1:17" x14ac:dyDescent="0.25">
      <c r="A208" s="22" t="s">
        <v>40</v>
      </c>
      <c r="B208" s="23" t="s">
        <v>2588</v>
      </c>
      <c r="C208" s="23" t="s">
        <v>2589</v>
      </c>
      <c r="D208" s="23" t="s">
        <v>2590</v>
      </c>
      <c r="E208" s="23" t="s">
        <v>25</v>
      </c>
      <c r="F208" s="23" t="s">
        <v>2505</v>
      </c>
      <c r="G208" s="23"/>
      <c r="H208" s="23" t="s">
        <v>13</v>
      </c>
      <c r="I208" s="23">
        <v>170747</v>
      </c>
      <c r="J208" s="23" t="s">
        <v>942</v>
      </c>
      <c r="K208" s="23" t="s">
        <v>928</v>
      </c>
      <c r="L208" s="23" t="s">
        <v>942</v>
      </c>
      <c r="M208" s="23">
        <v>170747</v>
      </c>
      <c r="N208" s="25">
        <v>42968</v>
      </c>
      <c r="O208" s="23" t="s">
        <v>55</v>
      </c>
      <c r="P208" s="23" t="s">
        <v>47</v>
      </c>
      <c r="Q208" s="32" t="s">
        <v>2442</v>
      </c>
    </row>
    <row r="209" spans="1:17" x14ac:dyDescent="0.25">
      <c r="A209" s="26" t="s">
        <v>40</v>
      </c>
      <c r="B209" s="27" t="s">
        <v>2591</v>
      </c>
      <c r="C209" s="27" t="s">
        <v>2592</v>
      </c>
      <c r="D209" s="27" t="s">
        <v>2593</v>
      </c>
      <c r="E209" s="27" t="s">
        <v>25</v>
      </c>
      <c r="F209" s="27" t="s">
        <v>47</v>
      </c>
      <c r="G209" s="27"/>
      <c r="H209" s="27" t="s">
        <v>13</v>
      </c>
      <c r="I209" s="27">
        <v>210746</v>
      </c>
      <c r="J209" s="27" t="s">
        <v>942</v>
      </c>
      <c r="K209" s="27" t="s">
        <v>928</v>
      </c>
      <c r="L209" s="27" t="s">
        <v>942</v>
      </c>
      <c r="M209" s="27">
        <v>210746</v>
      </c>
      <c r="N209" s="29">
        <v>44431</v>
      </c>
      <c r="O209" s="27" t="s">
        <v>48</v>
      </c>
      <c r="P209" s="27" t="s">
        <v>47</v>
      </c>
      <c r="Q209" s="32" t="s">
        <v>2442</v>
      </c>
    </row>
    <row r="210" spans="1:17" x14ac:dyDescent="0.25">
      <c r="A210" s="22" t="s">
        <v>40</v>
      </c>
      <c r="B210" s="23" t="s">
        <v>2594</v>
      </c>
      <c r="C210" s="23" t="s">
        <v>2595</v>
      </c>
      <c r="D210" s="24"/>
      <c r="E210" s="23" t="s">
        <v>24</v>
      </c>
      <c r="F210" s="23" t="s">
        <v>2505</v>
      </c>
      <c r="G210" s="23"/>
      <c r="H210" s="23" t="s">
        <v>13</v>
      </c>
      <c r="I210" s="23">
        <v>190829</v>
      </c>
      <c r="J210" s="23" t="s">
        <v>942</v>
      </c>
      <c r="K210" s="23" t="s">
        <v>1283</v>
      </c>
      <c r="L210" s="23" t="s">
        <v>942</v>
      </c>
      <c r="M210" s="23">
        <v>190829</v>
      </c>
      <c r="N210" s="25">
        <v>43717</v>
      </c>
      <c r="O210" s="23" t="s">
        <v>2596</v>
      </c>
      <c r="P210" s="23" t="s">
        <v>47</v>
      </c>
      <c r="Q210" s="32" t="s">
        <v>2442</v>
      </c>
    </row>
    <row r="211" spans="1:17" x14ac:dyDescent="0.25">
      <c r="A211" s="26" t="s">
        <v>40</v>
      </c>
      <c r="B211" s="27" t="s">
        <v>747</v>
      </c>
      <c r="C211" s="27" t="s">
        <v>2597</v>
      </c>
      <c r="D211" s="27" t="s">
        <v>2098</v>
      </c>
      <c r="E211" s="27" t="s">
        <v>21</v>
      </c>
      <c r="F211" s="27" t="s">
        <v>47</v>
      </c>
      <c r="G211" s="27"/>
      <c r="H211" s="27" t="s">
        <v>13</v>
      </c>
      <c r="I211" s="27">
        <v>220304</v>
      </c>
      <c r="J211" s="27" t="s">
        <v>942</v>
      </c>
      <c r="K211" s="27" t="s">
        <v>1221</v>
      </c>
      <c r="L211" s="27" t="s">
        <v>942</v>
      </c>
      <c r="M211" s="27">
        <v>220304</v>
      </c>
      <c r="N211" s="29">
        <v>44634</v>
      </c>
      <c r="O211" s="27" t="s">
        <v>48</v>
      </c>
      <c r="P211" s="27" t="s">
        <v>47</v>
      </c>
      <c r="Q211" s="32" t="s">
        <v>2442</v>
      </c>
    </row>
    <row r="212" spans="1:17" x14ac:dyDescent="0.25">
      <c r="A212" s="22" t="s">
        <v>40</v>
      </c>
      <c r="B212" s="23" t="s">
        <v>539</v>
      </c>
      <c r="C212" s="23" t="s">
        <v>540</v>
      </c>
      <c r="D212" s="23" t="s">
        <v>1638</v>
      </c>
      <c r="E212" s="23" t="s">
        <v>17</v>
      </c>
      <c r="F212" s="23" t="s">
        <v>47</v>
      </c>
      <c r="G212" s="23"/>
      <c r="H212" s="23" t="s">
        <v>13</v>
      </c>
      <c r="I212" s="23">
        <v>221283</v>
      </c>
      <c r="J212" s="23" t="s">
        <v>942</v>
      </c>
      <c r="K212" s="23" t="s">
        <v>1206</v>
      </c>
      <c r="L212" s="23" t="s">
        <v>942</v>
      </c>
      <c r="M212" s="23">
        <v>221283</v>
      </c>
      <c r="N212" s="25">
        <v>44805</v>
      </c>
      <c r="O212" s="23" t="s">
        <v>408</v>
      </c>
      <c r="P212" s="23" t="s">
        <v>47</v>
      </c>
      <c r="Q212" s="32" t="s">
        <v>2442</v>
      </c>
    </row>
    <row r="213" spans="1:17" x14ac:dyDescent="0.25">
      <c r="A213" s="26" t="s">
        <v>40</v>
      </c>
      <c r="B213" s="27" t="s">
        <v>1629</v>
      </c>
      <c r="C213" s="27" t="s">
        <v>1630</v>
      </c>
      <c r="D213" s="27" t="s">
        <v>1631</v>
      </c>
      <c r="E213" s="27" t="s">
        <v>17</v>
      </c>
      <c r="F213" s="27" t="s">
        <v>47</v>
      </c>
      <c r="G213" s="27"/>
      <c r="H213" s="27" t="s">
        <v>13</v>
      </c>
      <c r="I213" s="27">
        <v>232094</v>
      </c>
      <c r="J213" s="27" t="s">
        <v>942</v>
      </c>
      <c r="K213" s="27" t="s">
        <v>1206</v>
      </c>
      <c r="L213" s="27" t="s">
        <v>942</v>
      </c>
      <c r="M213" s="27">
        <v>232094</v>
      </c>
      <c r="N213" s="29">
        <v>45250</v>
      </c>
      <c r="O213" s="27" t="s">
        <v>2598</v>
      </c>
      <c r="P213" s="27" t="s">
        <v>47</v>
      </c>
      <c r="Q213" s="32" t="s">
        <v>2442</v>
      </c>
    </row>
    <row r="214" spans="1:17" x14ac:dyDescent="0.25">
      <c r="A214" s="22" t="s">
        <v>743</v>
      </c>
      <c r="B214" s="23" t="s">
        <v>1058</v>
      </c>
      <c r="C214" s="23" t="s">
        <v>1059</v>
      </c>
      <c r="D214" s="24"/>
      <c r="E214" s="23" t="s">
        <v>16</v>
      </c>
      <c r="F214" s="23" t="s">
        <v>47</v>
      </c>
      <c r="G214" s="23"/>
      <c r="H214" s="23" t="s">
        <v>13</v>
      </c>
      <c r="I214" s="23"/>
      <c r="J214" s="23" t="s">
        <v>942</v>
      </c>
      <c r="K214" s="23" t="s">
        <v>1048</v>
      </c>
      <c r="L214" s="23" t="s">
        <v>942</v>
      </c>
      <c r="M214" s="23"/>
      <c r="N214" s="23"/>
      <c r="O214" s="23"/>
      <c r="P214" s="23" t="s">
        <v>47</v>
      </c>
      <c r="Q214" s="32" t="s">
        <v>2442</v>
      </c>
    </row>
    <row r="215" spans="1:17" x14ac:dyDescent="0.25">
      <c r="A215" s="26" t="s">
        <v>743</v>
      </c>
      <c r="B215" s="27" t="s">
        <v>2599</v>
      </c>
      <c r="C215" s="27" t="s">
        <v>2600</v>
      </c>
      <c r="D215" s="28"/>
      <c r="E215" s="27" t="s">
        <v>17</v>
      </c>
      <c r="F215" s="27" t="s">
        <v>47</v>
      </c>
      <c r="G215" s="27"/>
      <c r="H215" s="27" t="s">
        <v>13</v>
      </c>
      <c r="I215" s="27"/>
      <c r="J215" s="27" t="s">
        <v>942</v>
      </c>
      <c r="K215" s="27" t="s">
        <v>1206</v>
      </c>
      <c r="L215" s="27" t="s">
        <v>942</v>
      </c>
      <c r="M215" s="27"/>
      <c r="N215" s="27"/>
      <c r="O215" s="27"/>
      <c r="P215" s="27" t="s">
        <v>47</v>
      </c>
      <c r="Q215" s="32" t="s">
        <v>2442</v>
      </c>
    </row>
    <row r="216" spans="1:17" x14ac:dyDescent="0.25">
      <c r="A216" s="22" t="s">
        <v>40</v>
      </c>
      <c r="B216" s="23" t="s">
        <v>53</v>
      </c>
      <c r="C216" s="23" t="s">
        <v>54</v>
      </c>
      <c r="D216" s="23" t="s">
        <v>2601</v>
      </c>
      <c r="E216" s="23" t="s">
        <v>16</v>
      </c>
      <c r="F216" s="23" t="s">
        <v>2505</v>
      </c>
      <c r="G216" s="23"/>
      <c r="H216" s="23" t="s">
        <v>14</v>
      </c>
      <c r="I216" s="23">
        <v>231764</v>
      </c>
      <c r="J216" s="23" t="s">
        <v>942</v>
      </c>
      <c r="K216" s="23" t="s">
        <v>1048</v>
      </c>
      <c r="L216" s="23" t="s">
        <v>942</v>
      </c>
      <c r="M216" s="23">
        <v>231764</v>
      </c>
      <c r="N216" s="25">
        <v>43339</v>
      </c>
      <c r="O216" s="23" t="s">
        <v>55</v>
      </c>
      <c r="P216" s="23" t="s">
        <v>47</v>
      </c>
      <c r="Q216" s="32" t="s">
        <v>2442</v>
      </c>
    </row>
    <row r="217" spans="1:17" x14ac:dyDescent="0.25">
      <c r="A217" s="26" t="s">
        <v>40</v>
      </c>
      <c r="B217" s="27" t="s">
        <v>483</v>
      </c>
      <c r="C217" s="27" t="s">
        <v>484</v>
      </c>
      <c r="D217" s="27" t="s">
        <v>1570</v>
      </c>
      <c r="E217" s="27" t="s">
        <v>17</v>
      </c>
      <c r="F217" s="27" t="s">
        <v>47</v>
      </c>
      <c r="G217" s="27"/>
      <c r="H217" s="27" t="s">
        <v>13</v>
      </c>
      <c r="I217" s="27"/>
      <c r="J217" s="27" t="s">
        <v>942</v>
      </c>
      <c r="K217" s="27" t="s">
        <v>1206</v>
      </c>
      <c r="L217" s="27" t="s">
        <v>942</v>
      </c>
      <c r="M217" s="27">
        <v>0</v>
      </c>
      <c r="N217" s="27"/>
      <c r="O217" s="27"/>
      <c r="P217" s="27" t="s">
        <v>47</v>
      </c>
      <c r="Q217" s="32" t="s">
        <v>2442</v>
      </c>
    </row>
    <row r="218" spans="1:17" x14ac:dyDescent="0.25">
      <c r="A218" s="22" t="s">
        <v>743</v>
      </c>
      <c r="B218" s="23" t="s">
        <v>1541</v>
      </c>
      <c r="C218" s="23" t="s">
        <v>1542</v>
      </c>
      <c r="D218" s="24"/>
      <c r="E218" s="23" t="s">
        <v>17</v>
      </c>
      <c r="F218" s="23" t="s">
        <v>47</v>
      </c>
      <c r="G218" s="23"/>
      <c r="H218" s="23" t="s">
        <v>13</v>
      </c>
      <c r="I218" s="23"/>
      <c r="J218" s="23" t="s">
        <v>942</v>
      </c>
      <c r="K218" s="23" t="s">
        <v>1206</v>
      </c>
      <c r="L218" s="23" t="s">
        <v>942</v>
      </c>
      <c r="M218" s="23"/>
      <c r="N218" s="23"/>
      <c r="O218" s="23"/>
      <c r="P218" s="23" t="s">
        <v>47</v>
      </c>
      <c r="Q218" s="32" t="s">
        <v>2442</v>
      </c>
    </row>
    <row r="219" spans="1:17" x14ac:dyDescent="0.25">
      <c r="A219" s="26" t="s">
        <v>40</v>
      </c>
      <c r="B219" s="27" t="s">
        <v>65</v>
      </c>
      <c r="C219" s="27" t="s">
        <v>66</v>
      </c>
      <c r="D219" s="28"/>
      <c r="E219" s="27" t="s">
        <v>22</v>
      </c>
      <c r="F219" s="27" t="s">
        <v>2505</v>
      </c>
      <c r="G219" s="27"/>
      <c r="H219" s="27" t="s">
        <v>14</v>
      </c>
      <c r="I219" s="27">
        <v>221124</v>
      </c>
      <c r="J219" s="27" t="s">
        <v>942</v>
      </c>
      <c r="K219" s="27" t="s">
        <v>1128</v>
      </c>
      <c r="L219" s="27" t="s">
        <v>942</v>
      </c>
      <c r="M219" s="27">
        <v>221124</v>
      </c>
      <c r="N219" s="29">
        <v>44774</v>
      </c>
      <c r="O219" s="27" t="s">
        <v>55</v>
      </c>
      <c r="P219" s="27" t="s">
        <v>47</v>
      </c>
      <c r="Q219" s="32" t="s">
        <v>2442</v>
      </c>
    </row>
    <row r="220" spans="1:17" x14ac:dyDescent="0.25">
      <c r="A220" s="22" t="s">
        <v>743</v>
      </c>
      <c r="B220" s="23" t="s">
        <v>1429</v>
      </c>
      <c r="C220" s="23" t="s">
        <v>1430</v>
      </c>
      <c r="D220" s="24"/>
      <c r="E220" s="23" t="s">
        <v>17</v>
      </c>
      <c r="F220" s="23" t="s">
        <v>47</v>
      </c>
      <c r="G220" s="23"/>
      <c r="H220" s="23" t="s">
        <v>13</v>
      </c>
      <c r="I220" s="23"/>
      <c r="J220" s="23" t="s">
        <v>942</v>
      </c>
      <c r="K220" s="23" t="s">
        <v>1206</v>
      </c>
      <c r="L220" s="23" t="s">
        <v>942</v>
      </c>
      <c r="M220" s="23"/>
      <c r="N220" s="23"/>
      <c r="O220" s="23"/>
      <c r="P220" s="23" t="s">
        <v>47</v>
      </c>
      <c r="Q220" s="32" t="s">
        <v>2442</v>
      </c>
    </row>
    <row r="221" spans="1:17" x14ac:dyDescent="0.25">
      <c r="A221" s="26" t="s">
        <v>743</v>
      </c>
      <c r="B221" s="27" t="s">
        <v>1417</v>
      </c>
      <c r="C221" s="27" t="s">
        <v>1418</v>
      </c>
      <c r="D221" s="28"/>
      <c r="E221" s="27" t="s">
        <v>17</v>
      </c>
      <c r="F221" s="27" t="s">
        <v>47</v>
      </c>
      <c r="G221" s="27"/>
      <c r="H221" s="27" t="s">
        <v>13</v>
      </c>
      <c r="I221" s="27"/>
      <c r="J221" s="27" t="s">
        <v>942</v>
      </c>
      <c r="K221" s="27" t="s">
        <v>1206</v>
      </c>
      <c r="L221" s="27" t="s">
        <v>942</v>
      </c>
      <c r="M221" s="27"/>
      <c r="N221" s="27"/>
      <c r="O221" s="27"/>
      <c r="P221" s="27" t="s">
        <v>47</v>
      </c>
      <c r="Q221" s="32" t="s">
        <v>2442</v>
      </c>
    </row>
    <row r="222" spans="1:17" x14ac:dyDescent="0.25">
      <c r="A222" s="22" t="s">
        <v>40</v>
      </c>
      <c r="B222" s="23" t="s">
        <v>2602</v>
      </c>
      <c r="C222" s="23" t="s">
        <v>2603</v>
      </c>
      <c r="D222" s="23" t="s">
        <v>2101</v>
      </c>
      <c r="E222" s="23" t="s">
        <v>17</v>
      </c>
      <c r="F222" s="23" t="s">
        <v>47</v>
      </c>
      <c r="G222" s="23"/>
      <c r="H222" s="23" t="s">
        <v>13</v>
      </c>
      <c r="I222" s="23">
        <v>211117</v>
      </c>
      <c r="J222" s="23" t="s">
        <v>942</v>
      </c>
      <c r="K222" s="23" t="s">
        <v>2081</v>
      </c>
      <c r="L222" s="23" t="s">
        <v>942</v>
      </c>
      <c r="M222" s="23">
        <v>211117</v>
      </c>
      <c r="N222" s="25">
        <v>44522</v>
      </c>
      <c r="O222" s="23" t="s">
        <v>48</v>
      </c>
      <c r="P222" s="23" t="s">
        <v>47</v>
      </c>
      <c r="Q222" s="32" t="s">
        <v>2442</v>
      </c>
    </row>
    <row r="223" spans="1:17" x14ac:dyDescent="0.25">
      <c r="A223" s="26" t="s">
        <v>743</v>
      </c>
      <c r="B223" s="27" t="s">
        <v>2604</v>
      </c>
      <c r="C223" s="27" t="s">
        <v>2605</v>
      </c>
      <c r="D223" s="28"/>
      <c r="E223" s="27" t="s">
        <v>17</v>
      </c>
      <c r="F223" s="27" t="s">
        <v>47</v>
      </c>
      <c r="G223" s="27"/>
      <c r="H223" s="27" t="s">
        <v>13</v>
      </c>
      <c r="I223" s="27"/>
      <c r="J223" s="27" t="s">
        <v>942</v>
      </c>
      <c r="K223" s="27" t="s">
        <v>1206</v>
      </c>
      <c r="L223" s="27" t="s">
        <v>942</v>
      </c>
      <c r="M223" s="27"/>
      <c r="N223" s="27"/>
      <c r="O223" s="27"/>
      <c r="P223" s="27" t="s">
        <v>47</v>
      </c>
      <c r="Q223" s="32" t="s">
        <v>2442</v>
      </c>
    </row>
    <row r="224" spans="1:17" x14ac:dyDescent="0.25">
      <c r="A224" s="22" t="s">
        <v>743</v>
      </c>
      <c r="B224" s="23" t="s">
        <v>2606</v>
      </c>
      <c r="C224" s="23" t="s">
        <v>2607</v>
      </c>
      <c r="D224" s="24"/>
      <c r="E224" s="23" t="s">
        <v>17</v>
      </c>
      <c r="F224" s="23" t="s">
        <v>47</v>
      </c>
      <c r="G224" s="23"/>
      <c r="H224" s="23" t="s">
        <v>13</v>
      </c>
      <c r="I224" s="23"/>
      <c r="J224" s="23" t="s">
        <v>942</v>
      </c>
      <c r="K224" s="23" t="s">
        <v>1206</v>
      </c>
      <c r="L224" s="23" t="s">
        <v>942</v>
      </c>
      <c r="M224" s="23"/>
      <c r="N224" s="23"/>
      <c r="O224" s="23"/>
      <c r="P224" s="23" t="s">
        <v>47</v>
      </c>
      <c r="Q224" s="32" t="s">
        <v>2442</v>
      </c>
    </row>
    <row r="225" spans="1:17" x14ac:dyDescent="0.25">
      <c r="A225" s="26" t="s">
        <v>40</v>
      </c>
      <c r="B225" s="27" t="s">
        <v>1835</v>
      </c>
      <c r="C225" s="27" t="s">
        <v>2608</v>
      </c>
      <c r="D225" s="28"/>
      <c r="E225" s="27" t="s">
        <v>24</v>
      </c>
      <c r="F225" s="27" t="s">
        <v>47</v>
      </c>
      <c r="G225" s="27"/>
      <c r="H225" s="27" t="s">
        <v>13</v>
      </c>
      <c r="I225" s="27">
        <v>160801</v>
      </c>
      <c r="J225" s="27" t="s">
        <v>942</v>
      </c>
      <c r="K225" s="27" t="s">
        <v>1283</v>
      </c>
      <c r="L225" s="27" t="s">
        <v>986</v>
      </c>
      <c r="M225" s="27">
        <v>160801</v>
      </c>
      <c r="N225" s="29">
        <v>42653</v>
      </c>
      <c r="O225" s="27" t="s">
        <v>58</v>
      </c>
      <c r="P225" s="27" t="s">
        <v>47</v>
      </c>
      <c r="Q225" s="32" t="s">
        <v>2442</v>
      </c>
    </row>
    <row r="226" spans="1:17" x14ac:dyDescent="0.25">
      <c r="A226" s="22" t="s">
        <v>40</v>
      </c>
      <c r="B226" s="23" t="s">
        <v>585</v>
      </c>
      <c r="C226" s="23" t="s">
        <v>586</v>
      </c>
      <c r="D226" s="24"/>
      <c r="E226" s="23" t="s">
        <v>21</v>
      </c>
      <c r="F226" s="23" t="s">
        <v>2505</v>
      </c>
      <c r="G226" s="23"/>
      <c r="H226" s="23" t="s">
        <v>13</v>
      </c>
      <c r="I226" s="23">
        <v>103469</v>
      </c>
      <c r="J226" s="23" t="s">
        <v>942</v>
      </c>
      <c r="K226" s="23" t="s">
        <v>1221</v>
      </c>
      <c r="L226" s="23" t="s">
        <v>986</v>
      </c>
      <c r="M226" s="23">
        <v>103469</v>
      </c>
      <c r="N226" s="25">
        <v>40513</v>
      </c>
      <c r="O226" s="23" t="s">
        <v>587</v>
      </c>
      <c r="P226" s="23" t="s">
        <v>47</v>
      </c>
      <c r="Q226" s="32" t="s">
        <v>2442</v>
      </c>
    </row>
    <row r="227" spans="1:17" x14ac:dyDescent="0.25">
      <c r="A227" s="26" t="s">
        <v>40</v>
      </c>
      <c r="B227" s="27" t="s">
        <v>2609</v>
      </c>
      <c r="C227" s="27" t="s">
        <v>2610</v>
      </c>
      <c r="D227" s="27" t="s">
        <v>2611</v>
      </c>
      <c r="E227" s="27" t="s">
        <v>25</v>
      </c>
      <c r="F227" s="27" t="s">
        <v>47</v>
      </c>
      <c r="G227" s="27"/>
      <c r="H227" s="27" t="s">
        <v>13</v>
      </c>
      <c r="I227" s="27">
        <v>170103</v>
      </c>
      <c r="J227" s="27" t="s">
        <v>942</v>
      </c>
      <c r="K227" s="27" t="s">
        <v>928</v>
      </c>
      <c r="L227" s="27" t="s">
        <v>986</v>
      </c>
      <c r="M227" s="27">
        <v>170103</v>
      </c>
      <c r="N227" s="29">
        <v>42767</v>
      </c>
      <c r="O227" s="27" t="s">
        <v>58</v>
      </c>
      <c r="P227" s="27" t="s">
        <v>47</v>
      </c>
      <c r="Q227" s="32" t="s">
        <v>2442</v>
      </c>
    </row>
    <row r="228" spans="1:17" x14ac:dyDescent="0.25">
      <c r="A228" s="22" t="s">
        <v>40</v>
      </c>
      <c r="B228" s="23" t="s">
        <v>432</v>
      </c>
      <c r="C228" s="23" t="s">
        <v>433</v>
      </c>
      <c r="D228" s="23" t="s">
        <v>1537</v>
      </c>
      <c r="E228" s="23" t="s">
        <v>17</v>
      </c>
      <c r="F228" s="23" t="s">
        <v>47</v>
      </c>
      <c r="G228" s="23"/>
      <c r="H228" s="23" t="s">
        <v>13</v>
      </c>
      <c r="I228" s="23">
        <v>160661</v>
      </c>
      <c r="J228" s="23" t="s">
        <v>942</v>
      </c>
      <c r="K228" s="23" t="s">
        <v>1624</v>
      </c>
      <c r="L228" s="23" t="s">
        <v>986</v>
      </c>
      <c r="M228" s="23">
        <v>160661</v>
      </c>
      <c r="N228" s="25">
        <v>42606</v>
      </c>
      <c r="O228" s="23" t="s">
        <v>380</v>
      </c>
      <c r="P228" s="23" t="s">
        <v>47</v>
      </c>
      <c r="Q228" s="32" t="s">
        <v>2442</v>
      </c>
    </row>
    <row r="229" spans="1:17" x14ac:dyDescent="0.25">
      <c r="A229" s="26" t="s">
        <v>40</v>
      </c>
      <c r="B229" s="27" t="s">
        <v>378</v>
      </c>
      <c r="C229" s="27" t="s">
        <v>379</v>
      </c>
      <c r="D229" s="27" t="s">
        <v>1479</v>
      </c>
      <c r="E229" s="27" t="s">
        <v>17</v>
      </c>
      <c r="F229" s="27" t="s">
        <v>47</v>
      </c>
      <c r="G229" s="27"/>
      <c r="H229" s="27" t="s">
        <v>13</v>
      </c>
      <c r="I229" s="27">
        <v>141230</v>
      </c>
      <c r="J229" s="27" t="s">
        <v>942</v>
      </c>
      <c r="K229" s="27" t="s">
        <v>1206</v>
      </c>
      <c r="L229" s="27" t="s">
        <v>986</v>
      </c>
      <c r="M229" s="27">
        <v>141230</v>
      </c>
      <c r="N229" s="29">
        <v>41943</v>
      </c>
      <c r="O229" s="27" t="s">
        <v>380</v>
      </c>
      <c r="P229" s="27" t="s">
        <v>47</v>
      </c>
      <c r="Q229" s="32" t="s">
        <v>2442</v>
      </c>
    </row>
    <row r="230" spans="1:17" x14ac:dyDescent="0.25">
      <c r="A230" s="22" t="s">
        <v>40</v>
      </c>
      <c r="B230" s="23" t="s">
        <v>2612</v>
      </c>
      <c r="C230" s="23" t="s">
        <v>2613</v>
      </c>
      <c r="D230" s="23" t="s">
        <v>2614</v>
      </c>
      <c r="E230" s="23" t="s">
        <v>17</v>
      </c>
      <c r="F230" s="23" t="s">
        <v>47</v>
      </c>
      <c r="G230" s="23"/>
      <c r="H230" s="23" t="s">
        <v>13</v>
      </c>
      <c r="I230" s="23">
        <v>220473</v>
      </c>
      <c r="J230" s="23" t="s">
        <v>1535</v>
      </c>
      <c r="K230" s="23" t="s">
        <v>1206</v>
      </c>
      <c r="L230" s="23" t="s">
        <v>986</v>
      </c>
      <c r="M230" s="23">
        <v>220473</v>
      </c>
      <c r="N230" s="25">
        <v>44652</v>
      </c>
      <c r="O230" s="23" t="s">
        <v>2615</v>
      </c>
      <c r="P230" s="23" t="s">
        <v>47</v>
      </c>
      <c r="Q230" s="32" t="s">
        <v>2442</v>
      </c>
    </row>
    <row r="231" spans="1:17" x14ac:dyDescent="0.25">
      <c r="A231" s="26" t="s">
        <v>40</v>
      </c>
      <c r="B231" s="27" t="s">
        <v>1483</v>
      </c>
      <c r="C231" s="27" t="s">
        <v>1484</v>
      </c>
      <c r="D231" s="28"/>
      <c r="E231" s="27" t="s">
        <v>23</v>
      </c>
      <c r="F231" s="27" t="s">
        <v>78</v>
      </c>
      <c r="G231" s="27"/>
      <c r="H231" s="27" t="s">
        <v>13</v>
      </c>
      <c r="I231" s="31" t="s">
        <v>12</v>
      </c>
      <c r="J231" s="27" t="s">
        <v>942</v>
      </c>
      <c r="K231" s="27" t="s">
        <v>1255</v>
      </c>
      <c r="L231" s="27" t="s">
        <v>942</v>
      </c>
      <c r="M231" s="31" t="s">
        <v>12</v>
      </c>
      <c r="N231" s="27"/>
      <c r="O231" s="27"/>
      <c r="P231" s="27" t="s">
        <v>78</v>
      </c>
      <c r="Q231" s="32" t="s">
        <v>2442</v>
      </c>
    </row>
    <row r="232" spans="1:17" x14ac:dyDescent="0.25">
      <c r="A232" s="22" t="s">
        <v>40</v>
      </c>
      <c r="B232" s="23" t="s">
        <v>561</v>
      </c>
      <c r="C232" s="23" t="s">
        <v>562</v>
      </c>
      <c r="D232" s="23" t="s">
        <v>1653</v>
      </c>
      <c r="E232" s="23" t="s">
        <v>17</v>
      </c>
      <c r="F232" s="23" t="s">
        <v>78</v>
      </c>
      <c r="G232" s="23"/>
      <c r="H232" s="23" t="s">
        <v>14</v>
      </c>
      <c r="I232" s="23">
        <v>220909</v>
      </c>
      <c r="J232" s="23" t="s">
        <v>942</v>
      </c>
      <c r="K232" s="23" t="s">
        <v>1206</v>
      </c>
      <c r="L232" s="23" t="s">
        <v>942</v>
      </c>
      <c r="M232" s="23">
        <v>220909</v>
      </c>
      <c r="N232" s="25">
        <v>44743</v>
      </c>
      <c r="O232" s="23" t="s">
        <v>563</v>
      </c>
      <c r="P232" s="23" t="s">
        <v>78</v>
      </c>
      <c r="Q232" s="32" t="s">
        <v>2442</v>
      </c>
    </row>
    <row r="233" spans="1:17" x14ac:dyDescent="0.25">
      <c r="A233" s="26" t="s">
        <v>40</v>
      </c>
      <c r="B233" s="27" t="s">
        <v>462</v>
      </c>
      <c r="C233" s="27" t="s">
        <v>463</v>
      </c>
      <c r="D233" s="27" t="s">
        <v>2616</v>
      </c>
      <c r="E233" s="27" t="s">
        <v>17</v>
      </c>
      <c r="F233" s="27" t="s">
        <v>78</v>
      </c>
      <c r="G233" s="27"/>
      <c r="H233" s="27" t="s">
        <v>13</v>
      </c>
      <c r="I233" s="27">
        <v>211054</v>
      </c>
      <c r="J233" s="27" t="s">
        <v>1535</v>
      </c>
      <c r="K233" s="27" t="s">
        <v>1206</v>
      </c>
      <c r="L233" s="27" t="s">
        <v>942</v>
      </c>
      <c r="M233" s="27">
        <v>211054</v>
      </c>
      <c r="N233" s="29">
        <v>44508</v>
      </c>
      <c r="O233" s="27" t="s">
        <v>563</v>
      </c>
      <c r="P233" s="27" t="s">
        <v>78</v>
      </c>
      <c r="Q233" s="32" t="s">
        <v>2442</v>
      </c>
    </row>
    <row r="234" spans="1:17" x14ac:dyDescent="0.25">
      <c r="A234" s="22" t="s">
        <v>743</v>
      </c>
      <c r="B234" s="23" t="s">
        <v>2617</v>
      </c>
      <c r="C234" s="23" t="s">
        <v>2618</v>
      </c>
      <c r="D234" s="24"/>
      <c r="E234" s="23" t="s">
        <v>17</v>
      </c>
      <c r="F234" s="23" t="s">
        <v>78</v>
      </c>
      <c r="G234" s="23"/>
      <c r="H234" s="23" t="s">
        <v>13</v>
      </c>
      <c r="I234" s="23"/>
      <c r="J234" s="23" t="s">
        <v>942</v>
      </c>
      <c r="K234" s="23" t="s">
        <v>1206</v>
      </c>
      <c r="L234" s="23" t="s">
        <v>942</v>
      </c>
      <c r="M234" s="23"/>
      <c r="N234" s="23"/>
      <c r="O234" s="23"/>
      <c r="P234" s="23" t="s">
        <v>78</v>
      </c>
      <c r="Q234" s="32" t="s">
        <v>2442</v>
      </c>
    </row>
    <row r="235" spans="1:17" x14ac:dyDescent="0.25">
      <c r="A235" s="26" t="s">
        <v>40</v>
      </c>
      <c r="B235" s="27" t="s">
        <v>336</v>
      </c>
      <c r="C235" s="27" t="s">
        <v>337</v>
      </c>
      <c r="D235" s="27" t="s">
        <v>1445</v>
      </c>
      <c r="E235" s="27" t="s">
        <v>17</v>
      </c>
      <c r="F235" s="27" t="s">
        <v>78</v>
      </c>
      <c r="G235" s="27"/>
      <c r="H235" s="27" t="s">
        <v>13</v>
      </c>
      <c r="I235" s="27">
        <v>232054</v>
      </c>
      <c r="J235" s="27" t="s">
        <v>942</v>
      </c>
      <c r="K235" s="27" t="s">
        <v>1206</v>
      </c>
      <c r="L235" s="27" t="s">
        <v>942</v>
      </c>
      <c r="M235" s="27">
        <v>232054</v>
      </c>
      <c r="N235" s="29">
        <v>45243</v>
      </c>
      <c r="O235" s="27" t="s">
        <v>102</v>
      </c>
      <c r="P235" s="27" t="s">
        <v>78</v>
      </c>
      <c r="Q235" s="32" t="s">
        <v>2442</v>
      </c>
    </row>
    <row r="236" spans="1:17" x14ac:dyDescent="0.25">
      <c r="A236" s="22" t="s">
        <v>743</v>
      </c>
      <c r="B236" s="23" t="s">
        <v>1442</v>
      </c>
      <c r="C236" s="23" t="s">
        <v>1443</v>
      </c>
      <c r="D236" s="24"/>
      <c r="E236" s="23" t="s">
        <v>17</v>
      </c>
      <c r="F236" s="23" t="s">
        <v>78</v>
      </c>
      <c r="G236" s="23"/>
      <c r="H236" s="23" t="s">
        <v>13</v>
      </c>
      <c r="I236" s="23"/>
      <c r="J236" s="23" t="s">
        <v>942</v>
      </c>
      <c r="K236" s="23" t="s">
        <v>1206</v>
      </c>
      <c r="L236" s="23" t="s">
        <v>942</v>
      </c>
      <c r="M236" s="23"/>
      <c r="N236" s="23"/>
      <c r="O236" s="23"/>
      <c r="P236" s="23" t="s">
        <v>78</v>
      </c>
      <c r="Q236" s="32" t="s">
        <v>2442</v>
      </c>
    </row>
    <row r="237" spans="1:17" x14ac:dyDescent="0.25">
      <c r="A237" s="26" t="s">
        <v>743</v>
      </c>
      <c r="B237" s="27" t="s">
        <v>1426</v>
      </c>
      <c r="C237" s="27" t="s">
        <v>1427</v>
      </c>
      <c r="D237" s="28"/>
      <c r="E237" s="27" t="s">
        <v>17</v>
      </c>
      <c r="F237" s="27" t="s">
        <v>78</v>
      </c>
      <c r="G237" s="27"/>
      <c r="H237" s="27" t="s">
        <v>13</v>
      </c>
      <c r="I237" s="27"/>
      <c r="J237" s="27" t="s">
        <v>942</v>
      </c>
      <c r="K237" s="27" t="s">
        <v>1206</v>
      </c>
      <c r="L237" s="27" t="s">
        <v>942</v>
      </c>
      <c r="M237" s="27"/>
      <c r="N237" s="27"/>
      <c r="O237" s="27"/>
      <c r="P237" s="27" t="s">
        <v>78</v>
      </c>
      <c r="Q237" s="32" t="s">
        <v>2442</v>
      </c>
    </row>
    <row r="238" spans="1:17" x14ac:dyDescent="0.25">
      <c r="A238" s="22" t="s">
        <v>40</v>
      </c>
      <c r="B238" s="23" t="s">
        <v>76</v>
      </c>
      <c r="C238" s="23" t="s">
        <v>77</v>
      </c>
      <c r="D238" s="23" t="s">
        <v>1214</v>
      </c>
      <c r="E238" s="23" t="s">
        <v>17</v>
      </c>
      <c r="F238" s="23" t="s">
        <v>78</v>
      </c>
      <c r="G238" s="23"/>
      <c r="H238" s="23" t="s">
        <v>13</v>
      </c>
      <c r="I238" s="23">
        <v>180362</v>
      </c>
      <c r="J238" s="23" t="s">
        <v>2619</v>
      </c>
      <c r="K238" s="23" t="s">
        <v>1206</v>
      </c>
      <c r="L238" s="23" t="s">
        <v>942</v>
      </c>
      <c r="M238" s="23">
        <v>180362</v>
      </c>
      <c r="N238" s="25">
        <v>43165</v>
      </c>
      <c r="O238" s="23" t="s">
        <v>79</v>
      </c>
      <c r="P238" s="23" t="s">
        <v>78</v>
      </c>
      <c r="Q238" s="32" t="s">
        <v>2442</v>
      </c>
    </row>
    <row r="239" spans="1:17" x14ac:dyDescent="0.25">
      <c r="A239" s="26" t="s">
        <v>743</v>
      </c>
      <c r="B239" s="27" t="s">
        <v>1409</v>
      </c>
      <c r="C239" s="27" t="s">
        <v>1410</v>
      </c>
      <c r="D239" s="28"/>
      <c r="E239" s="27" t="s">
        <v>17</v>
      </c>
      <c r="F239" s="27" t="s">
        <v>78</v>
      </c>
      <c r="G239" s="27"/>
      <c r="H239" s="27" t="s">
        <v>13</v>
      </c>
      <c r="I239" s="27"/>
      <c r="J239" s="27" t="s">
        <v>942</v>
      </c>
      <c r="K239" s="27" t="s">
        <v>1206</v>
      </c>
      <c r="L239" s="27" t="s">
        <v>942</v>
      </c>
      <c r="M239" s="27"/>
      <c r="N239" s="27"/>
      <c r="O239" s="27"/>
      <c r="P239" s="27" t="s">
        <v>78</v>
      </c>
      <c r="Q239" s="32" t="s">
        <v>2442</v>
      </c>
    </row>
    <row r="240" spans="1:17" x14ac:dyDescent="0.25">
      <c r="A240" s="22" t="s">
        <v>40</v>
      </c>
      <c r="B240" s="23" t="s">
        <v>100</v>
      </c>
      <c r="C240" s="23" t="s">
        <v>101</v>
      </c>
      <c r="D240" s="23" t="s">
        <v>1235</v>
      </c>
      <c r="E240" s="23" t="s">
        <v>17</v>
      </c>
      <c r="F240" s="23" t="s">
        <v>78</v>
      </c>
      <c r="G240" s="23"/>
      <c r="H240" s="23" t="s">
        <v>13</v>
      </c>
      <c r="I240" s="23">
        <v>221284</v>
      </c>
      <c r="J240" s="23" t="s">
        <v>942</v>
      </c>
      <c r="K240" s="23" t="s">
        <v>1206</v>
      </c>
      <c r="L240" s="23" t="s">
        <v>942</v>
      </c>
      <c r="M240" s="23">
        <v>221284</v>
      </c>
      <c r="N240" s="25">
        <v>44805</v>
      </c>
      <c r="O240" s="23" t="s">
        <v>102</v>
      </c>
      <c r="P240" s="23" t="s">
        <v>78</v>
      </c>
      <c r="Q240" s="32" t="s">
        <v>2442</v>
      </c>
    </row>
    <row r="241" spans="1:17" x14ac:dyDescent="0.25">
      <c r="A241" s="26" t="s">
        <v>40</v>
      </c>
      <c r="B241" s="27" t="s">
        <v>305</v>
      </c>
      <c r="C241" s="27" t="s">
        <v>306</v>
      </c>
      <c r="D241" s="27" t="s">
        <v>2620</v>
      </c>
      <c r="E241" s="27" t="s">
        <v>17</v>
      </c>
      <c r="F241" s="27" t="s">
        <v>78</v>
      </c>
      <c r="G241" s="27"/>
      <c r="H241" s="27" t="s">
        <v>13</v>
      </c>
      <c r="I241" s="27">
        <v>240025</v>
      </c>
      <c r="J241" s="27" t="s">
        <v>942</v>
      </c>
      <c r="K241" s="27" t="s">
        <v>1206</v>
      </c>
      <c r="L241" s="27" t="s">
        <v>942</v>
      </c>
      <c r="M241" s="27">
        <v>240025</v>
      </c>
      <c r="N241" s="29">
        <v>45299</v>
      </c>
      <c r="O241" s="27" t="s">
        <v>213</v>
      </c>
      <c r="P241" s="27" t="s">
        <v>78</v>
      </c>
      <c r="Q241" s="32" t="s">
        <v>2442</v>
      </c>
    </row>
    <row r="242" spans="1:17" x14ac:dyDescent="0.25">
      <c r="A242" s="22" t="s">
        <v>743</v>
      </c>
      <c r="B242" s="23" t="s">
        <v>1399</v>
      </c>
      <c r="C242" s="23" t="s">
        <v>1400</v>
      </c>
      <c r="D242" s="24"/>
      <c r="E242" s="23" t="s">
        <v>17</v>
      </c>
      <c r="F242" s="23" t="s">
        <v>78</v>
      </c>
      <c r="G242" s="23"/>
      <c r="H242" s="23" t="s">
        <v>13</v>
      </c>
      <c r="I242" s="23"/>
      <c r="J242" s="23" t="s">
        <v>942</v>
      </c>
      <c r="K242" s="23" t="s">
        <v>1206</v>
      </c>
      <c r="L242" s="23" t="s">
        <v>942</v>
      </c>
      <c r="M242" s="23"/>
      <c r="N242" s="23"/>
      <c r="O242" s="23"/>
      <c r="P242" s="23" t="s">
        <v>78</v>
      </c>
      <c r="Q242" s="32" t="s">
        <v>2442</v>
      </c>
    </row>
    <row r="243" spans="1:17" x14ac:dyDescent="0.25">
      <c r="A243" s="26" t="s">
        <v>743</v>
      </c>
      <c r="B243" s="27" t="s">
        <v>1373</v>
      </c>
      <c r="C243" s="27" t="s">
        <v>1374</v>
      </c>
      <c r="D243" s="28"/>
      <c r="E243" s="27" t="s">
        <v>17</v>
      </c>
      <c r="F243" s="27" t="s">
        <v>78</v>
      </c>
      <c r="G243" s="27"/>
      <c r="H243" s="27" t="s">
        <v>13</v>
      </c>
      <c r="I243" s="27"/>
      <c r="J243" s="27" t="s">
        <v>942</v>
      </c>
      <c r="K243" s="27" t="s">
        <v>1206</v>
      </c>
      <c r="L243" s="27" t="s">
        <v>942</v>
      </c>
      <c r="M243" s="27"/>
      <c r="N243" s="27"/>
      <c r="O243" s="27"/>
      <c r="P243" s="27" t="s">
        <v>78</v>
      </c>
      <c r="Q243" s="32" t="s">
        <v>2442</v>
      </c>
    </row>
    <row r="244" spans="1:17" x14ac:dyDescent="0.25">
      <c r="A244" s="22" t="s">
        <v>40</v>
      </c>
      <c r="B244" s="23" t="s">
        <v>211</v>
      </c>
      <c r="C244" s="23" t="s">
        <v>212</v>
      </c>
      <c r="D244" s="23" t="s">
        <v>1315</v>
      </c>
      <c r="E244" s="23" t="s">
        <v>17</v>
      </c>
      <c r="F244" s="23" t="s">
        <v>78</v>
      </c>
      <c r="G244" s="23"/>
      <c r="H244" s="23" t="s">
        <v>13</v>
      </c>
      <c r="I244" s="23">
        <v>231399</v>
      </c>
      <c r="J244" s="23" t="s">
        <v>942</v>
      </c>
      <c r="K244" s="23" t="s">
        <v>1206</v>
      </c>
      <c r="L244" s="23" t="s">
        <v>942</v>
      </c>
      <c r="M244" s="23">
        <v>231399</v>
      </c>
      <c r="N244" s="25">
        <v>45152</v>
      </c>
      <c r="O244" s="23" t="s">
        <v>213</v>
      </c>
      <c r="P244" s="23" t="s">
        <v>78</v>
      </c>
      <c r="Q244" s="32" t="s">
        <v>2442</v>
      </c>
    </row>
    <row r="245" spans="1:17" x14ac:dyDescent="0.25">
      <c r="A245" s="26" t="s">
        <v>40</v>
      </c>
      <c r="B245" s="27" t="s">
        <v>175</v>
      </c>
      <c r="C245" s="27" t="s">
        <v>176</v>
      </c>
      <c r="D245" s="27" t="s">
        <v>1279</v>
      </c>
      <c r="E245" s="27" t="s">
        <v>17</v>
      </c>
      <c r="F245" s="27" t="s">
        <v>78</v>
      </c>
      <c r="G245" s="27"/>
      <c r="H245" s="27" t="s">
        <v>13</v>
      </c>
      <c r="I245" s="27">
        <v>221489</v>
      </c>
      <c r="J245" s="27" t="s">
        <v>1535</v>
      </c>
      <c r="K245" s="27" t="s">
        <v>1206</v>
      </c>
      <c r="L245" s="27" t="s">
        <v>942</v>
      </c>
      <c r="M245" s="27">
        <v>221489</v>
      </c>
      <c r="N245" s="29">
        <v>44837</v>
      </c>
      <c r="O245" s="27" t="s">
        <v>213</v>
      </c>
      <c r="P245" s="27" t="s">
        <v>78</v>
      </c>
      <c r="Q245" s="32" t="s">
        <v>2442</v>
      </c>
    </row>
    <row r="246" spans="1:17" x14ac:dyDescent="0.25">
      <c r="A246" s="22" t="s">
        <v>40</v>
      </c>
      <c r="B246" s="23" t="s">
        <v>94</v>
      </c>
      <c r="C246" s="23" t="s">
        <v>95</v>
      </c>
      <c r="D246" s="23" t="s">
        <v>1233</v>
      </c>
      <c r="E246" s="23" t="s">
        <v>17</v>
      </c>
      <c r="F246" s="23" t="s">
        <v>78</v>
      </c>
      <c r="G246" s="23"/>
      <c r="H246" s="23" t="s">
        <v>13</v>
      </c>
      <c r="I246" s="23">
        <v>220290</v>
      </c>
      <c r="J246" s="23" t="s">
        <v>1535</v>
      </c>
      <c r="K246" s="23" t="s">
        <v>1206</v>
      </c>
      <c r="L246" s="23" t="s">
        <v>986</v>
      </c>
      <c r="M246" s="23">
        <v>220290</v>
      </c>
      <c r="N246" s="25">
        <v>44621</v>
      </c>
      <c r="O246" s="23" t="s">
        <v>96</v>
      </c>
      <c r="P246" s="23" t="s">
        <v>78</v>
      </c>
      <c r="Q246" s="32" t="s">
        <v>2442</v>
      </c>
    </row>
    <row r="247" spans="1:17" x14ac:dyDescent="0.25">
      <c r="A247" s="26" t="s">
        <v>40</v>
      </c>
      <c r="B247" s="27" t="s">
        <v>285</v>
      </c>
      <c r="C247" s="27" t="s">
        <v>286</v>
      </c>
      <c r="D247" s="27" t="s">
        <v>1393</v>
      </c>
      <c r="E247" s="27" t="s">
        <v>17</v>
      </c>
      <c r="F247" s="27" t="s">
        <v>78</v>
      </c>
      <c r="G247" s="27"/>
      <c r="H247" s="27" t="s">
        <v>13</v>
      </c>
      <c r="I247" s="27">
        <v>180426</v>
      </c>
      <c r="J247" s="27" t="s">
        <v>1535</v>
      </c>
      <c r="K247" s="27" t="s">
        <v>1283</v>
      </c>
      <c r="L247" s="27" t="s">
        <v>986</v>
      </c>
      <c r="M247" s="27">
        <v>180426</v>
      </c>
      <c r="N247" s="29">
        <v>43178</v>
      </c>
      <c r="O247" s="27" t="s">
        <v>287</v>
      </c>
      <c r="P247" s="27" t="s">
        <v>78</v>
      </c>
      <c r="Q247" s="32" t="s">
        <v>2442</v>
      </c>
    </row>
    <row r="248" spans="1:17" x14ac:dyDescent="0.25">
      <c r="A248" s="22" t="s">
        <v>40</v>
      </c>
      <c r="B248" s="23" t="s">
        <v>486</v>
      </c>
      <c r="C248" s="23" t="s">
        <v>487</v>
      </c>
      <c r="D248" s="24"/>
      <c r="E248" s="23" t="s">
        <v>17</v>
      </c>
      <c r="F248" s="23" t="s">
        <v>115</v>
      </c>
      <c r="G248" s="23"/>
      <c r="H248" s="23" t="s">
        <v>13</v>
      </c>
      <c r="I248" s="23">
        <v>230846</v>
      </c>
      <c r="J248" s="23" t="s">
        <v>942</v>
      </c>
      <c r="K248" s="23" t="s">
        <v>1283</v>
      </c>
      <c r="L248" s="23" t="s">
        <v>942</v>
      </c>
      <c r="M248" s="23">
        <v>230846</v>
      </c>
      <c r="N248" s="25">
        <v>43157</v>
      </c>
      <c r="O248" s="23" t="s">
        <v>488</v>
      </c>
      <c r="P248" s="23" t="s">
        <v>115</v>
      </c>
      <c r="Q248" s="32" t="s">
        <v>2442</v>
      </c>
    </row>
    <row r="249" spans="1:17" x14ac:dyDescent="0.25">
      <c r="A249" s="26" t="s">
        <v>40</v>
      </c>
      <c r="B249" s="27" t="s">
        <v>430</v>
      </c>
      <c r="C249" s="27" t="s">
        <v>431</v>
      </c>
      <c r="D249" s="27" t="s">
        <v>1528</v>
      </c>
      <c r="E249" s="27" t="s">
        <v>17</v>
      </c>
      <c r="F249" s="27" t="s">
        <v>152</v>
      </c>
      <c r="G249" s="28"/>
      <c r="H249" s="27" t="s">
        <v>13</v>
      </c>
      <c r="I249" s="27">
        <v>220037</v>
      </c>
      <c r="J249" s="27" t="s">
        <v>942</v>
      </c>
      <c r="K249" s="27" t="s">
        <v>1283</v>
      </c>
      <c r="L249" s="27" t="s">
        <v>942</v>
      </c>
      <c r="M249" s="27">
        <v>220037</v>
      </c>
      <c r="N249" s="29">
        <v>44585</v>
      </c>
      <c r="O249" s="27" t="s">
        <v>332</v>
      </c>
      <c r="P249" s="27" t="s">
        <v>115</v>
      </c>
      <c r="Q249" s="32" t="s">
        <v>2442</v>
      </c>
    </row>
    <row r="250" spans="1:17" x14ac:dyDescent="0.25">
      <c r="A250" s="22" t="s">
        <v>40</v>
      </c>
      <c r="B250" s="23" t="s">
        <v>384</v>
      </c>
      <c r="C250" s="23" t="s">
        <v>385</v>
      </c>
      <c r="D250" s="23" t="s">
        <v>1481</v>
      </c>
      <c r="E250" s="23" t="s">
        <v>17</v>
      </c>
      <c r="F250" s="23" t="s">
        <v>115</v>
      </c>
      <c r="G250" s="23"/>
      <c r="H250" s="23" t="s">
        <v>13</v>
      </c>
      <c r="I250" s="23">
        <v>220902</v>
      </c>
      <c r="J250" s="23" t="s">
        <v>942</v>
      </c>
      <c r="K250" s="23" t="s">
        <v>1283</v>
      </c>
      <c r="L250" s="23" t="s">
        <v>942</v>
      </c>
      <c r="M250" s="23">
        <v>220902</v>
      </c>
      <c r="N250" s="25">
        <v>44739</v>
      </c>
      <c r="O250" s="23" t="s">
        <v>332</v>
      </c>
      <c r="P250" s="23" t="s">
        <v>115</v>
      </c>
      <c r="Q250" s="32" t="s">
        <v>2442</v>
      </c>
    </row>
    <row r="251" spans="1:17" x14ac:dyDescent="0.25">
      <c r="A251" s="26" t="s">
        <v>40</v>
      </c>
      <c r="B251" s="27" t="s">
        <v>2621</v>
      </c>
      <c r="C251" s="27" t="s">
        <v>2622</v>
      </c>
      <c r="D251" s="27" t="s">
        <v>2623</v>
      </c>
      <c r="E251" s="27" t="s">
        <v>22</v>
      </c>
      <c r="F251" s="27" t="s">
        <v>115</v>
      </c>
      <c r="G251" s="27"/>
      <c r="H251" s="27" t="s">
        <v>14</v>
      </c>
      <c r="I251" s="27">
        <v>232100</v>
      </c>
      <c r="J251" s="27" t="s">
        <v>942</v>
      </c>
      <c r="K251" s="27" t="s">
        <v>1128</v>
      </c>
      <c r="L251" s="27" t="s">
        <v>942</v>
      </c>
      <c r="M251" s="27">
        <v>232100</v>
      </c>
      <c r="N251" s="29">
        <v>45250</v>
      </c>
      <c r="O251" s="27" t="s">
        <v>134</v>
      </c>
      <c r="P251" s="27" t="s">
        <v>115</v>
      </c>
      <c r="Q251" s="32" t="s">
        <v>2442</v>
      </c>
    </row>
    <row r="252" spans="1:17" x14ac:dyDescent="0.25">
      <c r="A252" s="22" t="s">
        <v>743</v>
      </c>
      <c r="B252" s="23" t="s">
        <v>115</v>
      </c>
      <c r="C252" s="23" t="s">
        <v>1166</v>
      </c>
      <c r="D252" s="24"/>
      <c r="E252" s="23" t="s">
        <v>22</v>
      </c>
      <c r="F252" s="23" t="s">
        <v>115</v>
      </c>
      <c r="G252" s="23"/>
      <c r="H252" s="23" t="s">
        <v>13</v>
      </c>
      <c r="I252" s="23"/>
      <c r="J252" s="23" t="s">
        <v>942</v>
      </c>
      <c r="K252" s="23" t="s">
        <v>1128</v>
      </c>
      <c r="L252" s="23" t="s">
        <v>942</v>
      </c>
      <c r="M252" s="23"/>
      <c r="N252" s="23"/>
      <c r="O252" s="23"/>
      <c r="P252" s="23" t="s">
        <v>115</v>
      </c>
      <c r="Q252" s="32" t="s">
        <v>2442</v>
      </c>
    </row>
    <row r="253" spans="1:17" x14ac:dyDescent="0.25">
      <c r="A253" s="26" t="s">
        <v>40</v>
      </c>
      <c r="B253" s="27" t="s">
        <v>356</v>
      </c>
      <c r="C253" s="27" t="s">
        <v>357</v>
      </c>
      <c r="D253" s="28"/>
      <c r="E253" s="27" t="s">
        <v>17</v>
      </c>
      <c r="F253" s="27" t="s">
        <v>115</v>
      </c>
      <c r="G253" s="27"/>
      <c r="H253" s="27" t="s">
        <v>13</v>
      </c>
      <c r="I253" s="27">
        <v>210877</v>
      </c>
      <c r="J253" s="27" t="s">
        <v>2619</v>
      </c>
      <c r="K253" s="27" t="s">
        <v>1048</v>
      </c>
      <c r="L253" s="27" t="s">
        <v>942</v>
      </c>
      <c r="M253" s="27">
        <v>210877</v>
      </c>
      <c r="N253" s="29">
        <v>44475</v>
      </c>
      <c r="O253" s="27" t="s">
        <v>134</v>
      </c>
      <c r="P253" s="27" t="s">
        <v>115</v>
      </c>
      <c r="Q253" s="32" t="s">
        <v>2442</v>
      </c>
    </row>
    <row r="254" spans="1:17" x14ac:dyDescent="0.25">
      <c r="A254" s="22" t="s">
        <v>40</v>
      </c>
      <c r="B254" s="23" t="s">
        <v>330</v>
      </c>
      <c r="C254" s="23" t="s">
        <v>331</v>
      </c>
      <c r="D254" s="23" t="s">
        <v>1436</v>
      </c>
      <c r="E254" s="23" t="s">
        <v>17</v>
      </c>
      <c r="F254" s="23" t="s">
        <v>115</v>
      </c>
      <c r="G254" s="23"/>
      <c r="H254" s="23" t="s">
        <v>13</v>
      </c>
      <c r="I254" s="23">
        <v>232245</v>
      </c>
      <c r="J254" s="23" t="s">
        <v>942</v>
      </c>
      <c r="K254" s="23" t="s">
        <v>1283</v>
      </c>
      <c r="L254" s="23" t="s">
        <v>942</v>
      </c>
      <c r="M254" s="23">
        <v>232245</v>
      </c>
      <c r="N254" s="25">
        <v>45271</v>
      </c>
      <c r="O254" s="23" t="s">
        <v>332</v>
      </c>
      <c r="P254" s="23" t="s">
        <v>115</v>
      </c>
      <c r="Q254" s="32" t="s">
        <v>2442</v>
      </c>
    </row>
    <row r="255" spans="1:17" x14ac:dyDescent="0.25">
      <c r="A255" s="26" t="s">
        <v>40</v>
      </c>
      <c r="B255" s="27" t="s">
        <v>132</v>
      </c>
      <c r="C255" s="27" t="s">
        <v>133</v>
      </c>
      <c r="D255" s="27" t="s">
        <v>1250</v>
      </c>
      <c r="E255" s="27" t="s">
        <v>17</v>
      </c>
      <c r="F255" s="27" t="s">
        <v>115</v>
      </c>
      <c r="G255" s="27"/>
      <c r="H255" s="27" t="s">
        <v>13</v>
      </c>
      <c r="I255" s="27">
        <v>170311</v>
      </c>
      <c r="J255" s="27" t="s">
        <v>2619</v>
      </c>
      <c r="K255" s="27" t="s">
        <v>1283</v>
      </c>
      <c r="L255" s="27" t="s">
        <v>942</v>
      </c>
      <c r="M255" s="27">
        <v>170311</v>
      </c>
      <c r="N255" s="29">
        <v>42837</v>
      </c>
      <c r="O255" s="27" t="s">
        <v>134</v>
      </c>
      <c r="P255" s="27" t="s">
        <v>115</v>
      </c>
      <c r="Q255" s="32" t="s">
        <v>2442</v>
      </c>
    </row>
    <row r="256" spans="1:17" x14ac:dyDescent="0.25">
      <c r="A256" s="22" t="s">
        <v>40</v>
      </c>
      <c r="B256" s="23" t="s">
        <v>1332</v>
      </c>
      <c r="C256" s="23" t="s">
        <v>2624</v>
      </c>
      <c r="D256" s="23" t="s">
        <v>2625</v>
      </c>
      <c r="E256" s="23" t="s">
        <v>17</v>
      </c>
      <c r="F256" s="23" t="s">
        <v>115</v>
      </c>
      <c r="G256" s="23"/>
      <c r="H256" s="23" t="s">
        <v>13</v>
      </c>
      <c r="I256" s="23">
        <v>230720</v>
      </c>
      <c r="J256" s="23" t="s">
        <v>942</v>
      </c>
      <c r="K256" s="23" t="s">
        <v>1283</v>
      </c>
      <c r="L256" s="23" t="s">
        <v>942</v>
      </c>
      <c r="M256" s="23">
        <v>230720</v>
      </c>
      <c r="N256" s="25">
        <v>45070</v>
      </c>
      <c r="O256" s="23" t="s">
        <v>134</v>
      </c>
      <c r="P256" s="23" t="s">
        <v>115</v>
      </c>
      <c r="Q256" s="32" t="s">
        <v>2442</v>
      </c>
    </row>
    <row r="257" spans="1:17" x14ac:dyDescent="0.25">
      <c r="A257" s="26" t="s">
        <v>40</v>
      </c>
      <c r="B257" s="27" t="s">
        <v>254</v>
      </c>
      <c r="C257" s="27" t="s">
        <v>255</v>
      </c>
      <c r="D257" s="27" t="s">
        <v>1342</v>
      </c>
      <c r="E257" s="27" t="s">
        <v>17</v>
      </c>
      <c r="F257" s="27" t="s">
        <v>115</v>
      </c>
      <c r="G257" s="27"/>
      <c r="H257" s="27" t="s">
        <v>13</v>
      </c>
      <c r="I257" s="27">
        <v>221576</v>
      </c>
      <c r="J257" s="27" t="s">
        <v>1535</v>
      </c>
      <c r="K257" s="27" t="s">
        <v>1283</v>
      </c>
      <c r="L257" s="27" t="s">
        <v>986</v>
      </c>
      <c r="M257" s="27">
        <v>221576</v>
      </c>
      <c r="N257" s="29">
        <v>44858</v>
      </c>
      <c r="O257" s="27" t="s">
        <v>256</v>
      </c>
      <c r="P257" s="27" t="s">
        <v>115</v>
      </c>
      <c r="Q257" s="32" t="s">
        <v>2442</v>
      </c>
    </row>
    <row r="258" spans="1:17" x14ac:dyDescent="0.25">
      <c r="A258" s="22" t="s">
        <v>40</v>
      </c>
      <c r="B258" s="23" t="s">
        <v>178</v>
      </c>
      <c r="C258" s="23" t="s">
        <v>179</v>
      </c>
      <c r="D258" s="23" t="s">
        <v>1284</v>
      </c>
      <c r="E258" s="23" t="s">
        <v>17</v>
      </c>
      <c r="F258" s="23" t="s">
        <v>115</v>
      </c>
      <c r="G258" s="23"/>
      <c r="H258" s="23" t="s">
        <v>14</v>
      </c>
      <c r="I258" s="23">
        <v>221366</v>
      </c>
      <c r="J258" s="23" t="s">
        <v>1535</v>
      </c>
      <c r="K258" s="23" t="s">
        <v>1048</v>
      </c>
      <c r="L258" s="23" t="s">
        <v>986</v>
      </c>
      <c r="M258" s="23">
        <v>221366</v>
      </c>
      <c r="N258" s="25">
        <v>44823</v>
      </c>
      <c r="O258" s="23" t="s">
        <v>256</v>
      </c>
      <c r="P258" s="23" t="s">
        <v>115</v>
      </c>
      <c r="Q258" s="32" t="s">
        <v>2442</v>
      </c>
    </row>
    <row r="259" spans="1:17" x14ac:dyDescent="0.25">
      <c r="A259" s="26" t="s">
        <v>40</v>
      </c>
      <c r="B259" s="27" t="s">
        <v>2626</v>
      </c>
      <c r="C259" s="27" t="s">
        <v>2627</v>
      </c>
      <c r="D259" s="27" t="s">
        <v>2628</v>
      </c>
      <c r="E259" s="27" t="s">
        <v>17</v>
      </c>
      <c r="F259" s="27" t="s">
        <v>115</v>
      </c>
      <c r="G259" s="27"/>
      <c r="H259" s="27" t="s">
        <v>13</v>
      </c>
      <c r="I259" s="27"/>
      <c r="J259" s="27" t="s">
        <v>1535</v>
      </c>
      <c r="K259" s="27" t="s">
        <v>1206</v>
      </c>
      <c r="L259" s="27" t="s">
        <v>1535</v>
      </c>
      <c r="M259" s="27">
        <v>0</v>
      </c>
      <c r="N259" s="27"/>
      <c r="O259" s="27"/>
      <c r="P259" s="27" t="s">
        <v>115</v>
      </c>
      <c r="Q259" s="32" t="s">
        <v>2442</v>
      </c>
    </row>
    <row r="260" spans="1:17" x14ac:dyDescent="0.25">
      <c r="A260" s="22" t="s">
        <v>40</v>
      </c>
      <c r="B260" s="23" t="s">
        <v>2629</v>
      </c>
      <c r="C260" s="23" t="s">
        <v>2630</v>
      </c>
      <c r="D260" s="23" t="s">
        <v>2631</v>
      </c>
      <c r="E260" s="23" t="s">
        <v>17</v>
      </c>
      <c r="F260" s="23" t="s">
        <v>2465</v>
      </c>
      <c r="G260" s="23"/>
      <c r="H260" s="23" t="s">
        <v>13</v>
      </c>
      <c r="I260" s="23">
        <v>230819</v>
      </c>
      <c r="J260" s="23" t="s">
        <v>942</v>
      </c>
      <c r="K260" s="23" t="s">
        <v>1206</v>
      </c>
      <c r="L260" s="23" t="s">
        <v>942</v>
      </c>
      <c r="M260" s="23">
        <v>230819</v>
      </c>
      <c r="N260" s="25">
        <v>45082</v>
      </c>
      <c r="O260" s="23" t="s">
        <v>349</v>
      </c>
      <c r="P260" s="23" t="s">
        <v>130</v>
      </c>
      <c r="Q260" s="32" t="s">
        <v>2442</v>
      </c>
    </row>
    <row r="261" spans="1:17" x14ac:dyDescent="0.25">
      <c r="A261" s="26" t="s">
        <v>40</v>
      </c>
      <c r="B261" s="27" t="s">
        <v>478</v>
      </c>
      <c r="C261" s="27" t="s">
        <v>479</v>
      </c>
      <c r="D261" s="27" t="s">
        <v>1565</v>
      </c>
      <c r="E261" s="27" t="s">
        <v>17</v>
      </c>
      <c r="F261" s="27" t="s">
        <v>2531</v>
      </c>
      <c r="G261" s="27"/>
      <c r="H261" s="27" t="s">
        <v>13</v>
      </c>
      <c r="I261" s="27">
        <v>231871</v>
      </c>
      <c r="J261" s="27" t="s">
        <v>942</v>
      </c>
      <c r="K261" s="27" t="s">
        <v>1206</v>
      </c>
      <c r="L261" s="27" t="s">
        <v>942</v>
      </c>
      <c r="M261" s="27">
        <v>231871</v>
      </c>
      <c r="N261" s="29">
        <v>45222</v>
      </c>
      <c r="O261" s="27" t="s">
        <v>323</v>
      </c>
      <c r="P261" s="27" t="s">
        <v>130</v>
      </c>
      <c r="Q261" s="32" t="s">
        <v>2442</v>
      </c>
    </row>
    <row r="262" spans="1:17" x14ac:dyDescent="0.25">
      <c r="A262" s="22" t="s">
        <v>40</v>
      </c>
      <c r="B262" s="23" t="s">
        <v>347</v>
      </c>
      <c r="C262" s="23" t="s">
        <v>348</v>
      </c>
      <c r="D262" s="23" t="s">
        <v>1455</v>
      </c>
      <c r="E262" s="23" t="s">
        <v>17</v>
      </c>
      <c r="F262" s="23" t="s">
        <v>2465</v>
      </c>
      <c r="G262" s="23"/>
      <c r="H262" s="23" t="s">
        <v>13</v>
      </c>
      <c r="I262" s="23">
        <v>221443</v>
      </c>
      <c r="J262" s="23" t="s">
        <v>942</v>
      </c>
      <c r="K262" s="23" t="s">
        <v>1206</v>
      </c>
      <c r="L262" s="23" t="s">
        <v>942</v>
      </c>
      <c r="M262" s="23">
        <v>221443</v>
      </c>
      <c r="N262" s="25">
        <v>44830</v>
      </c>
      <c r="O262" s="23" t="s">
        <v>349</v>
      </c>
      <c r="P262" s="23" t="s">
        <v>130</v>
      </c>
      <c r="Q262" s="32" t="s">
        <v>2442</v>
      </c>
    </row>
    <row r="263" spans="1:17" x14ac:dyDescent="0.25">
      <c r="A263" s="26" t="s">
        <v>40</v>
      </c>
      <c r="B263" s="27" t="s">
        <v>321</v>
      </c>
      <c r="C263" s="27" t="s">
        <v>322</v>
      </c>
      <c r="D263" s="27" t="s">
        <v>1434</v>
      </c>
      <c r="E263" s="27" t="s">
        <v>17</v>
      </c>
      <c r="F263" s="27" t="s">
        <v>2531</v>
      </c>
      <c r="G263" s="27"/>
      <c r="H263" s="27" t="s">
        <v>13</v>
      </c>
      <c r="I263" s="27">
        <v>221160</v>
      </c>
      <c r="J263" s="27" t="s">
        <v>942</v>
      </c>
      <c r="K263" s="27" t="s">
        <v>1206</v>
      </c>
      <c r="L263" s="27" t="s">
        <v>942</v>
      </c>
      <c r="M263" s="27">
        <v>221160</v>
      </c>
      <c r="N263" s="29">
        <v>44781</v>
      </c>
      <c r="O263" s="27" t="s">
        <v>323</v>
      </c>
      <c r="P263" s="27" t="s">
        <v>130</v>
      </c>
      <c r="Q263" s="32" t="s">
        <v>2442</v>
      </c>
    </row>
    <row r="264" spans="1:17" x14ac:dyDescent="0.25">
      <c r="A264" s="22" t="s">
        <v>40</v>
      </c>
      <c r="B264" s="23" t="s">
        <v>428</v>
      </c>
      <c r="C264" s="23" t="s">
        <v>429</v>
      </c>
      <c r="D264" s="23" t="s">
        <v>1527</v>
      </c>
      <c r="E264" s="23" t="s">
        <v>17</v>
      </c>
      <c r="F264" s="23" t="s">
        <v>2465</v>
      </c>
      <c r="G264" s="23"/>
      <c r="H264" s="23" t="s">
        <v>13</v>
      </c>
      <c r="I264" s="23">
        <v>240040</v>
      </c>
      <c r="J264" s="23" t="s">
        <v>1535</v>
      </c>
      <c r="K264" s="23" t="s">
        <v>1206</v>
      </c>
      <c r="L264" s="23" t="s">
        <v>986</v>
      </c>
      <c r="M264" s="23">
        <v>240040</v>
      </c>
      <c r="N264" s="25">
        <v>45301</v>
      </c>
      <c r="O264" s="23" t="s">
        <v>195</v>
      </c>
      <c r="P264" s="23" t="s">
        <v>130</v>
      </c>
      <c r="Q264" s="32" t="s">
        <v>2442</v>
      </c>
    </row>
    <row r="265" spans="1:17" x14ac:dyDescent="0.25">
      <c r="A265" s="26" t="s">
        <v>40</v>
      </c>
      <c r="B265" s="27" t="s">
        <v>386</v>
      </c>
      <c r="C265" s="27" t="s">
        <v>387</v>
      </c>
      <c r="D265" s="27" t="s">
        <v>1482</v>
      </c>
      <c r="E265" s="27" t="s">
        <v>17</v>
      </c>
      <c r="F265" s="27" t="s">
        <v>2465</v>
      </c>
      <c r="G265" s="27"/>
      <c r="H265" s="27" t="s">
        <v>13</v>
      </c>
      <c r="I265" s="27">
        <v>191124</v>
      </c>
      <c r="J265" s="27" t="s">
        <v>1535</v>
      </c>
      <c r="K265" s="27" t="s">
        <v>1206</v>
      </c>
      <c r="L265" s="27" t="s">
        <v>986</v>
      </c>
      <c r="M265" s="27">
        <v>191124</v>
      </c>
      <c r="N265" s="29">
        <v>43801</v>
      </c>
      <c r="O265" s="27" t="s">
        <v>195</v>
      </c>
      <c r="P265" s="27" t="s">
        <v>130</v>
      </c>
      <c r="Q265" s="32" t="s">
        <v>2442</v>
      </c>
    </row>
    <row r="266" spans="1:17" x14ac:dyDescent="0.25">
      <c r="A266" s="22" t="s">
        <v>40</v>
      </c>
      <c r="B266" s="23" t="s">
        <v>235</v>
      </c>
      <c r="C266" s="23" t="s">
        <v>236</v>
      </c>
      <c r="D266" s="23" t="s">
        <v>1337</v>
      </c>
      <c r="E266" s="23" t="s">
        <v>17</v>
      </c>
      <c r="F266" s="23" t="s">
        <v>2531</v>
      </c>
      <c r="G266" s="23"/>
      <c r="H266" s="23" t="s">
        <v>13</v>
      </c>
      <c r="I266" s="23">
        <v>150957</v>
      </c>
      <c r="J266" s="23" t="s">
        <v>1535</v>
      </c>
      <c r="K266" s="23" t="s">
        <v>1206</v>
      </c>
      <c r="L266" s="23" t="s">
        <v>986</v>
      </c>
      <c r="M266" s="23">
        <v>150957</v>
      </c>
      <c r="N266" s="25">
        <v>42310</v>
      </c>
      <c r="O266" s="23" t="s">
        <v>219</v>
      </c>
      <c r="P266" s="23" t="s">
        <v>130</v>
      </c>
      <c r="Q266" s="32" t="s">
        <v>2442</v>
      </c>
    </row>
    <row r="267" spans="1:17" x14ac:dyDescent="0.25">
      <c r="A267" s="26" t="s">
        <v>40</v>
      </c>
      <c r="B267" s="27" t="s">
        <v>193</v>
      </c>
      <c r="C267" s="27" t="s">
        <v>194</v>
      </c>
      <c r="D267" s="27" t="s">
        <v>1300</v>
      </c>
      <c r="E267" s="27" t="s">
        <v>17</v>
      </c>
      <c r="F267" s="27" t="s">
        <v>2465</v>
      </c>
      <c r="G267" s="27"/>
      <c r="H267" s="27" t="s">
        <v>13</v>
      </c>
      <c r="I267" s="27">
        <v>220502</v>
      </c>
      <c r="J267" s="27" t="s">
        <v>1535</v>
      </c>
      <c r="K267" s="27" t="s">
        <v>1206</v>
      </c>
      <c r="L267" s="27" t="s">
        <v>986</v>
      </c>
      <c r="M267" s="27">
        <v>220502</v>
      </c>
      <c r="N267" s="29">
        <v>44655</v>
      </c>
      <c r="O267" s="27" t="s">
        <v>195</v>
      </c>
      <c r="P267" s="27" t="s">
        <v>130</v>
      </c>
      <c r="Q267" s="32" t="s">
        <v>2442</v>
      </c>
    </row>
    <row r="268" spans="1:17" x14ac:dyDescent="0.25">
      <c r="A268" s="22" t="s">
        <v>40</v>
      </c>
      <c r="B268" s="23" t="s">
        <v>217</v>
      </c>
      <c r="C268" s="23" t="s">
        <v>218</v>
      </c>
      <c r="D268" s="24"/>
      <c r="E268" s="23" t="s">
        <v>17</v>
      </c>
      <c r="F268" s="23" t="s">
        <v>2531</v>
      </c>
      <c r="G268" s="23"/>
      <c r="H268" s="23" t="s">
        <v>13</v>
      </c>
      <c r="I268" s="23">
        <v>190985</v>
      </c>
      <c r="J268" s="23" t="s">
        <v>1535</v>
      </c>
      <c r="K268" s="23" t="s">
        <v>1206</v>
      </c>
      <c r="L268" s="23" t="s">
        <v>986</v>
      </c>
      <c r="M268" s="23">
        <v>190985</v>
      </c>
      <c r="N268" s="25">
        <v>43755</v>
      </c>
      <c r="O268" s="23" t="s">
        <v>219</v>
      </c>
      <c r="P268" s="23" t="s">
        <v>130</v>
      </c>
      <c r="Q268" s="32" t="s">
        <v>2442</v>
      </c>
    </row>
    <row r="269" spans="1:17" x14ac:dyDescent="0.25">
      <c r="A269" s="26" t="s">
        <v>40</v>
      </c>
      <c r="B269" s="27" t="s">
        <v>183</v>
      </c>
      <c r="C269" s="27" t="s">
        <v>2632</v>
      </c>
      <c r="D269" s="28"/>
      <c r="E269" s="27" t="s">
        <v>19</v>
      </c>
      <c r="F269" s="27" t="s">
        <v>183</v>
      </c>
      <c r="G269" s="27"/>
      <c r="H269" s="27" t="s">
        <v>14</v>
      </c>
      <c r="I269" s="31" t="s">
        <v>12</v>
      </c>
      <c r="J269" s="27" t="s">
        <v>942</v>
      </c>
      <c r="K269" s="27" t="s">
        <v>2081</v>
      </c>
      <c r="L269" s="27" t="s">
        <v>942</v>
      </c>
      <c r="M269" s="31" t="s">
        <v>12</v>
      </c>
      <c r="N269" s="27"/>
      <c r="O269" s="27"/>
      <c r="P269" s="27" t="s">
        <v>183</v>
      </c>
      <c r="Q269" s="32" t="s">
        <v>2442</v>
      </c>
    </row>
    <row r="270" spans="1:17" x14ac:dyDescent="0.25">
      <c r="A270" s="22" t="s">
        <v>40</v>
      </c>
      <c r="B270" s="23" t="s">
        <v>657</v>
      </c>
      <c r="C270" s="23" t="s">
        <v>658</v>
      </c>
      <c r="D270" s="24"/>
      <c r="E270" s="23" t="s">
        <v>26</v>
      </c>
      <c r="F270" s="23" t="s">
        <v>183</v>
      </c>
      <c r="G270" s="23"/>
      <c r="H270" s="23" t="s">
        <v>14</v>
      </c>
      <c r="I270" s="30" t="s">
        <v>12</v>
      </c>
      <c r="J270" s="23" t="s">
        <v>942</v>
      </c>
      <c r="K270" s="23" t="s">
        <v>1624</v>
      </c>
      <c r="L270" s="23" t="s">
        <v>942</v>
      </c>
      <c r="M270" s="30" t="s">
        <v>12</v>
      </c>
      <c r="N270" s="23"/>
      <c r="O270" s="23"/>
      <c r="P270" s="23" t="s">
        <v>183</v>
      </c>
      <c r="Q270" s="32" t="s">
        <v>2442</v>
      </c>
    </row>
    <row r="271" spans="1:17" x14ac:dyDescent="0.25">
      <c r="A271" s="26" t="s">
        <v>40</v>
      </c>
      <c r="B271" s="27" t="s">
        <v>2633</v>
      </c>
      <c r="C271" s="27" t="s">
        <v>2634</v>
      </c>
      <c r="D271" s="27" t="s">
        <v>2635</v>
      </c>
      <c r="E271" s="27" t="s">
        <v>17</v>
      </c>
      <c r="F271" s="27" t="s">
        <v>183</v>
      </c>
      <c r="G271" s="27"/>
      <c r="H271" s="27" t="s">
        <v>13</v>
      </c>
      <c r="I271" s="27">
        <v>230175</v>
      </c>
      <c r="J271" s="27" t="s">
        <v>2619</v>
      </c>
      <c r="K271" s="27" t="s">
        <v>1206</v>
      </c>
      <c r="L271" s="27" t="s">
        <v>942</v>
      </c>
      <c r="M271" s="27">
        <v>230175</v>
      </c>
      <c r="N271" s="29">
        <v>44963</v>
      </c>
      <c r="O271" s="27" t="s">
        <v>2636</v>
      </c>
      <c r="P271" s="27" t="s">
        <v>183</v>
      </c>
      <c r="Q271" s="32" t="s">
        <v>2442</v>
      </c>
    </row>
    <row r="272" spans="1:17" x14ac:dyDescent="0.25">
      <c r="A272" s="22" t="s">
        <v>40</v>
      </c>
      <c r="B272" s="23" t="s">
        <v>2637</v>
      </c>
      <c r="C272" s="23" t="s">
        <v>2638</v>
      </c>
      <c r="D272" s="23" t="s">
        <v>2639</v>
      </c>
      <c r="E272" s="23" t="s">
        <v>17</v>
      </c>
      <c r="F272" s="23" t="s">
        <v>183</v>
      </c>
      <c r="G272" s="23"/>
      <c r="H272" s="23" t="s">
        <v>13</v>
      </c>
      <c r="I272" s="23">
        <v>221442</v>
      </c>
      <c r="J272" s="23" t="s">
        <v>2619</v>
      </c>
      <c r="K272" s="23" t="s">
        <v>1206</v>
      </c>
      <c r="L272" s="23" t="s">
        <v>942</v>
      </c>
      <c r="M272" s="23">
        <v>221442</v>
      </c>
      <c r="N272" s="25">
        <v>44823</v>
      </c>
      <c r="O272" s="23" t="s">
        <v>2636</v>
      </c>
      <c r="P272" s="23" t="s">
        <v>183</v>
      </c>
      <c r="Q272" s="32" t="s">
        <v>2442</v>
      </c>
    </row>
    <row r="273" spans="1:17" x14ac:dyDescent="0.25">
      <c r="A273" s="26" t="s">
        <v>40</v>
      </c>
      <c r="B273" s="27" t="s">
        <v>2640</v>
      </c>
      <c r="C273" s="27" t="s">
        <v>2641</v>
      </c>
      <c r="D273" s="27" t="s">
        <v>2642</v>
      </c>
      <c r="E273" s="27" t="s">
        <v>17</v>
      </c>
      <c r="F273" s="27" t="s">
        <v>183</v>
      </c>
      <c r="G273" s="27"/>
      <c r="H273" s="27" t="s">
        <v>13</v>
      </c>
      <c r="I273" s="27">
        <v>230564</v>
      </c>
      <c r="J273" s="27" t="s">
        <v>942</v>
      </c>
      <c r="K273" s="27" t="s">
        <v>1206</v>
      </c>
      <c r="L273" s="27" t="s">
        <v>942</v>
      </c>
      <c r="M273" s="27">
        <v>230564</v>
      </c>
      <c r="N273" s="29">
        <v>45048</v>
      </c>
      <c r="O273" s="27" t="s">
        <v>189</v>
      </c>
      <c r="P273" s="27" t="s">
        <v>183</v>
      </c>
      <c r="Q273" s="32" t="s">
        <v>2442</v>
      </c>
    </row>
    <row r="274" spans="1:17" x14ac:dyDescent="0.25">
      <c r="A274" s="22" t="s">
        <v>743</v>
      </c>
      <c r="B274" s="23" t="s">
        <v>761</v>
      </c>
      <c r="C274" s="23" t="s">
        <v>1215</v>
      </c>
      <c r="D274" s="24"/>
      <c r="E274" s="23" t="s">
        <v>17</v>
      </c>
      <c r="F274" s="23" t="s">
        <v>183</v>
      </c>
      <c r="G274" s="23"/>
      <c r="H274" s="23" t="s">
        <v>13</v>
      </c>
      <c r="I274" s="23"/>
      <c r="J274" s="23" t="s">
        <v>942</v>
      </c>
      <c r="K274" s="23" t="s">
        <v>1206</v>
      </c>
      <c r="L274" s="23" t="s">
        <v>942</v>
      </c>
      <c r="M274" s="23"/>
      <c r="N274" s="23"/>
      <c r="O274" s="23"/>
      <c r="P274" s="23" t="s">
        <v>183</v>
      </c>
      <c r="Q274" s="32" t="s">
        <v>2442</v>
      </c>
    </row>
    <row r="275" spans="1:17" x14ac:dyDescent="0.25">
      <c r="A275" s="26" t="s">
        <v>743</v>
      </c>
      <c r="B275" s="27" t="s">
        <v>1369</v>
      </c>
      <c r="C275" s="27" t="s">
        <v>1370</v>
      </c>
      <c r="D275" s="28"/>
      <c r="E275" s="27" t="s">
        <v>17</v>
      </c>
      <c r="F275" s="27" t="s">
        <v>183</v>
      </c>
      <c r="G275" s="27"/>
      <c r="H275" s="27" t="s">
        <v>13</v>
      </c>
      <c r="I275" s="27"/>
      <c r="J275" s="27" t="s">
        <v>942</v>
      </c>
      <c r="K275" s="27" t="s">
        <v>1206</v>
      </c>
      <c r="L275" s="27" t="s">
        <v>942</v>
      </c>
      <c r="M275" s="27"/>
      <c r="N275" s="27"/>
      <c r="O275" s="27"/>
      <c r="P275" s="27" t="s">
        <v>183</v>
      </c>
      <c r="Q275" s="32" t="s">
        <v>2442</v>
      </c>
    </row>
    <row r="276" spans="1:17" x14ac:dyDescent="0.25">
      <c r="A276" s="22" t="s">
        <v>40</v>
      </c>
      <c r="B276" s="23" t="s">
        <v>2643</v>
      </c>
      <c r="C276" s="23" t="s">
        <v>2644</v>
      </c>
      <c r="D276" s="23" t="s">
        <v>2645</v>
      </c>
      <c r="E276" s="23" t="s">
        <v>17</v>
      </c>
      <c r="F276" s="23" t="s">
        <v>183</v>
      </c>
      <c r="G276" s="23"/>
      <c r="H276" s="23" t="s">
        <v>13</v>
      </c>
      <c r="I276" s="23">
        <v>231882</v>
      </c>
      <c r="J276" s="23" t="s">
        <v>2619</v>
      </c>
      <c r="K276" s="23" t="s">
        <v>1206</v>
      </c>
      <c r="L276" s="23" t="s">
        <v>942</v>
      </c>
      <c r="M276" s="23">
        <v>231882</v>
      </c>
      <c r="N276" s="25">
        <v>45222</v>
      </c>
      <c r="O276" s="23" t="s">
        <v>2636</v>
      </c>
      <c r="P276" s="23" t="s">
        <v>183</v>
      </c>
      <c r="Q276" s="32" t="s">
        <v>2442</v>
      </c>
    </row>
    <row r="277" spans="1:17" x14ac:dyDescent="0.25">
      <c r="A277" s="26" t="s">
        <v>40</v>
      </c>
      <c r="B277" s="27" t="s">
        <v>559</v>
      </c>
      <c r="C277" s="27" t="s">
        <v>560</v>
      </c>
      <c r="D277" s="27" t="s">
        <v>1652</v>
      </c>
      <c r="E277" s="27" t="s">
        <v>17</v>
      </c>
      <c r="F277" s="27" t="s">
        <v>183</v>
      </c>
      <c r="G277" s="27"/>
      <c r="H277" s="27" t="s">
        <v>13</v>
      </c>
      <c r="I277" s="27">
        <v>150591</v>
      </c>
      <c r="J277" s="27" t="s">
        <v>1535</v>
      </c>
      <c r="K277" s="27" t="s">
        <v>1206</v>
      </c>
      <c r="L277" s="27" t="s">
        <v>986</v>
      </c>
      <c r="M277" s="27">
        <v>150591</v>
      </c>
      <c r="N277" s="29">
        <v>42191</v>
      </c>
      <c r="O277" s="27" t="s">
        <v>184</v>
      </c>
      <c r="P277" s="27" t="s">
        <v>183</v>
      </c>
      <c r="Q277" s="32" t="s">
        <v>2442</v>
      </c>
    </row>
    <row r="278" spans="1:17" x14ac:dyDescent="0.25">
      <c r="A278" s="22" t="s">
        <v>40</v>
      </c>
      <c r="B278" s="23" t="s">
        <v>2646</v>
      </c>
      <c r="C278" s="23" t="s">
        <v>2647</v>
      </c>
      <c r="D278" s="23" t="s">
        <v>2648</v>
      </c>
      <c r="E278" s="23" t="s">
        <v>17</v>
      </c>
      <c r="F278" s="23" t="s">
        <v>183</v>
      </c>
      <c r="G278" s="23"/>
      <c r="H278" s="23" t="s">
        <v>13</v>
      </c>
      <c r="I278" s="23">
        <v>221360</v>
      </c>
      <c r="J278" s="23" t="s">
        <v>1535</v>
      </c>
      <c r="K278" s="23" t="s">
        <v>1206</v>
      </c>
      <c r="L278" s="23" t="s">
        <v>986</v>
      </c>
      <c r="M278" s="23">
        <v>221360</v>
      </c>
      <c r="N278" s="25">
        <v>44823</v>
      </c>
      <c r="O278" s="23" t="s">
        <v>184</v>
      </c>
      <c r="P278" s="23" t="s">
        <v>183</v>
      </c>
      <c r="Q278" s="32" t="s">
        <v>2442</v>
      </c>
    </row>
    <row r="279" spans="1:17" x14ac:dyDescent="0.25">
      <c r="A279" s="26" t="s">
        <v>40</v>
      </c>
      <c r="B279" s="27" t="s">
        <v>394</v>
      </c>
      <c r="C279" s="27" t="s">
        <v>395</v>
      </c>
      <c r="D279" s="27" t="s">
        <v>2649</v>
      </c>
      <c r="E279" s="27" t="s">
        <v>17</v>
      </c>
      <c r="F279" s="27" t="s">
        <v>183</v>
      </c>
      <c r="G279" s="27" t="s">
        <v>2650</v>
      </c>
      <c r="H279" s="27" t="s">
        <v>13</v>
      </c>
      <c r="I279" s="27">
        <v>230435</v>
      </c>
      <c r="J279" s="27" t="s">
        <v>1535</v>
      </c>
      <c r="K279" s="27" t="s">
        <v>1206</v>
      </c>
      <c r="L279" s="27" t="s">
        <v>986</v>
      </c>
      <c r="M279" s="27">
        <v>230435</v>
      </c>
      <c r="N279" s="29">
        <v>45026</v>
      </c>
      <c r="O279" s="27" t="s">
        <v>184</v>
      </c>
      <c r="P279" s="27" t="s">
        <v>183</v>
      </c>
      <c r="Q279" s="32" t="s">
        <v>2442</v>
      </c>
    </row>
    <row r="280" spans="1:17" x14ac:dyDescent="0.25">
      <c r="A280" s="22" t="s">
        <v>40</v>
      </c>
      <c r="B280" s="23" t="s">
        <v>2651</v>
      </c>
      <c r="C280" s="23" t="s">
        <v>2652</v>
      </c>
      <c r="D280" s="23" t="s">
        <v>2653</v>
      </c>
      <c r="E280" s="23" t="s">
        <v>17</v>
      </c>
      <c r="F280" s="23" t="s">
        <v>183</v>
      </c>
      <c r="G280" s="23" t="s">
        <v>2650</v>
      </c>
      <c r="H280" s="23" t="s">
        <v>13</v>
      </c>
      <c r="I280" s="23">
        <v>221782</v>
      </c>
      <c r="J280" s="23" t="s">
        <v>1535</v>
      </c>
      <c r="K280" s="23" t="s">
        <v>1206</v>
      </c>
      <c r="L280" s="23" t="s">
        <v>986</v>
      </c>
      <c r="M280" s="23">
        <v>221782</v>
      </c>
      <c r="N280" s="25">
        <v>44903</v>
      </c>
      <c r="O280" s="23" t="s">
        <v>184</v>
      </c>
      <c r="P280" s="23" t="s">
        <v>183</v>
      </c>
      <c r="Q280" s="32" t="s">
        <v>2442</v>
      </c>
    </row>
    <row r="281" spans="1:17" x14ac:dyDescent="0.25">
      <c r="A281" s="26" t="s">
        <v>40</v>
      </c>
      <c r="B281" s="27" t="s">
        <v>293</v>
      </c>
      <c r="C281" s="27" t="s">
        <v>294</v>
      </c>
      <c r="D281" s="27" t="s">
        <v>1396</v>
      </c>
      <c r="E281" s="27" t="s">
        <v>17</v>
      </c>
      <c r="F281" s="27" t="s">
        <v>183</v>
      </c>
      <c r="G281" s="27"/>
      <c r="H281" s="27" t="s">
        <v>13</v>
      </c>
      <c r="I281" s="27">
        <v>232298</v>
      </c>
      <c r="J281" s="27" t="s">
        <v>1535</v>
      </c>
      <c r="K281" s="27" t="s">
        <v>1206</v>
      </c>
      <c r="L281" s="27" t="s">
        <v>986</v>
      </c>
      <c r="M281" s="27">
        <v>232298</v>
      </c>
      <c r="N281" s="29">
        <v>45278</v>
      </c>
      <c r="O281" s="27" t="s">
        <v>184</v>
      </c>
      <c r="P281" s="27" t="s">
        <v>183</v>
      </c>
      <c r="Q281" s="32" t="s">
        <v>2442</v>
      </c>
    </row>
    <row r="282" spans="1:17" x14ac:dyDescent="0.25">
      <c r="A282" s="22" t="s">
        <v>40</v>
      </c>
      <c r="B282" s="23" t="s">
        <v>2654</v>
      </c>
      <c r="C282" s="23" t="s">
        <v>2655</v>
      </c>
      <c r="D282" s="23" t="s">
        <v>2656</v>
      </c>
      <c r="E282" s="23" t="s">
        <v>17</v>
      </c>
      <c r="F282" s="23" t="s">
        <v>183</v>
      </c>
      <c r="G282" s="23"/>
      <c r="H282" s="23" t="s">
        <v>13</v>
      </c>
      <c r="I282" s="23">
        <v>221671</v>
      </c>
      <c r="J282" s="23" t="s">
        <v>1535</v>
      </c>
      <c r="K282" s="23" t="s">
        <v>1206</v>
      </c>
      <c r="L282" s="23" t="s">
        <v>986</v>
      </c>
      <c r="M282" s="23">
        <v>221671</v>
      </c>
      <c r="N282" s="25">
        <v>44879</v>
      </c>
      <c r="O282" s="23" t="s">
        <v>184</v>
      </c>
      <c r="P282" s="23" t="s">
        <v>183</v>
      </c>
      <c r="Q282" s="32" t="s">
        <v>2442</v>
      </c>
    </row>
    <row r="283" spans="1:17" x14ac:dyDescent="0.25">
      <c r="A283" s="26" t="s">
        <v>40</v>
      </c>
      <c r="B283" s="27" t="s">
        <v>2657</v>
      </c>
      <c r="C283" s="27" t="s">
        <v>2658</v>
      </c>
      <c r="D283" s="27" t="s">
        <v>2659</v>
      </c>
      <c r="E283" s="27" t="s">
        <v>17</v>
      </c>
      <c r="F283" s="27" t="s">
        <v>183</v>
      </c>
      <c r="G283" s="27"/>
      <c r="H283" s="27" t="s">
        <v>13</v>
      </c>
      <c r="I283" s="27">
        <v>220144</v>
      </c>
      <c r="J283" s="27" t="s">
        <v>1535</v>
      </c>
      <c r="K283" s="27" t="s">
        <v>1206</v>
      </c>
      <c r="L283" s="27" t="s">
        <v>986</v>
      </c>
      <c r="M283" s="27">
        <v>220144</v>
      </c>
      <c r="N283" s="29">
        <v>44594</v>
      </c>
      <c r="O283" s="27" t="s">
        <v>184</v>
      </c>
      <c r="P283" s="27" t="s">
        <v>183</v>
      </c>
      <c r="Q283" s="32" t="s">
        <v>2442</v>
      </c>
    </row>
    <row r="284" spans="1:17" x14ac:dyDescent="0.25">
      <c r="A284" s="22" t="s">
        <v>40</v>
      </c>
      <c r="B284" s="23" t="s">
        <v>390</v>
      </c>
      <c r="C284" s="23" t="s">
        <v>391</v>
      </c>
      <c r="D284" s="23" t="s">
        <v>1486</v>
      </c>
      <c r="E284" s="23" t="s">
        <v>17</v>
      </c>
      <c r="F284" s="23" t="s">
        <v>183</v>
      </c>
      <c r="G284" s="23" t="s">
        <v>2650</v>
      </c>
      <c r="H284" s="23" t="s">
        <v>13</v>
      </c>
      <c r="I284" s="23"/>
      <c r="J284" s="23" t="s">
        <v>1535</v>
      </c>
      <c r="K284" s="23" t="s">
        <v>1206</v>
      </c>
      <c r="L284" s="23" t="s">
        <v>1535</v>
      </c>
      <c r="M284" s="23">
        <v>0</v>
      </c>
      <c r="N284" s="23"/>
      <c r="O284" s="23"/>
      <c r="P284" s="23" t="s">
        <v>183</v>
      </c>
      <c r="Q284" s="32" t="s">
        <v>2442</v>
      </c>
    </row>
    <row r="285" spans="1:17" x14ac:dyDescent="0.25">
      <c r="A285" s="26" t="s">
        <v>40</v>
      </c>
      <c r="B285" s="27" t="s">
        <v>181</v>
      </c>
      <c r="C285" s="27" t="s">
        <v>182</v>
      </c>
      <c r="D285" s="27" t="s">
        <v>1289</v>
      </c>
      <c r="E285" s="27" t="s">
        <v>17</v>
      </c>
      <c r="F285" s="27" t="s">
        <v>183</v>
      </c>
      <c r="G285" s="27"/>
      <c r="H285" s="27" t="s">
        <v>13</v>
      </c>
      <c r="I285" s="27"/>
      <c r="J285" s="27" t="s">
        <v>1535</v>
      </c>
      <c r="K285" s="27" t="s">
        <v>1206</v>
      </c>
      <c r="L285" s="27" t="s">
        <v>1535</v>
      </c>
      <c r="M285" s="27">
        <v>0</v>
      </c>
      <c r="N285" s="27"/>
      <c r="O285" s="27"/>
      <c r="P285" s="27" t="s">
        <v>183</v>
      </c>
      <c r="Q285" s="32" t="s">
        <v>2442</v>
      </c>
    </row>
    <row r="286" spans="1:17" x14ac:dyDescent="0.25">
      <c r="A286" s="22" t="s">
        <v>40</v>
      </c>
      <c r="B286" s="23" t="s">
        <v>269</v>
      </c>
      <c r="C286" s="23" t="s">
        <v>2660</v>
      </c>
      <c r="D286" s="24"/>
      <c r="E286" s="23" t="s">
        <v>24</v>
      </c>
      <c r="F286" s="23" t="s">
        <v>2661</v>
      </c>
      <c r="G286" s="24"/>
      <c r="H286" s="23" t="s">
        <v>13</v>
      </c>
      <c r="I286" s="23">
        <v>190407</v>
      </c>
      <c r="J286" s="23"/>
      <c r="K286" s="23" t="s">
        <v>2449</v>
      </c>
      <c r="L286" s="23" t="s">
        <v>942</v>
      </c>
      <c r="M286" s="23">
        <v>190407</v>
      </c>
      <c r="N286" s="25">
        <v>43584</v>
      </c>
      <c r="O286" s="23" t="s">
        <v>272</v>
      </c>
      <c r="P286" s="23" t="s">
        <v>2435</v>
      </c>
      <c r="Q286" s="32" t="s">
        <v>2442</v>
      </c>
    </row>
    <row r="287" spans="1:17" x14ac:dyDescent="0.25">
      <c r="A287" s="26" t="s">
        <v>40</v>
      </c>
      <c r="B287" s="27" t="s">
        <v>2007</v>
      </c>
      <c r="C287" s="27" t="s">
        <v>2008</v>
      </c>
      <c r="D287" s="28"/>
      <c r="E287" s="27" t="s">
        <v>26</v>
      </c>
      <c r="F287" s="27" t="s">
        <v>183</v>
      </c>
      <c r="G287" s="27"/>
      <c r="H287" s="27" t="s">
        <v>14</v>
      </c>
      <c r="I287" s="27">
        <v>221326</v>
      </c>
      <c r="J287" s="27"/>
      <c r="K287" s="27" t="s">
        <v>1624</v>
      </c>
      <c r="L287" s="27" t="s">
        <v>942</v>
      </c>
      <c r="M287" s="27">
        <v>221326</v>
      </c>
      <c r="N287" s="29">
        <v>44809</v>
      </c>
      <c r="O287" s="27" t="s">
        <v>659</v>
      </c>
      <c r="P287" s="27" t="s">
        <v>2424</v>
      </c>
      <c r="Q287" s="32" t="s">
        <v>2442</v>
      </c>
    </row>
    <row r="288" spans="1:17" x14ac:dyDescent="0.25">
      <c r="A288" s="22" t="s">
        <v>40</v>
      </c>
      <c r="B288" s="23" t="s">
        <v>2662</v>
      </c>
      <c r="C288" s="23" t="s">
        <v>2663</v>
      </c>
      <c r="D288" s="23" t="s">
        <v>2664</v>
      </c>
      <c r="E288" s="23" t="s">
        <v>17</v>
      </c>
      <c r="F288" s="23" t="s">
        <v>183</v>
      </c>
      <c r="G288" s="23"/>
      <c r="H288" s="23" t="s">
        <v>13</v>
      </c>
      <c r="I288" s="23">
        <v>231793</v>
      </c>
      <c r="J288" s="23" t="s">
        <v>942</v>
      </c>
      <c r="K288" s="23" t="s">
        <v>1255</v>
      </c>
      <c r="L288" s="23" t="s">
        <v>942</v>
      </c>
      <c r="M288" s="23">
        <v>231793</v>
      </c>
      <c r="N288" s="25">
        <v>45210</v>
      </c>
      <c r="O288" s="23" t="s">
        <v>659</v>
      </c>
      <c r="P288" s="23" t="s">
        <v>2424</v>
      </c>
      <c r="Q288" s="32" t="s">
        <v>2442</v>
      </c>
    </row>
    <row r="289" spans="1:17" x14ac:dyDescent="0.25">
      <c r="A289" s="26" t="s">
        <v>40</v>
      </c>
      <c r="B289" s="27" t="s">
        <v>2665</v>
      </c>
      <c r="C289" s="27" t="s">
        <v>2666</v>
      </c>
      <c r="D289" s="27" t="s">
        <v>1643</v>
      </c>
      <c r="E289" s="27" t="s">
        <v>17</v>
      </c>
      <c r="F289" s="27" t="s">
        <v>183</v>
      </c>
      <c r="G289" s="27"/>
      <c r="H289" s="27" t="s">
        <v>13</v>
      </c>
      <c r="I289" s="27">
        <v>231942</v>
      </c>
      <c r="J289" s="27" t="s">
        <v>1535</v>
      </c>
      <c r="K289" s="27" t="s">
        <v>1255</v>
      </c>
      <c r="L289" s="27" t="s">
        <v>986</v>
      </c>
      <c r="M289" s="27">
        <v>231942</v>
      </c>
      <c r="N289" s="29">
        <v>45231</v>
      </c>
      <c r="O289" s="27" t="s">
        <v>2667</v>
      </c>
      <c r="P289" s="27" t="s">
        <v>2424</v>
      </c>
      <c r="Q289" s="32" t="s">
        <v>2442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1A1E-5E31-43E6-8EAD-3A63B24F3E77}">
  <sheetPr codeName="Sheet7"/>
  <dimension ref="A1:J45"/>
  <sheetViews>
    <sheetView workbookViewId="0"/>
  </sheetViews>
  <sheetFormatPr defaultRowHeight="15" x14ac:dyDescent="0.25"/>
  <cols>
    <col min="1" max="1" width="25.140625" bestFit="1" customWidth="1"/>
    <col min="2" max="2" width="30.5703125" bestFit="1" customWidth="1"/>
    <col min="3" max="3" width="16.5703125" bestFit="1" customWidth="1"/>
    <col min="4" max="4" width="7.85546875" bestFit="1" customWidth="1"/>
    <col min="5" max="5" width="9" bestFit="1" customWidth="1"/>
    <col min="6" max="6" width="19.5703125" customWidth="1"/>
    <col min="7" max="7" width="23.5703125" customWidth="1"/>
    <col min="8" max="8" width="14.85546875" customWidth="1"/>
    <col min="9" max="9" width="46.42578125" customWidth="1"/>
    <col min="10" max="10" width="24.140625" bestFit="1" customWidth="1"/>
  </cols>
  <sheetData>
    <row r="1" spans="1:10" x14ac:dyDescent="0.25">
      <c r="A1" s="6" t="s">
        <v>36</v>
      </c>
      <c r="B1" s="6" t="s">
        <v>37</v>
      </c>
      <c r="C1" s="6" t="s">
        <v>913</v>
      </c>
      <c r="D1" s="5" t="s">
        <v>29</v>
      </c>
      <c r="E1" s="6" t="s">
        <v>10</v>
      </c>
      <c r="F1" s="7" t="s">
        <v>916</v>
      </c>
      <c r="G1" s="7" t="s">
        <v>917</v>
      </c>
      <c r="H1" s="7" t="s">
        <v>918</v>
      </c>
      <c r="I1" s="8" t="s">
        <v>920</v>
      </c>
      <c r="J1" s="6" t="s">
        <v>921</v>
      </c>
    </row>
    <row r="2" spans="1:10" x14ac:dyDescent="0.25">
      <c r="A2" t="s">
        <v>90</v>
      </c>
      <c r="B2" t="s">
        <v>91</v>
      </c>
      <c r="C2" t="s">
        <v>1232</v>
      </c>
      <c r="D2" t="s">
        <v>17</v>
      </c>
      <c r="E2" s="5" t="s">
        <v>14</v>
      </c>
      <c r="F2" t="s">
        <v>1206</v>
      </c>
      <c r="G2" t="s">
        <v>1248</v>
      </c>
      <c r="H2">
        <v>180227</v>
      </c>
      <c r="I2" t="s">
        <v>93</v>
      </c>
      <c r="J2" t="s">
        <v>92</v>
      </c>
    </row>
    <row r="3" spans="1:10" x14ac:dyDescent="0.25">
      <c r="A3" t="s">
        <v>113</v>
      </c>
      <c r="B3" t="s">
        <v>114</v>
      </c>
      <c r="C3" t="s">
        <v>1240</v>
      </c>
      <c r="D3" t="s">
        <v>17</v>
      </c>
      <c r="E3" s="14" t="s">
        <v>14</v>
      </c>
      <c r="F3" t="s">
        <v>1283</v>
      </c>
      <c r="G3" t="s">
        <v>1248</v>
      </c>
      <c r="H3">
        <v>231337</v>
      </c>
      <c r="I3" t="s">
        <v>116</v>
      </c>
      <c r="J3" t="s">
        <v>115</v>
      </c>
    </row>
    <row r="4" spans="1:10" x14ac:dyDescent="0.25">
      <c r="A4" t="s">
        <v>128</v>
      </c>
      <c r="B4" t="s">
        <v>129</v>
      </c>
      <c r="C4" t="s">
        <v>1249</v>
      </c>
      <c r="D4" t="s">
        <v>17</v>
      </c>
      <c r="E4" s="14" t="s">
        <v>14</v>
      </c>
      <c r="F4" t="s">
        <v>1206</v>
      </c>
      <c r="G4" t="s">
        <v>1248</v>
      </c>
      <c r="H4">
        <v>220588</v>
      </c>
      <c r="I4" t="s">
        <v>131</v>
      </c>
      <c r="J4" t="s">
        <v>130</v>
      </c>
    </row>
    <row r="5" spans="1:10" x14ac:dyDescent="0.25">
      <c r="A5" t="s">
        <v>150</v>
      </c>
      <c r="B5" t="s">
        <v>151</v>
      </c>
      <c r="C5" t="s">
        <v>1261</v>
      </c>
      <c r="D5" t="s">
        <v>17</v>
      </c>
      <c r="E5" s="5" t="s">
        <v>14</v>
      </c>
      <c r="F5" t="s">
        <v>1206</v>
      </c>
      <c r="G5" t="s">
        <v>1459</v>
      </c>
      <c r="H5">
        <v>150132</v>
      </c>
      <c r="I5" t="s">
        <v>153</v>
      </c>
      <c r="J5" t="s">
        <v>152</v>
      </c>
    </row>
    <row r="6" spans="1:10" x14ac:dyDescent="0.25">
      <c r="A6" t="s">
        <v>163</v>
      </c>
      <c r="B6" t="s">
        <v>164</v>
      </c>
      <c r="D6" t="s">
        <v>17</v>
      </c>
      <c r="E6" s="14" t="s">
        <v>14</v>
      </c>
      <c r="F6" t="s">
        <v>1221</v>
      </c>
      <c r="G6" t="s">
        <v>1248</v>
      </c>
      <c r="H6">
        <v>171033</v>
      </c>
      <c r="I6" t="s">
        <v>116</v>
      </c>
      <c r="J6" t="s">
        <v>115</v>
      </c>
    </row>
    <row r="7" spans="1:10" x14ac:dyDescent="0.25">
      <c r="A7" t="s">
        <v>418</v>
      </c>
      <c r="B7" t="s">
        <v>419</v>
      </c>
      <c r="C7" t="s">
        <v>1516</v>
      </c>
      <c r="D7" t="s">
        <v>17</v>
      </c>
      <c r="E7" s="14" t="s">
        <v>14</v>
      </c>
      <c r="F7" t="s">
        <v>1206</v>
      </c>
      <c r="G7" t="s">
        <v>1248</v>
      </c>
      <c r="H7">
        <v>150821</v>
      </c>
      <c r="I7" t="s">
        <v>343</v>
      </c>
      <c r="J7" t="s">
        <v>78</v>
      </c>
    </row>
    <row r="8" spans="1:10" x14ac:dyDescent="0.25">
      <c r="A8" t="s">
        <v>178</v>
      </c>
      <c r="B8" t="s">
        <v>179</v>
      </c>
      <c r="C8" t="s">
        <v>1284</v>
      </c>
      <c r="D8" t="s">
        <v>17</v>
      </c>
      <c r="E8" s="5" t="s">
        <v>14</v>
      </c>
      <c r="F8" t="s">
        <v>1048</v>
      </c>
      <c r="G8" t="s">
        <v>986</v>
      </c>
      <c r="H8">
        <v>221366</v>
      </c>
      <c r="I8" t="s">
        <v>256</v>
      </c>
      <c r="J8" t="s">
        <v>115</v>
      </c>
    </row>
    <row r="9" spans="1:10" x14ac:dyDescent="0.25">
      <c r="A9" t="s">
        <v>190</v>
      </c>
      <c r="B9" t="s">
        <v>191</v>
      </c>
      <c r="C9" t="s">
        <v>1299</v>
      </c>
      <c r="D9" t="s">
        <v>17</v>
      </c>
      <c r="E9" s="5" t="s">
        <v>14</v>
      </c>
      <c r="F9" t="s">
        <v>1048</v>
      </c>
      <c r="G9" t="s">
        <v>986</v>
      </c>
      <c r="H9">
        <v>210529</v>
      </c>
      <c r="I9" t="s">
        <v>192</v>
      </c>
      <c r="J9" t="s">
        <v>43</v>
      </c>
    </row>
    <row r="10" spans="1:10" x14ac:dyDescent="0.25">
      <c r="A10" t="s">
        <v>1395</v>
      </c>
      <c r="B10" t="s">
        <v>2527</v>
      </c>
      <c r="C10" t="s">
        <v>2528</v>
      </c>
      <c r="D10" t="s">
        <v>17</v>
      </c>
      <c r="E10" s="14" t="s">
        <v>14</v>
      </c>
      <c r="F10" t="s">
        <v>1283</v>
      </c>
      <c r="G10" t="s">
        <v>1248</v>
      </c>
      <c r="H10">
        <v>231948</v>
      </c>
      <c r="I10" t="s">
        <v>116</v>
      </c>
      <c r="J10" t="s">
        <v>115</v>
      </c>
    </row>
    <row r="11" spans="1:10" x14ac:dyDescent="0.25">
      <c r="A11" t="s">
        <v>196</v>
      </c>
      <c r="B11" t="s">
        <v>197</v>
      </c>
      <c r="C11" t="s">
        <v>1301</v>
      </c>
      <c r="D11" t="s">
        <v>17</v>
      </c>
      <c r="E11" s="14" t="s">
        <v>14</v>
      </c>
      <c r="F11" t="s">
        <v>1206</v>
      </c>
      <c r="G11" t="s">
        <v>1248</v>
      </c>
      <c r="H11">
        <v>170149</v>
      </c>
      <c r="I11" t="s">
        <v>198</v>
      </c>
      <c r="J11" t="s">
        <v>51</v>
      </c>
    </row>
    <row r="12" spans="1:10" x14ac:dyDescent="0.25">
      <c r="A12" t="s">
        <v>206</v>
      </c>
      <c r="B12" t="s">
        <v>207</v>
      </c>
      <c r="C12" t="s">
        <v>1313</v>
      </c>
      <c r="D12" t="s">
        <v>17</v>
      </c>
      <c r="E12" s="5" t="s">
        <v>14</v>
      </c>
      <c r="F12" t="s">
        <v>1206</v>
      </c>
      <c r="G12" t="s">
        <v>2488</v>
      </c>
      <c r="H12">
        <v>140713</v>
      </c>
      <c r="I12" t="s">
        <v>208</v>
      </c>
      <c r="J12" t="s">
        <v>105</v>
      </c>
    </row>
    <row r="13" spans="1:10" x14ac:dyDescent="0.25">
      <c r="A13" t="s">
        <v>214</v>
      </c>
      <c r="B13" t="s">
        <v>215</v>
      </c>
      <c r="D13" t="s">
        <v>17</v>
      </c>
      <c r="E13" s="14" t="s">
        <v>14</v>
      </c>
      <c r="F13" t="s">
        <v>1283</v>
      </c>
      <c r="G13" t="s">
        <v>1294</v>
      </c>
      <c r="H13">
        <v>181035</v>
      </c>
      <c r="I13" t="s">
        <v>216</v>
      </c>
      <c r="J13" t="s">
        <v>115</v>
      </c>
    </row>
    <row r="14" spans="1:10" x14ac:dyDescent="0.25">
      <c r="A14" t="s">
        <v>1258</v>
      </c>
      <c r="B14" t="s">
        <v>2507</v>
      </c>
      <c r="C14" t="s">
        <v>2508</v>
      </c>
      <c r="D14" t="s">
        <v>17</v>
      </c>
      <c r="E14" s="5" t="s">
        <v>14</v>
      </c>
      <c r="F14" t="s">
        <v>1206</v>
      </c>
      <c r="G14" t="s">
        <v>1316</v>
      </c>
      <c r="H14">
        <v>230556</v>
      </c>
      <c r="I14" t="s">
        <v>2509</v>
      </c>
      <c r="J14" t="s">
        <v>47</v>
      </c>
    </row>
    <row r="15" spans="1:10" x14ac:dyDescent="0.25">
      <c r="A15" t="s">
        <v>248</v>
      </c>
      <c r="B15" t="s">
        <v>249</v>
      </c>
      <c r="C15" t="s">
        <v>1339</v>
      </c>
      <c r="D15" t="s">
        <v>17</v>
      </c>
      <c r="E15" s="14" t="s">
        <v>14</v>
      </c>
      <c r="F15" t="s">
        <v>1221</v>
      </c>
      <c r="G15" t="s">
        <v>1248</v>
      </c>
      <c r="H15">
        <v>240059</v>
      </c>
      <c r="I15" t="s">
        <v>116</v>
      </c>
      <c r="J15" t="s">
        <v>115</v>
      </c>
    </row>
    <row r="16" spans="1:10" x14ac:dyDescent="0.25">
      <c r="A16" t="s">
        <v>1545</v>
      </c>
      <c r="B16" t="s">
        <v>2536</v>
      </c>
      <c r="D16" t="s">
        <v>17</v>
      </c>
      <c r="E16" s="5" t="s">
        <v>14</v>
      </c>
      <c r="F16" t="s">
        <v>928</v>
      </c>
      <c r="G16" t="s">
        <v>1257</v>
      </c>
      <c r="H16">
        <v>170086</v>
      </c>
      <c r="I16" t="s">
        <v>2537</v>
      </c>
      <c r="J16" t="s">
        <v>121</v>
      </c>
    </row>
    <row r="17" spans="1:10" x14ac:dyDescent="0.25">
      <c r="A17" t="s">
        <v>260</v>
      </c>
      <c r="B17" t="s">
        <v>261</v>
      </c>
      <c r="C17" t="s">
        <v>1344</v>
      </c>
      <c r="D17" t="s">
        <v>17</v>
      </c>
      <c r="E17" s="5" t="s">
        <v>14</v>
      </c>
      <c r="F17" t="s">
        <v>1206</v>
      </c>
      <c r="G17" t="s">
        <v>1120</v>
      </c>
      <c r="H17">
        <v>170179</v>
      </c>
      <c r="I17" t="s">
        <v>2458</v>
      </c>
      <c r="J17" t="s">
        <v>328</v>
      </c>
    </row>
    <row r="18" spans="1:10" x14ac:dyDescent="0.25">
      <c r="A18" t="s">
        <v>2522</v>
      </c>
      <c r="B18" t="s">
        <v>2523</v>
      </c>
      <c r="C18" t="s">
        <v>2524</v>
      </c>
      <c r="D18" t="s">
        <v>17</v>
      </c>
      <c r="E18" s="14" t="s">
        <v>14</v>
      </c>
      <c r="F18" t="s">
        <v>1206</v>
      </c>
      <c r="G18" t="s">
        <v>1294</v>
      </c>
      <c r="H18">
        <v>221579</v>
      </c>
      <c r="I18" t="s">
        <v>2526</v>
      </c>
      <c r="J18" t="s">
        <v>115</v>
      </c>
    </row>
    <row r="19" spans="1:10" x14ac:dyDescent="0.25">
      <c r="A19" t="s">
        <v>290</v>
      </c>
      <c r="B19" t="s">
        <v>291</v>
      </c>
      <c r="C19" t="s">
        <v>1389</v>
      </c>
      <c r="D19" t="s">
        <v>17</v>
      </c>
      <c r="E19" s="5" t="s">
        <v>14</v>
      </c>
      <c r="F19" t="s">
        <v>1206</v>
      </c>
      <c r="G19" t="s">
        <v>1257</v>
      </c>
      <c r="H19">
        <v>231711</v>
      </c>
      <c r="I19" t="s">
        <v>292</v>
      </c>
      <c r="J19" t="s">
        <v>271</v>
      </c>
    </row>
    <row r="20" spans="1:10" x14ac:dyDescent="0.25">
      <c r="A20" t="s">
        <v>297</v>
      </c>
      <c r="B20" t="s">
        <v>298</v>
      </c>
      <c r="C20" t="s">
        <v>1398</v>
      </c>
      <c r="D20" t="s">
        <v>17</v>
      </c>
      <c r="E20" s="5" t="s">
        <v>14</v>
      </c>
      <c r="F20" t="s">
        <v>1206</v>
      </c>
      <c r="G20" t="s">
        <v>1459</v>
      </c>
      <c r="H20">
        <v>231525</v>
      </c>
      <c r="I20" t="s">
        <v>299</v>
      </c>
      <c r="J20" t="s">
        <v>88</v>
      </c>
    </row>
    <row r="21" spans="1:10" x14ac:dyDescent="0.25">
      <c r="A21" t="s">
        <v>302</v>
      </c>
      <c r="B21" t="s">
        <v>303</v>
      </c>
      <c r="C21" t="s">
        <v>1406</v>
      </c>
      <c r="D21" t="s">
        <v>17</v>
      </c>
      <c r="E21" s="14" t="s">
        <v>14</v>
      </c>
      <c r="F21" t="s">
        <v>1206</v>
      </c>
      <c r="G21" t="s">
        <v>1248</v>
      </c>
      <c r="H21">
        <v>231721</v>
      </c>
      <c r="I21" t="s">
        <v>304</v>
      </c>
      <c r="J21" t="s">
        <v>47</v>
      </c>
    </row>
    <row r="22" spans="1:10" x14ac:dyDescent="0.25">
      <c r="A22" t="s">
        <v>316</v>
      </c>
      <c r="B22" t="s">
        <v>317</v>
      </c>
      <c r="C22" t="s">
        <v>1415</v>
      </c>
      <c r="D22" t="s">
        <v>17</v>
      </c>
      <c r="E22" s="14" t="s">
        <v>14</v>
      </c>
      <c r="F22" t="s">
        <v>1206</v>
      </c>
      <c r="G22" t="s">
        <v>2490</v>
      </c>
      <c r="H22">
        <v>181394</v>
      </c>
      <c r="I22" t="s">
        <v>2502</v>
      </c>
      <c r="J22" t="s">
        <v>51</v>
      </c>
    </row>
    <row r="23" spans="1:10" x14ac:dyDescent="0.25">
      <c r="A23" t="s">
        <v>319</v>
      </c>
      <c r="B23" t="s">
        <v>320</v>
      </c>
      <c r="D23" t="s">
        <v>17</v>
      </c>
      <c r="E23" s="14" t="s">
        <v>14</v>
      </c>
      <c r="F23" t="s">
        <v>1283</v>
      </c>
      <c r="G23" t="s">
        <v>1248</v>
      </c>
      <c r="H23">
        <v>181039</v>
      </c>
      <c r="I23" t="s">
        <v>116</v>
      </c>
      <c r="J23" t="s">
        <v>115</v>
      </c>
    </row>
    <row r="24" spans="1:10" x14ac:dyDescent="0.25">
      <c r="A24" t="s">
        <v>2521</v>
      </c>
      <c r="B24" t="s">
        <v>342</v>
      </c>
      <c r="C24" t="s">
        <v>1447</v>
      </c>
      <c r="D24" t="s">
        <v>17</v>
      </c>
      <c r="E24" s="5" t="s">
        <v>14</v>
      </c>
      <c r="F24" t="s">
        <v>1206</v>
      </c>
      <c r="G24" t="s">
        <v>1248</v>
      </c>
      <c r="H24">
        <v>100822</v>
      </c>
      <c r="I24" t="s">
        <v>343</v>
      </c>
      <c r="J24" t="s">
        <v>78</v>
      </c>
    </row>
    <row r="25" spans="1:10" x14ac:dyDescent="0.25">
      <c r="A25" t="s">
        <v>556</v>
      </c>
      <c r="B25" t="s">
        <v>557</v>
      </c>
      <c r="C25" t="s">
        <v>1648</v>
      </c>
      <c r="D25" t="s">
        <v>17</v>
      </c>
      <c r="E25" s="5" t="s">
        <v>14</v>
      </c>
      <c r="F25" t="s">
        <v>1206</v>
      </c>
      <c r="G25" t="s">
        <v>1316</v>
      </c>
      <c r="H25">
        <v>240287</v>
      </c>
      <c r="I25" t="s">
        <v>558</v>
      </c>
      <c r="J25" t="s">
        <v>78</v>
      </c>
    </row>
    <row r="26" spans="1:10" x14ac:dyDescent="0.25">
      <c r="A26" t="s">
        <v>350</v>
      </c>
      <c r="B26" t="s">
        <v>351</v>
      </c>
      <c r="D26" t="s">
        <v>17</v>
      </c>
      <c r="E26" s="14" t="s">
        <v>14</v>
      </c>
      <c r="F26" t="s">
        <v>1206</v>
      </c>
      <c r="G26" t="s">
        <v>1459</v>
      </c>
      <c r="H26">
        <v>150757</v>
      </c>
      <c r="I26" t="s">
        <v>352</v>
      </c>
      <c r="J26" t="s">
        <v>130</v>
      </c>
    </row>
    <row r="27" spans="1:10" x14ac:dyDescent="0.25">
      <c r="A27" t="s">
        <v>353</v>
      </c>
      <c r="B27" t="s">
        <v>354</v>
      </c>
      <c r="C27" t="s">
        <v>1458</v>
      </c>
      <c r="D27" t="s">
        <v>17</v>
      </c>
      <c r="E27" s="5" t="s">
        <v>14</v>
      </c>
      <c r="F27" t="s">
        <v>1048</v>
      </c>
      <c r="G27" t="s">
        <v>1459</v>
      </c>
      <c r="H27">
        <v>240951</v>
      </c>
      <c r="I27" t="s">
        <v>355</v>
      </c>
      <c r="J27" t="s">
        <v>43</v>
      </c>
    </row>
    <row r="28" spans="1:10" x14ac:dyDescent="0.25">
      <c r="A28" t="s">
        <v>2481</v>
      </c>
      <c r="B28" t="s">
        <v>2482</v>
      </c>
      <c r="C28" t="s">
        <v>2483</v>
      </c>
      <c r="D28" t="s">
        <v>17</v>
      </c>
      <c r="E28" s="14" t="s">
        <v>14</v>
      </c>
      <c r="F28" t="s">
        <v>1206</v>
      </c>
      <c r="G28" t="s">
        <v>1294</v>
      </c>
      <c r="H28">
        <v>210070</v>
      </c>
      <c r="I28" t="s">
        <v>2486</v>
      </c>
      <c r="J28" t="s">
        <v>92</v>
      </c>
    </row>
    <row r="29" spans="1:10" x14ac:dyDescent="0.25">
      <c r="A29" t="s">
        <v>1495</v>
      </c>
      <c r="B29" t="s">
        <v>1496</v>
      </c>
      <c r="D29" t="s">
        <v>17</v>
      </c>
      <c r="E29" s="5" t="s">
        <v>14</v>
      </c>
      <c r="F29" t="s">
        <v>928</v>
      </c>
      <c r="G29" t="s">
        <v>929</v>
      </c>
      <c r="H29">
        <v>210543</v>
      </c>
      <c r="I29" t="s">
        <v>2668</v>
      </c>
      <c r="J29" t="s">
        <v>1265</v>
      </c>
    </row>
    <row r="30" spans="1:10" x14ac:dyDescent="0.25">
      <c r="A30" t="s">
        <v>400</v>
      </c>
      <c r="B30" t="s">
        <v>401</v>
      </c>
      <c r="C30" t="s">
        <v>1497</v>
      </c>
      <c r="D30" t="s">
        <v>17</v>
      </c>
      <c r="E30" s="5" t="s">
        <v>14</v>
      </c>
      <c r="F30" t="s">
        <v>1206</v>
      </c>
      <c r="G30" t="s">
        <v>1248</v>
      </c>
      <c r="H30">
        <v>141051</v>
      </c>
      <c r="I30" t="s">
        <v>402</v>
      </c>
      <c r="J30" t="s">
        <v>47</v>
      </c>
    </row>
    <row r="31" spans="1:10" x14ac:dyDescent="0.25">
      <c r="A31" t="s">
        <v>434</v>
      </c>
      <c r="B31" t="s">
        <v>435</v>
      </c>
      <c r="D31" t="s">
        <v>17</v>
      </c>
      <c r="E31" s="14" t="s">
        <v>14</v>
      </c>
      <c r="F31" t="s">
        <v>1283</v>
      </c>
      <c r="G31" t="s">
        <v>1316</v>
      </c>
      <c r="H31">
        <v>190620</v>
      </c>
      <c r="I31" t="s">
        <v>436</v>
      </c>
      <c r="J31" t="s">
        <v>148</v>
      </c>
    </row>
    <row r="32" spans="1:10" x14ac:dyDescent="0.25">
      <c r="A32" t="s">
        <v>437</v>
      </c>
      <c r="B32" t="s">
        <v>438</v>
      </c>
      <c r="C32" t="s">
        <v>1538</v>
      </c>
      <c r="D32" t="s">
        <v>17</v>
      </c>
      <c r="E32" s="14" t="s">
        <v>14</v>
      </c>
      <c r="F32" t="s">
        <v>1206</v>
      </c>
      <c r="G32" t="s">
        <v>1248</v>
      </c>
      <c r="H32">
        <v>230570</v>
      </c>
      <c r="I32" t="s">
        <v>439</v>
      </c>
      <c r="J32" t="s">
        <v>173</v>
      </c>
    </row>
    <row r="33" spans="1:10" x14ac:dyDescent="0.25">
      <c r="A33" t="s">
        <v>447</v>
      </c>
      <c r="B33" t="s">
        <v>448</v>
      </c>
      <c r="C33" t="s">
        <v>1546</v>
      </c>
      <c r="D33" t="s">
        <v>17</v>
      </c>
      <c r="E33" s="14" t="s">
        <v>14</v>
      </c>
      <c r="F33" t="s">
        <v>1206</v>
      </c>
      <c r="G33" t="s">
        <v>1248</v>
      </c>
      <c r="H33">
        <v>150051</v>
      </c>
      <c r="I33" t="s">
        <v>449</v>
      </c>
      <c r="J33" t="s">
        <v>47</v>
      </c>
    </row>
    <row r="34" spans="1:10" x14ac:dyDescent="0.25">
      <c r="A34" t="s">
        <v>450</v>
      </c>
      <c r="B34" t="s">
        <v>451</v>
      </c>
      <c r="C34" t="s">
        <v>1547</v>
      </c>
      <c r="D34" t="s">
        <v>17</v>
      </c>
      <c r="E34" s="5" t="s">
        <v>14</v>
      </c>
      <c r="F34" t="s">
        <v>1206</v>
      </c>
      <c r="G34" t="s">
        <v>1248</v>
      </c>
      <c r="H34">
        <v>200579</v>
      </c>
      <c r="I34" t="s">
        <v>452</v>
      </c>
      <c r="J34" t="s">
        <v>51</v>
      </c>
    </row>
    <row r="35" spans="1:10" x14ac:dyDescent="0.25">
      <c r="A35" t="s">
        <v>464</v>
      </c>
      <c r="B35" t="s">
        <v>465</v>
      </c>
      <c r="C35" t="s">
        <v>1554</v>
      </c>
      <c r="D35" t="s">
        <v>17</v>
      </c>
      <c r="E35" s="5" t="s">
        <v>14</v>
      </c>
      <c r="F35" t="s">
        <v>1206</v>
      </c>
      <c r="G35" t="s">
        <v>1316</v>
      </c>
      <c r="H35">
        <v>111077</v>
      </c>
      <c r="I35" t="s">
        <v>466</v>
      </c>
      <c r="J35" t="s">
        <v>183</v>
      </c>
    </row>
    <row r="36" spans="1:10" x14ac:dyDescent="0.25">
      <c r="A36" t="s">
        <v>2518</v>
      </c>
      <c r="B36" t="s">
        <v>2519</v>
      </c>
      <c r="D36" t="s">
        <v>17</v>
      </c>
      <c r="E36" s="5" t="s">
        <v>14</v>
      </c>
      <c r="F36" t="s">
        <v>1206</v>
      </c>
      <c r="G36" t="s">
        <v>1459</v>
      </c>
      <c r="H36">
        <v>221125</v>
      </c>
      <c r="I36" t="s">
        <v>2520</v>
      </c>
      <c r="J36" t="s">
        <v>88</v>
      </c>
    </row>
    <row r="37" spans="1:10" x14ac:dyDescent="0.25">
      <c r="A37" t="s">
        <v>1578</v>
      </c>
      <c r="B37" t="s">
        <v>1579</v>
      </c>
      <c r="D37" t="s">
        <v>17</v>
      </c>
      <c r="E37" s="5" t="s">
        <v>14</v>
      </c>
      <c r="F37" t="s">
        <v>928</v>
      </c>
      <c r="G37" t="s">
        <v>942</v>
      </c>
      <c r="H37">
        <v>160681</v>
      </c>
      <c r="I37" t="s">
        <v>1596</v>
      </c>
      <c r="J37" t="s">
        <v>92</v>
      </c>
    </row>
    <row r="38" spans="1:10" x14ac:dyDescent="0.25">
      <c r="A38" t="s">
        <v>498</v>
      </c>
      <c r="B38" t="s">
        <v>499</v>
      </c>
      <c r="C38" t="s">
        <v>1586</v>
      </c>
      <c r="D38" t="s">
        <v>17</v>
      </c>
      <c r="E38" s="5" t="s">
        <v>14</v>
      </c>
      <c r="F38" t="s">
        <v>1206</v>
      </c>
      <c r="G38" t="s">
        <v>1459</v>
      </c>
      <c r="H38">
        <v>232361</v>
      </c>
      <c r="I38" t="s">
        <v>500</v>
      </c>
      <c r="J38" t="s">
        <v>47</v>
      </c>
    </row>
    <row r="39" spans="1:10" x14ac:dyDescent="0.25">
      <c r="A39" t="s">
        <v>1610</v>
      </c>
      <c r="B39" t="s">
        <v>1611</v>
      </c>
      <c r="D39" t="s">
        <v>17</v>
      </c>
      <c r="E39" s="5" t="s">
        <v>14</v>
      </c>
      <c r="F39" t="s">
        <v>928</v>
      </c>
      <c r="G39" t="s">
        <v>1459</v>
      </c>
      <c r="H39">
        <v>200664</v>
      </c>
      <c r="I39" t="s">
        <v>355</v>
      </c>
      <c r="J39" t="s">
        <v>43</v>
      </c>
    </row>
    <row r="40" spans="1:10" x14ac:dyDescent="0.25">
      <c r="A40" t="s">
        <v>526</v>
      </c>
      <c r="B40" t="s">
        <v>527</v>
      </c>
      <c r="C40" t="s">
        <v>1622</v>
      </c>
      <c r="D40" t="s">
        <v>17</v>
      </c>
      <c r="E40" s="14" t="s">
        <v>14</v>
      </c>
      <c r="F40" t="s">
        <v>1206</v>
      </c>
      <c r="G40" t="s">
        <v>1316</v>
      </c>
      <c r="H40">
        <v>221818</v>
      </c>
      <c r="I40" t="s">
        <v>528</v>
      </c>
      <c r="J40" t="s">
        <v>92</v>
      </c>
    </row>
    <row r="41" spans="1:10" x14ac:dyDescent="0.25">
      <c r="A41" t="s">
        <v>531</v>
      </c>
      <c r="B41" t="s">
        <v>532</v>
      </c>
      <c r="C41" t="s">
        <v>1628</v>
      </c>
      <c r="D41" t="s">
        <v>17</v>
      </c>
      <c r="E41" s="5" t="s">
        <v>14</v>
      </c>
      <c r="F41" t="s">
        <v>1048</v>
      </c>
      <c r="G41" t="s">
        <v>1248</v>
      </c>
      <c r="H41">
        <v>191094</v>
      </c>
      <c r="I41" t="s">
        <v>116</v>
      </c>
      <c r="J41" t="s">
        <v>115</v>
      </c>
    </row>
    <row r="42" spans="1:10" x14ac:dyDescent="0.25">
      <c r="A42" t="s">
        <v>2510</v>
      </c>
      <c r="B42" t="s">
        <v>2511</v>
      </c>
      <c r="C42" t="s">
        <v>2512</v>
      </c>
      <c r="D42" t="s">
        <v>17</v>
      </c>
      <c r="E42" s="5" t="s">
        <v>14</v>
      </c>
      <c r="F42" t="s">
        <v>1206</v>
      </c>
      <c r="G42" t="s">
        <v>1248</v>
      </c>
      <c r="H42">
        <v>181068</v>
      </c>
      <c r="I42" t="s">
        <v>2513</v>
      </c>
      <c r="J42" t="s">
        <v>47</v>
      </c>
    </row>
    <row r="43" spans="1:10" x14ac:dyDescent="0.25">
      <c r="A43" t="s">
        <v>561</v>
      </c>
      <c r="B43" t="s">
        <v>562</v>
      </c>
      <c r="C43" t="s">
        <v>1653</v>
      </c>
      <c r="D43" t="s">
        <v>17</v>
      </c>
      <c r="E43" s="5" t="s">
        <v>14</v>
      </c>
      <c r="F43" t="s">
        <v>1206</v>
      </c>
      <c r="G43" t="s">
        <v>942</v>
      </c>
      <c r="H43">
        <v>220909</v>
      </c>
      <c r="I43" t="s">
        <v>563</v>
      </c>
      <c r="J43" t="s">
        <v>78</v>
      </c>
    </row>
    <row r="44" spans="1:10" x14ac:dyDescent="0.25">
      <c r="A44" t="s">
        <v>700</v>
      </c>
      <c r="B44" t="s">
        <v>701</v>
      </c>
      <c r="C44" t="s">
        <v>2069</v>
      </c>
      <c r="D44" t="s">
        <v>17</v>
      </c>
      <c r="E44" s="5" t="s">
        <v>14</v>
      </c>
      <c r="F44" t="s">
        <v>1206</v>
      </c>
      <c r="G44" t="s">
        <v>1248</v>
      </c>
      <c r="H44">
        <v>240763</v>
      </c>
      <c r="I44" t="s">
        <v>702</v>
      </c>
      <c r="J44" t="s">
        <v>78</v>
      </c>
    </row>
    <row r="45" spans="1:10" x14ac:dyDescent="0.25">
      <c r="A45" t="s">
        <v>568</v>
      </c>
      <c r="B45" t="s">
        <v>569</v>
      </c>
      <c r="C45" t="s">
        <v>1660</v>
      </c>
      <c r="D45" t="s">
        <v>17</v>
      </c>
      <c r="E45" s="14" t="s">
        <v>14</v>
      </c>
      <c r="F45" t="s">
        <v>1048</v>
      </c>
      <c r="G45" t="s">
        <v>1294</v>
      </c>
      <c r="H45">
        <v>160971</v>
      </c>
      <c r="I45" t="s">
        <v>570</v>
      </c>
      <c r="J45" t="s">
        <v>328</v>
      </c>
    </row>
  </sheetData>
  <autoFilter ref="A1:J45" xr:uid="{0B451A1E-5E31-43E6-8EAD-3A63B24F3E77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1191-C30B-4D81-A22B-0C037C39D473}">
  <sheetPr codeName="Sheet8"/>
  <dimension ref="A1:K619"/>
  <sheetViews>
    <sheetView topLeftCell="A18" workbookViewId="0">
      <selection activeCell="A19" sqref="A19"/>
    </sheetView>
  </sheetViews>
  <sheetFormatPr defaultRowHeight="15" x14ac:dyDescent="0.25"/>
  <cols>
    <col min="1" max="1" width="28.85546875" bestFit="1" customWidth="1"/>
    <col min="2" max="2" width="41.7109375" customWidth="1"/>
    <col min="3" max="3" width="24.42578125" customWidth="1"/>
    <col min="4" max="4" width="26.28515625" bestFit="1" customWidth="1"/>
    <col min="5" max="5" width="30.140625" bestFit="1" customWidth="1"/>
  </cols>
  <sheetData>
    <row r="1" spans="1:11" x14ac:dyDescent="0.25">
      <c r="A1" t="s">
        <v>916</v>
      </c>
      <c r="B1" t="s">
        <v>917</v>
      </c>
      <c r="C1" t="s">
        <v>918</v>
      </c>
      <c r="D1" t="s">
        <v>919</v>
      </c>
      <c r="E1" s="1" t="s">
        <v>2669</v>
      </c>
      <c r="G1" t="s">
        <v>0</v>
      </c>
      <c r="H1" t="s">
        <v>35</v>
      </c>
      <c r="I1" t="s">
        <v>36</v>
      </c>
      <c r="J1" t="s">
        <v>37</v>
      </c>
      <c r="K1" t="s">
        <v>2670</v>
      </c>
    </row>
    <row r="2" spans="1:11" x14ac:dyDescent="0.25">
      <c r="A2" s="3" t="s">
        <v>1206</v>
      </c>
      <c r="B2" s="2" t="s">
        <v>1120</v>
      </c>
      <c r="E2" t="s">
        <v>1265</v>
      </c>
      <c r="G2" t="s">
        <v>25</v>
      </c>
      <c r="H2" t="s">
        <v>40</v>
      </c>
      <c r="I2" t="s">
        <v>2671</v>
      </c>
      <c r="J2" t="s">
        <v>2672</v>
      </c>
      <c r="K2" t="s">
        <v>2673</v>
      </c>
    </row>
    <row r="3" spans="1:11" x14ac:dyDescent="0.25">
      <c r="A3" s="3" t="s">
        <v>1048</v>
      </c>
      <c r="B3" s="2" t="s">
        <v>2487</v>
      </c>
      <c r="E3" t="s">
        <v>371</v>
      </c>
      <c r="G3" t="s">
        <v>25</v>
      </c>
      <c r="H3" t="s">
        <v>40</v>
      </c>
      <c r="I3" t="s">
        <v>2503</v>
      </c>
      <c r="J3" t="s">
        <v>2504</v>
      </c>
      <c r="K3" t="s">
        <v>2674</v>
      </c>
    </row>
    <row r="4" spans="1:11" x14ac:dyDescent="0.25">
      <c r="A4" s="3" t="s">
        <v>2081</v>
      </c>
      <c r="B4" s="2" t="s">
        <v>2488</v>
      </c>
      <c r="E4" t="s">
        <v>92</v>
      </c>
      <c r="G4" t="s">
        <v>25</v>
      </c>
      <c r="H4" t="s">
        <v>40</v>
      </c>
      <c r="I4" t="s">
        <v>923</v>
      </c>
      <c r="J4" t="s">
        <v>924</v>
      </c>
      <c r="K4" t="s">
        <v>2675</v>
      </c>
    </row>
    <row r="5" spans="1:11" x14ac:dyDescent="0.25">
      <c r="A5" s="3" t="s">
        <v>1933</v>
      </c>
      <c r="B5" s="2" t="s">
        <v>1294</v>
      </c>
      <c r="E5" t="s">
        <v>152</v>
      </c>
      <c r="G5" t="s">
        <v>25</v>
      </c>
      <c r="H5" t="s">
        <v>40</v>
      </c>
      <c r="I5" t="s">
        <v>925</v>
      </c>
      <c r="J5" t="s">
        <v>926</v>
      </c>
      <c r="K5" t="s">
        <v>2676</v>
      </c>
    </row>
    <row r="6" spans="1:11" x14ac:dyDescent="0.25">
      <c r="A6" s="3" t="s">
        <v>1919</v>
      </c>
      <c r="B6" s="2" t="s">
        <v>1257</v>
      </c>
      <c r="E6" t="s">
        <v>43</v>
      </c>
      <c r="G6" t="s">
        <v>25</v>
      </c>
      <c r="H6" t="s">
        <v>40</v>
      </c>
      <c r="I6" t="s">
        <v>931</v>
      </c>
      <c r="J6" t="s">
        <v>932</v>
      </c>
      <c r="K6" t="s">
        <v>2677</v>
      </c>
    </row>
    <row r="7" spans="1:11" x14ac:dyDescent="0.25">
      <c r="A7" s="3" t="s">
        <v>1913</v>
      </c>
      <c r="B7" s="2" t="s">
        <v>1316</v>
      </c>
      <c r="E7" t="s">
        <v>2439</v>
      </c>
      <c r="G7" t="s">
        <v>25</v>
      </c>
      <c r="H7" t="s">
        <v>40</v>
      </c>
      <c r="I7" t="s">
        <v>934</v>
      </c>
      <c r="J7" t="s">
        <v>935</v>
      </c>
      <c r="K7" t="s">
        <v>2678</v>
      </c>
    </row>
    <row r="8" spans="1:11" x14ac:dyDescent="0.25">
      <c r="A8" s="3" t="s">
        <v>2679</v>
      </c>
      <c r="B8" s="2" t="s">
        <v>2680</v>
      </c>
      <c r="E8" t="s">
        <v>608</v>
      </c>
      <c r="G8" t="s">
        <v>25</v>
      </c>
      <c r="H8" t="s">
        <v>40</v>
      </c>
      <c r="I8" t="s">
        <v>2681</v>
      </c>
      <c r="J8" t="s">
        <v>2682</v>
      </c>
      <c r="K8" t="s">
        <v>2683</v>
      </c>
    </row>
    <row r="9" spans="1:11" x14ac:dyDescent="0.25">
      <c r="A9" s="3" t="s">
        <v>1221</v>
      </c>
      <c r="B9" s="2" t="s">
        <v>1248</v>
      </c>
      <c r="E9" t="s">
        <v>142</v>
      </c>
      <c r="G9" t="s">
        <v>25</v>
      </c>
      <c r="H9" t="s">
        <v>40</v>
      </c>
      <c r="I9" t="s">
        <v>936</v>
      </c>
      <c r="J9" t="s">
        <v>937</v>
      </c>
      <c r="K9" t="s">
        <v>2684</v>
      </c>
    </row>
    <row r="10" spans="1:11" x14ac:dyDescent="0.25">
      <c r="A10" s="3" t="s">
        <v>1128</v>
      </c>
      <c r="B10" s="2" t="s">
        <v>2685</v>
      </c>
      <c r="E10" t="s">
        <v>271</v>
      </c>
      <c r="G10" t="s">
        <v>25</v>
      </c>
      <c r="H10" t="s">
        <v>40</v>
      </c>
      <c r="I10" t="s">
        <v>939</v>
      </c>
      <c r="J10" t="s">
        <v>940</v>
      </c>
      <c r="K10" t="s">
        <v>2686</v>
      </c>
    </row>
    <row r="11" spans="1:11" x14ac:dyDescent="0.25">
      <c r="A11" s="3" t="s">
        <v>2449</v>
      </c>
      <c r="B11" s="2" t="s">
        <v>2490</v>
      </c>
      <c r="E11" t="s">
        <v>2425</v>
      </c>
      <c r="G11" t="s">
        <v>25</v>
      </c>
      <c r="H11" t="s">
        <v>40</v>
      </c>
      <c r="I11" t="s">
        <v>2687</v>
      </c>
      <c r="J11" t="s">
        <v>2688</v>
      </c>
      <c r="K11" t="s">
        <v>2689</v>
      </c>
    </row>
    <row r="12" spans="1:11" x14ac:dyDescent="0.25">
      <c r="A12" s="3" t="s">
        <v>1255</v>
      </c>
      <c r="B12" s="2" t="s">
        <v>1459</v>
      </c>
      <c r="E12" t="s">
        <v>637</v>
      </c>
      <c r="G12" t="s">
        <v>25</v>
      </c>
      <c r="H12" t="s">
        <v>40</v>
      </c>
      <c r="I12" t="s">
        <v>41</v>
      </c>
      <c r="J12" t="s">
        <v>42</v>
      </c>
      <c r="K12" t="s">
        <v>2690</v>
      </c>
    </row>
    <row r="13" spans="1:11" x14ac:dyDescent="0.25">
      <c r="A13" s="3" t="s">
        <v>1283</v>
      </c>
      <c r="B13" s="2" t="s">
        <v>929</v>
      </c>
      <c r="E13" t="s">
        <v>51</v>
      </c>
      <c r="G13" t="s">
        <v>25</v>
      </c>
      <c r="H13" t="s">
        <v>40</v>
      </c>
      <c r="I13" t="s">
        <v>948</v>
      </c>
      <c r="J13" t="s">
        <v>949</v>
      </c>
      <c r="K13" t="s">
        <v>2691</v>
      </c>
    </row>
    <row r="14" spans="1:11" x14ac:dyDescent="0.25">
      <c r="A14" s="3" t="s">
        <v>928</v>
      </c>
      <c r="B14" s="2" t="s">
        <v>1272</v>
      </c>
      <c r="E14" t="s">
        <v>148</v>
      </c>
      <c r="G14" t="s">
        <v>25</v>
      </c>
      <c r="H14" t="s">
        <v>40</v>
      </c>
      <c r="I14" t="s">
        <v>952</v>
      </c>
      <c r="J14" t="s">
        <v>953</v>
      </c>
      <c r="K14" t="s">
        <v>12</v>
      </c>
    </row>
    <row r="15" spans="1:11" x14ac:dyDescent="0.25">
      <c r="A15" s="3" t="s">
        <v>1624</v>
      </c>
      <c r="B15" s="2" t="s">
        <v>942</v>
      </c>
      <c r="E15" t="s">
        <v>645</v>
      </c>
      <c r="G15" t="s">
        <v>25</v>
      </c>
      <c r="H15" t="s">
        <v>40</v>
      </c>
      <c r="I15" t="s">
        <v>955</v>
      </c>
      <c r="J15" t="s">
        <v>956</v>
      </c>
      <c r="K15" t="s">
        <v>2692</v>
      </c>
    </row>
    <row r="16" spans="1:11" x14ac:dyDescent="0.25">
      <c r="B16" s="2" t="s">
        <v>986</v>
      </c>
      <c r="E16" t="s">
        <v>739</v>
      </c>
      <c r="G16" t="s">
        <v>25</v>
      </c>
      <c r="H16" t="s">
        <v>40</v>
      </c>
      <c r="I16" t="s">
        <v>958</v>
      </c>
      <c r="J16" t="s">
        <v>959</v>
      </c>
      <c r="K16" t="s">
        <v>12</v>
      </c>
    </row>
    <row r="17" spans="1:11" x14ac:dyDescent="0.25">
      <c r="E17" t="s">
        <v>835</v>
      </c>
      <c r="G17" t="s">
        <v>25</v>
      </c>
      <c r="H17" t="s">
        <v>743</v>
      </c>
      <c r="I17" t="s">
        <v>2693</v>
      </c>
      <c r="J17" t="s">
        <v>2694</v>
      </c>
      <c r="K17" t="s">
        <v>12</v>
      </c>
    </row>
    <row r="18" spans="1:11" x14ac:dyDescent="0.25">
      <c r="E18" t="s">
        <v>47</v>
      </c>
      <c r="G18" s="63" t="s">
        <v>25</v>
      </c>
      <c r="H18" s="63" t="s">
        <v>40</v>
      </c>
      <c r="I18" s="63" t="s">
        <v>2695</v>
      </c>
      <c r="J18" s="63" t="s">
        <v>2696</v>
      </c>
      <c r="K18" t="s">
        <v>2697</v>
      </c>
    </row>
    <row r="19" spans="1:11" x14ac:dyDescent="0.25">
      <c r="E19" t="s">
        <v>88</v>
      </c>
      <c r="G19" t="s">
        <v>25</v>
      </c>
      <c r="H19" t="s">
        <v>40</v>
      </c>
      <c r="I19" t="s">
        <v>962</v>
      </c>
      <c r="J19" t="s">
        <v>963</v>
      </c>
      <c r="K19" t="s">
        <v>2698</v>
      </c>
    </row>
    <row r="20" spans="1:11" x14ac:dyDescent="0.25">
      <c r="A20" t="s">
        <v>25</v>
      </c>
      <c r="E20" t="s">
        <v>74</v>
      </c>
      <c r="G20" t="s">
        <v>25</v>
      </c>
      <c r="H20" t="s">
        <v>40</v>
      </c>
      <c r="I20" t="s">
        <v>45</v>
      </c>
      <c r="J20" t="s">
        <v>46</v>
      </c>
      <c r="K20" t="s">
        <v>2699</v>
      </c>
    </row>
    <row r="21" spans="1:11" x14ac:dyDescent="0.25">
      <c r="A21" t="s">
        <v>16</v>
      </c>
      <c r="E21" t="s">
        <v>2436</v>
      </c>
      <c r="G21" t="s">
        <v>25</v>
      </c>
      <c r="H21" t="s">
        <v>40</v>
      </c>
      <c r="I21" t="s">
        <v>967</v>
      </c>
      <c r="J21" t="s">
        <v>968</v>
      </c>
      <c r="K21" t="s">
        <v>2700</v>
      </c>
    </row>
    <row r="22" spans="1:11" x14ac:dyDescent="0.25">
      <c r="A22" t="s">
        <v>17</v>
      </c>
      <c r="E22" t="s">
        <v>2431</v>
      </c>
      <c r="G22" t="s">
        <v>25</v>
      </c>
      <c r="H22" t="s">
        <v>743</v>
      </c>
      <c r="I22" t="s">
        <v>969</v>
      </c>
      <c r="J22" t="s">
        <v>970</v>
      </c>
      <c r="K22" t="s">
        <v>12</v>
      </c>
    </row>
    <row r="23" spans="1:11" x14ac:dyDescent="0.25">
      <c r="A23" t="s">
        <v>22</v>
      </c>
      <c r="E23" t="s">
        <v>78</v>
      </c>
      <c r="G23" t="s">
        <v>25</v>
      </c>
      <c r="H23" t="s">
        <v>40</v>
      </c>
      <c r="I23" t="s">
        <v>2701</v>
      </c>
      <c r="J23" t="s">
        <v>2702</v>
      </c>
      <c r="K23" t="s">
        <v>2703</v>
      </c>
    </row>
    <row r="24" spans="1:11" x14ac:dyDescent="0.25">
      <c r="A24" t="s">
        <v>23</v>
      </c>
      <c r="E24" t="s">
        <v>115</v>
      </c>
      <c r="G24" t="s">
        <v>25</v>
      </c>
      <c r="H24" t="s">
        <v>40</v>
      </c>
      <c r="I24" t="s">
        <v>1161</v>
      </c>
      <c r="J24" t="s">
        <v>2704</v>
      </c>
      <c r="K24" t="s">
        <v>2705</v>
      </c>
    </row>
    <row r="25" spans="1:11" x14ac:dyDescent="0.25">
      <c r="A25" t="s">
        <v>21</v>
      </c>
      <c r="E25" t="s">
        <v>130</v>
      </c>
      <c r="G25" t="s">
        <v>25</v>
      </c>
      <c r="H25" t="s">
        <v>40</v>
      </c>
      <c r="I25" t="s">
        <v>2706</v>
      </c>
      <c r="J25" t="s">
        <v>2707</v>
      </c>
      <c r="K25" t="s">
        <v>2708</v>
      </c>
    </row>
    <row r="26" spans="1:11" x14ac:dyDescent="0.25">
      <c r="A26" t="s">
        <v>24</v>
      </c>
      <c r="E26" t="s">
        <v>105</v>
      </c>
      <c r="G26" t="s">
        <v>25</v>
      </c>
      <c r="H26" t="s">
        <v>40</v>
      </c>
      <c r="I26" t="s">
        <v>2588</v>
      </c>
      <c r="J26" t="s">
        <v>2589</v>
      </c>
      <c r="K26" t="s">
        <v>2709</v>
      </c>
    </row>
    <row r="27" spans="1:11" x14ac:dyDescent="0.25">
      <c r="A27" t="s">
        <v>20</v>
      </c>
      <c r="E27" t="s">
        <v>328</v>
      </c>
      <c r="G27" t="s">
        <v>25</v>
      </c>
      <c r="H27" t="s">
        <v>40</v>
      </c>
      <c r="I27" t="s">
        <v>2591</v>
      </c>
      <c r="J27" t="s">
        <v>2592</v>
      </c>
      <c r="K27" t="s">
        <v>2710</v>
      </c>
    </row>
    <row r="28" spans="1:11" x14ac:dyDescent="0.25">
      <c r="A28" t="s">
        <v>26</v>
      </c>
      <c r="E28" t="s">
        <v>2438</v>
      </c>
      <c r="G28" t="s">
        <v>25</v>
      </c>
      <c r="H28" t="s">
        <v>40</v>
      </c>
      <c r="I28" t="s">
        <v>988</v>
      </c>
      <c r="J28" t="s">
        <v>989</v>
      </c>
      <c r="K28" t="s">
        <v>2711</v>
      </c>
    </row>
    <row r="29" spans="1:11" x14ac:dyDescent="0.25">
      <c r="A29" t="s">
        <v>19</v>
      </c>
      <c r="E29" t="s">
        <v>752</v>
      </c>
      <c r="G29" t="s">
        <v>25</v>
      </c>
      <c r="H29" t="s">
        <v>40</v>
      </c>
      <c r="I29" t="s">
        <v>995</v>
      </c>
      <c r="J29" t="s">
        <v>996</v>
      </c>
      <c r="K29" t="s">
        <v>2712</v>
      </c>
    </row>
    <row r="30" spans="1:11" x14ac:dyDescent="0.25">
      <c r="A30" t="s">
        <v>18</v>
      </c>
      <c r="E30" t="s">
        <v>2433</v>
      </c>
      <c r="G30" t="s">
        <v>25</v>
      </c>
      <c r="H30" t="s">
        <v>40</v>
      </c>
      <c r="I30" t="s">
        <v>999</v>
      </c>
      <c r="J30" t="s">
        <v>1000</v>
      </c>
      <c r="K30" t="s">
        <v>2713</v>
      </c>
    </row>
    <row r="31" spans="1:11" x14ac:dyDescent="0.25">
      <c r="E31" t="s">
        <v>121</v>
      </c>
      <c r="G31" t="s">
        <v>25</v>
      </c>
      <c r="H31" t="s">
        <v>40</v>
      </c>
      <c r="I31" t="s">
        <v>2714</v>
      </c>
      <c r="J31" t="s">
        <v>2715</v>
      </c>
      <c r="K31" t="s">
        <v>2716</v>
      </c>
    </row>
    <row r="32" spans="1:11" x14ac:dyDescent="0.25">
      <c r="E32" t="s">
        <v>183</v>
      </c>
      <c r="G32" t="s">
        <v>25</v>
      </c>
      <c r="H32" t="s">
        <v>40</v>
      </c>
      <c r="I32" t="s">
        <v>1002</v>
      </c>
      <c r="J32" t="s">
        <v>1003</v>
      </c>
      <c r="K32" t="s">
        <v>2717</v>
      </c>
    </row>
    <row r="33" spans="5:11" x14ac:dyDescent="0.25">
      <c r="E33" t="s">
        <v>2435</v>
      </c>
      <c r="G33" t="s">
        <v>25</v>
      </c>
      <c r="H33" t="s">
        <v>40</v>
      </c>
      <c r="I33" t="s">
        <v>49</v>
      </c>
      <c r="J33" t="s">
        <v>50</v>
      </c>
      <c r="K33" t="s">
        <v>2718</v>
      </c>
    </row>
    <row r="34" spans="5:11" x14ac:dyDescent="0.25">
      <c r="E34" t="s">
        <v>624</v>
      </c>
      <c r="G34" t="s">
        <v>25</v>
      </c>
      <c r="H34" t="s">
        <v>40</v>
      </c>
      <c r="I34" t="s">
        <v>1007</v>
      </c>
      <c r="J34" t="s">
        <v>1008</v>
      </c>
      <c r="K34" t="s">
        <v>2719</v>
      </c>
    </row>
    <row r="35" spans="5:11" x14ac:dyDescent="0.25">
      <c r="E35" t="s">
        <v>2424</v>
      </c>
      <c r="G35" t="s">
        <v>25</v>
      </c>
      <c r="H35" t="s">
        <v>40</v>
      </c>
      <c r="I35" t="s">
        <v>1010</v>
      </c>
      <c r="J35" t="s">
        <v>1011</v>
      </c>
      <c r="K35" t="s">
        <v>2720</v>
      </c>
    </row>
    <row r="36" spans="5:11" x14ac:dyDescent="0.25">
      <c r="E36" t="s">
        <v>173</v>
      </c>
      <c r="G36" t="s">
        <v>25</v>
      </c>
      <c r="H36" t="s">
        <v>40</v>
      </c>
      <c r="I36" t="s">
        <v>1014</v>
      </c>
      <c r="J36" t="s">
        <v>1015</v>
      </c>
      <c r="K36" t="s">
        <v>2721</v>
      </c>
    </row>
    <row r="37" spans="5:11" x14ac:dyDescent="0.25">
      <c r="E37" t="s">
        <v>2430</v>
      </c>
      <c r="G37" t="s">
        <v>25</v>
      </c>
      <c r="H37" t="s">
        <v>40</v>
      </c>
      <c r="I37" t="s">
        <v>2722</v>
      </c>
      <c r="J37" t="s">
        <v>1026</v>
      </c>
      <c r="K37" t="s">
        <v>2723</v>
      </c>
    </row>
    <row r="38" spans="5:11" x14ac:dyDescent="0.25">
      <c r="E38" t="s">
        <v>2426</v>
      </c>
      <c r="G38" t="s">
        <v>25</v>
      </c>
      <c r="H38" t="s">
        <v>40</v>
      </c>
      <c r="I38" t="s">
        <v>1031</v>
      </c>
      <c r="J38" t="s">
        <v>1032</v>
      </c>
      <c r="K38" t="s">
        <v>2724</v>
      </c>
    </row>
    <row r="39" spans="5:11" x14ac:dyDescent="0.25">
      <c r="E39" t="s">
        <v>682</v>
      </c>
      <c r="G39" t="s">
        <v>25</v>
      </c>
      <c r="H39" t="s">
        <v>40</v>
      </c>
      <c r="I39" t="s">
        <v>1033</v>
      </c>
      <c r="J39" t="s">
        <v>1034</v>
      </c>
      <c r="K39" t="s">
        <v>2725</v>
      </c>
    </row>
    <row r="40" spans="5:11" x14ac:dyDescent="0.25">
      <c r="E40" t="s">
        <v>550</v>
      </c>
      <c r="G40" t="s">
        <v>25</v>
      </c>
      <c r="H40" t="s">
        <v>743</v>
      </c>
      <c r="I40" t="s">
        <v>1035</v>
      </c>
      <c r="J40" t="s">
        <v>1036</v>
      </c>
      <c r="K40" t="s">
        <v>12</v>
      </c>
    </row>
    <row r="41" spans="5:11" x14ac:dyDescent="0.25">
      <c r="G41" t="s">
        <v>25</v>
      </c>
      <c r="H41" t="s">
        <v>40</v>
      </c>
      <c r="I41" t="s">
        <v>1037</v>
      </c>
      <c r="J41" t="s">
        <v>1038</v>
      </c>
      <c r="K41" t="s">
        <v>2726</v>
      </c>
    </row>
    <row r="42" spans="5:11" x14ac:dyDescent="0.25">
      <c r="G42" t="s">
        <v>25</v>
      </c>
      <c r="H42" t="s">
        <v>40</v>
      </c>
      <c r="I42" t="s">
        <v>1039</v>
      </c>
      <c r="J42" t="s">
        <v>1040</v>
      </c>
      <c r="K42" t="s">
        <v>2727</v>
      </c>
    </row>
    <row r="43" spans="5:11" x14ac:dyDescent="0.25">
      <c r="G43" s="63" t="s">
        <v>25</v>
      </c>
      <c r="H43" s="63" t="s">
        <v>40</v>
      </c>
      <c r="I43" s="63" t="s">
        <v>2728</v>
      </c>
      <c r="J43" s="63" t="s">
        <v>2729</v>
      </c>
      <c r="K43" t="s">
        <v>2730</v>
      </c>
    </row>
    <row r="44" spans="5:11" x14ac:dyDescent="0.25">
      <c r="G44" t="s">
        <v>25</v>
      </c>
      <c r="H44" t="s">
        <v>40</v>
      </c>
      <c r="I44" t="s">
        <v>2731</v>
      </c>
      <c r="J44" t="s">
        <v>1043</v>
      </c>
      <c r="K44" t="s">
        <v>2732</v>
      </c>
    </row>
    <row r="45" spans="5:11" x14ac:dyDescent="0.25">
      <c r="G45" t="s">
        <v>16</v>
      </c>
      <c r="H45" t="s">
        <v>40</v>
      </c>
      <c r="I45" t="s">
        <v>1044</v>
      </c>
      <c r="J45" t="s">
        <v>1045</v>
      </c>
      <c r="K45" t="s">
        <v>2733</v>
      </c>
    </row>
    <row r="46" spans="5:11" x14ac:dyDescent="0.25">
      <c r="G46" t="s">
        <v>16</v>
      </c>
      <c r="H46" t="s">
        <v>40</v>
      </c>
      <c r="I46" s="67" t="s">
        <v>103</v>
      </c>
      <c r="J46" t="s">
        <v>1049</v>
      </c>
      <c r="K46" t="s">
        <v>12</v>
      </c>
    </row>
    <row r="47" spans="5:11" x14ac:dyDescent="0.25">
      <c r="G47" t="s">
        <v>16</v>
      </c>
      <c r="H47" t="s">
        <v>40</v>
      </c>
      <c r="I47" t="s">
        <v>1050</v>
      </c>
      <c r="J47" t="s">
        <v>1051</v>
      </c>
      <c r="K47" t="s">
        <v>2734</v>
      </c>
    </row>
    <row r="48" spans="5:11" x14ac:dyDescent="0.25">
      <c r="G48" t="s">
        <v>16</v>
      </c>
      <c r="H48" t="s">
        <v>743</v>
      </c>
      <c r="I48" t="s">
        <v>1058</v>
      </c>
      <c r="J48" t="s">
        <v>1059</v>
      </c>
      <c r="K48" t="s">
        <v>12</v>
      </c>
    </row>
    <row r="49" spans="7:11" x14ac:dyDescent="0.25">
      <c r="G49" t="s">
        <v>16</v>
      </c>
      <c r="H49" t="s">
        <v>40</v>
      </c>
      <c r="I49" t="s">
        <v>1061</v>
      </c>
      <c r="J49" t="s">
        <v>1062</v>
      </c>
      <c r="K49" t="s">
        <v>2735</v>
      </c>
    </row>
    <row r="50" spans="7:11" x14ac:dyDescent="0.25">
      <c r="G50" t="s">
        <v>16</v>
      </c>
      <c r="H50" t="s">
        <v>40</v>
      </c>
      <c r="I50" t="s">
        <v>2461</v>
      </c>
      <c r="J50" t="s">
        <v>2462</v>
      </c>
      <c r="K50" t="s">
        <v>2736</v>
      </c>
    </row>
    <row r="51" spans="7:11" x14ac:dyDescent="0.25">
      <c r="G51" t="s">
        <v>16</v>
      </c>
      <c r="H51" t="s">
        <v>743</v>
      </c>
      <c r="I51" t="s">
        <v>1064</v>
      </c>
      <c r="J51" t="s">
        <v>1065</v>
      </c>
      <c r="K51" t="s">
        <v>12</v>
      </c>
    </row>
    <row r="52" spans="7:11" x14ac:dyDescent="0.25">
      <c r="G52" t="s">
        <v>16</v>
      </c>
      <c r="H52" t="s">
        <v>40</v>
      </c>
      <c r="I52" t="s">
        <v>1067</v>
      </c>
      <c r="J52" t="s">
        <v>1068</v>
      </c>
      <c r="K52" t="s">
        <v>2737</v>
      </c>
    </row>
    <row r="53" spans="7:11" x14ac:dyDescent="0.25">
      <c r="G53" t="s">
        <v>16</v>
      </c>
      <c r="H53" t="s">
        <v>40</v>
      </c>
      <c r="I53" t="s">
        <v>1070</v>
      </c>
      <c r="J53" t="s">
        <v>1071</v>
      </c>
      <c r="K53" t="s">
        <v>2738</v>
      </c>
    </row>
    <row r="54" spans="7:11" x14ac:dyDescent="0.25">
      <c r="G54" t="s">
        <v>16</v>
      </c>
      <c r="H54" t="s">
        <v>40</v>
      </c>
      <c r="I54" t="s">
        <v>1073</v>
      </c>
      <c r="J54" t="s">
        <v>1074</v>
      </c>
      <c r="K54" t="s">
        <v>2739</v>
      </c>
    </row>
    <row r="55" spans="7:11" x14ac:dyDescent="0.25">
      <c r="G55" t="s">
        <v>16</v>
      </c>
      <c r="H55" t="s">
        <v>743</v>
      </c>
      <c r="I55" t="s">
        <v>1076</v>
      </c>
      <c r="J55" t="s">
        <v>1077</v>
      </c>
      <c r="K55" t="s">
        <v>12</v>
      </c>
    </row>
    <row r="56" spans="7:11" x14ac:dyDescent="0.25">
      <c r="G56" t="s">
        <v>16</v>
      </c>
      <c r="H56" t="s">
        <v>40</v>
      </c>
      <c r="I56" t="s">
        <v>53</v>
      </c>
      <c r="J56" t="s">
        <v>54</v>
      </c>
      <c r="K56" t="s">
        <v>2740</v>
      </c>
    </row>
    <row r="57" spans="7:11" x14ac:dyDescent="0.25">
      <c r="G57" t="s">
        <v>16</v>
      </c>
      <c r="H57" t="s">
        <v>40</v>
      </c>
      <c r="I57" s="67" t="s">
        <v>1078</v>
      </c>
      <c r="J57" t="s">
        <v>1079</v>
      </c>
      <c r="K57" t="s">
        <v>12</v>
      </c>
    </row>
    <row r="58" spans="7:11" x14ac:dyDescent="0.25">
      <c r="G58" t="s">
        <v>16</v>
      </c>
      <c r="H58" t="s">
        <v>40</v>
      </c>
      <c r="I58" t="s">
        <v>1080</v>
      </c>
      <c r="J58" t="s">
        <v>1081</v>
      </c>
      <c r="K58" t="s">
        <v>2741</v>
      </c>
    </row>
    <row r="59" spans="7:11" x14ac:dyDescent="0.25">
      <c r="G59" t="s">
        <v>16</v>
      </c>
      <c r="H59" t="s">
        <v>40</v>
      </c>
      <c r="I59" t="s">
        <v>1083</v>
      </c>
      <c r="J59" t="s">
        <v>1084</v>
      </c>
      <c r="K59" t="s">
        <v>2742</v>
      </c>
    </row>
    <row r="60" spans="7:11" x14ac:dyDescent="0.25">
      <c r="G60" t="s">
        <v>16</v>
      </c>
      <c r="H60" t="s">
        <v>40</v>
      </c>
      <c r="I60" t="s">
        <v>2743</v>
      </c>
      <c r="J60" t="s">
        <v>1089</v>
      </c>
      <c r="K60" t="s">
        <v>2744</v>
      </c>
    </row>
    <row r="61" spans="7:11" x14ac:dyDescent="0.25">
      <c r="G61" t="s">
        <v>16</v>
      </c>
      <c r="H61" t="s">
        <v>40</v>
      </c>
      <c r="I61" t="s">
        <v>1091</v>
      </c>
      <c r="J61" t="s">
        <v>1092</v>
      </c>
      <c r="K61" t="s">
        <v>12</v>
      </c>
    </row>
    <row r="62" spans="7:11" x14ac:dyDescent="0.25">
      <c r="G62" t="s">
        <v>16</v>
      </c>
      <c r="H62" t="s">
        <v>40</v>
      </c>
      <c r="I62" t="s">
        <v>1095</v>
      </c>
      <c r="J62" t="s">
        <v>1096</v>
      </c>
      <c r="K62" t="s">
        <v>2745</v>
      </c>
    </row>
    <row r="63" spans="7:11" x14ac:dyDescent="0.25">
      <c r="G63" t="s">
        <v>16</v>
      </c>
      <c r="H63" t="s">
        <v>40</v>
      </c>
      <c r="I63" t="s">
        <v>1101</v>
      </c>
      <c r="J63" t="s">
        <v>1102</v>
      </c>
      <c r="K63" t="s">
        <v>2746</v>
      </c>
    </row>
    <row r="64" spans="7:11" x14ac:dyDescent="0.25">
      <c r="G64" t="s">
        <v>16</v>
      </c>
      <c r="H64" t="s">
        <v>40</v>
      </c>
      <c r="I64" t="s">
        <v>1104</v>
      </c>
      <c r="J64" t="s">
        <v>1105</v>
      </c>
      <c r="K64" t="s">
        <v>2747</v>
      </c>
    </row>
    <row r="65" spans="7:11" x14ac:dyDescent="0.25">
      <c r="G65" s="63" t="s">
        <v>16</v>
      </c>
      <c r="H65" s="63" t="s">
        <v>40</v>
      </c>
      <c r="I65" s="63" t="s">
        <v>1107</v>
      </c>
      <c r="J65" s="63" t="s">
        <v>1108</v>
      </c>
      <c r="K65" t="s">
        <v>2748</v>
      </c>
    </row>
    <row r="66" spans="7:11" x14ac:dyDescent="0.25">
      <c r="G66" t="s">
        <v>16</v>
      </c>
      <c r="H66" t="s">
        <v>40</v>
      </c>
      <c r="I66" t="s">
        <v>1110</v>
      </c>
      <c r="J66" t="s">
        <v>1111</v>
      </c>
      <c r="K66" t="s">
        <v>2749</v>
      </c>
    </row>
    <row r="67" spans="7:11" x14ac:dyDescent="0.25">
      <c r="G67" t="s">
        <v>16</v>
      </c>
      <c r="H67" t="s">
        <v>743</v>
      </c>
      <c r="I67" t="s">
        <v>713</v>
      </c>
      <c r="J67" t="s">
        <v>2750</v>
      </c>
      <c r="K67" t="s">
        <v>12</v>
      </c>
    </row>
    <row r="68" spans="7:11" x14ac:dyDescent="0.25">
      <c r="G68" t="s">
        <v>16</v>
      </c>
      <c r="H68" t="s">
        <v>743</v>
      </c>
      <c r="I68" t="s">
        <v>715</v>
      </c>
      <c r="J68" t="s">
        <v>2751</v>
      </c>
      <c r="K68" t="s">
        <v>12</v>
      </c>
    </row>
    <row r="69" spans="7:11" x14ac:dyDescent="0.25">
      <c r="G69" t="s">
        <v>16</v>
      </c>
      <c r="H69" t="s">
        <v>40</v>
      </c>
      <c r="I69" t="s">
        <v>56</v>
      </c>
      <c r="J69" t="s">
        <v>57</v>
      </c>
      <c r="K69" t="s">
        <v>2752</v>
      </c>
    </row>
    <row r="70" spans="7:11" x14ac:dyDescent="0.25">
      <c r="G70" t="s">
        <v>16</v>
      </c>
      <c r="H70" t="s">
        <v>40</v>
      </c>
      <c r="I70" s="67" t="s">
        <v>1115</v>
      </c>
      <c r="J70" t="s">
        <v>1116</v>
      </c>
      <c r="K70" t="s">
        <v>12</v>
      </c>
    </row>
    <row r="71" spans="7:11" x14ac:dyDescent="0.25">
      <c r="G71" t="s">
        <v>16</v>
      </c>
      <c r="H71" t="s">
        <v>743</v>
      </c>
      <c r="I71" t="s">
        <v>1117</v>
      </c>
      <c r="J71" t="s">
        <v>1118</v>
      </c>
      <c r="K71" t="s">
        <v>12</v>
      </c>
    </row>
    <row r="72" spans="7:11" x14ac:dyDescent="0.25">
      <c r="G72" t="s">
        <v>16</v>
      </c>
      <c r="H72" t="s">
        <v>40</v>
      </c>
      <c r="I72" t="s">
        <v>59</v>
      </c>
      <c r="J72" t="s">
        <v>60</v>
      </c>
      <c r="K72" t="s">
        <v>2753</v>
      </c>
    </row>
    <row r="73" spans="7:11" x14ac:dyDescent="0.25">
      <c r="G73" t="s">
        <v>16</v>
      </c>
      <c r="H73" t="s">
        <v>40</v>
      </c>
      <c r="I73" s="67" t="s">
        <v>1121</v>
      </c>
      <c r="J73" t="s">
        <v>1122</v>
      </c>
      <c r="K73" t="s">
        <v>12</v>
      </c>
    </row>
    <row r="74" spans="7:11" x14ac:dyDescent="0.25">
      <c r="G74" t="s">
        <v>16</v>
      </c>
      <c r="H74" t="s">
        <v>743</v>
      </c>
      <c r="I74" t="s">
        <v>1123</v>
      </c>
      <c r="J74" t="s">
        <v>1124</v>
      </c>
      <c r="K74" t="s">
        <v>2754</v>
      </c>
    </row>
    <row r="75" spans="7:11" x14ac:dyDescent="0.25">
      <c r="G75" t="s">
        <v>16</v>
      </c>
      <c r="H75" t="s">
        <v>40</v>
      </c>
      <c r="I75" t="s">
        <v>2626</v>
      </c>
      <c r="J75" t="s">
        <v>2627</v>
      </c>
      <c r="K75" t="s">
        <v>2755</v>
      </c>
    </row>
    <row r="76" spans="7:11" x14ac:dyDescent="0.25">
      <c r="G76" t="s">
        <v>16</v>
      </c>
      <c r="H76" t="s">
        <v>40</v>
      </c>
      <c r="I76" s="67" t="s">
        <v>1125</v>
      </c>
      <c r="J76" t="s">
        <v>1126</v>
      </c>
      <c r="K76" t="s">
        <v>12</v>
      </c>
    </row>
    <row r="77" spans="7:11" x14ac:dyDescent="0.25">
      <c r="G77" s="64" t="s">
        <v>16</v>
      </c>
      <c r="H77" s="64" t="s">
        <v>40</v>
      </c>
      <c r="I77" s="64" t="s">
        <v>2756</v>
      </c>
      <c r="J77" s="64" t="s">
        <v>2757</v>
      </c>
      <c r="K77" t="s">
        <v>12</v>
      </c>
    </row>
    <row r="78" spans="7:11" x14ac:dyDescent="0.25">
      <c r="G78" t="s">
        <v>22</v>
      </c>
      <c r="H78" t="s">
        <v>40</v>
      </c>
      <c r="I78" s="67" t="s">
        <v>103</v>
      </c>
      <c r="J78" t="s">
        <v>1127</v>
      </c>
      <c r="K78" t="s">
        <v>12</v>
      </c>
    </row>
    <row r="79" spans="7:11" x14ac:dyDescent="0.25">
      <c r="G79" t="s">
        <v>22</v>
      </c>
      <c r="H79" t="s">
        <v>40</v>
      </c>
      <c r="I79" t="s">
        <v>1129</v>
      </c>
      <c r="J79" t="s">
        <v>1130</v>
      </c>
      <c r="K79" t="s">
        <v>2758</v>
      </c>
    </row>
    <row r="80" spans="7:11" x14ac:dyDescent="0.25">
      <c r="G80" t="s">
        <v>22</v>
      </c>
      <c r="H80" t="s">
        <v>40</v>
      </c>
      <c r="I80" t="s">
        <v>2759</v>
      </c>
      <c r="J80" t="s">
        <v>2760</v>
      </c>
      <c r="K80" t="s">
        <v>2761</v>
      </c>
    </row>
    <row r="81" spans="7:11" x14ac:dyDescent="0.25">
      <c r="G81" t="s">
        <v>22</v>
      </c>
      <c r="H81" t="s">
        <v>40</v>
      </c>
      <c r="I81" t="s">
        <v>1131</v>
      </c>
      <c r="J81" t="s">
        <v>1132</v>
      </c>
      <c r="K81" t="s">
        <v>2762</v>
      </c>
    </row>
    <row r="82" spans="7:11" x14ac:dyDescent="0.25">
      <c r="G82" t="s">
        <v>22</v>
      </c>
      <c r="H82" t="s">
        <v>40</v>
      </c>
      <c r="I82" t="s">
        <v>1133</v>
      </c>
      <c r="J82" t="s">
        <v>1134</v>
      </c>
      <c r="K82" t="s">
        <v>2763</v>
      </c>
    </row>
    <row r="83" spans="7:11" x14ac:dyDescent="0.25">
      <c r="G83" t="s">
        <v>22</v>
      </c>
      <c r="H83" t="s">
        <v>40</v>
      </c>
      <c r="I83" t="s">
        <v>1138</v>
      </c>
      <c r="J83" t="s">
        <v>2764</v>
      </c>
      <c r="K83" t="s">
        <v>2765</v>
      </c>
    </row>
    <row r="84" spans="7:11" x14ac:dyDescent="0.25">
      <c r="G84" t="s">
        <v>22</v>
      </c>
      <c r="H84" t="s">
        <v>40</v>
      </c>
      <c r="I84" t="s">
        <v>2766</v>
      </c>
      <c r="J84" t="s">
        <v>2767</v>
      </c>
      <c r="K84" t="s">
        <v>2768</v>
      </c>
    </row>
    <row r="85" spans="7:11" x14ac:dyDescent="0.25">
      <c r="G85" t="s">
        <v>22</v>
      </c>
      <c r="H85" t="s">
        <v>743</v>
      </c>
      <c r="I85" t="s">
        <v>1145</v>
      </c>
      <c r="J85" t="s">
        <v>1146</v>
      </c>
      <c r="K85" t="s">
        <v>12</v>
      </c>
    </row>
    <row r="86" spans="7:11" x14ac:dyDescent="0.25">
      <c r="G86" s="63" t="s">
        <v>22</v>
      </c>
      <c r="H86" s="63" t="s">
        <v>40</v>
      </c>
      <c r="I86" s="63" t="s">
        <v>2769</v>
      </c>
      <c r="J86" s="63" t="s">
        <v>2770</v>
      </c>
      <c r="K86" t="s">
        <v>2771</v>
      </c>
    </row>
    <row r="87" spans="7:11" x14ac:dyDescent="0.25">
      <c r="G87" s="65" t="s">
        <v>22</v>
      </c>
      <c r="H87" s="65" t="s">
        <v>40</v>
      </c>
      <c r="I87" s="65" t="s">
        <v>1147</v>
      </c>
      <c r="J87" t="s">
        <v>1148</v>
      </c>
      <c r="K87" t="s">
        <v>2772</v>
      </c>
    </row>
    <row r="88" spans="7:11" x14ac:dyDescent="0.25">
      <c r="G88" t="s">
        <v>22</v>
      </c>
      <c r="H88" t="s">
        <v>40</v>
      </c>
      <c r="I88" t="s">
        <v>2773</v>
      </c>
      <c r="J88" t="s">
        <v>2774</v>
      </c>
      <c r="K88" t="s">
        <v>2775</v>
      </c>
    </row>
    <row r="89" spans="7:11" x14ac:dyDescent="0.25">
      <c r="G89" t="s">
        <v>22</v>
      </c>
      <c r="H89" t="s">
        <v>40</v>
      </c>
      <c r="I89" s="67" t="s">
        <v>1078</v>
      </c>
      <c r="J89" t="s">
        <v>1150</v>
      </c>
      <c r="K89" t="s">
        <v>12</v>
      </c>
    </row>
    <row r="90" spans="7:11" x14ac:dyDescent="0.25">
      <c r="G90" t="s">
        <v>22</v>
      </c>
      <c r="H90" t="s">
        <v>40</v>
      </c>
      <c r="I90" t="s">
        <v>1151</v>
      </c>
      <c r="J90" t="s">
        <v>1152</v>
      </c>
      <c r="K90" t="s">
        <v>2776</v>
      </c>
    </row>
    <row r="91" spans="7:11" x14ac:dyDescent="0.25">
      <c r="G91" t="s">
        <v>22</v>
      </c>
      <c r="H91" t="s">
        <v>40</v>
      </c>
      <c r="I91" t="s">
        <v>1154</v>
      </c>
      <c r="J91" t="s">
        <v>1155</v>
      </c>
      <c r="K91" t="s">
        <v>12</v>
      </c>
    </row>
    <row r="92" spans="7:11" x14ac:dyDescent="0.25">
      <c r="G92" t="s">
        <v>22</v>
      </c>
      <c r="H92" t="s">
        <v>40</v>
      </c>
      <c r="I92" t="s">
        <v>1157</v>
      </c>
      <c r="J92" t="s">
        <v>1158</v>
      </c>
      <c r="K92" t="s">
        <v>2777</v>
      </c>
    </row>
    <row r="93" spans="7:11" x14ac:dyDescent="0.25">
      <c r="G93" t="s">
        <v>22</v>
      </c>
      <c r="H93" t="s">
        <v>743</v>
      </c>
      <c r="I93" t="s">
        <v>115</v>
      </c>
      <c r="J93" t="s">
        <v>1166</v>
      </c>
      <c r="K93" t="s">
        <v>12</v>
      </c>
    </row>
    <row r="94" spans="7:11" x14ac:dyDescent="0.25">
      <c r="G94" t="s">
        <v>22</v>
      </c>
      <c r="H94" t="s">
        <v>40</v>
      </c>
      <c r="I94" t="s">
        <v>1167</v>
      </c>
      <c r="J94" t="s">
        <v>1168</v>
      </c>
      <c r="K94" t="s">
        <v>2778</v>
      </c>
    </row>
    <row r="95" spans="7:11" x14ac:dyDescent="0.25">
      <c r="G95" t="s">
        <v>22</v>
      </c>
      <c r="H95" t="s">
        <v>40</v>
      </c>
      <c r="I95" t="s">
        <v>1170</v>
      </c>
      <c r="J95" t="s">
        <v>2779</v>
      </c>
      <c r="K95" t="s">
        <v>2780</v>
      </c>
    </row>
    <row r="96" spans="7:11" x14ac:dyDescent="0.25">
      <c r="G96" t="s">
        <v>22</v>
      </c>
      <c r="H96" t="s">
        <v>40</v>
      </c>
      <c r="I96" t="s">
        <v>1177</v>
      </c>
      <c r="J96" t="s">
        <v>1178</v>
      </c>
      <c r="K96" t="s">
        <v>2781</v>
      </c>
    </row>
    <row r="97" spans="7:11" x14ac:dyDescent="0.25">
      <c r="G97" t="s">
        <v>22</v>
      </c>
      <c r="H97" t="s">
        <v>40</v>
      </c>
      <c r="I97" t="s">
        <v>65</v>
      </c>
      <c r="J97" t="s">
        <v>66</v>
      </c>
      <c r="K97" t="s">
        <v>2782</v>
      </c>
    </row>
    <row r="98" spans="7:11" x14ac:dyDescent="0.25">
      <c r="G98" t="s">
        <v>22</v>
      </c>
      <c r="H98" t="s">
        <v>40</v>
      </c>
      <c r="I98" t="s">
        <v>1185</v>
      </c>
      <c r="J98" t="s">
        <v>1186</v>
      </c>
      <c r="K98" t="s">
        <v>2783</v>
      </c>
    </row>
    <row r="99" spans="7:11" x14ac:dyDescent="0.25">
      <c r="G99" t="s">
        <v>22</v>
      </c>
      <c r="H99" t="s">
        <v>40</v>
      </c>
      <c r="I99" s="67" t="s">
        <v>1115</v>
      </c>
      <c r="J99" t="s">
        <v>1189</v>
      </c>
      <c r="K99" t="s">
        <v>12</v>
      </c>
    </row>
    <row r="100" spans="7:11" x14ac:dyDescent="0.25">
      <c r="G100" t="s">
        <v>22</v>
      </c>
      <c r="H100" t="s">
        <v>40</v>
      </c>
      <c r="I100" t="s">
        <v>1190</v>
      </c>
      <c r="J100" t="s">
        <v>1191</v>
      </c>
      <c r="K100" t="s">
        <v>2784</v>
      </c>
    </row>
    <row r="101" spans="7:11" x14ac:dyDescent="0.25">
      <c r="G101" t="s">
        <v>22</v>
      </c>
      <c r="H101" t="s">
        <v>40</v>
      </c>
      <c r="I101" s="67" t="s">
        <v>1121</v>
      </c>
      <c r="J101" t="s">
        <v>1193</v>
      </c>
      <c r="K101" t="s">
        <v>12</v>
      </c>
    </row>
    <row r="102" spans="7:11" x14ac:dyDescent="0.25">
      <c r="G102" t="s">
        <v>22</v>
      </c>
      <c r="H102" t="s">
        <v>40</v>
      </c>
      <c r="I102" t="s">
        <v>1194</v>
      </c>
      <c r="J102" t="s">
        <v>1195</v>
      </c>
      <c r="K102" t="s">
        <v>2785</v>
      </c>
    </row>
    <row r="103" spans="7:11" x14ac:dyDescent="0.25">
      <c r="G103" t="s">
        <v>22</v>
      </c>
      <c r="H103" t="s">
        <v>743</v>
      </c>
      <c r="I103" t="s">
        <v>1199</v>
      </c>
      <c r="J103" t="s">
        <v>1200</v>
      </c>
      <c r="K103" t="s">
        <v>12</v>
      </c>
    </row>
    <row r="104" spans="7:11" x14ac:dyDescent="0.25">
      <c r="G104" s="65" t="s">
        <v>22</v>
      </c>
      <c r="H104" s="65" t="s">
        <v>40</v>
      </c>
      <c r="I104" s="65" t="s">
        <v>1197</v>
      </c>
      <c r="J104" s="65" t="s">
        <v>2786</v>
      </c>
      <c r="K104" t="s">
        <v>2787</v>
      </c>
    </row>
    <row r="105" spans="7:11" x14ac:dyDescent="0.25">
      <c r="G105" t="s">
        <v>22</v>
      </c>
      <c r="H105" t="s">
        <v>40</v>
      </c>
      <c r="I105" s="67" t="s">
        <v>1125</v>
      </c>
      <c r="J105" t="s">
        <v>1201</v>
      </c>
      <c r="K105" t="s">
        <v>12</v>
      </c>
    </row>
    <row r="106" spans="7:11" x14ac:dyDescent="0.25">
      <c r="G106" t="s">
        <v>22</v>
      </c>
      <c r="H106" t="s">
        <v>40</v>
      </c>
      <c r="I106" t="s">
        <v>67</v>
      </c>
      <c r="J106" t="s">
        <v>68</v>
      </c>
      <c r="K106" t="s">
        <v>2788</v>
      </c>
    </row>
    <row r="107" spans="7:11" x14ac:dyDescent="0.25">
      <c r="G107" t="s">
        <v>2789</v>
      </c>
      <c r="H107" s="65" t="s">
        <v>40</v>
      </c>
      <c r="I107" s="65" t="s">
        <v>2790</v>
      </c>
      <c r="J107" s="65" t="s">
        <v>2791</v>
      </c>
      <c r="K107" t="s">
        <v>2792</v>
      </c>
    </row>
    <row r="108" spans="7:11" x14ac:dyDescent="0.25">
      <c r="G108" t="s">
        <v>2789</v>
      </c>
      <c r="H108" s="65" t="s">
        <v>40</v>
      </c>
      <c r="I108" s="65" t="s">
        <v>1203</v>
      </c>
      <c r="J108" s="65" t="s">
        <v>1204</v>
      </c>
      <c r="K108" t="s">
        <v>2793</v>
      </c>
    </row>
    <row r="109" spans="7:11" x14ac:dyDescent="0.25">
      <c r="G109" t="s">
        <v>2789</v>
      </c>
      <c r="H109" s="65" t="s">
        <v>40</v>
      </c>
      <c r="I109" s="65" t="s">
        <v>69</v>
      </c>
      <c r="J109" t="s">
        <v>70</v>
      </c>
      <c r="K109" t="s">
        <v>2794</v>
      </c>
    </row>
    <row r="110" spans="7:11" x14ac:dyDescent="0.25">
      <c r="G110" s="63" t="s">
        <v>2789</v>
      </c>
      <c r="H110" s="63" t="s">
        <v>40</v>
      </c>
      <c r="I110" s="63" t="s">
        <v>2477</v>
      </c>
      <c r="J110" s="63" t="s">
        <v>2478</v>
      </c>
      <c r="K110" t="s">
        <v>2795</v>
      </c>
    </row>
    <row r="111" spans="7:11" x14ac:dyDescent="0.25">
      <c r="G111" t="s">
        <v>2789</v>
      </c>
      <c r="H111" t="s">
        <v>40</v>
      </c>
      <c r="I111" t="s">
        <v>2796</v>
      </c>
      <c r="J111" t="s">
        <v>2797</v>
      </c>
      <c r="K111" t="s">
        <v>2798</v>
      </c>
    </row>
    <row r="112" spans="7:11" x14ac:dyDescent="0.25">
      <c r="G112" t="s">
        <v>2789</v>
      </c>
      <c r="H112" t="s">
        <v>40</v>
      </c>
      <c r="I112" t="s">
        <v>72</v>
      </c>
      <c r="J112" t="s">
        <v>73</v>
      </c>
      <c r="K112" t="s">
        <v>2799</v>
      </c>
    </row>
    <row r="113" spans="7:11" x14ac:dyDescent="0.25">
      <c r="G113" t="s">
        <v>2789</v>
      </c>
      <c r="H113" t="s">
        <v>40</v>
      </c>
      <c r="I113" t="s">
        <v>76</v>
      </c>
      <c r="J113" t="s">
        <v>77</v>
      </c>
      <c r="K113" t="s">
        <v>2800</v>
      </c>
    </row>
    <row r="114" spans="7:11" x14ac:dyDescent="0.25">
      <c r="G114" t="s">
        <v>2789</v>
      </c>
      <c r="H114" t="s">
        <v>743</v>
      </c>
      <c r="I114" t="s">
        <v>761</v>
      </c>
      <c r="J114" t="s">
        <v>1215</v>
      </c>
      <c r="K114" t="s">
        <v>12</v>
      </c>
    </row>
    <row r="115" spans="7:11" x14ac:dyDescent="0.25">
      <c r="G115" t="s">
        <v>2789</v>
      </c>
      <c r="H115" t="s">
        <v>40</v>
      </c>
      <c r="I115" t="s">
        <v>83</v>
      </c>
      <c r="J115" t="s">
        <v>84</v>
      </c>
      <c r="K115" t="s">
        <v>2801</v>
      </c>
    </row>
    <row r="116" spans="7:11" x14ac:dyDescent="0.25">
      <c r="G116" t="s">
        <v>2789</v>
      </c>
      <c r="H116" t="s">
        <v>40</v>
      </c>
      <c r="I116" t="s">
        <v>2802</v>
      </c>
      <c r="J116" t="s">
        <v>2803</v>
      </c>
      <c r="K116" t="s">
        <v>12</v>
      </c>
    </row>
    <row r="117" spans="7:11" x14ac:dyDescent="0.25">
      <c r="G117" t="s">
        <v>2789</v>
      </c>
      <c r="H117" t="s">
        <v>40</v>
      </c>
      <c r="I117" t="s">
        <v>1225</v>
      </c>
      <c r="J117" t="s">
        <v>1226</v>
      </c>
      <c r="K117" t="s">
        <v>2804</v>
      </c>
    </row>
    <row r="118" spans="7:11" x14ac:dyDescent="0.25">
      <c r="G118" t="s">
        <v>2789</v>
      </c>
      <c r="H118" t="s">
        <v>40</v>
      </c>
      <c r="I118" t="s">
        <v>86</v>
      </c>
      <c r="J118" t="s">
        <v>87</v>
      </c>
      <c r="K118" t="s">
        <v>2805</v>
      </c>
    </row>
    <row r="119" spans="7:11" x14ac:dyDescent="0.25">
      <c r="G119" t="s">
        <v>2789</v>
      </c>
      <c r="H119" t="s">
        <v>40</v>
      </c>
      <c r="I119" t="s">
        <v>90</v>
      </c>
      <c r="J119" t="s">
        <v>91</v>
      </c>
      <c r="K119" t="s">
        <v>2806</v>
      </c>
    </row>
    <row r="120" spans="7:11" x14ac:dyDescent="0.25">
      <c r="G120" t="s">
        <v>2789</v>
      </c>
      <c r="H120" t="s">
        <v>40</v>
      </c>
      <c r="I120" t="s">
        <v>94</v>
      </c>
      <c r="J120" t="s">
        <v>95</v>
      </c>
      <c r="K120" t="s">
        <v>2807</v>
      </c>
    </row>
    <row r="121" spans="7:11" x14ac:dyDescent="0.25">
      <c r="G121" t="s">
        <v>2789</v>
      </c>
      <c r="H121" t="s">
        <v>40</v>
      </c>
      <c r="I121" t="s">
        <v>97</v>
      </c>
      <c r="J121" t="s">
        <v>98</v>
      </c>
      <c r="K121" t="s">
        <v>2808</v>
      </c>
    </row>
    <row r="122" spans="7:11" x14ac:dyDescent="0.25">
      <c r="G122" t="s">
        <v>2789</v>
      </c>
      <c r="H122" t="s">
        <v>40</v>
      </c>
      <c r="I122" t="s">
        <v>100</v>
      </c>
      <c r="J122" t="s">
        <v>101</v>
      </c>
      <c r="K122" t="s">
        <v>2809</v>
      </c>
    </row>
    <row r="123" spans="7:11" x14ac:dyDescent="0.25">
      <c r="G123" t="s">
        <v>2789</v>
      </c>
      <c r="H123" t="s">
        <v>40</v>
      </c>
      <c r="I123" s="67" t="s">
        <v>103</v>
      </c>
      <c r="J123" t="s">
        <v>104</v>
      </c>
      <c r="K123" t="s">
        <v>12</v>
      </c>
    </row>
    <row r="124" spans="7:11" x14ac:dyDescent="0.25">
      <c r="G124" t="s">
        <v>2789</v>
      </c>
      <c r="H124" t="s">
        <v>40</v>
      </c>
      <c r="I124" t="s">
        <v>2810</v>
      </c>
      <c r="J124" t="s">
        <v>108</v>
      </c>
      <c r="K124" t="s">
        <v>2811</v>
      </c>
    </row>
    <row r="125" spans="7:11" x14ac:dyDescent="0.25">
      <c r="G125" t="s">
        <v>2789</v>
      </c>
      <c r="H125" t="s">
        <v>40</v>
      </c>
      <c r="I125" t="s">
        <v>110</v>
      </c>
      <c r="J125" t="s">
        <v>111</v>
      </c>
      <c r="K125" t="s">
        <v>2812</v>
      </c>
    </row>
    <row r="126" spans="7:11" x14ac:dyDescent="0.25">
      <c r="G126" t="s">
        <v>2789</v>
      </c>
      <c r="H126" t="s">
        <v>40</v>
      </c>
      <c r="I126" t="s">
        <v>113</v>
      </c>
      <c r="J126" t="s">
        <v>114</v>
      </c>
      <c r="K126" t="s">
        <v>2813</v>
      </c>
    </row>
    <row r="127" spans="7:11" x14ac:dyDescent="0.25">
      <c r="G127" s="65" t="s">
        <v>2789</v>
      </c>
      <c r="H127" s="65" t="s">
        <v>40</v>
      </c>
      <c r="I127" s="65" t="s">
        <v>2814</v>
      </c>
      <c r="J127" s="65" t="s">
        <v>2815</v>
      </c>
      <c r="K127" t="s">
        <v>2816</v>
      </c>
    </row>
    <row r="128" spans="7:11" x14ac:dyDescent="0.25">
      <c r="G128" t="s">
        <v>2789</v>
      </c>
      <c r="H128" t="s">
        <v>40</v>
      </c>
      <c r="I128" t="s">
        <v>117</v>
      </c>
      <c r="J128" t="s">
        <v>118</v>
      </c>
      <c r="K128" t="s">
        <v>2817</v>
      </c>
    </row>
    <row r="129" spans="7:11" x14ac:dyDescent="0.25">
      <c r="G129" t="s">
        <v>2789</v>
      </c>
      <c r="H129" t="s">
        <v>40</v>
      </c>
      <c r="I129" t="s">
        <v>2514</v>
      </c>
      <c r="J129" t="s">
        <v>2818</v>
      </c>
      <c r="K129" t="s">
        <v>2819</v>
      </c>
    </row>
    <row r="130" spans="7:11" x14ac:dyDescent="0.25">
      <c r="G130" t="s">
        <v>2789</v>
      </c>
      <c r="H130" t="s">
        <v>40</v>
      </c>
      <c r="I130" t="s">
        <v>1242</v>
      </c>
      <c r="J130" t="s">
        <v>1243</v>
      </c>
      <c r="K130" t="s">
        <v>2820</v>
      </c>
    </row>
    <row r="131" spans="7:11" x14ac:dyDescent="0.25">
      <c r="G131" t="s">
        <v>2789</v>
      </c>
      <c r="H131" t="s">
        <v>40</v>
      </c>
      <c r="I131" t="s">
        <v>119</v>
      </c>
      <c r="J131" t="s">
        <v>120</v>
      </c>
      <c r="K131" t="s">
        <v>2821</v>
      </c>
    </row>
    <row r="132" spans="7:11" x14ac:dyDescent="0.25">
      <c r="G132" t="s">
        <v>2789</v>
      </c>
      <c r="H132" t="s">
        <v>40</v>
      </c>
      <c r="I132" t="s">
        <v>2822</v>
      </c>
      <c r="J132" t="s">
        <v>124</v>
      </c>
      <c r="K132" t="s">
        <v>2823</v>
      </c>
    </row>
    <row r="133" spans="7:11" x14ac:dyDescent="0.25">
      <c r="G133" t="s">
        <v>2824</v>
      </c>
      <c r="H133" t="s">
        <v>40</v>
      </c>
      <c r="I133" t="s">
        <v>125</v>
      </c>
      <c r="J133" t="s">
        <v>126</v>
      </c>
      <c r="K133" t="s">
        <v>2825</v>
      </c>
    </row>
    <row r="134" spans="7:11" x14ac:dyDescent="0.25">
      <c r="G134" t="s">
        <v>2789</v>
      </c>
      <c r="H134" t="s">
        <v>40</v>
      </c>
      <c r="I134" t="s">
        <v>128</v>
      </c>
      <c r="J134" t="s">
        <v>129</v>
      </c>
      <c r="K134" t="s">
        <v>2826</v>
      </c>
    </row>
    <row r="135" spans="7:11" x14ac:dyDescent="0.25">
      <c r="G135" t="s">
        <v>2789</v>
      </c>
      <c r="H135" t="s">
        <v>40</v>
      </c>
      <c r="I135" t="s">
        <v>2827</v>
      </c>
      <c r="J135" t="s">
        <v>133</v>
      </c>
      <c r="K135" t="s">
        <v>2828</v>
      </c>
    </row>
    <row r="136" spans="7:11" x14ac:dyDescent="0.25">
      <c r="G136" t="s">
        <v>2789</v>
      </c>
      <c r="H136" t="s">
        <v>40</v>
      </c>
      <c r="I136" t="s">
        <v>135</v>
      </c>
      <c r="J136" t="s">
        <v>136</v>
      </c>
      <c r="K136" t="s">
        <v>2829</v>
      </c>
    </row>
    <row r="137" spans="7:11" x14ac:dyDescent="0.25">
      <c r="G137" t="s">
        <v>22</v>
      </c>
      <c r="H137" t="s">
        <v>40</v>
      </c>
      <c r="I137" t="s">
        <v>1252</v>
      </c>
      <c r="J137" t="s">
        <v>1253</v>
      </c>
      <c r="K137" t="s">
        <v>2830</v>
      </c>
    </row>
    <row r="138" spans="7:11" x14ac:dyDescent="0.25">
      <c r="G138" t="s">
        <v>2789</v>
      </c>
      <c r="H138" t="s">
        <v>40</v>
      </c>
      <c r="I138" t="s">
        <v>140</v>
      </c>
      <c r="J138" t="s">
        <v>141</v>
      </c>
      <c r="K138" t="s">
        <v>2831</v>
      </c>
    </row>
    <row r="139" spans="7:11" x14ac:dyDescent="0.25">
      <c r="G139" t="s">
        <v>2789</v>
      </c>
      <c r="H139" t="s">
        <v>40</v>
      </c>
      <c r="I139" t="s">
        <v>2832</v>
      </c>
      <c r="J139" t="s">
        <v>145</v>
      </c>
      <c r="K139" t="s">
        <v>2833</v>
      </c>
    </row>
    <row r="140" spans="7:11" x14ac:dyDescent="0.25">
      <c r="G140" t="s">
        <v>2789</v>
      </c>
      <c r="H140" t="s">
        <v>40</v>
      </c>
      <c r="I140" t="s">
        <v>2834</v>
      </c>
      <c r="J140" t="s">
        <v>147</v>
      </c>
      <c r="K140" t="s">
        <v>2835</v>
      </c>
    </row>
    <row r="141" spans="7:11" x14ac:dyDescent="0.25">
      <c r="G141" t="s">
        <v>2789</v>
      </c>
      <c r="H141" t="s">
        <v>40</v>
      </c>
      <c r="I141" t="s">
        <v>150</v>
      </c>
      <c r="J141" t="s">
        <v>151</v>
      </c>
      <c r="K141" t="s">
        <v>2836</v>
      </c>
    </row>
    <row r="142" spans="7:11" x14ac:dyDescent="0.25">
      <c r="G142" t="s">
        <v>2789</v>
      </c>
      <c r="H142" t="s">
        <v>743</v>
      </c>
      <c r="I142" t="s">
        <v>1262</v>
      </c>
      <c r="J142" t="s">
        <v>1263</v>
      </c>
      <c r="K142" t="s">
        <v>12</v>
      </c>
    </row>
    <row r="143" spans="7:11" x14ac:dyDescent="0.25">
      <c r="G143" t="s">
        <v>2789</v>
      </c>
      <c r="H143" t="s">
        <v>743</v>
      </c>
      <c r="I143" t="s">
        <v>2837</v>
      </c>
      <c r="J143" t="s">
        <v>2838</v>
      </c>
      <c r="K143" t="s">
        <v>12</v>
      </c>
    </row>
    <row r="144" spans="7:11" x14ac:dyDescent="0.25">
      <c r="G144" t="s">
        <v>2789</v>
      </c>
      <c r="H144" t="s">
        <v>743</v>
      </c>
      <c r="I144" t="s">
        <v>1265</v>
      </c>
      <c r="J144" t="s">
        <v>1266</v>
      </c>
      <c r="K144" t="s">
        <v>12</v>
      </c>
    </row>
    <row r="145" spans="7:11" x14ac:dyDescent="0.25">
      <c r="G145" t="s">
        <v>2789</v>
      </c>
      <c r="H145" t="s">
        <v>40</v>
      </c>
      <c r="I145" t="s">
        <v>2150</v>
      </c>
      <c r="J145" t="s">
        <v>2498</v>
      </c>
      <c r="K145" t="s">
        <v>2839</v>
      </c>
    </row>
    <row r="146" spans="7:11" x14ac:dyDescent="0.25">
      <c r="G146" t="s">
        <v>2789</v>
      </c>
      <c r="H146" t="s">
        <v>40</v>
      </c>
      <c r="I146" t="s">
        <v>154</v>
      </c>
      <c r="J146" t="s">
        <v>155</v>
      </c>
      <c r="K146" t="s">
        <v>2840</v>
      </c>
    </row>
    <row r="147" spans="7:11" x14ac:dyDescent="0.25">
      <c r="G147" t="s">
        <v>2789</v>
      </c>
      <c r="H147" t="s">
        <v>40</v>
      </c>
      <c r="I147" t="s">
        <v>1298</v>
      </c>
      <c r="J147" t="s">
        <v>2841</v>
      </c>
      <c r="K147" t="s">
        <v>2842</v>
      </c>
    </row>
    <row r="148" spans="7:11" x14ac:dyDescent="0.25">
      <c r="G148" t="s">
        <v>2789</v>
      </c>
      <c r="H148" t="s">
        <v>40</v>
      </c>
      <c r="I148" t="s">
        <v>156</v>
      </c>
      <c r="J148" t="s">
        <v>157</v>
      </c>
      <c r="K148" t="s">
        <v>2843</v>
      </c>
    </row>
    <row r="149" spans="7:11" x14ac:dyDescent="0.25">
      <c r="G149" t="s">
        <v>2789</v>
      </c>
      <c r="H149" t="s">
        <v>40</v>
      </c>
      <c r="I149" t="s">
        <v>158</v>
      </c>
      <c r="J149" t="s">
        <v>159</v>
      </c>
      <c r="K149" t="s">
        <v>2844</v>
      </c>
    </row>
    <row r="150" spans="7:11" x14ac:dyDescent="0.25">
      <c r="G150" t="s">
        <v>2789</v>
      </c>
      <c r="H150" t="s">
        <v>40</v>
      </c>
      <c r="I150" t="s">
        <v>161</v>
      </c>
      <c r="J150" t="s">
        <v>162</v>
      </c>
      <c r="K150" t="s">
        <v>2845</v>
      </c>
    </row>
    <row r="151" spans="7:11" x14ac:dyDescent="0.25">
      <c r="G151" t="s">
        <v>2789</v>
      </c>
      <c r="H151" t="s">
        <v>40</v>
      </c>
      <c r="I151" t="s">
        <v>2643</v>
      </c>
      <c r="J151" t="s">
        <v>2644</v>
      </c>
      <c r="K151" t="s">
        <v>2846</v>
      </c>
    </row>
    <row r="152" spans="7:11" x14ac:dyDescent="0.25">
      <c r="G152" t="s">
        <v>2789</v>
      </c>
      <c r="H152" t="s">
        <v>40</v>
      </c>
      <c r="I152" t="s">
        <v>163</v>
      </c>
      <c r="J152" t="s">
        <v>164</v>
      </c>
      <c r="K152" t="s">
        <v>2847</v>
      </c>
    </row>
    <row r="153" spans="7:11" x14ac:dyDescent="0.25">
      <c r="G153" t="s">
        <v>2789</v>
      </c>
      <c r="H153" t="s">
        <v>40</v>
      </c>
      <c r="I153" t="s">
        <v>165</v>
      </c>
      <c r="J153" t="s">
        <v>166</v>
      </c>
      <c r="K153" t="s">
        <v>2848</v>
      </c>
    </row>
    <row r="154" spans="7:11" x14ac:dyDescent="0.25">
      <c r="G154" t="s">
        <v>25</v>
      </c>
      <c r="H154" t="s">
        <v>40</v>
      </c>
      <c r="I154" t="s">
        <v>168</v>
      </c>
      <c r="J154" t="s">
        <v>169</v>
      </c>
      <c r="K154" t="s">
        <v>2849</v>
      </c>
    </row>
    <row r="155" spans="7:11" x14ac:dyDescent="0.25">
      <c r="G155" t="s">
        <v>2789</v>
      </c>
      <c r="H155" t="s">
        <v>40</v>
      </c>
      <c r="I155" t="s">
        <v>2850</v>
      </c>
      <c r="J155" t="s">
        <v>2851</v>
      </c>
      <c r="K155" t="s">
        <v>12</v>
      </c>
    </row>
    <row r="156" spans="7:11" x14ac:dyDescent="0.25">
      <c r="G156" t="s">
        <v>2789</v>
      </c>
      <c r="H156" t="s">
        <v>743</v>
      </c>
      <c r="I156" t="s">
        <v>2852</v>
      </c>
      <c r="J156" t="s">
        <v>2853</v>
      </c>
      <c r="K156" t="s">
        <v>12</v>
      </c>
    </row>
    <row r="157" spans="7:11" x14ac:dyDescent="0.25">
      <c r="G157" t="s">
        <v>2789</v>
      </c>
      <c r="H157" t="s">
        <v>40</v>
      </c>
      <c r="I157" t="s">
        <v>171</v>
      </c>
      <c r="J157" t="s">
        <v>172</v>
      </c>
      <c r="K157" t="s">
        <v>2854</v>
      </c>
    </row>
    <row r="158" spans="7:11" x14ac:dyDescent="0.25">
      <c r="G158" t="s">
        <v>2789</v>
      </c>
      <c r="H158" t="s">
        <v>40</v>
      </c>
      <c r="I158" t="s">
        <v>418</v>
      </c>
      <c r="J158" t="s">
        <v>419</v>
      </c>
      <c r="K158" t="s">
        <v>2855</v>
      </c>
    </row>
    <row r="159" spans="7:11" x14ac:dyDescent="0.25">
      <c r="G159" t="s">
        <v>24</v>
      </c>
      <c r="H159" t="s">
        <v>40</v>
      </c>
      <c r="I159" t="s">
        <v>1280</v>
      </c>
      <c r="J159" t="s">
        <v>1281</v>
      </c>
      <c r="K159" t="s">
        <v>2856</v>
      </c>
    </row>
    <row r="160" spans="7:11" x14ac:dyDescent="0.25">
      <c r="G160" t="s">
        <v>2789</v>
      </c>
      <c r="H160" t="s">
        <v>40</v>
      </c>
      <c r="I160" t="s">
        <v>178</v>
      </c>
      <c r="J160" t="s">
        <v>179</v>
      </c>
      <c r="K160" t="s">
        <v>2857</v>
      </c>
    </row>
    <row r="161" spans="7:11" x14ac:dyDescent="0.25">
      <c r="G161" t="s">
        <v>2789</v>
      </c>
      <c r="H161" t="s">
        <v>40</v>
      </c>
      <c r="I161" t="s">
        <v>181</v>
      </c>
      <c r="J161" t="s">
        <v>182</v>
      </c>
      <c r="K161" t="s">
        <v>2858</v>
      </c>
    </row>
    <row r="162" spans="7:11" x14ac:dyDescent="0.25">
      <c r="G162" t="s">
        <v>2789</v>
      </c>
      <c r="H162" t="s">
        <v>40</v>
      </c>
      <c r="I162" t="s">
        <v>2859</v>
      </c>
      <c r="J162" t="s">
        <v>186</v>
      </c>
      <c r="K162" t="s">
        <v>2860</v>
      </c>
    </row>
    <row r="163" spans="7:11" x14ac:dyDescent="0.25">
      <c r="G163" t="s">
        <v>2789</v>
      </c>
      <c r="H163" t="s">
        <v>40</v>
      </c>
      <c r="I163" t="s">
        <v>2861</v>
      </c>
      <c r="J163" t="s">
        <v>191</v>
      </c>
      <c r="K163" t="s">
        <v>2862</v>
      </c>
    </row>
    <row r="164" spans="7:11" x14ac:dyDescent="0.25">
      <c r="G164" t="s">
        <v>2789</v>
      </c>
      <c r="H164" t="s">
        <v>40</v>
      </c>
      <c r="I164" t="s">
        <v>193</v>
      </c>
      <c r="J164" t="s">
        <v>194</v>
      </c>
      <c r="K164" t="s">
        <v>2863</v>
      </c>
    </row>
    <row r="165" spans="7:11" x14ac:dyDescent="0.25">
      <c r="G165" t="s">
        <v>2789</v>
      </c>
      <c r="H165" t="s">
        <v>40</v>
      </c>
      <c r="I165" t="s">
        <v>2864</v>
      </c>
      <c r="J165" t="s">
        <v>2580</v>
      </c>
      <c r="K165" t="s">
        <v>2865</v>
      </c>
    </row>
    <row r="166" spans="7:11" x14ac:dyDescent="0.25">
      <c r="G166" t="s">
        <v>2789</v>
      </c>
      <c r="H166" t="s">
        <v>40</v>
      </c>
      <c r="I166" t="s">
        <v>1332</v>
      </c>
      <c r="J166" t="s">
        <v>2624</v>
      </c>
      <c r="K166" t="s">
        <v>2866</v>
      </c>
    </row>
    <row r="167" spans="7:11" x14ac:dyDescent="0.25">
      <c r="G167" s="66" t="s">
        <v>22</v>
      </c>
      <c r="H167" s="66" t="s">
        <v>40</v>
      </c>
      <c r="I167" s="66" t="s">
        <v>1395</v>
      </c>
      <c r="J167" s="66" t="s">
        <v>2527</v>
      </c>
      <c r="K167" t="s">
        <v>2867</v>
      </c>
    </row>
    <row r="168" spans="7:11" x14ac:dyDescent="0.25">
      <c r="G168" t="s">
        <v>2789</v>
      </c>
      <c r="H168" t="s">
        <v>40</v>
      </c>
      <c r="I168" t="s">
        <v>2868</v>
      </c>
      <c r="J168" t="s">
        <v>197</v>
      </c>
      <c r="K168" t="s">
        <v>2869</v>
      </c>
    </row>
    <row r="169" spans="7:11" x14ac:dyDescent="0.25">
      <c r="G169" t="s">
        <v>2789</v>
      </c>
      <c r="H169" t="s">
        <v>40</v>
      </c>
      <c r="I169" t="s">
        <v>199</v>
      </c>
      <c r="J169" t="s">
        <v>200</v>
      </c>
      <c r="K169" t="s">
        <v>2870</v>
      </c>
    </row>
    <row r="170" spans="7:11" x14ac:dyDescent="0.25">
      <c r="G170" t="s">
        <v>2789</v>
      </c>
      <c r="H170" t="s">
        <v>40</v>
      </c>
      <c r="I170" t="s">
        <v>2871</v>
      </c>
      <c r="J170" t="s">
        <v>202</v>
      </c>
      <c r="K170" t="s">
        <v>2872</v>
      </c>
    </row>
    <row r="171" spans="7:11" x14ac:dyDescent="0.25">
      <c r="G171" t="s">
        <v>2789</v>
      </c>
      <c r="H171" t="s">
        <v>40</v>
      </c>
      <c r="I171" t="s">
        <v>2542</v>
      </c>
      <c r="J171" t="s">
        <v>2543</v>
      </c>
      <c r="K171" t="s">
        <v>2873</v>
      </c>
    </row>
    <row r="172" spans="7:11" x14ac:dyDescent="0.25">
      <c r="G172" t="s">
        <v>2789</v>
      </c>
      <c r="H172" t="s">
        <v>40</v>
      </c>
      <c r="I172" t="s">
        <v>204</v>
      </c>
      <c r="J172" t="s">
        <v>205</v>
      </c>
      <c r="K172" t="s">
        <v>2874</v>
      </c>
    </row>
    <row r="173" spans="7:11" x14ac:dyDescent="0.25">
      <c r="G173" t="s">
        <v>2789</v>
      </c>
      <c r="H173" t="s">
        <v>40</v>
      </c>
      <c r="I173" t="s">
        <v>2875</v>
      </c>
      <c r="J173" t="s">
        <v>207</v>
      </c>
      <c r="K173" t="s">
        <v>2876</v>
      </c>
    </row>
    <row r="174" spans="7:11" x14ac:dyDescent="0.25">
      <c r="G174" t="s">
        <v>2789</v>
      </c>
      <c r="H174" t="s">
        <v>40</v>
      </c>
      <c r="I174" t="s">
        <v>2657</v>
      </c>
      <c r="J174" t="s">
        <v>2658</v>
      </c>
      <c r="K174" t="s">
        <v>2877</v>
      </c>
    </row>
    <row r="175" spans="7:11" x14ac:dyDescent="0.25">
      <c r="G175" t="s">
        <v>2789</v>
      </c>
      <c r="H175" t="s">
        <v>40</v>
      </c>
      <c r="I175" t="s">
        <v>175</v>
      </c>
      <c r="J175" t="s">
        <v>176</v>
      </c>
      <c r="K175" t="s">
        <v>2878</v>
      </c>
    </row>
    <row r="176" spans="7:11" x14ac:dyDescent="0.25">
      <c r="G176" t="s">
        <v>2789</v>
      </c>
      <c r="H176" t="s">
        <v>40</v>
      </c>
      <c r="I176" t="s">
        <v>214</v>
      </c>
      <c r="J176" t="s">
        <v>215</v>
      </c>
      <c r="K176" t="s">
        <v>2879</v>
      </c>
    </row>
    <row r="177" spans="7:11" x14ac:dyDescent="0.25">
      <c r="G177" t="s">
        <v>2789</v>
      </c>
      <c r="H177" t="s">
        <v>40</v>
      </c>
      <c r="I177" t="s">
        <v>1317</v>
      </c>
      <c r="J177" t="s">
        <v>1318</v>
      </c>
      <c r="K177" t="s">
        <v>2880</v>
      </c>
    </row>
    <row r="178" spans="7:11" x14ac:dyDescent="0.25">
      <c r="G178" t="s">
        <v>2789</v>
      </c>
      <c r="H178" t="s">
        <v>40</v>
      </c>
      <c r="I178" t="s">
        <v>1321</v>
      </c>
      <c r="J178" t="s">
        <v>1322</v>
      </c>
      <c r="K178" t="s">
        <v>2881</v>
      </c>
    </row>
    <row r="179" spans="7:11" x14ac:dyDescent="0.25">
      <c r="G179" t="s">
        <v>2789</v>
      </c>
      <c r="H179" t="s">
        <v>40</v>
      </c>
      <c r="I179" t="s">
        <v>2882</v>
      </c>
      <c r="J179" t="s">
        <v>218</v>
      </c>
      <c r="K179" t="s">
        <v>2883</v>
      </c>
    </row>
    <row r="180" spans="7:11" x14ac:dyDescent="0.25">
      <c r="G180" t="s">
        <v>2789</v>
      </c>
      <c r="H180" t="s">
        <v>40</v>
      </c>
      <c r="I180" t="s">
        <v>1258</v>
      </c>
      <c r="J180" t="s">
        <v>2507</v>
      </c>
      <c r="K180" t="s">
        <v>2884</v>
      </c>
    </row>
    <row r="181" spans="7:11" x14ac:dyDescent="0.25">
      <c r="G181" t="s">
        <v>2789</v>
      </c>
      <c r="H181" t="s">
        <v>40</v>
      </c>
      <c r="I181" t="s">
        <v>2885</v>
      </c>
      <c r="J181" t="s">
        <v>221</v>
      </c>
      <c r="K181" t="s">
        <v>2886</v>
      </c>
    </row>
    <row r="182" spans="7:11" x14ac:dyDescent="0.25">
      <c r="G182" t="s">
        <v>2789</v>
      </c>
      <c r="H182" t="s">
        <v>40</v>
      </c>
      <c r="I182" t="s">
        <v>1324</v>
      </c>
      <c r="J182" t="s">
        <v>1325</v>
      </c>
      <c r="K182" t="s">
        <v>12</v>
      </c>
    </row>
    <row r="183" spans="7:11" x14ac:dyDescent="0.25">
      <c r="G183" t="s">
        <v>2789</v>
      </c>
      <c r="H183" t="s">
        <v>40</v>
      </c>
      <c r="I183" t="s">
        <v>222</v>
      </c>
      <c r="J183" t="s">
        <v>223</v>
      </c>
      <c r="K183" t="s">
        <v>2887</v>
      </c>
    </row>
    <row r="184" spans="7:11" x14ac:dyDescent="0.25">
      <c r="G184" t="s">
        <v>2789</v>
      </c>
      <c r="H184" t="s">
        <v>40</v>
      </c>
      <c r="I184" t="s">
        <v>787</v>
      </c>
      <c r="J184" t="s">
        <v>1327</v>
      </c>
      <c r="K184" t="s">
        <v>12</v>
      </c>
    </row>
    <row r="185" spans="7:11" x14ac:dyDescent="0.25">
      <c r="G185" t="s">
        <v>2789</v>
      </c>
      <c r="H185" t="s">
        <v>40</v>
      </c>
      <c r="I185" t="s">
        <v>2888</v>
      </c>
      <c r="J185" t="s">
        <v>2577</v>
      </c>
      <c r="K185" t="s">
        <v>2889</v>
      </c>
    </row>
    <row r="186" spans="7:11" x14ac:dyDescent="0.25">
      <c r="G186" t="s">
        <v>2789</v>
      </c>
      <c r="H186" t="s">
        <v>40</v>
      </c>
      <c r="I186" t="s">
        <v>2890</v>
      </c>
      <c r="J186" t="s">
        <v>230</v>
      </c>
      <c r="K186" t="s">
        <v>2891</v>
      </c>
    </row>
    <row r="187" spans="7:11" x14ac:dyDescent="0.25">
      <c r="G187" t="s">
        <v>2789</v>
      </c>
      <c r="H187" t="s">
        <v>40</v>
      </c>
      <c r="I187" t="s">
        <v>232</v>
      </c>
      <c r="J187" t="s">
        <v>233</v>
      </c>
      <c r="K187" t="s">
        <v>2892</v>
      </c>
    </row>
    <row r="188" spans="7:11" x14ac:dyDescent="0.25">
      <c r="G188" t="s">
        <v>2789</v>
      </c>
      <c r="H188" t="s">
        <v>40</v>
      </c>
      <c r="I188" t="s">
        <v>2893</v>
      </c>
      <c r="J188" t="s">
        <v>236</v>
      </c>
      <c r="K188" t="s">
        <v>2894</v>
      </c>
    </row>
    <row r="189" spans="7:11" x14ac:dyDescent="0.25">
      <c r="G189" t="s">
        <v>2789</v>
      </c>
      <c r="H189" t="s">
        <v>40</v>
      </c>
      <c r="I189" t="s">
        <v>238</v>
      </c>
      <c r="J189" t="s">
        <v>239</v>
      </c>
      <c r="K189" t="s">
        <v>2895</v>
      </c>
    </row>
    <row r="190" spans="7:11" x14ac:dyDescent="0.25">
      <c r="G190" t="s">
        <v>2789</v>
      </c>
      <c r="H190" t="s">
        <v>40</v>
      </c>
      <c r="I190" t="s">
        <v>2896</v>
      </c>
      <c r="J190" t="s">
        <v>243</v>
      </c>
      <c r="K190" t="s">
        <v>2897</v>
      </c>
    </row>
    <row r="191" spans="7:11" x14ac:dyDescent="0.25">
      <c r="G191" t="s">
        <v>2789</v>
      </c>
      <c r="H191" t="s">
        <v>40</v>
      </c>
      <c r="I191" t="s">
        <v>248</v>
      </c>
      <c r="J191" t="s">
        <v>249</v>
      </c>
      <c r="K191" t="s">
        <v>2898</v>
      </c>
    </row>
    <row r="192" spans="7:11" x14ac:dyDescent="0.25">
      <c r="G192" t="s">
        <v>2789</v>
      </c>
      <c r="H192" t="s">
        <v>40</v>
      </c>
      <c r="I192" t="s">
        <v>250</v>
      </c>
      <c r="J192" t="s">
        <v>251</v>
      </c>
      <c r="K192" t="s">
        <v>12</v>
      </c>
    </row>
    <row r="193" spans="7:11" x14ac:dyDescent="0.25">
      <c r="G193" t="s">
        <v>2789</v>
      </c>
      <c r="H193" t="s">
        <v>40</v>
      </c>
      <c r="I193" t="s">
        <v>252</v>
      </c>
      <c r="J193" t="s">
        <v>253</v>
      </c>
      <c r="K193" t="s">
        <v>2899</v>
      </c>
    </row>
    <row r="194" spans="7:11" x14ac:dyDescent="0.25">
      <c r="G194" t="s">
        <v>2789</v>
      </c>
      <c r="H194" t="s">
        <v>40</v>
      </c>
      <c r="I194" t="s">
        <v>254</v>
      </c>
      <c r="J194" t="s">
        <v>255</v>
      </c>
      <c r="K194" t="s">
        <v>2900</v>
      </c>
    </row>
    <row r="195" spans="7:11" x14ac:dyDescent="0.25">
      <c r="G195" t="s">
        <v>2789</v>
      </c>
      <c r="H195" t="s">
        <v>40</v>
      </c>
      <c r="I195" t="s">
        <v>2901</v>
      </c>
      <c r="J195" t="s">
        <v>2536</v>
      </c>
      <c r="K195" t="s">
        <v>2902</v>
      </c>
    </row>
    <row r="196" spans="7:11" x14ac:dyDescent="0.25">
      <c r="G196" t="s">
        <v>2789</v>
      </c>
      <c r="H196" t="s">
        <v>40</v>
      </c>
      <c r="I196" t="s">
        <v>257</v>
      </c>
      <c r="J196" t="s">
        <v>258</v>
      </c>
      <c r="K196" t="s">
        <v>2903</v>
      </c>
    </row>
    <row r="197" spans="7:11" x14ac:dyDescent="0.25">
      <c r="G197" t="s">
        <v>2789</v>
      </c>
      <c r="H197" t="s">
        <v>40</v>
      </c>
      <c r="I197" t="s">
        <v>2904</v>
      </c>
      <c r="J197" t="s">
        <v>261</v>
      </c>
      <c r="K197" t="s">
        <v>2905</v>
      </c>
    </row>
    <row r="198" spans="7:11" x14ac:dyDescent="0.25">
      <c r="G198" t="s">
        <v>2789</v>
      </c>
      <c r="H198" t="s">
        <v>40</v>
      </c>
      <c r="I198" t="s">
        <v>1347</v>
      </c>
      <c r="J198" t="s">
        <v>1348</v>
      </c>
      <c r="K198" t="s">
        <v>2906</v>
      </c>
    </row>
    <row r="199" spans="7:11" x14ac:dyDescent="0.25">
      <c r="G199" t="s">
        <v>2789</v>
      </c>
      <c r="H199" t="s">
        <v>40</v>
      </c>
      <c r="I199" t="s">
        <v>1352</v>
      </c>
      <c r="J199" t="s">
        <v>1353</v>
      </c>
      <c r="K199" t="s">
        <v>2907</v>
      </c>
    </row>
    <row r="200" spans="7:11" x14ac:dyDescent="0.25">
      <c r="G200" t="s">
        <v>2789</v>
      </c>
      <c r="H200" t="s">
        <v>40</v>
      </c>
      <c r="I200" t="s">
        <v>265</v>
      </c>
      <c r="J200" t="s">
        <v>266</v>
      </c>
      <c r="K200" t="s">
        <v>2908</v>
      </c>
    </row>
    <row r="201" spans="7:11" x14ac:dyDescent="0.25">
      <c r="G201" t="s">
        <v>2789</v>
      </c>
      <c r="H201" t="s">
        <v>40</v>
      </c>
      <c r="I201" t="s">
        <v>458</v>
      </c>
      <c r="J201" t="s">
        <v>459</v>
      </c>
      <c r="K201" t="s">
        <v>2909</v>
      </c>
    </row>
    <row r="202" spans="7:11" x14ac:dyDescent="0.25">
      <c r="G202" t="s">
        <v>2789</v>
      </c>
      <c r="H202" t="s">
        <v>40</v>
      </c>
      <c r="I202" t="s">
        <v>267</v>
      </c>
      <c r="J202" t="s">
        <v>268</v>
      </c>
      <c r="K202" t="s">
        <v>2910</v>
      </c>
    </row>
    <row r="203" spans="7:11" x14ac:dyDescent="0.25">
      <c r="G203" s="65" t="s">
        <v>2789</v>
      </c>
      <c r="H203" s="65" t="s">
        <v>40</v>
      </c>
      <c r="I203" s="65" t="s">
        <v>1356</v>
      </c>
      <c r="J203" s="65" t="s">
        <v>1357</v>
      </c>
      <c r="K203" t="s">
        <v>2911</v>
      </c>
    </row>
    <row r="204" spans="7:11" x14ac:dyDescent="0.25">
      <c r="G204" t="s">
        <v>2789</v>
      </c>
      <c r="H204" t="s">
        <v>40</v>
      </c>
      <c r="I204" t="s">
        <v>2912</v>
      </c>
      <c r="J204" t="s">
        <v>270</v>
      </c>
      <c r="K204" t="s">
        <v>2913</v>
      </c>
    </row>
    <row r="205" spans="7:11" x14ac:dyDescent="0.25">
      <c r="G205" t="s">
        <v>2789</v>
      </c>
      <c r="H205" t="s">
        <v>40</v>
      </c>
      <c r="I205" t="s">
        <v>1359</v>
      </c>
      <c r="J205" t="s">
        <v>1360</v>
      </c>
      <c r="K205" t="s">
        <v>2914</v>
      </c>
    </row>
    <row r="206" spans="7:11" x14ac:dyDescent="0.25">
      <c r="G206" t="s">
        <v>2789</v>
      </c>
      <c r="H206" t="s">
        <v>40</v>
      </c>
      <c r="I206" t="s">
        <v>2915</v>
      </c>
      <c r="J206" t="s">
        <v>2916</v>
      </c>
      <c r="K206" t="s">
        <v>12</v>
      </c>
    </row>
    <row r="207" spans="7:11" x14ac:dyDescent="0.25">
      <c r="G207" t="s">
        <v>24</v>
      </c>
      <c r="H207" t="s">
        <v>40</v>
      </c>
      <c r="I207" t="s">
        <v>273</v>
      </c>
      <c r="J207" t="s">
        <v>274</v>
      </c>
      <c r="K207" t="s">
        <v>2917</v>
      </c>
    </row>
    <row r="208" spans="7:11" x14ac:dyDescent="0.25">
      <c r="G208" t="s">
        <v>2789</v>
      </c>
      <c r="H208" t="s">
        <v>40</v>
      </c>
      <c r="I208" t="s">
        <v>275</v>
      </c>
      <c r="J208" t="s">
        <v>276</v>
      </c>
      <c r="K208" t="s">
        <v>2918</v>
      </c>
    </row>
    <row r="209" spans="7:11" x14ac:dyDescent="0.25">
      <c r="G209" t="s">
        <v>2789</v>
      </c>
      <c r="H209" t="s">
        <v>40</v>
      </c>
      <c r="I209" t="s">
        <v>277</v>
      </c>
      <c r="J209" t="s">
        <v>278</v>
      </c>
      <c r="K209" t="s">
        <v>2919</v>
      </c>
    </row>
    <row r="210" spans="7:11" x14ac:dyDescent="0.25">
      <c r="G210" t="s">
        <v>2789</v>
      </c>
      <c r="H210" t="s">
        <v>743</v>
      </c>
      <c r="I210" t="s">
        <v>1369</v>
      </c>
      <c r="J210" t="s">
        <v>1370</v>
      </c>
      <c r="K210" t="s">
        <v>12</v>
      </c>
    </row>
    <row r="211" spans="7:11" x14ac:dyDescent="0.25">
      <c r="G211" t="s">
        <v>2789</v>
      </c>
      <c r="H211" t="s">
        <v>40</v>
      </c>
      <c r="I211" t="s">
        <v>211</v>
      </c>
      <c r="J211" t="s">
        <v>212</v>
      </c>
      <c r="K211" t="s">
        <v>2920</v>
      </c>
    </row>
    <row r="212" spans="7:11" x14ac:dyDescent="0.25">
      <c r="G212" t="s">
        <v>2789</v>
      </c>
      <c r="H212" t="s">
        <v>40</v>
      </c>
      <c r="I212" t="s">
        <v>2921</v>
      </c>
      <c r="J212" t="s">
        <v>283</v>
      </c>
      <c r="K212" t="s">
        <v>2922</v>
      </c>
    </row>
    <row r="213" spans="7:11" x14ac:dyDescent="0.25">
      <c r="G213" t="s">
        <v>2789</v>
      </c>
      <c r="H213" t="s">
        <v>743</v>
      </c>
      <c r="I213" t="s">
        <v>1382</v>
      </c>
      <c r="J213" t="s">
        <v>1383</v>
      </c>
      <c r="K213" t="s">
        <v>12</v>
      </c>
    </row>
    <row r="214" spans="7:11" x14ac:dyDescent="0.25">
      <c r="G214" t="s">
        <v>2789</v>
      </c>
      <c r="H214" t="s">
        <v>743</v>
      </c>
      <c r="I214" t="s">
        <v>1373</v>
      </c>
      <c r="J214" t="s">
        <v>1374</v>
      </c>
      <c r="K214" t="s">
        <v>12</v>
      </c>
    </row>
    <row r="215" spans="7:11" x14ac:dyDescent="0.25">
      <c r="G215" t="s">
        <v>2789</v>
      </c>
      <c r="H215" t="s">
        <v>40</v>
      </c>
      <c r="I215" t="s">
        <v>1384</v>
      </c>
      <c r="J215" t="s">
        <v>1385</v>
      </c>
      <c r="K215" t="s">
        <v>2923</v>
      </c>
    </row>
    <row r="216" spans="7:11" x14ac:dyDescent="0.25">
      <c r="G216" t="s">
        <v>2789</v>
      </c>
      <c r="H216" t="s">
        <v>743</v>
      </c>
      <c r="I216" t="s">
        <v>2924</v>
      </c>
      <c r="J216" t="s">
        <v>2925</v>
      </c>
      <c r="K216" t="s">
        <v>12</v>
      </c>
    </row>
    <row r="217" spans="7:11" x14ac:dyDescent="0.25">
      <c r="G217" t="s">
        <v>2789</v>
      </c>
      <c r="H217" t="s">
        <v>40</v>
      </c>
      <c r="I217" t="s">
        <v>290</v>
      </c>
      <c r="J217" t="s">
        <v>291</v>
      </c>
      <c r="K217" t="s">
        <v>2926</v>
      </c>
    </row>
    <row r="218" spans="7:11" x14ac:dyDescent="0.25">
      <c r="G218" t="s">
        <v>2789</v>
      </c>
      <c r="H218" t="s">
        <v>40</v>
      </c>
      <c r="I218" t="s">
        <v>293</v>
      </c>
      <c r="J218" t="s">
        <v>294</v>
      </c>
      <c r="K218" t="s">
        <v>2927</v>
      </c>
    </row>
    <row r="219" spans="7:11" x14ac:dyDescent="0.25">
      <c r="G219" t="s">
        <v>2824</v>
      </c>
      <c r="H219" t="s">
        <v>40</v>
      </c>
      <c r="I219" t="s">
        <v>1390</v>
      </c>
      <c r="J219" t="s">
        <v>1391</v>
      </c>
      <c r="K219" t="s">
        <v>2928</v>
      </c>
    </row>
    <row r="220" spans="7:11" x14ac:dyDescent="0.25">
      <c r="G220" t="s">
        <v>2789</v>
      </c>
      <c r="H220" t="s">
        <v>40</v>
      </c>
      <c r="I220" t="s">
        <v>295</v>
      </c>
      <c r="J220" t="s">
        <v>296</v>
      </c>
      <c r="K220" t="s">
        <v>2929</v>
      </c>
    </row>
    <row r="221" spans="7:11" x14ac:dyDescent="0.25">
      <c r="G221" t="s">
        <v>2789</v>
      </c>
      <c r="H221" t="s">
        <v>40</v>
      </c>
      <c r="I221" t="s">
        <v>297</v>
      </c>
      <c r="J221" t="s">
        <v>298</v>
      </c>
      <c r="K221" t="s">
        <v>2930</v>
      </c>
    </row>
    <row r="222" spans="7:11" x14ac:dyDescent="0.25">
      <c r="G222" t="s">
        <v>2789</v>
      </c>
      <c r="H222" t="s">
        <v>40</v>
      </c>
      <c r="I222" t="s">
        <v>285</v>
      </c>
      <c r="J222" t="s">
        <v>286</v>
      </c>
      <c r="K222" t="s">
        <v>2931</v>
      </c>
    </row>
    <row r="223" spans="7:11" x14ac:dyDescent="0.25">
      <c r="G223" t="s">
        <v>2789</v>
      </c>
      <c r="H223" t="s">
        <v>40</v>
      </c>
      <c r="I223" t="s">
        <v>1402</v>
      </c>
      <c r="J223" t="s">
        <v>1403</v>
      </c>
      <c r="K223" t="s">
        <v>2932</v>
      </c>
    </row>
    <row r="224" spans="7:11" x14ac:dyDescent="0.25">
      <c r="G224" t="s">
        <v>2789</v>
      </c>
      <c r="H224" t="s">
        <v>40</v>
      </c>
      <c r="I224" t="s">
        <v>300</v>
      </c>
      <c r="J224" t="s">
        <v>301</v>
      </c>
      <c r="K224" t="s">
        <v>2933</v>
      </c>
    </row>
    <row r="225" spans="7:11" x14ac:dyDescent="0.25">
      <c r="G225" t="s">
        <v>2789</v>
      </c>
      <c r="H225" t="s">
        <v>743</v>
      </c>
      <c r="I225" t="s">
        <v>2604</v>
      </c>
      <c r="J225" t="s">
        <v>2605</v>
      </c>
      <c r="K225" t="s">
        <v>12</v>
      </c>
    </row>
    <row r="226" spans="7:11" x14ac:dyDescent="0.25">
      <c r="G226" t="s">
        <v>2789</v>
      </c>
      <c r="H226" t="s">
        <v>40</v>
      </c>
      <c r="I226" t="s">
        <v>302</v>
      </c>
      <c r="J226" t="s">
        <v>303</v>
      </c>
      <c r="K226" t="s">
        <v>2934</v>
      </c>
    </row>
    <row r="227" spans="7:11" x14ac:dyDescent="0.25">
      <c r="G227" t="s">
        <v>2789</v>
      </c>
      <c r="H227" t="s">
        <v>743</v>
      </c>
      <c r="I227" t="s">
        <v>1399</v>
      </c>
      <c r="J227" t="s">
        <v>1400</v>
      </c>
      <c r="K227" t="s">
        <v>12</v>
      </c>
    </row>
    <row r="228" spans="7:11" x14ac:dyDescent="0.25">
      <c r="G228" t="s">
        <v>2789</v>
      </c>
      <c r="H228" t="s">
        <v>40</v>
      </c>
      <c r="I228" t="s">
        <v>309</v>
      </c>
      <c r="J228" t="s">
        <v>310</v>
      </c>
      <c r="K228" t="s">
        <v>2935</v>
      </c>
    </row>
    <row r="229" spans="7:11" x14ac:dyDescent="0.25">
      <c r="G229" t="s">
        <v>2789</v>
      </c>
      <c r="H229" t="s">
        <v>40</v>
      </c>
      <c r="I229" t="s">
        <v>305</v>
      </c>
      <c r="J229" t="s">
        <v>306</v>
      </c>
      <c r="K229" t="s">
        <v>2936</v>
      </c>
    </row>
    <row r="230" spans="7:11" x14ac:dyDescent="0.25">
      <c r="G230" t="s">
        <v>2789</v>
      </c>
      <c r="H230" t="s">
        <v>40</v>
      </c>
      <c r="I230" t="s">
        <v>307</v>
      </c>
      <c r="J230" t="s">
        <v>308</v>
      </c>
      <c r="K230" t="s">
        <v>2937</v>
      </c>
    </row>
    <row r="231" spans="7:11" x14ac:dyDescent="0.25">
      <c r="G231" t="s">
        <v>2789</v>
      </c>
      <c r="H231" t="s">
        <v>40</v>
      </c>
      <c r="I231" t="s">
        <v>312</v>
      </c>
      <c r="J231" t="s">
        <v>313</v>
      </c>
      <c r="K231" t="s">
        <v>2938</v>
      </c>
    </row>
    <row r="232" spans="7:11" x14ac:dyDescent="0.25">
      <c r="G232" t="s">
        <v>2789</v>
      </c>
      <c r="H232" t="s">
        <v>40</v>
      </c>
      <c r="I232" t="s">
        <v>1412</v>
      </c>
      <c r="J232" t="s">
        <v>1413</v>
      </c>
      <c r="K232" t="s">
        <v>2939</v>
      </c>
    </row>
    <row r="233" spans="7:11" x14ac:dyDescent="0.25">
      <c r="G233" t="s">
        <v>2789</v>
      </c>
      <c r="H233" t="s">
        <v>40</v>
      </c>
      <c r="I233" t="s">
        <v>314</v>
      </c>
      <c r="J233" t="s">
        <v>315</v>
      </c>
      <c r="K233" t="s">
        <v>2940</v>
      </c>
    </row>
    <row r="234" spans="7:11" x14ac:dyDescent="0.25">
      <c r="G234" t="s">
        <v>2789</v>
      </c>
      <c r="H234" t="s">
        <v>40</v>
      </c>
      <c r="I234" t="s">
        <v>316</v>
      </c>
      <c r="J234" t="s">
        <v>317</v>
      </c>
      <c r="K234" t="s">
        <v>2941</v>
      </c>
    </row>
    <row r="235" spans="7:11" x14ac:dyDescent="0.25">
      <c r="G235" t="s">
        <v>2789</v>
      </c>
      <c r="H235" t="s">
        <v>743</v>
      </c>
      <c r="I235" t="s">
        <v>1417</v>
      </c>
      <c r="J235" t="s">
        <v>1418</v>
      </c>
      <c r="K235" t="s">
        <v>12</v>
      </c>
    </row>
    <row r="236" spans="7:11" x14ac:dyDescent="0.25">
      <c r="G236" t="s">
        <v>2789</v>
      </c>
      <c r="H236" t="s">
        <v>743</v>
      </c>
      <c r="I236" t="s">
        <v>1409</v>
      </c>
      <c r="J236" t="s">
        <v>1410</v>
      </c>
      <c r="K236" t="s">
        <v>12</v>
      </c>
    </row>
    <row r="237" spans="7:11" x14ac:dyDescent="0.25">
      <c r="G237" t="s">
        <v>2789</v>
      </c>
      <c r="H237" t="s">
        <v>743</v>
      </c>
      <c r="I237" t="s">
        <v>1422</v>
      </c>
      <c r="J237" t="s">
        <v>1423</v>
      </c>
      <c r="K237" t="s">
        <v>12</v>
      </c>
    </row>
    <row r="238" spans="7:11" x14ac:dyDescent="0.25">
      <c r="G238" t="s">
        <v>2789</v>
      </c>
      <c r="H238" t="s">
        <v>743</v>
      </c>
      <c r="I238" t="s">
        <v>1429</v>
      </c>
      <c r="J238" t="s">
        <v>1430</v>
      </c>
      <c r="K238" t="s">
        <v>12</v>
      </c>
    </row>
    <row r="239" spans="7:11" x14ac:dyDescent="0.25">
      <c r="G239" t="s">
        <v>2789</v>
      </c>
      <c r="H239" t="s">
        <v>40</v>
      </c>
      <c r="I239" t="s">
        <v>319</v>
      </c>
      <c r="J239" t="s">
        <v>320</v>
      </c>
      <c r="K239" t="s">
        <v>2942</v>
      </c>
    </row>
    <row r="240" spans="7:11" x14ac:dyDescent="0.25">
      <c r="G240" t="s">
        <v>2789</v>
      </c>
      <c r="H240" t="s">
        <v>40</v>
      </c>
      <c r="I240" t="s">
        <v>1431</v>
      </c>
      <c r="J240" t="s">
        <v>1432</v>
      </c>
      <c r="K240" t="s">
        <v>2943</v>
      </c>
    </row>
    <row r="241" spans="7:11" x14ac:dyDescent="0.25">
      <c r="G241" t="s">
        <v>868</v>
      </c>
      <c r="H241" t="s">
        <v>40</v>
      </c>
      <c r="I241" t="s">
        <v>2944</v>
      </c>
      <c r="J241" t="s">
        <v>2945</v>
      </c>
      <c r="K241" t="s">
        <v>2946</v>
      </c>
    </row>
    <row r="242" spans="7:11" x14ac:dyDescent="0.25">
      <c r="G242" t="s">
        <v>2789</v>
      </c>
      <c r="H242" t="s">
        <v>40</v>
      </c>
      <c r="I242" t="s">
        <v>321</v>
      </c>
      <c r="J242" t="s">
        <v>322</v>
      </c>
      <c r="K242" t="s">
        <v>2947</v>
      </c>
    </row>
    <row r="243" spans="7:11" x14ac:dyDescent="0.25">
      <c r="G243" t="s">
        <v>2789</v>
      </c>
      <c r="H243" t="s">
        <v>40</v>
      </c>
      <c r="I243" t="s">
        <v>330</v>
      </c>
      <c r="J243" t="s">
        <v>331</v>
      </c>
      <c r="K243" t="s">
        <v>2948</v>
      </c>
    </row>
    <row r="244" spans="7:11" x14ac:dyDescent="0.25">
      <c r="G244" t="s">
        <v>2789</v>
      </c>
      <c r="H244" t="s">
        <v>40</v>
      </c>
      <c r="I244" t="s">
        <v>324</v>
      </c>
      <c r="J244" t="s">
        <v>325</v>
      </c>
      <c r="K244" t="s">
        <v>2949</v>
      </c>
    </row>
    <row r="245" spans="7:11" x14ac:dyDescent="0.25">
      <c r="G245" t="s">
        <v>2789</v>
      </c>
      <c r="H245" t="s">
        <v>40</v>
      </c>
      <c r="I245" t="s">
        <v>333</v>
      </c>
      <c r="J245" t="s">
        <v>334</v>
      </c>
      <c r="K245" t="s">
        <v>2950</v>
      </c>
    </row>
    <row r="246" spans="7:11" x14ac:dyDescent="0.25">
      <c r="G246" t="s">
        <v>2789</v>
      </c>
      <c r="H246" t="s">
        <v>743</v>
      </c>
      <c r="I246" t="s">
        <v>1426</v>
      </c>
      <c r="J246" t="s">
        <v>1427</v>
      </c>
      <c r="K246" t="s">
        <v>12</v>
      </c>
    </row>
    <row r="247" spans="7:11" x14ac:dyDescent="0.25">
      <c r="G247" t="s">
        <v>2789</v>
      </c>
      <c r="H247" t="s">
        <v>743</v>
      </c>
      <c r="I247" t="s">
        <v>1442</v>
      </c>
      <c r="J247" t="s">
        <v>1443</v>
      </c>
      <c r="K247" t="s">
        <v>12</v>
      </c>
    </row>
    <row r="248" spans="7:11" x14ac:dyDescent="0.25">
      <c r="G248" t="s">
        <v>2789</v>
      </c>
      <c r="H248" t="s">
        <v>40</v>
      </c>
      <c r="I248" t="s">
        <v>2951</v>
      </c>
      <c r="J248" t="s">
        <v>2952</v>
      </c>
      <c r="K248" t="s">
        <v>2953</v>
      </c>
    </row>
    <row r="249" spans="7:11" x14ac:dyDescent="0.25">
      <c r="G249" t="s">
        <v>2789</v>
      </c>
      <c r="H249" t="s">
        <v>40</v>
      </c>
      <c r="I249" t="s">
        <v>338</v>
      </c>
      <c r="J249" t="s">
        <v>339</v>
      </c>
      <c r="K249" t="s">
        <v>2954</v>
      </c>
    </row>
    <row r="250" spans="7:11" x14ac:dyDescent="0.25">
      <c r="G250" t="s">
        <v>2789</v>
      </c>
      <c r="H250" t="s">
        <v>40</v>
      </c>
      <c r="I250" t="s">
        <v>341</v>
      </c>
      <c r="J250" t="s">
        <v>342</v>
      </c>
      <c r="K250" t="s">
        <v>2955</v>
      </c>
    </row>
    <row r="251" spans="7:11" x14ac:dyDescent="0.25">
      <c r="G251" t="s">
        <v>2789</v>
      </c>
      <c r="H251" t="s">
        <v>40</v>
      </c>
      <c r="I251" t="s">
        <v>556</v>
      </c>
      <c r="J251" t="s">
        <v>557</v>
      </c>
      <c r="K251" t="s">
        <v>2956</v>
      </c>
    </row>
    <row r="252" spans="7:11" x14ac:dyDescent="0.25">
      <c r="G252" t="s">
        <v>2789</v>
      </c>
      <c r="H252" t="s">
        <v>40</v>
      </c>
      <c r="I252" t="s">
        <v>2957</v>
      </c>
      <c r="J252" t="s">
        <v>1449</v>
      </c>
      <c r="K252" t="s">
        <v>2958</v>
      </c>
    </row>
    <row r="253" spans="7:11" x14ac:dyDescent="0.25">
      <c r="G253" t="s">
        <v>2789</v>
      </c>
      <c r="H253" t="s">
        <v>40</v>
      </c>
      <c r="I253" t="s">
        <v>344</v>
      </c>
      <c r="J253" t="s">
        <v>345</v>
      </c>
      <c r="K253" t="s">
        <v>2959</v>
      </c>
    </row>
    <row r="254" spans="7:11" x14ac:dyDescent="0.25">
      <c r="G254" t="s">
        <v>2789</v>
      </c>
      <c r="H254" t="s">
        <v>40</v>
      </c>
      <c r="I254" t="s">
        <v>2563</v>
      </c>
      <c r="J254" t="s">
        <v>2564</v>
      </c>
      <c r="K254" t="s">
        <v>2960</v>
      </c>
    </row>
    <row r="255" spans="7:11" x14ac:dyDescent="0.25">
      <c r="G255" t="s">
        <v>22</v>
      </c>
      <c r="H255" t="s">
        <v>40</v>
      </c>
      <c r="I255" t="s">
        <v>2621</v>
      </c>
      <c r="J255" t="s">
        <v>2961</v>
      </c>
      <c r="K255" t="s">
        <v>2962</v>
      </c>
    </row>
    <row r="256" spans="7:11" x14ac:dyDescent="0.25">
      <c r="G256" t="s">
        <v>2789</v>
      </c>
      <c r="H256" t="s">
        <v>40</v>
      </c>
      <c r="I256" t="s">
        <v>347</v>
      </c>
      <c r="J256" t="s">
        <v>348</v>
      </c>
      <c r="K256" t="s">
        <v>2963</v>
      </c>
    </row>
    <row r="257" spans="7:11" x14ac:dyDescent="0.25">
      <c r="G257" t="s">
        <v>2789</v>
      </c>
      <c r="H257" t="s">
        <v>40</v>
      </c>
      <c r="I257" t="s">
        <v>350</v>
      </c>
      <c r="J257" t="s">
        <v>351</v>
      </c>
      <c r="K257" t="s">
        <v>2964</v>
      </c>
    </row>
    <row r="258" spans="7:11" x14ac:dyDescent="0.25">
      <c r="G258" t="s">
        <v>2789</v>
      </c>
      <c r="H258" t="s">
        <v>40</v>
      </c>
      <c r="I258" t="s">
        <v>1346</v>
      </c>
      <c r="J258" t="s">
        <v>2561</v>
      </c>
      <c r="K258" t="s">
        <v>2965</v>
      </c>
    </row>
    <row r="259" spans="7:11" x14ac:dyDescent="0.25">
      <c r="G259" t="s">
        <v>2789</v>
      </c>
      <c r="H259" t="s">
        <v>40</v>
      </c>
      <c r="I259" t="s">
        <v>1456</v>
      </c>
      <c r="J259" t="s">
        <v>1457</v>
      </c>
      <c r="K259" t="s">
        <v>2966</v>
      </c>
    </row>
    <row r="260" spans="7:11" x14ac:dyDescent="0.25">
      <c r="G260" t="s">
        <v>2789</v>
      </c>
      <c r="H260" t="s">
        <v>40</v>
      </c>
      <c r="I260" t="s">
        <v>353</v>
      </c>
      <c r="J260" t="s">
        <v>354</v>
      </c>
      <c r="K260" t="s">
        <v>2967</v>
      </c>
    </row>
    <row r="261" spans="7:11" x14ac:dyDescent="0.25">
      <c r="G261" t="s">
        <v>2789</v>
      </c>
      <c r="H261" t="s">
        <v>40</v>
      </c>
      <c r="I261" t="s">
        <v>356</v>
      </c>
      <c r="J261" t="s">
        <v>357</v>
      </c>
      <c r="K261" t="s">
        <v>2968</v>
      </c>
    </row>
    <row r="262" spans="7:11" x14ac:dyDescent="0.25">
      <c r="G262" t="s">
        <v>2789</v>
      </c>
      <c r="H262" t="s">
        <v>40</v>
      </c>
      <c r="I262" t="s">
        <v>359</v>
      </c>
      <c r="J262" t="s">
        <v>360</v>
      </c>
      <c r="K262" t="s">
        <v>2969</v>
      </c>
    </row>
    <row r="263" spans="7:11" x14ac:dyDescent="0.25">
      <c r="G263" t="s">
        <v>2789</v>
      </c>
      <c r="H263" t="s">
        <v>40</v>
      </c>
      <c r="I263" t="s">
        <v>361</v>
      </c>
      <c r="J263" t="s">
        <v>362</v>
      </c>
      <c r="K263" t="s">
        <v>2970</v>
      </c>
    </row>
    <row r="264" spans="7:11" x14ac:dyDescent="0.25">
      <c r="G264" t="s">
        <v>2789</v>
      </c>
      <c r="H264" t="s">
        <v>743</v>
      </c>
      <c r="I264" t="s">
        <v>1467</v>
      </c>
      <c r="J264" t="s">
        <v>1468</v>
      </c>
      <c r="K264" t="s">
        <v>12</v>
      </c>
    </row>
    <row r="265" spans="7:11" x14ac:dyDescent="0.25">
      <c r="G265" t="s">
        <v>2789</v>
      </c>
      <c r="H265" t="s">
        <v>40</v>
      </c>
      <c r="I265" t="s">
        <v>2971</v>
      </c>
      <c r="J265" t="s">
        <v>364</v>
      </c>
      <c r="K265" t="s">
        <v>2972</v>
      </c>
    </row>
    <row r="266" spans="7:11" x14ac:dyDescent="0.25">
      <c r="G266" t="s">
        <v>2789</v>
      </c>
      <c r="H266" t="s">
        <v>40</v>
      </c>
      <c r="I266" t="s">
        <v>366</v>
      </c>
      <c r="J266" t="s">
        <v>367</v>
      </c>
      <c r="K266" t="s">
        <v>2973</v>
      </c>
    </row>
    <row r="267" spans="7:11" x14ac:dyDescent="0.25">
      <c r="G267" t="s">
        <v>2789</v>
      </c>
      <c r="H267" t="s">
        <v>40</v>
      </c>
      <c r="I267" t="s">
        <v>1470</v>
      </c>
      <c r="J267" t="s">
        <v>1471</v>
      </c>
      <c r="K267" t="s">
        <v>12</v>
      </c>
    </row>
    <row r="268" spans="7:11" x14ac:dyDescent="0.25">
      <c r="G268" t="s">
        <v>2789</v>
      </c>
      <c r="H268" t="s">
        <v>40</v>
      </c>
      <c r="I268" t="s">
        <v>369</v>
      </c>
      <c r="J268" t="s">
        <v>370</v>
      </c>
      <c r="K268" t="s">
        <v>2974</v>
      </c>
    </row>
    <row r="269" spans="7:11" x14ac:dyDescent="0.25">
      <c r="G269" t="s">
        <v>2789</v>
      </c>
      <c r="H269" t="s">
        <v>40</v>
      </c>
      <c r="I269" t="s">
        <v>373</v>
      </c>
      <c r="J269" t="s">
        <v>374</v>
      </c>
      <c r="K269" t="s">
        <v>2975</v>
      </c>
    </row>
    <row r="270" spans="7:11" x14ac:dyDescent="0.25">
      <c r="G270" t="s">
        <v>2789</v>
      </c>
      <c r="H270" t="s">
        <v>40</v>
      </c>
      <c r="I270" t="s">
        <v>2976</v>
      </c>
      <c r="J270" t="s">
        <v>376</v>
      </c>
      <c r="K270" t="s">
        <v>2977</v>
      </c>
    </row>
    <row r="271" spans="7:11" x14ac:dyDescent="0.25">
      <c r="G271" t="s">
        <v>2789</v>
      </c>
      <c r="H271" t="s">
        <v>40</v>
      </c>
      <c r="I271" t="s">
        <v>378</v>
      </c>
      <c r="J271" t="s">
        <v>379</v>
      </c>
      <c r="K271" t="s">
        <v>2978</v>
      </c>
    </row>
    <row r="272" spans="7:11" x14ac:dyDescent="0.25">
      <c r="G272" t="s">
        <v>2789</v>
      </c>
      <c r="H272" t="s">
        <v>40</v>
      </c>
      <c r="I272" t="s">
        <v>384</v>
      </c>
      <c r="J272" t="s">
        <v>385</v>
      </c>
      <c r="K272" t="s">
        <v>2979</v>
      </c>
    </row>
    <row r="273" spans="7:11" x14ac:dyDescent="0.25">
      <c r="G273" t="s">
        <v>2789</v>
      </c>
      <c r="H273" t="s">
        <v>40</v>
      </c>
      <c r="I273" t="s">
        <v>386</v>
      </c>
      <c r="J273" t="s">
        <v>387</v>
      </c>
      <c r="K273" t="s">
        <v>2980</v>
      </c>
    </row>
    <row r="274" spans="7:11" x14ac:dyDescent="0.25">
      <c r="G274" t="s">
        <v>21</v>
      </c>
      <c r="H274" t="s">
        <v>40</v>
      </c>
      <c r="I274" t="s">
        <v>381</v>
      </c>
      <c r="J274" t="s">
        <v>382</v>
      </c>
      <c r="K274" t="s">
        <v>2981</v>
      </c>
    </row>
    <row r="275" spans="7:11" x14ac:dyDescent="0.25">
      <c r="G275" t="s">
        <v>2789</v>
      </c>
      <c r="H275" t="s">
        <v>40</v>
      </c>
      <c r="I275" t="s">
        <v>336</v>
      </c>
      <c r="J275" t="s">
        <v>337</v>
      </c>
      <c r="K275" t="s">
        <v>2982</v>
      </c>
    </row>
    <row r="276" spans="7:11" x14ac:dyDescent="0.25">
      <c r="G276" t="s">
        <v>2789</v>
      </c>
      <c r="H276" t="s">
        <v>40</v>
      </c>
      <c r="I276" t="s">
        <v>2983</v>
      </c>
      <c r="J276" t="s">
        <v>389</v>
      </c>
      <c r="K276" t="s">
        <v>2984</v>
      </c>
    </row>
    <row r="277" spans="7:11" x14ac:dyDescent="0.25">
      <c r="G277" t="s">
        <v>2789</v>
      </c>
      <c r="H277" t="s">
        <v>40</v>
      </c>
      <c r="I277" t="s">
        <v>390</v>
      </c>
      <c r="J277" t="s">
        <v>391</v>
      </c>
      <c r="K277" t="s">
        <v>2985</v>
      </c>
    </row>
    <row r="278" spans="7:11" x14ac:dyDescent="0.25">
      <c r="G278" t="s">
        <v>2789</v>
      </c>
      <c r="H278" t="s">
        <v>40</v>
      </c>
      <c r="I278" t="s">
        <v>2986</v>
      </c>
      <c r="J278" t="s">
        <v>2987</v>
      </c>
      <c r="K278" t="s">
        <v>12</v>
      </c>
    </row>
    <row r="279" spans="7:11" x14ac:dyDescent="0.25">
      <c r="G279" t="s">
        <v>2789</v>
      </c>
      <c r="H279" t="s">
        <v>40</v>
      </c>
      <c r="I279" t="s">
        <v>394</v>
      </c>
      <c r="J279" t="s">
        <v>395</v>
      </c>
      <c r="K279" t="s">
        <v>2988</v>
      </c>
    </row>
    <row r="280" spans="7:11" x14ac:dyDescent="0.25">
      <c r="G280" t="s">
        <v>2789</v>
      </c>
      <c r="H280" t="s">
        <v>40</v>
      </c>
      <c r="I280" t="s">
        <v>1488</v>
      </c>
      <c r="J280" t="s">
        <v>1489</v>
      </c>
      <c r="K280" t="s">
        <v>2989</v>
      </c>
    </row>
    <row r="281" spans="7:11" x14ac:dyDescent="0.25">
      <c r="G281" t="s">
        <v>2789</v>
      </c>
      <c r="H281" t="s">
        <v>40</v>
      </c>
      <c r="I281" t="s">
        <v>2990</v>
      </c>
      <c r="J281" t="s">
        <v>2991</v>
      </c>
      <c r="K281" t="s">
        <v>2992</v>
      </c>
    </row>
    <row r="282" spans="7:11" x14ac:dyDescent="0.25">
      <c r="G282" t="s">
        <v>2789</v>
      </c>
      <c r="H282" t="s">
        <v>40</v>
      </c>
      <c r="I282" t="s">
        <v>1491</v>
      </c>
      <c r="J282" t="s">
        <v>1492</v>
      </c>
      <c r="K282" t="s">
        <v>2993</v>
      </c>
    </row>
    <row r="283" spans="7:11" x14ac:dyDescent="0.25">
      <c r="G283" t="s">
        <v>2789</v>
      </c>
      <c r="H283" t="s">
        <v>40</v>
      </c>
      <c r="I283" t="s">
        <v>396</v>
      </c>
      <c r="J283" t="s">
        <v>397</v>
      </c>
      <c r="K283" t="s">
        <v>2994</v>
      </c>
    </row>
    <row r="284" spans="7:11" x14ac:dyDescent="0.25">
      <c r="G284" s="65" t="s">
        <v>2789</v>
      </c>
      <c r="H284" s="65" t="s">
        <v>40</v>
      </c>
      <c r="I284" s="65" t="s">
        <v>398</v>
      </c>
      <c r="J284" s="65" t="s">
        <v>399</v>
      </c>
      <c r="K284" t="s">
        <v>12</v>
      </c>
    </row>
    <row r="285" spans="7:11" x14ac:dyDescent="0.25">
      <c r="G285" t="s">
        <v>2789</v>
      </c>
      <c r="H285" t="s">
        <v>40</v>
      </c>
      <c r="I285" t="s">
        <v>2995</v>
      </c>
      <c r="J285" t="s">
        <v>2482</v>
      </c>
      <c r="K285" t="s">
        <v>2996</v>
      </c>
    </row>
    <row r="286" spans="7:11" x14ac:dyDescent="0.25">
      <c r="G286" t="s">
        <v>2789</v>
      </c>
      <c r="H286" t="s">
        <v>40</v>
      </c>
      <c r="I286" t="s">
        <v>2997</v>
      </c>
      <c r="J286" t="s">
        <v>1496</v>
      </c>
      <c r="K286" t="s">
        <v>2998</v>
      </c>
    </row>
    <row r="287" spans="7:11" x14ac:dyDescent="0.25">
      <c r="G287" t="s">
        <v>2789</v>
      </c>
      <c r="H287" t="s">
        <v>40</v>
      </c>
      <c r="I287" t="s">
        <v>2999</v>
      </c>
      <c r="J287" t="s">
        <v>401</v>
      </c>
      <c r="K287" t="s">
        <v>3000</v>
      </c>
    </row>
    <row r="288" spans="7:11" x14ac:dyDescent="0.25">
      <c r="G288" t="s">
        <v>2789</v>
      </c>
      <c r="H288" t="s">
        <v>40</v>
      </c>
      <c r="I288" t="s">
        <v>403</v>
      </c>
      <c r="J288" t="s">
        <v>404</v>
      </c>
      <c r="K288" t="s">
        <v>3001</v>
      </c>
    </row>
    <row r="289" spans="7:11" x14ac:dyDescent="0.25">
      <c r="G289" s="63" t="s">
        <v>2789</v>
      </c>
      <c r="H289" s="63" t="s">
        <v>40</v>
      </c>
      <c r="I289" s="63" t="s">
        <v>3002</v>
      </c>
      <c r="J289" s="63" t="s">
        <v>3003</v>
      </c>
      <c r="K289" t="s">
        <v>3004</v>
      </c>
    </row>
    <row r="290" spans="7:11" x14ac:dyDescent="0.25">
      <c r="G290" t="s">
        <v>2789</v>
      </c>
      <c r="H290" t="s">
        <v>40</v>
      </c>
      <c r="I290" t="s">
        <v>3005</v>
      </c>
      <c r="J290" t="s">
        <v>410</v>
      </c>
      <c r="K290" t="s">
        <v>3006</v>
      </c>
    </row>
    <row r="291" spans="7:11" x14ac:dyDescent="0.25">
      <c r="G291" t="s">
        <v>2789</v>
      </c>
      <c r="H291" t="s">
        <v>40</v>
      </c>
      <c r="I291" t="s">
        <v>412</v>
      </c>
      <c r="J291" t="s">
        <v>413</v>
      </c>
      <c r="K291" t="s">
        <v>3007</v>
      </c>
    </row>
    <row r="292" spans="7:11" x14ac:dyDescent="0.25">
      <c r="G292" t="s">
        <v>2789</v>
      </c>
      <c r="H292" t="s">
        <v>40</v>
      </c>
      <c r="I292" t="s">
        <v>415</v>
      </c>
      <c r="J292" t="s">
        <v>416</v>
      </c>
      <c r="K292" t="s">
        <v>3008</v>
      </c>
    </row>
    <row r="293" spans="7:11" x14ac:dyDescent="0.25">
      <c r="G293" t="s">
        <v>2789</v>
      </c>
      <c r="H293" t="s">
        <v>40</v>
      </c>
      <c r="I293" t="s">
        <v>1506</v>
      </c>
      <c r="J293" t="s">
        <v>1507</v>
      </c>
      <c r="K293" t="s">
        <v>3009</v>
      </c>
    </row>
    <row r="294" spans="7:11" x14ac:dyDescent="0.25">
      <c r="G294" t="s">
        <v>16</v>
      </c>
      <c r="H294" t="s">
        <v>40</v>
      </c>
      <c r="I294" t="s">
        <v>1509</v>
      </c>
      <c r="J294" t="s">
        <v>1510</v>
      </c>
      <c r="K294" t="s">
        <v>3010</v>
      </c>
    </row>
    <row r="295" spans="7:11" x14ac:dyDescent="0.25">
      <c r="G295" t="s">
        <v>2789</v>
      </c>
      <c r="H295" t="s">
        <v>743</v>
      </c>
      <c r="I295" t="s">
        <v>2617</v>
      </c>
      <c r="J295" t="s">
        <v>2618</v>
      </c>
      <c r="K295" t="s">
        <v>12</v>
      </c>
    </row>
    <row r="296" spans="7:11" x14ac:dyDescent="0.25">
      <c r="G296" t="s">
        <v>2789</v>
      </c>
      <c r="H296" t="s">
        <v>40</v>
      </c>
      <c r="I296" t="s">
        <v>3011</v>
      </c>
      <c r="J296" t="s">
        <v>3012</v>
      </c>
      <c r="K296" t="s">
        <v>3013</v>
      </c>
    </row>
    <row r="297" spans="7:11" x14ac:dyDescent="0.25">
      <c r="G297" t="s">
        <v>2789</v>
      </c>
      <c r="H297" t="s">
        <v>40</v>
      </c>
      <c r="I297" t="s">
        <v>420</v>
      </c>
      <c r="J297" t="s">
        <v>421</v>
      </c>
      <c r="K297" t="s">
        <v>3014</v>
      </c>
    </row>
    <row r="298" spans="7:11" x14ac:dyDescent="0.25">
      <c r="G298" t="s">
        <v>2824</v>
      </c>
      <c r="H298" t="s">
        <v>40</v>
      </c>
      <c r="I298" t="s">
        <v>3015</v>
      </c>
      <c r="J298" t="s">
        <v>423</v>
      </c>
      <c r="K298" t="s">
        <v>3016</v>
      </c>
    </row>
    <row r="299" spans="7:11" x14ac:dyDescent="0.25">
      <c r="G299" t="s">
        <v>2789</v>
      </c>
      <c r="H299" t="s">
        <v>743</v>
      </c>
      <c r="I299" t="s">
        <v>1518</v>
      </c>
      <c r="J299" t="s">
        <v>1519</v>
      </c>
      <c r="K299" t="s">
        <v>12</v>
      </c>
    </row>
    <row r="300" spans="7:11" x14ac:dyDescent="0.25">
      <c r="G300" t="s">
        <v>2789</v>
      </c>
      <c r="H300" t="s">
        <v>40</v>
      </c>
      <c r="I300" t="s">
        <v>1523</v>
      </c>
      <c r="J300" t="s">
        <v>1524</v>
      </c>
      <c r="K300" t="s">
        <v>3017</v>
      </c>
    </row>
    <row r="301" spans="7:11" x14ac:dyDescent="0.25">
      <c r="G301" t="s">
        <v>2789</v>
      </c>
      <c r="H301" t="s">
        <v>743</v>
      </c>
      <c r="I301" t="s">
        <v>3018</v>
      </c>
      <c r="J301" t="s">
        <v>3019</v>
      </c>
      <c r="K301" t="s">
        <v>12</v>
      </c>
    </row>
    <row r="302" spans="7:11" x14ac:dyDescent="0.25">
      <c r="G302" t="s">
        <v>2789</v>
      </c>
      <c r="H302" t="s">
        <v>40</v>
      </c>
      <c r="I302" t="s">
        <v>3020</v>
      </c>
      <c r="J302" t="s">
        <v>426</v>
      </c>
      <c r="K302" t="s">
        <v>3021</v>
      </c>
    </row>
    <row r="303" spans="7:11" x14ac:dyDescent="0.25">
      <c r="G303" t="s">
        <v>2789</v>
      </c>
      <c r="H303" t="s">
        <v>40</v>
      </c>
      <c r="I303" t="s">
        <v>428</v>
      </c>
      <c r="J303" t="s">
        <v>429</v>
      </c>
      <c r="K303" t="s">
        <v>3022</v>
      </c>
    </row>
    <row r="304" spans="7:11" x14ac:dyDescent="0.25">
      <c r="G304" t="s">
        <v>2789</v>
      </c>
      <c r="H304" t="s">
        <v>40</v>
      </c>
      <c r="I304" s="68" t="s">
        <v>3023</v>
      </c>
      <c r="J304" t="s">
        <v>431</v>
      </c>
      <c r="K304" t="s">
        <v>3024</v>
      </c>
    </row>
    <row r="305" spans="7:11" x14ac:dyDescent="0.25">
      <c r="G305" t="s">
        <v>2789</v>
      </c>
      <c r="H305" t="s">
        <v>40</v>
      </c>
      <c r="I305" t="s">
        <v>3025</v>
      </c>
      <c r="J305" t="s">
        <v>1530</v>
      </c>
      <c r="K305" t="s">
        <v>3026</v>
      </c>
    </row>
    <row r="306" spans="7:11" x14ac:dyDescent="0.25">
      <c r="G306" t="s">
        <v>2789</v>
      </c>
      <c r="H306" t="s">
        <v>40</v>
      </c>
      <c r="I306" t="s">
        <v>1532</v>
      </c>
      <c r="J306" t="s">
        <v>1533</v>
      </c>
      <c r="K306" t="s">
        <v>3027</v>
      </c>
    </row>
    <row r="307" spans="7:11" x14ac:dyDescent="0.25">
      <c r="G307" t="s">
        <v>2789</v>
      </c>
      <c r="H307" t="s">
        <v>40</v>
      </c>
      <c r="I307" t="s">
        <v>3028</v>
      </c>
      <c r="J307" t="s">
        <v>433</v>
      </c>
      <c r="K307" t="s">
        <v>3029</v>
      </c>
    </row>
    <row r="308" spans="7:11" x14ac:dyDescent="0.25">
      <c r="G308" t="s">
        <v>2789</v>
      </c>
      <c r="H308" t="s">
        <v>40</v>
      </c>
      <c r="I308" t="s">
        <v>3030</v>
      </c>
      <c r="J308" t="s">
        <v>435</v>
      </c>
      <c r="K308" t="s">
        <v>3031</v>
      </c>
    </row>
    <row r="309" spans="7:11" x14ac:dyDescent="0.25">
      <c r="G309" t="s">
        <v>2789</v>
      </c>
      <c r="H309" t="s">
        <v>40</v>
      </c>
      <c r="I309" t="s">
        <v>437</v>
      </c>
      <c r="J309" t="s">
        <v>438</v>
      </c>
      <c r="K309" t="s">
        <v>3032</v>
      </c>
    </row>
    <row r="310" spans="7:11" x14ac:dyDescent="0.25">
      <c r="G310" t="s">
        <v>2789</v>
      </c>
      <c r="H310" t="s">
        <v>40</v>
      </c>
      <c r="I310" t="s">
        <v>440</v>
      </c>
      <c r="J310" t="s">
        <v>441</v>
      </c>
      <c r="K310" t="s">
        <v>3033</v>
      </c>
    </row>
    <row r="311" spans="7:11" x14ac:dyDescent="0.25">
      <c r="G311" t="s">
        <v>2789</v>
      </c>
      <c r="H311" t="s">
        <v>40</v>
      </c>
      <c r="I311" t="s">
        <v>2558</v>
      </c>
      <c r="J311" t="s">
        <v>2559</v>
      </c>
      <c r="K311" t="s">
        <v>3034</v>
      </c>
    </row>
    <row r="312" spans="7:11" x14ac:dyDescent="0.25">
      <c r="G312" t="s">
        <v>2789</v>
      </c>
      <c r="H312" t="s">
        <v>40</v>
      </c>
      <c r="I312" t="s">
        <v>442</v>
      </c>
      <c r="J312" t="s">
        <v>443</v>
      </c>
      <c r="K312" t="s">
        <v>3035</v>
      </c>
    </row>
    <row r="313" spans="7:11" x14ac:dyDescent="0.25">
      <c r="G313" t="s">
        <v>2789</v>
      </c>
      <c r="H313" t="s">
        <v>743</v>
      </c>
      <c r="I313" t="s">
        <v>1541</v>
      </c>
      <c r="J313" t="s">
        <v>1542</v>
      </c>
      <c r="K313" t="s">
        <v>12</v>
      </c>
    </row>
    <row r="314" spans="7:11" x14ac:dyDescent="0.25">
      <c r="G314" t="s">
        <v>2789</v>
      </c>
      <c r="H314" t="s">
        <v>40</v>
      </c>
      <c r="I314" t="s">
        <v>447</v>
      </c>
      <c r="J314" t="s">
        <v>448</v>
      </c>
      <c r="K314" t="s">
        <v>3036</v>
      </c>
    </row>
    <row r="315" spans="7:11" x14ac:dyDescent="0.25">
      <c r="G315" s="63" t="s">
        <v>2789</v>
      </c>
      <c r="H315" s="63" t="s">
        <v>40</v>
      </c>
      <c r="I315" s="63" t="s">
        <v>2633</v>
      </c>
      <c r="J315" s="63" t="s">
        <v>2634</v>
      </c>
      <c r="K315" t="s">
        <v>3037</v>
      </c>
    </row>
    <row r="316" spans="7:11" x14ac:dyDescent="0.25">
      <c r="G316" t="s">
        <v>2789</v>
      </c>
      <c r="H316" t="s">
        <v>40</v>
      </c>
      <c r="I316" t="s">
        <v>1288</v>
      </c>
      <c r="J316" t="s">
        <v>3038</v>
      </c>
      <c r="K316" t="s">
        <v>3039</v>
      </c>
    </row>
    <row r="317" spans="7:11" x14ac:dyDescent="0.25">
      <c r="G317" t="s">
        <v>2789</v>
      </c>
      <c r="H317" t="s">
        <v>40</v>
      </c>
      <c r="I317" t="s">
        <v>450</v>
      </c>
      <c r="J317" t="s">
        <v>451</v>
      </c>
      <c r="K317" t="s">
        <v>3040</v>
      </c>
    </row>
    <row r="318" spans="7:11" x14ac:dyDescent="0.25">
      <c r="G318" t="s">
        <v>2789</v>
      </c>
      <c r="H318" t="s">
        <v>40</v>
      </c>
      <c r="I318" t="s">
        <v>3041</v>
      </c>
      <c r="J318" t="s">
        <v>3042</v>
      </c>
      <c r="K318" t="s">
        <v>12</v>
      </c>
    </row>
    <row r="319" spans="7:11" x14ac:dyDescent="0.25">
      <c r="G319" t="s">
        <v>2789</v>
      </c>
      <c r="H319" t="s">
        <v>40</v>
      </c>
      <c r="I319" t="s">
        <v>1548</v>
      </c>
      <c r="J319" t="s">
        <v>1549</v>
      </c>
      <c r="K319" t="s">
        <v>3043</v>
      </c>
    </row>
    <row r="320" spans="7:11" x14ac:dyDescent="0.25">
      <c r="G320" t="s">
        <v>2789</v>
      </c>
      <c r="H320" t="s">
        <v>40</v>
      </c>
      <c r="I320" t="s">
        <v>453</v>
      </c>
      <c r="J320" t="s">
        <v>454</v>
      </c>
      <c r="K320" t="s">
        <v>3044</v>
      </c>
    </row>
    <row r="321" spans="7:11" x14ac:dyDescent="0.25">
      <c r="G321" t="s">
        <v>2789</v>
      </c>
      <c r="H321" t="s">
        <v>40</v>
      </c>
      <c r="I321" t="s">
        <v>455</v>
      </c>
      <c r="J321" t="s">
        <v>456</v>
      </c>
      <c r="K321" t="s">
        <v>3045</v>
      </c>
    </row>
    <row r="322" spans="7:11" x14ac:dyDescent="0.25">
      <c r="G322" t="s">
        <v>2789</v>
      </c>
      <c r="H322" t="s">
        <v>40</v>
      </c>
      <c r="I322" t="s">
        <v>1381</v>
      </c>
      <c r="J322" t="s">
        <v>3046</v>
      </c>
      <c r="K322" t="s">
        <v>3047</v>
      </c>
    </row>
    <row r="323" spans="7:11" x14ac:dyDescent="0.25">
      <c r="G323" t="s">
        <v>2789</v>
      </c>
      <c r="H323" t="s">
        <v>40</v>
      </c>
      <c r="I323" t="s">
        <v>458</v>
      </c>
      <c r="J323" t="s">
        <v>459</v>
      </c>
      <c r="K323" t="s">
        <v>2909</v>
      </c>
    </row>
    <row r="324" spans="7:11" x14ac:dyDescent="0.25">
      <c r="G324" t="s">
        <v>2789</v>
      </c>
      <c r="H324" t="s">
        <v>40</v>
      </c>
      <c r="I324" t="s">
        <v>462</v>
      </c>
      <c r="J324" t="s">
        <v>463</v>
      </c>
      <c r="K324" t="s">
        <v>3048</v>
      </c>
    </row>
    <row r="325" spans="7:11" x14ac:dyDescent="0.25">
      <c r="G325" t="s">
        <v>2789</v>
      </c>
      <c r="H325" t="s">
        <v>40</v>
      </c>
      <c r="I325" t="s">
        <v>464</v>
      </c>
      <c r="J325" t="s">
        <v>465</v>
      </c>
      <c r="K325" t="s">
        <v>3049</v>
      </c>
    </row>
    <row r="326" spans="7:11" x14ac:dyDescent="0.25">
      <c r="G326" t="s">
        <v>2789</v>
      </c>
      <c r="H326" t="s">
        <v>40</v>
      </c>
      <c r="I326" t="s">
        <v>3050</v>
      </c>
      <c r="J326" t="s">
        <v>468</v>
      </c>
      <c r="K326" t="s">
        <v>3051</v>
      </c>
    </row>
    <row r="327" spans="7:11" x14ac:dyDescent="0.25">
      <c r="G327" t="s">
        <v>2789</v>
      </c>
      <c r="H327" t="s">
        <v>40</v>
      </c>
      <c r="I327" t="s">
        <v>469</v>
      </c>
      <c r="J327" t="s">
        <v>470</v>
      </c>
      <c r="K327" t="s">
        <v>12</v>
      </c>
    </row>
    <row r="328" spans="7:11" x14ac:dyDescent="0.25">
      <c r="G328" t="s">
        <v>2789</v>
      </c>
      <c r="H328" t="s">
        <v>40</v>
      </c>
      <c r="I328" t="s">
        <v>3052</v>
      </c>
      <c r="J328" t="s">
        <v>2519</v>
      </c>
      <c r="K328" t="s">
        <v>3053</v>
      </c>
    </row>
    <row r="329" spans="7:11" x14ac:dyDescent="0.25">
      <c r="G329" t="s">
        <v>2789</v>
      </c>
      <c r="H329" t="s">
        <v>40</v>
      </c>
      <c r="I329" t="s">
        <v>471</v>
      </c>
      <c r="J329" t="s">
        <v>472</v>
      </c>
      <c r="K329" t="s">
        <v>3054</v>
      </c>
    </row>
    <row r="330" spans="7:11" x14ac:dyDescent="0.25">
      <c r="G330" t="s">
        <v>2789</v>
      </c>
      <c r="H330" t="s">
        <v>40</v>
      </c>
      <c r="I330" t="s">
        <v>3055</v>
      </c>
      <c r="J330" t="s">
        <v>1558</v>
      </c>
      <c r="K330" t="s">
        <v>3056</v>
      </c>
    </row>
    <row r="331" spans="7:11" x14ac:dyDescent="0.25">
      <c r="G331" t="s">
        <v>2789</v>
      </c>
      <c r="H331" t="s">
        <v>40</v>
      </c>
      <c r="I331" t="s">
        <v>1560</v>
      </c>
      <c r="J331" t="s">
        <v>1561</v>
      </c>
      <c r="K331" t="s">
        <v>3057</v>
      </c>
    </row>
    <row r="332" spans="7:11" x14ac:dyDescent="0.25">
      <c r="G332" t="s">
        <v>2789</v>
      </c>
      <c r="H332" t="s">
        <v>40</v>
      </c>
      <c r="I332" t="s">
        <v>473</v>
      </c>
      <c r="J332" t="s">
        <v>474</v>
      </c>
      <c r="K332" t="s">
        <v>3058</v>
      </c>
    </row>
    <row r="333" spans="7:11" x14ac:dyDescent="0.25">
      <c r="G333" t="s">
        <v>2789</v>
      </c>
      <c r="H333" t="s">
        <v>40</v>
      </c>
      <c r="I333" t="s">
        <v>478</v>
      </c>
      <c r="J333" t="s">
        <v>479</v>
      </c>
      <c r="K333" t="s">
        <v>3059</v>
      </c>
    </row>
    <row r="334" spans="7:11" x14ac:dyDescent="0.25">
      <c r="G334" t="s">
        <v>2789</v>
      </c>
      <c r="H334" t="s">
        <v>40</v>
      </c>
      <c r="I334" t="s">
        <v>3060</v>
      </c>
      <c r="J334" t="s">
        <v>1567</v>
      </c>
      <c r="K334" t="s">
        <v>3061</v>
      </c>
    </row>
    <row r="335" spans="7:11" x14ac:dyDescent="0.25">
      <c r="G335" t="s">
        <v>2789</v>
      </c>
      <c r="H335" t="s">
        <v>40</v>
      </c>
      <c r="I335" t="s">
        <v>480</v>
      </c>
      <c r="J335" t="s">
        <v>481</v>
      </c>
      <c r="K335" t="s">
        <v>3062</v>
      </c>
    </row>
    <row r="336" spans="7:11" x14ac:dyDescent="0.25">
      <c r="G336" t="s">
        <v>2789</v>
      </c>
      <c r="H336" t="s">
        <v>40</v>
      </c>
      <c r="I336" t="s">
        <v>483</v>
      </c>
      <c r="J336" t="s">
        <v>484</v>
      </c>
      <c r="K336" t="s">
        <v>3063</v>
      </c>
    </row>
    <row r="337" spans="7:11" x14ac:dyDescent="0.25">
      <c r="G337" t="s">
        <v>2789</v>
      </c>
      <c r="H337" t="s">
        <v>40</v>
      </c>
      <c r="I337" s="67" t="s">
        <v>1571</v>
      </c>
      <c r="J337" t="s">
        <v>1572</v>
      </c>
      <c r="K337" t="s">
        <v>12</v>
      </c>
    </row>
    <row r="338" spans="7:11" x14ac:dyDescent="0.25">
      <c r="G338" t="s">
        <v>2789</v>
      </c>
      <c r="H338" t="s">
        <v>40</v>
      </c>
      <c r="I338" t="s">
        <v>486</v>
      </c>
      <c r="J338" t="s">
        <v>487</v>
      </c>
      <c r="K338" t="s">
        <v>3064</v>
      </c>
    </row>
    <row r="339" spans="7:11" x14ac:dyDescent="0.25">
      <c r="G339" t="s">
        <v>2789</v>
      </c>
      <c r="H339" t="s">
        <v>40</v>
      </c>
      <c r="I339" t="s">
        <v>3065</v>
      </c>
      <c r="J339" t="s">
        <v>490</v>
      </c>
      <c r="K339" t="s">
        <v>3066</v>
      </c>
    </row>
    <row r="340" spans="7:11" x14ac:dyDescent="0.25">
      <c r="G340" t="s">
        <v>2789</v>
      </c>
      <c r="H340" t="s">
        <v>40</v>
      </c>
      <c r="I340" t="s">
        <v>492</v>
      </c>
      <c r="J340" t="s">
        <v>493</v>
      </c>
      <c r="K340" t="s">
        <v>3067</v>
      </c>
    </row>
    <row r="341" spans="7:11" x14ac:dyDescent="0.25">
      <c r="G341" t="s">
        <v>2789</v>
      </c>
      <c r="H341" t="s">
        <v>40</v>
      </c>
      <c r="I341" t="s">
        <v>3068</v>
      </c>
      <c r="J341" t="s">
        <v>1579</v>
      </c>
      <c r="K341" t="s">
        <v>3069</v>
      </c>
    </row>
    <row r="342" spans="7:11" x14ac:dyDescent="0.25">
      <c r="G342" t="s">
        <v>2789</v>
      </c>
      <c r="H342" t="s">
        <v>40</v>
      </c>
      <c r="I342" t="s">
        <v>495</v>
      </c>
      <c r="J342" t="s">
        <v>496</v>
      </c>
      <c r="K342" t="s">
        <v>3070</v>
      </c>
    </row>
    <row r="343" spans="7:11" x14ac:dyDescent="0.25">
      <c r="G343" t="s">
        <v>2789</v>
      </c>
      <c r="H343" t="s">
        <v>40</v>
      </c>
      <c r="I343" t="s">
        <v>1582</v>
      </c>
      <c r="J343" t="s">
        <v>1583</v>
      </c>
      <c r="K343" t="s">
        <v>3071</v>
      </c>
    </row>
    <row r="344" spans="7:11" x14ac:dyDescent="0.25">
      <c r="G344" t="s">
        <v>2789</v>
      </c>
      <c r="H344" t="s">
        <v>40</v>
      </c>
      <c r="I344" t="s">
        <v>3072</v>
      </c>
      <c r="J344" t="s">
        <v>499</v>
      </c>
      <c r="K344" t="s">
        <v>3073</v>
      </c>
    </row>
    <row r="345" spans="7:11" x14ac:dyDescent="0.25">
      <c r="G345" t="s">
        <v>2789</v>
      </c>
      <c r="H345" t="s">
        <v>40</v>
      </c>
      <c r="I345" t="s">
        <v>1372</v>
      </c>
      <c r="J345" t="s">
        <v>2556</v>
      </c>
      <c r="K345" t="s">
        <v>3074</v>
      </c>
    </row>
    <row r="346" spans="7:11" x14ac:dyDescent="0.25">
      <c r="G346" t="s">
        <v>2789</v>
      </c>
      <c r="H346" t="s">
        <v>40</v>
      </c>
      <c r="I346" t="s">
        <v>1593</v>
      </c>
      <c r="J346" t="s">
        <v>1594</v>
      </c>
      <c r="K346" t="s">
        <v>3075</v>
      </c>
    </row>
    <row r="347" spans="7:11" x14ac:dyDescent="0.25">
      <c r="G347" t="s">
        <v>2789</v>
      </c>
      <c r="H347" t="s">
        <v>40</v>
      </c>
      <c r="I347" t="s">
        <v>1590</v>
      </c>
      <c r="J347" t="s">
        <v>1591</v>
      </c>
      <c r="K347" t="s">
        <v>12</v>
      </c>
    </row>
    <row r="348" spans="7:11" x14ac:dyDescent="0.25">
      <c r="G348" t="s">
        <v>2789</v>
      </c>
      <c r="H348" t="s">
        <v>40</v>
      </c>
      <c r="I348" t="s">
        <v>501</v>
      </c>
      <c r="J348" t="s">
        <v>502</v>
      </c>
      <c r="K348" t="s">
        <v>3076</v>
      </c>
    </row>
    <row r="349" spans="7:11" x14ac:dyDescent="0.25">
      <c r="G349" t="s">
        <v>2789</v>
      </c>
      <c r="H349" t="s">
        <v>40</v>
      </c>
      <c r="I349" t="s">
        <v>504</v>
      </c>
      <c r="J349" t="s">
        <v>505</v>
      </c>
      <c r="K349" t="s">
        <v>3077</v>
      </c>
    </row>
    <row r="350" spans="7:11" x14ac:dyDescent="0.25">
      <c r="G350" t="s">
        <v>2789</v>
      </c>
      <c r="H350" t="s">
        <v>743</v>
      </c>
      <c r="I350" t="s">
        <v>2599</v>
      </c>
      <c r="J350" t="s">
        <v>2600</v>
      </c>
      <c r="K350" t="s">
        <v>12</v>
      </c>
    </row>
    <row r="351" spans="7:11" x14ac:dyDescent="0.25">
      <c r="G351" t="s">
        <v>2789</v>
      </c>
      <c r="H351" t="s">
        <v>743</v>
      </c>
      <c r="I351" t="s">
        <v>1599</v>
      </c>
      <c r="J351" t="s">
        <v>1600</v>
      </c>
      <c r="K351" t="s">
        <v>12</v>
      </c>
    </row>
    <row r="352" spans="7:11" x14ac:dyDescent="0.25">
      <c r="G352" t="s">
        <v>2789</v>
      </c>
      <c r="H352" t="s">
        <v>40</v>
      </c>
      <c r="I352" t="s">
        <v>2629</v>
      </c>
      <c r="J352" t="s">
        <v>2630</v>
      </c>
      <c r="K352" t="s">
        <v>3078</v>
      </c>
    </row>
    <row r="353" spans="7:11" x14ac:dyDescent="0.25">
      <c r="G353" t="s">
        <v>2789</v>
      </c>
      <c r="H353" t="s">
        <v>40</v>
      </c>
      <c r="I353" t="s">
        <v>507</v>
      </c>
      <c r="J353" t="s">
        <v>508</v>
      </c>
      <c r="K353" t="s">
        <v>3079</v>
      </c>
    </row>
    <row r="354" spans="7:11" x14ac:dyDescent="0.25">
      <c r="G354" t="s">
        <v>2789</v>
      </c>
      <c r="H354" t="s">
        <v>40</v>
      </c>
      <c r="I354" t="s">
        <v>509</v>
      </c>
      <c r="J354" t="s">
        <v>510</v>
      </c>
      <c r="K354" t="s">
        <v>3080</v>
      </c>
    </row>
    <row r="355" spans="7:11" x14ac:dyDescent="0.25">
      <c r="G355" t="s">
        <v>2824</v>
      </c>
      <c r="H355" t="s">
        <v>40</v>
      </c>
      <c r="I355" t="s">
        <v>1605</v>
      </c>
      <c r="J355" t="s">
        <v>1606</v>
      </c>
      <c r="K355" t="s">
        <v>3081</v>
      </c>
    </row>
    <row r="356" spans="7:11" x14ac:dyDescent="0.25">
      <c r="G356" t="s">
        <v>2789</v>
      </c>
      <c r="H356" t="s">
        <v>40</v>
      </c>
      <c r="I356" t="s">
        <v>512</v>
      </c>
      <c r="J356" t="s">
        <v>513</v>
      </c>
      <c r="K356" t="s">
        <v>3082</v>
      </c>
    </row>
    <row r="357" spans="7:11" x14ac:dyDescent="0.25">
      <c r="G357" t="s">
        <v>2789</v>
      </c>
      <c r="H357" t="s">
        <v>40</v>
      </c>
      <c r="I357" t="s">
        <v>514</v>
      </c>
      <c r="J357" t="s">
        <v>515</v>
      </c>
      <c r="K357" t="s">
        <v>3083</v>
      </c>
    </row>
    <row r="358" spans="7:11" x14ac:dyDescent="0.25">
      <c r="G358" t="s">
        <v>2789</v>
      </c>
      <c r="H358" t="s">
        <v>40</v>
      </c>
      <c r="I358" t="s">
        <v>1610</v>
      </c>
      <c r="J358" t="s">
        <v>1611</v>
      </c>
      <c r="K358" t="s">
        <v>3084</v>
      </c>
    </row>
    <row r="359" spans="7:11" x14ac:dyDescent="0.25">
      <c r="G359" t="s">
        <v>2789</v>
      </c>
      <c r="H359" t="s">
        <v>40</v>
      </c>
      <c r="I359" t="s">
        <v>518</v>
      </c>
      <c r="J359" t="s">
        <v>519</v>
      </c>
      <c r="K359" t="s">
        <v>3085</v>
      </c>
    </row>
    <row r="360" spans="7:11" x14ac:dyDescent="0.25">
      <c r="G360" t="s">
        <v>2789</v>
      </c>
      <c r="H360" t="s">
        <v>40</v>
      </c>
      <c r="I360" t="s">
        <v>3086</v>
      </c>
      <c r="J360" t="s">
        <v>522</v>
      </c>
      <c r="K360" t="s">
        <v>3087</v>
      </c>
    </row>
    <row r="361" spans="7:11" x14ac:dyDescent="0.25">
      <c r="G361" t="s">
        <v>2789</v>
      </c>
      <c r="H361" t="s">
        <v>40</v>
      </c>
      <c r="I361" t="s">
        <v>3088</v>
      </c>
      <c r="J361" t="s">
        <v>1616</v>
      </c>
      <c r="K361" t="s">
        <v>3089</v>
      </c>
    </row>
    <row r="362" spans="7:11" x14ac:dyDescent="0.25">
      <c r="G362" t="s">
        <v>2789</v>
      </c>
      <c r="H362" t="s">
        <v>40</v>
      </c>
      <c r="I362" t="s">
        <v>3090</v>
      </c>
      <c r="J362" t="s">
        <v>524</v>
      </c>
      <c r="K362" t="s">
        <v>3091</v>
      </c>
    </row>
    <row r="363" spans="7:11" x14ac:dyDescent="0.25">
      <c r="G363" t="s">
        <v>2789</v>
      </c>
      <c r="H363" t="s">
        <v>743</v>
      </c>
      <c r="I363" t="s">
        <v>1619</v>
      </c>
      <c r="J363" t="s">
        <v>1620</v>
      </c>
      <c r="K363" t="s">
        <v>12</v>
      </c>
    </row>
    <row r="364" spans="7:11" x14ac:dyDescent="0.25">
      <c r="G364" t="s">
        <v>2789</v>
      </c>
      <c r="H364" t="s">
        <v>40</v>
      </c>
      <c r="I364" t="s">
        <v>526</v>
      </c>
      <c r="J364" t="s">
        <v>527</v>
      </c>
      <c r="K364" t="s">
        <v>3092</v>
      </c>
    </row>
    <row r="365" spans="7:11" x14ac:dyDescent="0.25">
      <c r="G365" t="s">
        <v>2789</v>
      </c>
      <c r="H365" t="s">
        <v>40</v>
      </c>
      <c r="I365" t="s">
        <v>529</v>
      </c>
      <c r="J365" t="s">
        <v>530</v>
      </c>
      <c r="K365" t="s">
        <v>12</v>
      </c>
    </row>
    <row r="366" spans="7:11" x14ac:dyDescent="0.25">
      <c r="G366" t="s">
        <v>2789</v>
      </c>
      <c r="H366" t="s">
        <v>40</v>
      </c>
      <c r="I366" t="s">
        <v>3093</v>
      </c>
      <c r="J366" t="s">
        <v>3094</v>
      </c>
      <c r="K366" t="s">
        <v>3095</v>
      </c>
    </row>
    <row r="367" spans="7:11" x14ac:dyDescent="0.25">
      <c r="G367" t="s">
        <v>2789</v>
      </c>
      <c r="H367" t="s">
        <v>40</v>
      </c>
      <c r="I367" t="s">
        <v>3096</v>
      </c>
      <c r="J367" t="s">
        <v>1626</v>
      </c>
      <c r="K367" t="s">
        <v>3097</v>
      </c>
    </row>
    <row r="368" spans="7:11" x14ac:dyDescent="0.25">
      <c r="G368" t="s">
        <v>2789</v>
      </c>
      <c r="H368" t="s">
        <v>40</v>
      </c>
      <c r="I368" t="s">
        <v>3098</v>
      </c>
      <c r="J368" t="s">
        <v>532</v>
      </c>
      <c r="K368" t="s">
        <v>3099</v>
      </c>
    </row>
    <row r="369" spans="7:11" x14ac:dyDescent="0.25">
      <c r="G369" t="s">
        <v>2789</v>
      </c>
      <c r="H369" t="s">
        <v>40</v>
      </c>
      <c r="I369" t="s">
        <v>1629</v>
      </c>
      <c r="J369" t="s">
        <v>1630</v>
      </c>
      <c r="K369" t="s">
        <v>3100</v>
      </c>
    </row>
    <row r="370" spans="7:11" x14ac:dyDescent="0.25">
      <c r="G370" t="s">
        <v>2789</v>
      </c>
      <c r="H370" t="s">
        <v>40</v>
      </c>
      <c r="I370" t="s">
        <v>3101</v>
      </c>
      <c r="J370" t="s">
        <v>535</v>
      </c>
      <c r="K370" t="s">
        <v>3102</v>
      </c>
    </row>
    <row r="371" spans="7:11" x14ac:dyDescent="0.25">
      <c r="G371" t="s">
        <v>2789</v>
      </c>
      <c r="H371" t="s">
        <v>40</v>
      </c>
      <c r="I371" t="s">
        <v>3103</v>
      </c>
      <c r="J371" t="s">
        <v>1635</v>
      </c>
      <c r="K371" t="s">
        <v>3104</v>
      </c>
    </row>
    <row r="372" spans="7:11" x14ac:dyDescent="0.25">
      <c r="G372" t="s">
        <v>2789</v>
      </c>
      <c r="H372" t="s">
        <v>40</v>
      </c>
      <c r="I372" t="s">
        <v>2510</v>
      </c>
      <c r="J372" t="s">
        <v>2511</v>
      </c>
      <c r="K372" t="s">
        <v>3105</v>
      </c>
    </row>
    <row r="373" spans="7:11" x14ac:dyDescent="0.25">
      <c r="G373" t="s">
        <v>2789</v>
      </c>
      <c r="H373" t="s">
        <v>40</v>
      </c>
      <c r="I373" t="s">
        <v>536</v>
      </c>
      <c r="J373" t="s">
        <v>537</v>
      </c>
      <c r="K373" t="s">
        <v>3106</v>
      </c>
    </row>
    <row r="374" spans="7:11" x14ac:dyDescent="0.25">
      <c r="G374" t="s">
        <v>2789</v>
      </c>
      <c r="H374" t="s">
        <v>40</v>
      </c>
      <c r="I374" t="s">
        <v>3107</v>
      </c>
      <c r="J374" t="s">
        <v>3108</v>
      </c>
      <c r="K374" t="s">
        <v>3109</v>
      </c>
    </row>
    <row r="375" spans="7:11" x14ac:dyDescent="0.25">
      <c r="G375" t="s">
        <v>2789</v>
      </c>
      <c r="H375" t="s">
        <v>40</v>
      </c>
      <c r="I375" t="s">
        <v>539</v>
      </c>
      <c r="J375" t="s">
        <v>540</v>
      </c>
      <c r="K375" t="s">
        <v>3110</v>
      </c>
    </row>
    <row r="376" spans="7:11" x14ac:dyDescent="0.25">
      <c r="G376" t="s">
        <v>2789</v>
      </c>
      <c r="H376" t="s">
        <v>40</v>
      </c>
      <c r="I376" t="s">
        <v>541</v>
      </c>
      <c r="J376" t="s">
        <v>542</v>
      </c>
      <c r="K376" t="s">
        <v>3111</v>
      </c>
    </row>
    <row r="377" spans="7:11" x14ac:dyDescent="0.25">
      <c r="G377" t="s">
        <v>2789</v>
      </c>
      <c r="H377" t="s">
        <v>40</v>
      </c>
      <c r="I377" t="s">
        <v>2665</v>
      </c>
      <c r="J377" t="s">
        <v>2666</v>
      </c>
      <c r="K377" t="s">
        <v>3112</v>
      </c>
    </row>
    <row r="378" spans="7:11" x14ac:dyDescent="0.25">
      <c r="G378" t="s">
        <v>2789</v>
      </c>
      <c r="H378" t="s">
        <v>40</v>
      </c>
      <c r="I378" t="s">
        <v>543</v>
      </c>
      <c r="J378" t="s">
        <v>544</v>
      </c>
      <c r="K378" t="s">
        <v>3113</v>
      </c>
    </row>
    <row r="379" spans="7:11" x14ac:dyDescent="0.25">
      <c r="G379" t="s">
        <v>2789</v>
      </c>
      <c r="H379" t="s">
        <v>40</v>
      </c>
      <c r="I379" t="s">
        <v>3114</v>
      </c>
      <c r="J379" t="s">
        <v>546</v>
      </c>
      <c r="K379" t="s">
        <v>3115</v>
      </c>
    </row>
    <row r="380" spans="7:11" x14ac:dyDescent="0.25">
      <c r="G380" t="s">
        <v>25</v>
      </c>
      <c r="H380" t="s">
        <v>40</v>
      </c>
      <c r="I380" t="s">
        <v>548</v>
      </c>
      <c r="J380" t="s">
        <v>549</v>
      </c>
      <c r="K380" t="s">
        <v>3116</v>
      </c>
    </row>
    <row r="381" spans="7:11" x14ac:dyDescent="0.25">
      <c r="G381" t="s">
        <v>2789</v>
      </c>
      <c r="H381" t="s">
        <v>40</v>
      </c>
      <c r="I381" t="s">
        <v>552</v>
      </c>
      <c r="J381" t="s">
        <v>553</v>
      </c>
      <c r="K381" t="s">
        <v>3117</v>
      </c>
    </row>
    <row r="382" spans="7:11" x14ac:dyDescent="0.25">
      <c r="G382" t="s">
        <v>2789</v>
      </c>
      <c r="H382" t="s">
        <v>40</v>
      </c>
      <c r="I382" t="s">
        <v>554</v>
      </c>
      <c r="J382" t="s">
        <v>555</v>
      </c>
      <c r="K382" t="s">
        <v>3118</v>
      </c>
    </row>
    <row r="383" spans="7:11" x14ac:dyDescent="0.25">
      <c r="G383" t="s">
        <v>2789</v>
      </c>
      <c r="H383" t="s">
        <v>40</v>
      </c>
      <c r="I383" t="s">
        <v>561</v>
      </c>
      <c r="J383" t="s">
        <v>562</v>
      </c>
      <c r="K383" t="s">
        <v>3119</v>
      </c>
    </row>
    <row r="384" spans="7:11" x14ac:dyDescent="0.25">
      <c r="G384" t="s">
        <v>2789</v>
      </c>
      <c r="H384" t="s">
        <v>40</v>
      </c>
      <c r="I384" t="s">
        <v>1649</v>
      </c>
      <c r="J384" t="s">
        <v>1650</v>
      </c>
      <c r="K384" t="s">
        <v>3120</v>
      </c>
    </row>
    <row r="385" spans="7:11" x14ac:dyDescent="0.25">
      <c r="G385" t="s">
        <v>2789</v>
      </c>
      <c r="H385" t="s">
        <v>40</v>
      </c>
      <c r="I385" t="s">
        <v>559</v>
      </c>
      <c r="J385" t="s">
        <v>560</v>
      </c>
      <c r="K385" t="s">
        <v>3121</v>
      </c>
    </row>
    <row r="386" spans="7:11" x14ac:dyDescent="0.25">
      <c r="G386" t="s">
        <v>2789</v>
      </c>
      <c r="H386" t="s">
        <v>40</v>
      </c>
      <c r="I386" t="s">
        <v>700</v>
      </c>
      <c r="J386" t="s">
        <v>701</v>
      </c>
      <c r="K386" t="s">
        <v>3122</v>
      </c>
    </row>
    <row r="387" spans="7:11" x14ac:dyDescent="0.25">
      <c r="G387" t="s">
        <v>2789</v>
      </c>
      <c r="H387" t="s">
        <v>40</v>
      </c>
      <c r="I387" t="s">
        <v>1654</v>
      </c>
      <c r="J387" t="s">
        <v>1655</v>
      </c>
      <c r="K387" t="s">
        <v>12</v>
      </c>
    </row>
    <row r="388" spans="7:11" x14ac:dyDescent="0.25">
      <c r="G388" t="s">
        <v>2789</v>
      </c>
      <c r="H388" t="s">
        <v>40</v>
      </c>
      <c r="I388" t="s">
        <v>1656</v>
      </c>
      <c r="J388" t="s">
        <v>1657</v>
      </c>
      <c r="K388" t="s">
        <v>3123</v>
      </c>
    </row>
    <row r="389" spans="7:11" x14ac:dyDescent="0.25">
      <c r="G389" t="s">
        <v>2789</v>
      </c>
      <c r="H389" t="s">
        <v>40</v>
      </c>
      <c r="I389" t="s">
        <v>564</v>
      </c>
      <c r="J389" t="s">
        <v>565</v>
      </c>
      <c r="K389" t="s">
        <v>3124</v>
      </c>
    </row>
    <row r="390" spans="7:11" x14ac:dyDescent="0.25">
      <c r="G390" t="s">
        <v>2789</v>
      </c>
      <c r="H390" t="s">
        <v>40</v>
      </c>
      <c r="I390" t="s">
        <v>1465</v>
      </c>
      <c r="J390" t="s">
        <v>2464</v>
      </c>
      <c r="K390" t="s">
        <v>3125</v>
      </c>
    </row>
    <row r="391" spans="7:11" x14ac:dyDescent="0.25">
      <c r="G391" t="s">
        <v>2789</v>
      </c>
      <c r="H391" t="s">
        <v>40</v>
      </c>
      <c r="I391" t="s">
        <v>3126</v>
      </c>
      <c r="J391" t="s">
        <v>567</v>
      </c>
      <c r="K391" t="s">
        <v>3127</v>
      </c>
    </row>
    <row r="392" spans="7:11" x14ac:dyDescent="0.25">
      <c r="G392" t="s">
        <v>2789</v>
      </c>
      <c r="H392" t="s">
        <v>40</v>
      </c>
      <c r="I392" t="s">
        <v>3128</v>
      </c>
      <c r="J392" t="s">
        <v>569</v>
      </c>
      <c r="K392" t="s">
        <v>3129</v>
      </c>
    </row>
    <row r="393" spans="7:11" x14ac:dyDescent="0.25">
      <c r="G393" t="s">
        <v>2789</v>
      </c>
      <c r="H393" t="s">
        <v>40</v>
      </c>
      <c r="I393" t="s">
        <v>3130</v>
      </c>
      <c r="J393" t="s">
        <v>572</v>
      </c>
      <c r="K393" t="s">
        <v>3131</v>
      </c>
    </row>
    <row r="394" spans="7:11" x14ac:dyDescent="0.25">
      <c r="G394" t="s">
        <v>21</v>
      </c>
      <c r="H394" t="s">
        <v>40</v>
      </c>
      <c r="I394" t="s">
        <v>1661</v>
      </c>
      <c r="J394" t="s">
        <v>1662</v>
      </c>
      <c r="K394" t="s">
        <v>3132</v>
      </c>
    </row>
    <row r="395" spans="7:11" x14ac:dyDescent="0.25">
      <c r="G395" t="s">
        <v>21</v>
      </c>
      <c r="H395" t="s">
        <v>40</v>
      </c>
      <c r="I395" t="s">
        <v>573</v>
      </c>
      <c r="J395" t="s">
        <v>574</v>
      </c>
      <c r="K395" t="s">
        <v>3133</v>
      </c>
    </row>
    <row r="396" spans="7:11" x14ac:dyDescent="0.25">
      <c r="G396" t="s">
        <v>21</v>
      </c>
      <c r="H396" t="s">
        <v>40</v>
      </c>
      <c r="I396" t="s">
        <v>1664</v>
      </c>
      <c r="J396" t="s">
        <v>1665</v>
      </c>
      <c r="K396" t="s">
        <v>3134</v>
      </c>
    </row>
    <row r="397" spans="7:11" x14ac:dyDescent="0.25">
      <c r="G397" t="s">
        <v>21</v>
      </c>
      <c r="H397" t="s">
        <v>40</v>
      </c>
      <c r="I397" t="s">
        <v>1666</v>
      </c>
      <c r="J397" t="s">
        <v>1667</v>
      </c>
      <c r="K397" t="s">
        <v>3135</v>
      </c>
    </row>
    <row r="398" spans="7:11" x14ac:dyDescent="0.25">
      <c r="G398" t="s">
        <v>21</v>
      </c>
      <c r="H398" t="s">
        <v>40</v>
      </c>
      <c r="I398" t="s">
        <v>3136</v>
      </c>
      <c r="J398" t="s">
        <v>1674</v>
      </c>
      <c r="K398" t="s">
        <v>3137</v>
      </c>
    </row>
    <row r="399" spans="7:11" x14ac:dyDescent="0.25">
      <c r="G399" t="s">
        <v>21</v>
      </c>
      <c r="H399" t="s">
        <v>40</v>
      </c>
      <c r="I399" t="s">
        <v>576</v>
      </c>
      <c r="J399" t="s">
        <v>577</v>
      </c>
      <c r="K399" t="s">
        <v>3138</v>
      </c>
    </row>
    <row r="400" spans="7:11" x14ac:dyDescent="0.25">
      <c r="G400" t="s">
        <v>21</v>
      </c>
      <c r="H400" t="s">
        <v>40</v>
      </c>
      <c r="I400" t="s">
        <v>1675</v>
      </c>
      <c r="J400" t="s">
        <v>1676</v>
      </c>
      <c r="K400" t="s">
        <v>3139</v>
      </c>
    </row>
    <row r="401" spans="7:11" x14ac:dyDescent="0.25">
      <c r="G401" t="s">
        <v>21</v>
      </c>
      <c r="H401" t="s">
        <v>40</v>
      </c>
      <c r="I401" t="s">
        <v>1678</v>
      </c>
      <c r="J401" t="s">
        <v>1679</v>
      </c>
      <c r="K401" t="s">
        <v>3140</v>
      </c>
    </row>
    <row r="402" spans="7:11" x14ac:dyDescent="0.25">
      <c r="G402" t="s">
        <v>21</v>
      </c>
      <c r="H402" t="s">
        <v>40</v>
      </c>
      <c r="I402" t="s">
        <v>1737</v>
      </c>
      <c r="J402" t="s">
        <v>3141</v>
      </c>
      <c r="K402" t="s">
        <v>3142</v>
      </c>
    </row>
    <row r="403" spans="7:11" x14ac:dyDescent="0.25">
      <c r="G403" t="s">
        <v>21</v>
      </c>
      <c r="H403" t="s">
        <v>40</v>
      </c>
      <c r="I403" t="s">
        <v>3143</v>
      </c>
      <c r="J403" t="s">
        <v>3144</v>
      </c>
      <c r="K403" t="s">
        <v>3145</v>
      </c>
    </row>
    <row r="404" spans="7:11" x14ac:dyDescent="0.25">
      <c r="G404" t="s">
        <v>21</v>
      </c>
      <c r="H404" t="s">
        <v>743</v>
      </c>
      <c r="I404" t="s">
        <v>3146</v>
      </c>
      <c r="J404" t="s">
        <v>1682</v>
      </c>
      <c r="K404" t="s">
        <v>12</v>
      </c>
    </row>
    <row r="405" spans="7:11" x14ac:dyDescent="0.25">
      <c r="G405" t="s">
        <v>21</v>
      </c>
      <c r="H405" t="s">
        <v>40</v>
      </c>
      <c r="I405" t="s">
        <v>1683</v>
      </c>
      <c r="J405" t="s">
        <v>1684</v>
      </c>
      <c r="K405" t="s">
        <v>3147</v>
      </c>
    </row>
    <row r="406" spans="7:11" x14ac:dyDescent="0.25">
      <c r="G406" t="s">
        <v>21</v>
      </c>
      <c r="H406" t="s">
        <v>40</v>
      </c>
      <c r="I406" t="s">
        <v>578</v>
      </c>
      <c r="J406" t="s">
        <v>579</v>
      </c>
      <c r="K406" t="s">
        <v>3148</v>
      </c>
    </row>
    <row r="407" spans="7:11" x14ac:dyDescent="0.25">
      <c r="G407" t="s">
        <v>21</v>
      </c>
      <c r="H407" t="s">
        <v>743</v>
      </c>
      <c r="I407" t="s">
        <v>1686</v>
      </c>
      <c r="J407" t="s">
        <v>1687</v>
      </c>
      <c r="K407" t="s">
        <v>12</v>
      </c>
    </row>
    <row r="408" spans="7:11" x14ac:dyDescent="0.25">
      <c r="G408" t="s">
        <v>21</v>
      </c>
      <c r="H408" t="s">
        <v>40</v>
      </c>
      <c r="I408" t="s">
        <v>3149</v>
      </c>
      <c r="J408" t="s">
        <v>3150</v>
      </c>
      <c r="K408" t="s">
        <v>3151</v>
      </c>
    </row>
    <row r="409" spans="7:11" x14ac:dyDescent="0.25">
      <c r="G409" t="s">
        <v>21</v>
      </c>
      <c r="H409" t="s">
        <v>40</v>
      </c>
      <c r="I409" t="s">
        <v>1692</v>
      </c>
      <c r="J409" t="s">
        <v>1693</v>
      </c>
      <c r="K409" t="s">
        <v>3152</v>
      </c>
    </row>
    <row r="410" spans="7:11" x14ac:dyDescent="0.25">
      <c r="G410" t="s">
        <v>21</v>
      </c>
      <c r="H410" t="s">
        <v>40</v>
      </c>
      <c r="I410" t="s">
        <v>972</v>
      </c>
      <c r="J410" t="s">
        <v>3153</v>
      </c>
      <c r="K410" t="s">
        <v>3154</v>
      </c>
    </row>
    <row r="411" spans="7:11" x14ac:dyDescent="0.25">
      <c r="G411" s="65" t="s">
        <v>21</v>
      </c>
      <c r="H411" s="65" t="s">
        <v>40</v>
      </c>
      <c r="I411" s="65" t="s">
        <v>1698</v>
      </c>
      <c r="J411" s="65" t="s">
        <v>1699</v>
      </c>
      <c r="K411" t="s">
        <v>12</v>
      </c>
    </row>
    <row r="412" spans="7:11" x14ac:dyDescent="0.25">
      <c r="G412" t="s">
        <v>21</v>
      </c>
      <c r="H412" t="s">
        <v>40</v>
      </c>
      <c r="I412" t="s">
        <v>1702</v>
      </c>
      <c r="J412" t="s">
        <v>1703</v>
      </c>
      <c r="K412" t="s">
        <v>3155</v>
      </c>
    </row>
    <row r="413" spans="7:11" x14ac:dyDescent="0.25">
      <c r="G413" t="s">
        <v>21</v>
      </c>
      <c r="H413" t="s">
        <v>40</v>
      </c>
      <c r="I413" t="s">
        <v>580</v>
      </c>
      <c r="J413" t="s">
        <v>581</v>
      </c>
      <c r="K413" t="s">
        <v>3156</v>
      </c>
    </row>
    <row r="414" spans="7:11" x14ac:dyDescent="0.25">
      <c r="G414" t="s">
        <v>21</v>
      </c>
      <c r="H414" t="s">
        <v>40</v>
      </c>
      <c r="I414" t="s">
        <v>1706</v>
      </c>
      <c r="J414" t="s">
        <v>1707</v>
      </c>
      <c r="K414" t="s">
        <v>3157</v>
      </c>
    </row>
    <row r="415" spans="7:11" x14ac:dyDescent="0.25">
      <c r="G415" t="s">
        <v>21</v>
      </c>
      <c r="H415" t="s">
        <v>40</v>
      </c>
      <c r="I415" t="s">
        <v>1672</v>
      </c>
      <c r="J415" t="s">
        <v>3158</v>
      </c>
      <c r="K415" t="s">
        <v>3159</v>
      </c>
    </row>
    <row r="416" spans="7:11" x14ac:dyDescent="0.25">
      <c r="G416" t="s">
        <v>21</v>
      </c>
      <c r="H416" t="s">
        <v>40</v>
      </c>
      <c r="I416" t="s">
        <v>1708</v>
      </c>
      <c r="J416" t="s">
        <v>1709</v>
      </c>
      <c r="K416" t="s">
        <v>3160</v>
      </c>
    </row>
    <row r="417" spans="7:11" x14ac:dyDescent="0.25">
      <c r="G417" t="s">
        <v>21</v>
      </c>
      <c r="H417" t="s">
        <v>40</v>
      </c>
      <c r="I417" t="s">
        <v>1715</v>
      </c>
      <c r="J417" t="s">
        <v>1716</v>
      </c>
      <c r="K417" t="s">
        <v>3161</v>
      </c>
    </row>
    <row r="418" spans="7:11" x14ac:dyDescent="0.25">
      <c r="G418" t="s">
        <v>21</v>
      </c>
      <c r="H418" t="s">
        <v>40</v>
      </c>
      <c r="I418" t="s">
        <v>3162</v>
      </c>
      <c r="J418" t="s">
        <v>3163</v>
      </c>
      <c r="K418" t="s">
        <v>3164</v>
      </c>
    </row>
    <row r="419" spans="7:11" x14ac:dyDescent="0.25">
      <c r="G419" t="s">
        <v>21</v>
      </c>
      <c r="H419" t="s">
        <v>40</v>
      </c>
      <c r="I419" t="s">
        <v>3165</v>
      </c>
      <c r="J419" t="s">
        <v>3166</v>
      </c>
      <c r="K419" t="s">
        <v>3167</v>
      </c>
    </row>
    <row r="420" spans="7:11" x14ac:dyDescent="0.25">
      <c r="G420" t="s">
        <v>21</v>
      </c>
      <c r="H420" t="s">
        <v>40</v>
      </c>
      <c r="I420" t="s">
        <v>1719</v>
      </c>
      <c r="J420" t="s">
        <v>1720</v>
      </c>
      <c r="K420" t="s">
        <v>3168</v>
      </c>
    </row>
    <row r="421" spans="7:11" x14ac:dyDescent="0.25">
      <c r="G421" t="s">
        <v>21</v>
      </c>
      <c r="H421" t="s">
        <v>40</v>
      </c>
      <c r="I421" t="s">
        <v>1721</v>
      </c>
      <c r="J421" t="s">
        <v>1722</v>
      </c>
      <c r="K421" t="s">
        <v>12</v>
      </c>
    </row>
    <row r="422" spans="7:11" x14ac:dyDescent="0.25">
      <c r="G422" t="s">
        <v>21</v>
      </c>
      <c r="H422" t="s">
        <v>40</v>
      </c>
      <c r="I422" t="s">
        <v>3169</v>
      </c>
      <c r="J422" t="s">
        <v>3170</v>
      </c>
      <c r="K422" t="s">
        <v>3171</v>
      </c>
    </row>
    <row r="423" spans="7:11" x14ac:dyDescent="0.25">
      <c r="G423" t="s">
        <v>21</v>
      </c>
      <c r="H423" t="s">
        <v>40</v>
      </c>
      <c r="I423" t="s">
        <v>582</v>
      </c>
      <c r="J423" t="s">
        <v>583</v>
      </c>
      <c r="K423" t="s">
        <v>3172</v>
      </c>
    </row>
    <row r="424" spans="7:11" x14ac:dyDescent="0.25">
      <c r="G424" t="s">
        <v>21</v>
      </c>
      <c r="H424" t="s">
        <v>40</v>
      </c>
      <c r="I424" t="s">
        <v>1724</v>
      </c>
      <c r="J424" t="s">
        <v>1725</v>
      </c>
      <c r="K424" t="s">
        <v>3173</v>
      </c>
    </row>
    <row r="425" spans="7:11" x14ac:dyDescent="0.25">
      <c r="G425" t="s">
        <v>21</v>
      </c>
      <c r="H425" t="s">
        <v>40</v>
      </c>
      <c r="I425" t="s">
        <v>1727</v>
      </c>
      <c r="J425" t="s">
        <v>1728</v>
      </c>
      <c r="K425" t="s">
        <v>3174</v>
      </c>
    </row>
    <row r="426" spans="7:11" x14ac:dyDescent="0.25">
      <c r="G426" t="s">
        <v>21</v>
      </c>
      <c r="H426" t="s">
        <v>40</v>
      </c>
      <c r="I426" t="s">
        <v>585</v>
      </c>
      <c r="J426" t="s">
        <v>586</v>
      </c>
      <c r="K426" t="s">
        <v>3175</v>
      </c>
    </row>
    <row r="427" spans="7:11" x14ac:dyDescent="0.25">
      <c r="G427" t="s">
        <v>21</v>
      </c>
      <c r="H427" t="s">
        <v>40</v>
      </c>
      <c r="I427" t="s">
        <v>1730</v>
      </c>
      <c r="J427" t="s">
        <v>1731</v>
      </c>
      <c r="K427" t="s">
        <v>3176</v>
      </c>
    </row>
    <row r="428" spans="7:11" x14ac:dyDescent="0.25">
      <c r="G428" t="s">
        <v>21</v>
      </c>
      <c r="H428" t="s">
        <v>743</v>
      </c>
      <c r="I428" t="s">
        <v>1732</v>
      </c>
      <c r="J428" t="s">
        <v>1733</v>
      </c>
      <c r="K428" t="s">
        <v>12</v>
      </c>
    </row>
    <row r="429" spans="7:11" x14ac:dyDescent="0.25">
      <c r="G429" t="s">
        <v>21</v>
      </c>
      <c r="H429" t="s">
        <v>40</v>
      </c>
      <c r="I429" t="s">
        <v>3177</v>
      </c>
      <c r="J429" t="s">
        <v>3178</v>
      </c>
      <c r="K429" t="s">
        <v>12</v>
      </c>
    </row>
    <row r="430" spans="7:11" x14ac:dyDescent="0.25">
      <c r="G430" t="s">
        <v>21</v>
      </c>
      <c r="H430" t="s">
        <v>40</v>
      </c>
      <c r="I430" t="s">
        <v>3179</v>
      </c>
      <c r="J430" t="s">
        <v>1739</v>
      </c>
      <c r="K430" t="s">
        <v>3180</v>
      </c>
    </row>
    <row r="431" spans="7:11" x14ac:dyDescent="0.25">
      <c r="G431" t="s">
        <v>21</v>
      </c>
      <c r="H431" t="s">
        <v>40</v>
      </c>
      <c r="I431" t="s">
        <v>1740</v>
      </c>
      <c r="J431" t="s">
        <v>1741</v>
      </c>
      <c r="K431" t="s">
        <v>3181</v>
      </c>
    </row>
    <row r="432" spans="7:11" x14ac:dyDescent="0.25">
      <c r="G432" t="s">
        <v>21</v>
      </c>
      <c r="H432" t="s">
        <v>40</v>
      </c>
      <c r="I432" t="s">
        <v>1742</v>
      </c>
      <c r="J432" t="s">
        <v>1743</v>
      </c>
      <c r="K432" t="s">
        <v>3182</v>
      </c>
    </row>
    <row r="433" spans="7:11" x14ac:dyDescent="0.25">
      <c r="G433" t="s">
        <v>21</v>
      </c>
      <c r="H433" t="s">
        <v>40</v>
      </c>
      <c r="I433" t="s">
        <v>1745</v>
      </c>
      <c r="J433" t="s">
        <v>1746</v>
      </c>
      <c r="K433" t="s">
        <v>3183</v>
      </c>
    </row>
    <row r="434" spans="7:11" x14ac:dyDescent="0.25">
      <c r="G434" t="s">
        <v>24</v>
      </c>
      <c r="H434" t="s">
        <v>40</v>
      </c>
      <c r="I434" t="s">
        <v>1747</v>
      </c>
      <c r="J434" t="s">
        <v>1748</v>
      </c>
      <c r="K434" t="s">
        <v>12</v>
      </c>
    </row>
    <row r="435" spans="7:11" x14ac:dyDescent="0.25">
      <c r="G435" t="s">
        <v>24</v>
      </c>
      <c r="H435" t="s">
        <v>40</v>
      </c>
      <c r="I435" t="s">
        <v>1750</v>
      </c>
      <c r="J435" t="s">
        <v>1751</v>
      </c>
      <c r="K435" t="s">
        <v>3184</v>
      </c>
    </row>
    <row r="436" spans="7:11" x14ac:dyDescent="0.25">
      <c r="G436" t="s">
        <v>24</v>
      </c>
      <c r="H436" t="s">
        <v>40</v>
      </c>
      <c r="I436" t="s">
        <v>1209</v>
      </c>
      <c r="J436" t="s">
        <v>3185</v>
      </c>
      <c r="K436" t="s">
        <v>3186</v>
      </c>
    </row>
    <row r="437" spans="7:11" x14ac:dyDescent="0.25">
      <c r="G437" t="s">
        <v>24</v>
      </c>
      <c r="H437" t="s">
        <v>40</v>
      </c>
      <c r="I437" t="s">
        <v>2594</v>
      </c>
      <c r="J437" t="s">
        <v>2595</v>
      </c>
      <c r="K437" t="s">
        <v>3187</v>
      </c>
    </row>
    <row r="438" spans="7:11" x14ac:dyDescent="0.25">
      <c r="G438" t="s">
        <v>24</v>
      </c>
      <c r="H438" t="s">
        <v>40</v>
      </c>
      <c r="I438" t="s">
        <v>1757</v>
      </c>
      <c r="J438" t="s">
        <v>1758</v>
      </c>
      <c r="K438" t="s">
        <v>3188</v>
      </c>
    </row>
    <row r="439" spans="7:11" x14ac:dyDescent="0.25">
      <c r="G439" t="s">
        <v>24</v>
      </c>
      <c r="H439" t="s">
        <v>40</v>
      </c>
      <c r="I439" t="s">
        <v>1760</v>
      </c>
      <c r="J439" t="s">
        <v>1761</v>
      </c>
      <c r="K439" t="s">
        <v>3189</v>
      </c>
    </row>
    <row r="440" spans="7:11" x14ac:dyDescent="0.25">
      <c r="G440" t="s">
        <v>24</v>
      </c>
      <c r="H440" t="s">
        <v>40</v>
      </c>
      <c r="I440" t="s">
        <v>1764</v>
      </c>
      <c r="J440" t="s">
        <v>1765</v>
      </c>
      <c r="K440" t="s">
        <v>3190</v>
      </c>
    </row>
    <row r="441" spans="7:11" x14ac:dyDescent="0.25">
      <c r="G441" t="s">
        <v>24</v>
      </c>
      <c r="H441" t="s">
        <v>40</v>
      </c>
      <c r="I441" t="s">
        <v>3191</v>
      </c>
      <c r="J441" t="s">
        <v>3192</v>
      </c>
      <c r="K441" t="s">
        <v>3193</v>
      </c>
    </row>
    <row r="442" spans="7:11" x14ac:dyDescent="0.25">
      <c r="G442" t="s">
        <v>24</v>
      </c>
      <c r="H442" t="s">
        <v>40</v>
      </c>
      <c r="I442" t="s">
        <v>1775</v>
      </c>
      <c r="J442" t="s">
        <v>1776</v>
      </c>
      <c r="K442" t="s">
        <v>3194</v>
      </c>
    </row>
    <row r="443" spans="7:11" x14ac:dyDescent="0.25">
      <c r="G443" t="s">
        <v>24</v>
      </c>
      <c r="H443" t="s">
        <v>40</v>
      </c>
      <c r="I443" t="s">
        <v>1779</v>
      </c>
      <c r="J443" t="s">
        <v>1780</v>
      </c>
      <c r="K443" t="s">
        <v>3195</v>
      </c>
    </row>
    <row r="444" spans="7:11" x14ac:dyDescent="0.25">
      <c r="G444" t="s">
        <v>24</v>
      </c>
      <c r="H444" t="s">
        <v>40</v>
      </c>
      <c r="I444" t="s">
        <v>1782</v>
      </c>
      <c r="J444" t="s">
        <v>1783</v>
      </c>
      <c r="K444" t="s">
        <v>12</v>
      </c>
    </row>
    <row r="445" spans="7:11" x14ac:dyDescent="0.25">
      <c r="G445" t="s">
        <v>24</v>
      </c>
      <c r="H445" t="s">
        <v>40</v>
      </c>
      <c r="I445" t="s">
        <v>588</v>
      </c>
      <c r="J445" t="s">
        <v>589</v>
      </c>
      <c r="K445" t="s">
        <v>3196</v>
      </c>
    </row>
    <row r="446" spans="7:11" x14ac:dyDescent="0.25">
      <c r="G446" t="s">
        <v>24</v>
      </c>
      <c r="H446" t="s">
        <v>40</v>
      </c>
      <c r="I446" t="s">
        <v>1786</v>
      </c>
      <c r="J446" t="s">
        <v>1787</v>
      </c>
      <c r="K446" t="s">
        <v>3197</v>
      </c>
    </row>
    <row r="447" spans="7:11" x14ac:dyDescent="0.25">
      <c r="G447" t="s">
        <v>24</v>
      </c>
      <c r="H447" t="s">
        <v>40</v>
      </c>
      <c r="I447" t="s">
        <v>3198</v>
      </c>
      <c r="J447" t="s">
        <v>2608</v>
      </c>
      <c r="K447" t="s">
        <v>3199</v>
      </c>
    </row>
    <row r="448" spans="7:11" x14ac:dyDescent="0.25">
      <c r="G448" t="s">
        <v>24</v>
      </c>
      <c r="H448" t="s">
        <v>40</v>
      </c>
      <c r="I448" t="s">
        <v>590</v>
      </c>
      <c r="J448" t="s">
        <v>591</v>
      </c>
      <c r="K448" t="s">
        <v>3200</v>
      </c>
    </row>
    <row r="449" spans="7:11" x14ac:dyDescent="0.25">
      <c r="G449" t="s">
        <v>24</v>
      </c>
      <c r="H449" t="s">
        <v>40</v>
      </c>
      <c r="I449" t="s">
        <v>592</v>
      </c>
      <c r="J449" t="s">
        <v>593</v>
      </c>
      <c r="K449" t="s">
        <v>3201</v>
      </c>
    </row>
    <row r="450" spans="7:11" x14ac:dyDescent="0.25">
      <c r="G450" t="s">
        <v>24</v>
      </c>
      <c r="H450" t="s">
        <v>40</v>
      </c>
      <c r="I450" t="s">
        <v>1793</v>
      </c>
      <c r="J450" t="s">
        <v>1794</v>
      </c>
      <c r="K450" t="s">
        <v>12</v>
      </c>
    </row>
    <row r="451" spans="7:11" x14ac:dyDescent="0.25">
      <c r="G451" t="s">
        <v>24</v>
      </c>
      <c r="H451" t="s">
        <v>40</v>
      </c>
      <c r="I451" t="s">
        <v>1795</v>
      </c>
      <c r="J451" t="s">
        <v>1796</v>
      </c>
      <c r="K451" t="s">
        <v>3202</v>
      </c>
    </row>
    <row r="452" spans="7:11" x14ac:dyDescent="0.25">
      <c r="G452" t="s">
        <v>24</v>
      </c>
      <c r="H452" t="s">
        <v>40</v>
      </c>
      <c r="I452" t="s">
        <v>3203</v>
      </c>
      <c r="J452" t="s">
        <v>2467</v>
      </c>
      <c r="K452" t="s">
        <v>12</v>
      </c>
    </row>
    <row r="453" spans="7:11" x14ac:dyDescent="0.25">
      <c r="G453" t="s">
        <v>24</v>
      </c>
      <c r="H453" t="s">
        <v>743</v>
      </c>
      <c r="I453" t="s">
        <v>1798</v>
      </c>
      <c r="J453" t="s">
        <v>1799</v>
      </c>
      <c r="K453" t="s">
        <v>12</v>
      </c>
    </row>
    <row r="454" spans="7:11" x14ac:dyDescent="0.25">
      <c r="G454" t="s">
        <v>24</v>
      </c>
      <c r="H454" t="s">
        <v>40</v>
      </c>
      <c r="I454" t="s">
        <v>2548</v>
      </c>
      <c r="J454" t="s">
        <v>2549</v>
      </c>
      <c r="K454" t="s">
        <v>12</v>
      </c>
    </row>
    <row r="455" spans="7:11" x14ac:dyDescent="0.25">
      <c r="G455" t="s">
        <v>24</v>
      </c>
      <c r="H455" t="s">
        <v>40</v>
      </c>
      <c r="I455" t="s">
        <v>1800</v>
      </c>
      <c r="J455" t="s">
        <v>1801</v>
      </c>
      <c r="K455" t="s">
        <v>3204</v>
      </c>
    </row>
    <row r="456" spans="7:11" x14ac:dyDescent="0.25">
      <c r="G456" s="66" t="s">
        <v>2789</v>
      </c>
      <c r="H456" s="66" t="s">
        <v>40</v>
      </c>
      <c r="I456" s="66" t="s">
        <v>2912</v>
      </c>
      <c r="J456" s="66" t="s">
        <v>3205</v>
      </c>
      <c r="K456" t="s">
        <v>12</v>
      </c>
    </row>
    <row r="457" spans="7:11" x14ac:dyDescent="0.25">
      <c r="G457" t="s">
        <v>24</v>
      </c>
      <c r="H457" t="s">
        <v>40</v>
      </c>
      <c r="I457" t="s">
        <v>1804</v>
      </c>
      <c r="J457" t="s">
        <v>1805</v>
      </c>
      <c r="K457" t="s">
        <v>3206</v>
      </c>
    </row>
    <row r="458" spans="7:11" x14ac:dyDescent="0.25">
      <c r="G458" t="s">
        <v>24</v>
      </c>
      <c r="H458" t="s">
        <v>743</v>
      </c>
      <c r="I458" t="s">
        <v>1807</v>
      </c>
      <c r="J458" t="s">
        <v>1808</v>
      </c>
      <c r="K458" t="s">
        <v>12</v>
      </c>
    </row>
    <row r="459" spans="7:11" x14ac:dyDescent="0.25">
      <c r="G459" t="s">
        <v>24</v>
      </c>
      <c r="H459" t="s">
        <v>743</v>
      </c>
      <c r="I459" t="s">
        <v>1809</v>
      </c>
      <c r="J459" t="s">
        <v>1810</v>
      </c>
      <c r="K459" t="s">
        <v>12</v>
      </c>
    </row>
    <row r="460" spans="7:11" x14ac:dyDescent="0.25">
      <c r="G460" t="s">
        <v>24</v>
      </c>
      <c r="H460" t="s">
        <v>40</v>
      </c>
      <c r="I460" t="s">
        <v>1812</v>
      </c>
      <c r="J460" t="s">
        <v>1813</v>
      </c>
      <c r="K460" t="s">
        <v>3207</v>
      </c>
    </row>
    <row r="461" spans="7:11" x14ac:dyDescent="0.25">
      <c r="G461" t="s">
        <v>24</v>
      </c>
      <c r="H461" t="s">
        <v>40</v>
      </c>
      <c r="I461" t="s">
        <v>1814</v>
      </c>
      <c r="J461" t="s">
        <v>1815</v>
      </c>
      <c r="K461" t="s">
        <v>3208</v>
      </c>
    </row>
    <row r="462" spans="7:11" x14ac:dyDescent="0.25">
      <c r="G462" t="s">
        <v>24</v>
      </c>
      <c r="H462" t="s">
        <v>40</v>
      </c>
      <c r="I462" t="s">
        <v>1819</v>
      </c>
      <c r="J462" t="s">
        <v>1820</v>
      </c>
      <c r="K462" t="s">
        <v>3209</v>
      </c>
    </row>
    <row r="463" spans="7:11" x14ac:dyDescent="0.25">
      <c r="G463" t="s">
        <v>24</v>
      </c>
      <c r="H463" t="s">
        <v>40</v>
      </c>
      <c r="I463" t="s">
        <v>1822</v>
      </c>
      <c r="J463" t="s">
        <v>1823</v>
      </c>
      <c r="K463" t="s">
        <v>3210</v>
      </c>
    </row>
    <row r="464" spans="7:11" x14ac:dyDescent="0.25">
      <c r="G464" t="s">
        <v>24</v>
      </c>
      <c r="H464" t="s">
        <v>40</v>
      </c>
      <c r="I464" t="s">
        <v>1824</v>
      </c>
      <c r="J464" t="s">
        <v>1825</v>
      </c>
      <c r="K464" t="s">
        <v>12</v>
      </c>
    </row>
    <row r="465" spans="7:11" x14ac:dyDescent="0.25">
      <c r="G465" t="s">
        <v>24</v>
      </c>
      <c r="H465" t="s">
        <v>40</v>
      </c>
      <c r="I465" t="s">
        <v>1853</v>
      </c>
      <c r="J465" t="s">
        <v>2456</v>
      </c>
      <c r="K465" t="s">
        <v>3211</v>
      </c>
    </row>
    <row r="466" spans="7:11" x14ac:dyDescent="0.25">
      <c r="G466" t="s">
        <v>24</v>
      </c>
      <c r="H466" t="s">
        <v>40</v>
      </c>
      <c r="I466" t="s">
        <v>3212</v>
      </c>
      <c r="J466" t="s">
        <v>3213</v>
      </c>
      <c r="K466" t="s">
        <v>3214</v>
      </c>
    </row>
    <row r="467" spans="7:11" x14ac:dyDescent="0.25">
      <c r="G467" t="s">
        <v>24</v>
      </c>
      <c r="H467" t="s">
        <v>40</v>
      </c>
      <c r="I467" t="s">
        <v>983</v>
      </c>
      <c r="J467" t="s">
        <v>3215</v>
      </c>
      <c r="K467" t="s">
        <v>3216</v>
      </c>
    </row>
    <row r="468" spans="7:11" x14ac:dyDescent="0.25">
      <c r="G468" t="s">
        <v>24</v>
      </c>
      <c r="H468" t="s">
        <v>40</v>
      </c>
      <c r="I468" t="s">
        <v>350</v>
      </c>
      <c r="J468" t="s">
        <v>2530</v>
      </c>
      <c r="K468" t="s">
        <v>2964</v>
      </c>
    </row>
    <row r="469" spans="7:11" x14ac:dyDescent="0.25">
      <c r="G469" t="s">
        <v>24</v>
      </c>
      <c r="H469" t="s">
        <v>40</v>
      </c>
      <c r="I469" t="s">
        <v>1829</v>
      </c>
      <c r="J469" t="s">
        <v>1830</v>
      </c>
      <c r="K469" t="s">
        <v>3217</v>
      </c>
    </row>
    <row r="470" spans="7:11" x14ac:dyDescent="0.25">
      <c r="G470" t="s">
        <v>24</v>
      </c>
      <c r="H470" t="s">
        <v>40</v>
      </c>
      <c r="I470" t="s">
        <v>1831</v>
      </c>
      <c r="J470" t="s">
        <v>1832</v>
      </c>
      <c r="K470" t="s">
        <v>3218</v>
      </c>
    </row>
    <row r="471" spans="7:11" x14ac:dyDescent="0.25">
      <c r="G471" t="s">
        <v>24</v>
      </c>
      <c r="H471" t="s">
        <v>40</v>
      </c>
      <c r="I471" t="s">
        <v>3219</v>
      </c>
      <c r="J471" t="s">
        <v>3220</v>
      </c>
      <c r="K471" t="s">
        <v>3221</v>
      </c>
    </row>
    <row r="472" spans="7:11" x14ac:dyDescent="0.25">
      <c r="G472" t="s">
        <v>24</v>
      </c>
      <c r="H472" t="s">
        <v>40</v>
      </c>
      <c r="I472" t="s">
        <v>1839</v>
      </c>
      <c r="J472" t="s">
        <v>1840</v>
      </c>
      <c r="K472" t="s">
        <v>3222</v>
      </c>
    </row>
    <row r="473" spans="7:11" x14ac:dyDescent="0.25">
      <c r="G473" s="65" t="s">
        <v>24</v>
      </c>
      <c r="H473" s="65" t="s">
        <v>40</v>
      </c>
      <c r="I473" s="65" t="s">
        <v>1843</v>
      </c>
      <c r="J473" s="65" t="s">
        <v>1844</v>
      </c>
      <c r="K473" t="s">
        <v>12</v>
      </c>
    </row>
    <row r="474" spans="7:11" x14ac:dyDescent="0.25">
      <c r="G474" t="s">
        <v>24</v>
      </c>
      <c r="H474" t="s">
        <v>40</v>
      </c>
      <c r="I474" t="s">
        <v>1845</v>
      </c>
      <c r="J474" t="s">
        <v>1846</v>
      </c>
      <c r="K474" t="s">
        <v>3223</v>
      </c>
    </row>
    <row r="475" spans="7:11" x14ac:dyDescent="0.25">
      <c r="G475" t="s">
        <v>24</v>
      </c>
      <c r="H475" t="s">
        <v>743</v>
      </c>
      <c r="I475" t="s">
        <v>1847</v>
      </c>
      <c r="J475" t="s">
        <v>1848</v>
      </c>
      <c r="K475" t="s">
        <v>12</v>
      </c>
    </row>
    <row r="476" spans="7:11" x14ac:dyDescent="0.25">
      <c r="G476" s="65" t="s">
        <v>24</v>
      </c>
      <c r="H476" s="65" t="s">
        <v>40</v>
      </c>
      <c r="I476" s="65" t="s">
        <v>3224</v>
      </c>
      <c r="J476" s="65" t="s">
        <v>595</v>
      </c>
      <c r="K476" t="s">
        <v>3225</v>
      </c>
    </row>
    <row r="477" spans="7:11" x14ac:dyDescent="0.25">
      <c r="G477" t="s">
        <v>24</v>
      </c>
      <c r="H477" t="s">
        <v>40</v>
      </c>
      <c r="I477" t="s">
        <v>1850</v>
      </c>
      <c r="J477" t="s">
        <v>1851</v>
      </c>
      <c r="K477" t="s">
        <v>3226</v>
      </c>
    </row>
    <row r="478" spans="7:11" x14ac:dyDescent="0.25">
      <c r="G478" s="63" t="s">
        <v>24</v>
      </c>
      <c r="H478" s="63" t="s">
        <v>40</v>
      </c>
      <c r="I478" s="63" t="s">
        <v>3227</v>
      </c>
      <c r="J478" s="63" t="s">
        <v>3228</v>
      </c>
      <c r="K478" t="s">
        <v>3229</v>
      </c>
    </row>
    <row r="479" spans="7:11" x14ac:dyDescent="0.25">
      <c r="G479" t="s">
        <v>24</v>
      </c>
      <c r="H479" t="s">
        <v>40</v>
      </c>
      <c r="I479" t="s">
        <v>1771</v>
      </c>
      <c r="J479" t="s">
        <v>1856</v>
      </c>
      <c r="K479" t="s">
        <v>3230</v>
      </c>
    </row>
    <row r="480" spans="7:11" x14ac:dyDescent="0.25">
      <c r="G480" t="s">
        <v>24</v>
      </c>
      <c r="H480" t="s">
        <v>40</v>
      </c>
      <c r="I480" t="s">
        <v>3231</v>
      </c>
      <c r="J480" t="s">
        <v>1858</v>
      </c>
      <c r="K480" t="s">
        <v>3232</v>
      </c>
    </row>
    <row r="481" spans="7:11" x14ac:dyDescent="0.25">
      <c r="G481" t="s">
        <v>24</v>
      </c>
      <c r="H481" t="s">
        <v>40</v>
      </c>
      <c r="I481" t="s">
        <v>1859</v>
      </c>
      <c r="J481" t="s">
        <v>1860</v>
      </c>
      <c r="K481" t="s">
        <v>3233</v>
      </c>
    </row>
    <row r="482" spans="7:11" x14ac:dyDescent="0.25">
      <c r="G482" t="s">
        <v>24</v>
      </c>
      <c r="H482" t="s">
        <v>743</v>
      </c>
      <c r="I482" t="s">
        <v>3234</v>
      </c>
      <c r="J482" t="s">
        <v>3235</v>
      </c>
      <c r="K482" t="s">
        <v>12</v>
      </c>
    </row>
    <row r="483" spans="7:11" x14ac:dyDescent="0.25">
      <c r="G483" t="s">
        <v>24</v>
      </c>
      <c r="H483" t="s">
        <v>40</v>
      </c>
      <c r="I483" t="s">
        <v>1864</v>
      </c>
      <c r="J483" t="s">
        <v>1865</v>
      </c>
      <c r="K483" t="s">
        <v>3236</v>
      </c>
    </row>
    <row r="484" spans="7:11" x14ac:dyDescent="0.25">
      <c r="G484" t="s">
        <v>24</v>
      </c>
      <c r="H484" t="s">
        <v>40</v>
      </c>
      <c r="I484" t="s">
        <v>601</v>
      </c>
      <c r="J484" t="s">
        <v>602</v>
      </c>
      <c r="K484" t="s">
        <v>3237</v>
      </c>
    </row>
    <row r="485" spans="7:11" x14ac:dyDescent="0.25">
      <c r="G485" t="s">
        <v>24</v>
      </c>
      <c r="H485" t="s">
        <v>40</v>
      </c>
      <c r="I485" t="s">
        <v>3238</v>
      </c>
      <c r="J485" t="s">
        <v>1873</v>
      </c>
      <c r="K485" t="s">
        <v>3239</v>
      </c>
    </row>
    <row r="486" spans="7:11" x14ac:dyDescent="0.25">
      <c r="G486" t="s">
        <v>24</v>
      </c>
      <c r="H486" t="s">
        <v>40</v>
      </c>
      <c r="I486" t="s">
        <v>1874</v>
      </c>
      <c r="J486" t="s">
        <v>1875</v>
      </c>
      <c r="K486" t="s">
        <v>3240</v>
      </c>
    </row>
    <row r="487" spans="7:11" x14ac:dyDescent="0.25">
      <c r="G487" t="s">
        <v>24</v>
      </c>
      <c r="H487" t="s">
        <v>40</v>
      </c>
      <c r="I487" t="s">
        <v>1876</v>
      </c>
      <c r="J487" t="s">
        <v>1877</v>
      </c>
      <c r="K487" t="s">
        <v>3241</v>
      </c>
    </row>
    <row r="488" spans="7:11" x14ac:dyDescent="0.25">
      <c r="G488" t="s">
        <v>24</v>
      </c>
      <c r="H488" t="s">
        <v>40</v>
      </c>
      <c r="I488" t="s">
        <v>1879</v>
      </c>
      <c r="J488" t="s">
        <v>1880</v>
      </c>
      <c r="K488" t="s">
        <v>3242</v>
      </c>
    </row>
    <row r="489" spans="7:11" x14ac:dyDescent="0.25">
      <c r="G489" t="s">
        <v>24</v>
      </c>
      <c r="H489" t="s">
        <v>40</v>
      </c>
      <c r="I489" t="s">
        <v>1881</v>
      </c>
      <c r="J489" t="s">
        <v>1882</v>
      </c>
      <c r="K489" t="s">
        <v>12</v>
      </c>
    </row>
    <row r="490" spans="7:11" x14ac:dyDescent="0.25">
      <c r="G490" t="s">
        <v>24</v>
      </c>
      <c r="H490" t="s">
        <v>40</v>
      </c>
      <c r="I490" t="s">
        <v>3243</v>
      </c>
      <c r="J490" t="s">
        <v>3244</v>
      </c>
      <c r="K490" t="s">
        <v>12</v>
      </c>
    </row>
    <row r="491" spans="7:11" x14ac:dyDescent="0.25">
      <c r="G491" t="s">
        <v>24</v>
      </c>
      <c r="H491" t="s">
        <v>743</v>
      </c>
      <c r="I491" t="s">
        <v>682</v>
      </c>
      <c r="J491" t="s">
        <v>1884</v>
      </c>
      <c r="K491" t="s">
        <v>12</v>
      </c>
    </row>
    <row r="492" spans="7:11" x14ac:dyDescent="0.25">
      <c r="G492" t="s">
        <v>24</v>
      </c>
      <c r="H492" t="s">
        <v>40</v>
      </c>
      <c r="I492" t="s">
        <v>1885</v>
      </c>
      <c r="J492" t="s">
        <v>1886</v>
      </c>
      <c r="K492" t="s">
        <v>3245</v>
      </c>
    </row>
    <row r="493" spans="7:11" x14ac:dyDescent="0.25">
      <c r="G493" t="s">
        <v>24</v>
      </c>
      <c r="H493" t="s">
        <v>40</v>
      </c>
      <c r="I493" t="s">
        <v>1888</v>
      </c>
      <c r="J493" t="s">
        <v>1889</v>
      </c>
      <c r="K493" t="s">
        <v>3246</v>
      </c>
    </row>
    <row r="494" spans="7:11" x14ac:dyDescent="0.25">
      <c r="G494" t="s">
        <v>24</v>
      </c>
      <c r="H494" t="s">
        <v>40</v>
      </c>
      <c r="I494" t="s">
        <v>1892</v>
      </c>
      <c r="J494" t="s">
        <v>1893</v>
      </c>
      <c r="K494" t="s">
        <v>3247</v>
      </c>
    </row>
    <row r="495" spans="7:11" x14ac:dyDescent="0.25">
      <c r="G495" s="65" t="s">
        <v>24</v>
      </c>
      <c r="H495" s="69" t="s">
        <v>40</v>
      </c>
      <c r="I495" s="69" t="s">
        <v>1896</v>
      </c>
      <c r="J495" s="69" t="s">
        <v>1897</v>
      </c>
      <c r="K495" t="s">
        <v>12</v>
      </c>
    </row>
    <row r="496" spans="7:11" x14ac:dyDescent="0.25">
      <c r="G496" t="s">
        <v>24</v>
      </c>
      <c r="H496" t="s">
        <v>40</v>
      </c>
      <c r="I496" t="s">
        <v>604</v>
      </c>
      <c r="J496" t="s">
        <v>605</v>
      </c>
      <c r="K496" t="s">
        <v>3248</v>
      </c>
    </row>
    <row r="497" spans="7:11" x14ac:dyDescent="0.25">
      <c r="G497" t="s">
        <v>24</v>
      </c>
      <c r="H497" t="s">
        <v>40</v>
      </c>
      <c r="I497" t="s">
        <v>1899</v>
      </c>
      <c r="J497" t="s">
        <v>1900</v>
      </c>
      <c r="K497" t="s">
        <v>3249</v>
      </c>
    </row>
    <row r="498" spans="7:11" x14ac:dyDescent="0.25">
      <c r="G498" t="s">
        <v>24</v>
      </c>
      <c r="H498" t="s">
        <v>40</v>
      </c>
      <c r="I498" t="s">
        <v>1901</v>
      </c>
      <c r="J498" t="s">
        <v>1902</v>
      </c>
      <c r="K498" t="s">
        <v>12</v>
      </c>
    </row>
    <row r="499" spans="7:11" x14ac:dyDescent="0.25">
      <c r="G499" t="s">
        <v>24</v>
      </c>
      <c r="H499" t="s">
        <v>40</v>
      </c>
      <c r="I499" t="s">
        <v>1904</v>
      </c>
      <c r="J499" t="s">
        <v>1905</v>
      </c>
      <c r="K499" t="s">
        <v>3250</v>
      </c>
    </row>
    <row r="500" spans="7:11" x14ac:dyDescent="0.25">
      <c r="G500" t="s">
        <v>856</v>
      </c>
      <c r="H500" t="s">
        <v>40</v>
      </c>
      <c r="I500" t="s">
        <v>1911</v>
      </c>
      <c r="J500" t="s">
        <v>1912</v>
      </c>
      <c r="K500" t="s">
        <v>12</v>
      </c>
    </row>
    <row r="501" spans="7:11" x14ac:dyDescent="0.25">
      <c r="G501" t="s">
        <v>856</v>
      </c>
      <c r="H501" t="s">
        <v>40</v>
      </c>
      <c r="I501" t="s">
        <v>1914</v>
      </c>
      <c r="J501" t="s">
        <v>1915</v>
      </c>
      <c r="K501" t="s">
        <v>3251</v>
      </c>
    </row>
    <row r="502" spans="7:11" x14ac:dyDescent="0.25">
      <c r="G502" t="s">
        <v>856</v>
      </c>
      <c r="H502" t="s">
        <v>40</v>
      </c>
      <c r="I502" t="s">
        <v>1917</v>
      </c>
      <c r="J502" t="s">
        <v>1918</v>
      </c>
      <c r="K502" t="s">
        <v>3252</v>
      </c>
    </row>
    <row r="503" spans="7:11" x14ac:dyDescent="0.25">
      <c r="G503" t="s">
        <v>856</v>
      </c>
      <c r="H503" t="s">
        <v>40</v>
      </c>
      <c r="I503" t="s">
        <v>2875</v>
      </c>
      <c r="J503" t="s">
        <v>1921</v>
      </c>
      <c r="K503" t="s">
        <v>2876</v>
      </c>
    </row>
    <row r="504" spans="7:11" x14ac:dyDescent="0.25">
      <c r="G504" t="s">
        <v>856</v>
      </c>
      <c r="H504" t="s">
        <v>40</v>
      </c>
      <c r="I504" t="s">
        <v>3253</v>
      </c>
      <c r="J504" t="s">
        <v>607</v>
      </c>
      <c r="K504" t="s">
        <v>3254</v>
      </c>
    </row>
    <row r="505" spans="7:11" x14ac:dyDescent="0.25">
      <c r="G505" t="s">
        <v>856</v>
      </c>
      <c r="H505" t="s">
        <v>40</v>
      </c>
      <c r="I505" t="s">
        <v>1922</v>
      </c>
      <c r="J505" t="s">
        <v>1923</v>
      </c>
      <c r="K505" t="s">
        <v>3255</v>
      </c>
    </row>
    <row r="506" spans="7:11" x14ac:dyDescent="0.25">
      <c r="G506" t="s">
        <v>856</v>
      </c>
      <c r="H506" t="s">
        <v>40</v>
      </c>
      <c r="I506" t="s">
        <v>1924</v>
      </c>
      <c r="J506" t="s">
        <v>1925</v>
      </c>
      <c r="K506" t="s">
        <v>3256</v>
      </c>
    </row>
    <row r="507" spans="7:11" x14ac:dyDescent="0.25">
      <c r="G507" t="s">
        <v>856</v>
      </c>
      <c r="H507" t="s">
        <v>40</v>
      </c>
      <c r="I507" t="s">
        <v>610</v>
      </c>
      <c r="J507" t="s">
        <v>611</v>
      </c>
      <c r="K507" t="s">
        <v>3257</v>
      </c>
    </row>
    <row r="508" spans="7:11" x14ac:dyDescent="0.25">
      <c r="G508" t="s">
        <v>856</v>
      </c>
      <c r="H508" t="s">
        <v>40</v>
      </c>
      <c r="I508" t="s">
        <v>1927</v>
      </c>
      <c r="J508" t="s">
        <v>1928</v>
      </c>
      <c r="K508" t="s">
        <v>12</v>
      </c>
    </row>
    <row r="509" spans="7:11" x14ac:dyDescent="0.25">
      <c r="G509" t="s">
        <v>856</v>
      </c>
      <c r="H509" t="s">
        <v>40</v>
      </c>
      <c r="I509" t="s">
        <v>1931</v>
      </c>
      <c r="J509" t="s">
        <v>1932</v>
      </c>
      <c r="K509" t="s">
        <v>12</v>
      </c>
    </row>
    <row r="510" spans="7:11" x14ac:dyDescent="0.25">
      <c r="G510" t="s">
        <v>856</v>
      </c>
      <c r="H510" t="s">
        <v>40</v>
      </c>
      <c r="I510" t="s">
        <v>1934</v>
      </c>
      <c r="J510" t="s">
        <v>1935</v>
      </c>
      <c r="K510" t="s">
        <v>12</v>
      </c>
    </row>
    <row r="511" spans="7:11" x14ac:dyDescent="0.25">
      <c r="G511" t="s">
        <v>856</v>
      </c>
      <c r="H511" t="s">
        <v>40</v>
      </c>
      <c r="I511" t="s">
        <v>1936</v>
      </c>
      <c r="J511" t="s">
        <v>1937</v>
      </c>
      <c r="K511" t="s">
        <v>12</v>
      </c>
    </row>
    <row r="512" spans="7:11" x14ac:dyDescent="0.25">
      <c r="G512" t="s">
        <v>856</v>
      </c>
      <c r="H512" t="s">
        <v>40</v>
      </c>
      <c r="I512" t="s">
        <v>1938</v>
      </c>
      <c r="J512" t="s">
        <v>1939</v>
      </c>
      <c r="K512" t="s">
        <v>12</v>
      </c>
    </row>
    <row r="513" spans="7:11" x14ac:dyDescent="0.25">
      <c r="G513" t="s">
        <v>856</v>
      </c>
      <c r="H513" t="s">
        <v>40</v>
      </c>
      <c r="I513" t="s">
        <v>1942</v>
      </c>
      <c r="J513" t="s">
        <v>1943</v>
      </c>
      <c r="K513" t="s">
        <v>3258</v>
      </c>
    </row>
    <row r="514" spans="7:11" x14ac:dyDescent="0.25">
      <c r="G514" t="s">
        <v>856</v>
      </c>
      <c r="H514" t="s">
        <v>40</v>
      </c>
      <c r="I514" t="s">
        <v>1946</v>
      </c>
      <c r="J514" t="s">
        <v>1947</v>
      </c>
      <c r="K514" t="s">
        <v>3259</v>
      </c>
    </row>
    <row r="515" spans="7:11" x14ac:dyDescent="0.25">
      <c r="G515" t="s">
        <v>856</v>
      </c>
      <c r="H515" t="s">
        <v>40</v>
      </c>
      <c r="I515" t="s">
        <v>1948</v>
      </c>
      <c r="J515" t="s">
        <v>1949</v>
      </c>
      <c r="K515" t="s">
        <v>3260</v>
      </c>
    </row>
    <row r="516" spans="7:11" x14ac:dyDescent="0.25">
      <c r="G516" t="s">
        <v>856</v>
      </c>
      <c r="H516" t="s">
        <v>40</v>
      </c>
      <c r="I516" t="s">
        <v>1950</v>
      </c>
      <c r="J516" t="s">
        <v>1951</v>
      </c>
      <c r="K516" t="s">
        <v>12</v>
      </c>
    </row>
    <row r="517" spans="7:11" x14ac:dyDescent="0.25">
      <c r="G517" t="s">
        <v>856</v>
      </c>
      <c r="H517" t="s">
        <v>40</v>
      </c>
      <c r="I517" t="s">
        <v>3261</v>
      </c>
      <c r="J517" t="s">
        <v>3262</v>
      </c>
      <c r="K517" t="s">
        <v>12</v>
      </c>
    </row>
    <row r="518" spans="7:11" x14ac:dyDescent="0.25">
      <c r="G518" t="s">
        <v>856</v>
      </c>
      <c r="H518" t="s">
        <v>40</v>
      </c>
      <c r="I518" t="s">
        <v>1954</v>
      </c>
      <c r="J518" t="s">
        <v>1955</v>
      </c>
      <c r="K518" t="s">
        <v>12</v>
      </c>
    </row>
    <row r="519" spans="7:11" x14ac:dyDescent="0.25">
      <c r="G519" t="s">
        <v>856</v>
      </c>
      <c r="H519" t="s">
        <v>40</v>
      </c>
      <c r="I519" t="s">
        <v>1956</v>
      </c>
      <c r="J519" t="s">
        <v>1957</v>
      </c>
      <c r="K519" t="s">
        <v>12</v>
      </c>
    </row>
    <row r="520" spans="7:11" x14ac:dyDescent="0.25">
      <c r="G520" t="s">
        <v>856</v>
      </c>
      <c r="H520" t="s">
        <v>40</v>
      </c>
      <c r="I520" t="s">
        <v>613</v>
      </c>
      <c r="J520" t="s">
        <v>3263</v>
      </c>
      <c r="K520" t="s">
        <v>3264</v>
      </c>
    </row>
    <row r="521" spans="7:11" x14ac:dyDescent="0.25">
      <c r="G521" t="s">
        <v>856</v>
      </c>
      <c r="H521" t="s">
        <v>40</v>
      </c>
      <c r="I521" t="s">
        <v>1958</v>
      </c>
      <c r="J521" t="s">
        <v>1959</v>
      </c>
      <c r="K521" t="s">
        <v>12</v>
      </c>
    </row>
    <row r="522" spans="7:11" x14ac:dyDescent="0.25">
      <c r="G522" t="s">
        <v>856</v>
      </c>
      <c r="H522" t="s">
        <v>40</v>
      </c>
      <c r="I522" t="s">
        <v>1960</v>
      </c>
      <c r="J522" t="s">
        <v>1961</v>
      </c>
      <c r="K522" t="s">
        <v>12</v>
      </c>
    </row>
    <row r="523" spans="7:11" x14ac:dyDescent="0.25">
      <c r="G523" t="s">
        <v>856</v>
      </c>
      <c r="H523" t="s">
        <v>40</v>
      </c>
      <c r="I523" t="s">
        <v>1963</v>
      </c>
      <c r="J523" t="s">
        <v>1964</v>
      </c>
      <c r="K523" t="s">
        <v>12</v>
      </c>
    </row>
    <row r="524" spans="7:11" x14ac:dyDescent="0.25">
      <c r="G524" t="s">
        <v>856</v>
      </c>
      <c r="H524" t="s">
        <v>40</v>
      </c>
      <c r="I524" t="s">
        <v>1966</v>
      </c>
      <c r="J524" t="s">
        <v>1967</v>
      </c>
      <c r="K524" t="s">
        <v>12</v>
      </c>
    </row>
    <row r="525" spans="7:11" x14ac:dyDescent="0.25">
      <c r="G525" t="s">
        <v>856</v>
      </c>
      <c r="H525" t="s">
        <v>40</v>
      </c>
      <c r="I525" t="s">
        <v>1968</v>
      </c>
      <c r="J525" t="s">
        <v>1969</v>
      </c>
      <c r="K525" t="s">
        <v>12</v>
      </c>
    </row>
    <row r="526" spans="7:11" x14ac:dyDescent="0.25">
      <c r="G526" t="s">
        <v>856</v>
      </c>
      <c r="H526" t="s">
        <v>40</v>
      </c>
      <c r="I526" t="s">
        <v>1970</v>
      </c>
      <c r="J526" t="s">
        <v>1971</v>
      </c>
      <c r="K526" t="s">
        <v>12</v>
      </c>
    </row>
    <row r="527" spans="7:11" x14ac:dyDescent="0.25">
      <c r="G527" t="s">
        <v>856</v>
      </c>
      <c r="H527" t="s">
        <v>40</v>
      </c>
      <c r="I527" t="s">
        <v>1973</v>
      </c>
      <c r="J527" t="s">
        <v>1974</v>
      </c>
      <c r="K527" t="s">
        <v>3265</v>
      </c>
    </row>
    <row r="528" spans="7:11" x14ac:dyDescent="0.25">
      <c r="G528" t="s">
        <v>856</v>
      </c>
      <c r="H528" t="s">
        <v>40</v>
      </c>
      <c r="I528" t="s">
        <v>3266</v>
      </c>
      <c r="J528" t="s">
        <v>617</v>
      </c>
      <c r="K528" t="s">
        <v>3267</v>
      </c>
    </row>
    <row r="529" spans="7:11" x14ac:dyDescent="0.25">
      <c r="G529" t="s">
        <v>3268</v>
      </c>
      <c r="H529" t="s">
        <v>40</v>
      </c>
      <c r="I529" t="s">
        <v>619</v>
      </c>
      <c r="J529" t="s">
        <v>620</v>
      </c>
      <c r="K529" t="s">
        <v>3269</v>
      </c>
    </row>
    <row r="530" spans="7:11" x14ac:dyDescent="0.25">
      <c r="G530" t="s">
        <v>3268</v>
      </c>
      <c r="H530" t="s">
        <v>40</v>
      </c>
      <c r="I530" t="s">
        <v>1975</v>
      </c>
      <c r="J530" t="s">
        <v>1976</v>
      </c>
      <c r="K530" t="s">
        <v>3270</v>
      </c>
    </row>
    <row r="531" spans="7:11" x14ac:dyDescent="0.25">
      <c r="G531" t="s">
        <v>3268</v>
      </c>
      <c r="H531" t="s">
        <v>40</v>
      </c>
      <c r="I531" t="s">
        <v>1977</v>
      </c>
      <c r="J531" t="s">
        <v>1978</v>
      </c>
      <c r="K531" t="s">
        <v>3271</v>
      </c>
    </row>
    <row r="532" spans="7:11" x14ac:dyDescent="0.25">
      <c r="G532" t="s">
        <v>3268</v>
      </c>
      <c r="H532" t="s">
        <v>40</v>
      </c>
      <c r="I532" t="s">
        <v>1979</v>
      </c>
      <c r="J532" t="s">
        <v>1980</v>
      </c>
      <c r="K532" t="s">
        <v>3272</v>
      </c>
    </row>
    <row r="533" spans="7:11" x14ac:dyDescent="0.25">
      <c r="G533" t="s">
        <v>3268</v>
      </c>
      <c r="H533" t="s">
        <v>40</v>
      </c>
      <c r="I533" t="s">
        <v>1981</v>
      </c>
      <c r="J533" t="s">
        <v>1982</v>
      </c>
      <c r="K533" t="s">
        <v>3273</v>
      </c>
    </row>
    <row r="534" spans="7:11" x14ac:dyDescent="0.25">
      <c r="G534" t="s">
        <v>3268</v>
      </c>
      <c r="H534" t="s">
        <v>40</v>
      </c>
      <c r="I534" t="s">
        <v>622</v>
      </c>
      <c r="J534" t="s">
        <v>623</v>
      </c>
      <c r="K534" t="s">
        <v>3274</v>
      </c>
    </row>
    <row r="535" spans="7:11" x14ac:dyDescent="0.25">
      <c r="G535" t="s">
        <v>3268</v>
      </c>
      <c r="H535" t="s">
        <v>40</v>
      </c>
      <c r="I535" t="s">
        <v>1983</v>
      </c>
      <c r="J535" t="s">
        <v>1984</v>
      </c>
      <c r="K535" t="s">
        <v>12</v>
      </c>
    </row>
    <row r="536" spans="7:11" x14ac:dyDescent="0.25">
      <c r="G536" t="s">
        <v>3268</v>
      </c>
      <c r="H536" t="s">
        <v>40</v>
      </c>
      <c r="I536" t="s">
        <v>626</v>
      </c>
      <c r="J536" t="s">
        <v>627</v>
      </c>
      <c r="K536" t="s">
        <v>3275</v>
      </c>
    </row>
    <row r="537" spans="7:11" x14ac:dyDescent="0.25">
      <c r="G537" t="s">
        <v>3268</v>
      </c>
      <c r="H537" t="s">
        <v>40</v>
      </c>
      <c r="I537" t="s">
        <v>629</v>
      </c>
      <c r="J537" t="s">
        <v>630</v>
      </c>
      <c r="K537" t="s">
        <v>3276</v>
      </c>
    </row>
    <row r="538" spans="7:11" x14ac:dyDescent="0.25">
      <c r="G538" t="s">
        <v>3268</v>
      </c>
      <c r="H538" t="s">
        <v>40</v>
      </c>
      <c r="I538" t="s">
        <v>631</v>
      </c>
      <c r="J538" t="s">
        <v>632</v>
      </c>
      <c r="K538" t="s">
        <v>3277</v>
      </c>
    </row>
    <row r="539" spans="7:11" x14ac:dyDescent="0.25">
      <c r="G539" t="s">
        <v>3268</v>
      </c>
      <c r="H539" t="s">
        <v>40</v>
      </c>
      <c r="I539" t="s">
        <v>633</v>
      </c>
      <c r="J539" t="s">
        <v>634</v>
      </c>
      <c r="K539" t="s">
        <v>12</v>
      </c>
    </row>
    <row r="540" spans="7:11" x14ac:dyDescent="0.25">
      <c r="G540" t="s">
        <v>3268</v>
      </c>
      <c r="H540" t="s">
        <v>40</v>
      </c>
      <c r="I540" t="s">
        <v>639</v>
      </c>
      <c r="J540" t="s">
        <v>640</v>
      </c>
      <c r="K540" t="s">
        <v>3278</v>
      </c>
    </row>
    <row r="541" spans="7:11" x14ac:dyDescent="0.25">
      <c r="G541" t="s">
        <v>3268</v>
      </c>
      <c r="H541" t="s">
        <v>40</v>
      </c>
      <c r="I541" t="s">
        <v>641</v>
      </c>
      <c r="J541" t="s">
        <v>642</v>
      </c>
      <c r="K541" t="s">
        <v>3279</v>
      </c>
    </row>
    <row r="542" spans="7:11" x14ac:dyDescent="0.25">
      <c r="G542" t="s">
        <v>3268</v>
      </c>
      <c r="H542" t="s">
        <v>40</v>
      </c>
      <c r="I542" t="s">
        <v>643</v>
      </c>
      <c r="J542" t="s">
        <v>644</v>
      </c>
      <c r="K542" t="s">
        <v>3280</v>
      </c>
    </row>
    <row r="543" spans="7:11" x14ac:dyDescent="0.25">
      <c r="G543" t="s">
        <v>3268</v>
      </c>
      <c r="H543" t="s">
        <v>40</v>
      </c>
      <c r="I543" t="s">
        <v>646</v>
      </c>
      <c r="J543" t="s">
        <v>647</v>
      </c>
      <c r="K543" t="s">
        <v>3281</v>
      </c>
    </row>
    <row r="544" spans="7:11" x14ac:dyDescent="0.25">
      <c r="G544" t="s">
        <v>3268</v>
      </c>
      <c r="H544" t="s">
        <v>40</v>
      </c>
      <c r="I544" t="s">
        <v>648</v>
      </c>
      <c r="J544" t="s">
        <v>649</v>
      </c>
      <c r="K544" t="s">
        <v>3282</v>
      </c>
    </row>
    <row r="545" spans="7:11" x14ac:dyDescent="0.25">
      <c r="G545" t="s">
        <v>3268</v>
      </c>
      <c r="H545" t="s">
        <v>40</v>
      </c>
      <c r="I545" t="s">
        <v>1989</v>
      </c>
      <c r="J545" t="s">
        <v>1990</v>
      </c>
      <c r="K545" t="s">
        <v>12</v>
      </c>
    </row>
    <row r="546" spans="7:11" x14ac:dyDescent="0.25">
      <c r="G546" t="s">
        <v>3268</v>
      </c>
      <c r="H546" t="s">
        <v>40</v>
      </c>
      <c r="I546" t="s">
        <v>1992</v>
      </c>
      <c r="J546" t="s">
        <v>1993</v>
      </c>
      <c r="K546" t="s">
        <v>3283</v>
      </c>
    </row>
    <row r="547" spans="7:11" x14ac:dyDescent="0.25">
      <c r="G547" t="s">
        <v>3268</v>
      </c>
      <c r="H547" t="s">
        <v>40</v>
      </c>
      <c r="I547" t="s">
        <v>650</v>
      </c>
      <c r="J547" t="s">
        <v>651</v>
      </c>
      <c r="K547" t="s">
        <v>3284</v>
      </c>
    </row>
    <row r="548" spans="7:11" x14ac:dyDescent="0.25">
      <c r="G548" t="s">
        <v>3268</v>
      </c>
      <c r="H548" t="s">
        <v>40</v>
      </c>
      <c r="I548" t="s">
        <v>1994</v>
      </c>
      <c r="J548" t="s">
        <v>1995</v>
      </c>
      <c r="K548" t="s">
        <v>12</v>
      </c>
    </row>
    <row r="549" spans="7:11" x14ac:dyDescent="0.25">
      <c r="G549" t="s">
        <v>3268</v>
      </c>
      <c r="H549" t="s">
        <v>40</v>
      </c>
      <c r="I549" t="s">
        <v>1997</v>
      </c>
      <c r="J549" t="s">
        <v>1998</v>
      </c>
      <c r="K549" t="s">
        <v>3285</v>
      </c>
    </row>
    <row r="550" spans="7:11" x14ac:dyDescent="0.25">
      <c r="G550" t="s">
        <v>3268</v>
      </c>
      <c r="H550" t="s">
        <v>40</v>
      </c>
      <c r="I550" t="s">
        <v>652</v>
      </c>
      <c r="J550" t="s">
        <v>653</v>
      </c>
      <c r="K550" t="s">
        <v>3286</v>
      </c>
    </row>
    <row r="551" spans="7:11" x14ac:dyDescent="0.25">
      <c r="G551" t="s">
        <v>3268</v>
      </c>
      <c r="H551" t="s">
        <v>40</v>
      </c>
      <c r="I551" t="s">
        <v>654</v>
      </c>
      <c r="J551" t="s">
        <v>655</v>
      </c>
      <c r="K551" t="s">
        <v>12</v>
      </c>
    </row>
    <row r="552" spans="7:11" x14ac:dyDescent="0.25">
      <c r="G552" t="s">
        <v>3268</v>
      </c>
      <c r="H552" t="s">
        <v>40</v>
      </c>
      <c r="I552" t="s">
        <v>657</v>
      </c>
      <c r="J552" t="s">
        <v>658</v>
      </c>
      <c r="K552" t="s">
        <v>3287</v>
      </c>
    </row>
    <row r="553" spans="7:11" x14ac:dyDescent="0.25">
      <c r="G553" t="s">
        <v>3268</v>
      </c>
      <c r="H553" t="s">
        <v>40</v>
      </c>
      <c r="I553" t="s">
        <v>2007</v>
      </c>
      <c r="J553" t="s">
        <v>2008</v>
      </c>
      <c r="K553" t="s">
        <v>3288</v>
      </c>
    </row>
    <row r="554" spans="7:11" x14ac:dyDescent="0.25">
      <c r="G554" t="s">
        <v>3268</v>
      </c>
      <c r="H554" t="s">
        <v>40</v>
      </c>
      <c r="I554" t="s">
        <v>3289</v>
      </c>
      <c r="J554" t="s">
        <v>3290</v>
      </c>
      <c r="K554" t="s">
        <v>3291</v>
      </c>
    </row>
    <row r="555" spans="7:11" x14ac:dyDescent="0.25">
      <c r="G555" t="s">
        <v>3268</v>
      </c>
      <c r="H555" t="s">
        <v>40</v>
      </c>
      <c r="I555" t="s">
        <v>2013</v>
      </c>
      <c r="J555" t="s">
        <v>2014</v>
      </c>
      <c r="K555" t="s">
        <v>3292</v>
      </c>
    </row>
    <row r="556" spans="7:11" x14ac:dyDescent="0.25">
      <c r="G556" t="s">
        <v>3268</v>
      </c>
      <c r="H556" t="s">
        <v>40</v>
      </c>
      <c r="I556" t="s">
        <v>2015</v>
      </c>
      <c r="J556" t="s">
        <v>2016</v>
      </c>
      <c r="K556" t="s">
        <v>3293</v>
      </c>
    </row>
    <row r="557" spans="7:11" x14ac:dyDescent="0.25">
      <c r="G557" t="s">
        <v>3268</v>
      </c>
      <c r="H557" t="s">
        <v>40</v>
      </c>
      <c r="I557" t="s">
        <v>2017</v>
      </c>
      <c r="J557" t="s">
        <v>2018</v>
      </c>
      <c r="K557" t="s">
        <v>3294</v>
      </c>
    </row>
    <row r="558" spans="7:11" x14ac:dyDescent="0.25">
      <c r="G558" t="s">
        <v>3268</v>
      </c>
      <c r="H558" t="s">
        <v>40</v>
      </c>
      <c r="I558" t="s">
        <v>2019</v>
      </c>
      <c r="J558" t="s">
        <v>2020</v>
      </c>
      <c r="K558" t="s">
        <v>3295</v>
      </c>
    </row>
    <row r="559" spans="7:11" x14ac:dyDescent="0.25">
      <c r="G559" t="s">
        <v>3268</v>
      </c>
      <c r="H559" t="s">
        <v>40</v>
      </c>
      <c r="I559" t="s">
        <v>2021</v>
      </c>
      <c r="J559" t="s">
        <v>2000</v>
      </c>
      <c r="K559" t="s">
        <v>12</v>
      </c>
    </row>
    <row r="560" spans="7:11" x14ac:dyDescent="0.25">
      <c r="G560" t="s">
        <v>3268</v>
      </c>
      <c r="H560" t="s">
        <v>40</v>
      </c>
      <c r="I560" t="s">
        <v>2024</v>
      </c>
      <c r="J560" t="s">
        <v>3296</v>
      </c>
      <c r="K560" t="s">
        <v>12</v>
      </c>
    </row>
    <row r="561" spans="7:11" x14ac:dyDescent="0.25">
      <c r="G561" t="s">
        <v>3268</v>
      </c>
      <c r="H561" t="s">
        <v>40</v>
      </c>
      <c r="I561" t="s">
        <v>2025</v>
      </c>
      <c r="J561" t="s">
        <v>2022</v>
      </c>
      <c r="K561" t="s">
        <v>12</v>
      </c>
    </row>
    <row r="562" spans="7:11" x14ac:dyDescent="0.25">
      <c r="G562" t="s">
        <v>3268</v>
      </c>
      <c r="H562" t="s">
        <v>40</v>
      </c>
      <c r="I562" t="s">
        <v>2026</v>
      </c>
      <c r="J562" t="s">
        <v>2027</v>
      </c>
      <c r="K562" t="s">
        <v>3297</v>
      </c>
    </row>
    <row r="563" spans="7:11" x14ac:dyDescent="0.25">
      <c r="G563" t="s">
        <v>3268</v>
      </c>
      <c r="H563" t="s">
        <v>40</v>
      </c>
      <c r="I563" t="s">
        <v>2028</v>
      </c>
      <c r="J563" t="s">
        <v>2029</v>
      </c>
      <c r="K563" t="s">
        <v>12</v>
      </c>
    </row>
    <row r="564" spans="7:11" x14ac:dyDescent="0.25">
      <c r="G564" t="s">
        <v>3268</v>
      </c>
      <c r="H564" t="s">
        <v>40</v>
      </c>
      <c r="I564" t="s">
        <v>660</v>
      </c>
      <c r="J564" t="s">
        <v>661</v>
      </c>
      <c r="K564" t="s">
        <v>3298</v>
      </c>
    </row>
    <row r="565" spans="7:11" x14ac:dyDescent="0.25">
      <c r="G565" t="s">
        <v>3268</v>
      </c>
      <c r="H565" t="s">
        <v>40</v>
      </c>
      <c r="I565" t="s">
        <v>2030</v>
      </c>
      <c r="J565" t="s">
        <v>2031</v>
      </c>
      <c r="K565" t="s">
        <v>3299</v>
      </c>
    </row>
    <row r="566" spans="7:11" x14ac:dyDescent="0.25">
      <c r="G566" t="s">
        <v>3268</v>
      </c>
      <c r="H566" t="s">
        <v>40</v>
      </c>
      <c r="I566" t="s">
        <v>2032</v>
      </c>
      <c r="J566" t="s">
        <v>2033</v>
      </c>
      <c r="K566" t="s">
        <v>3300</v>
      </c>
    </row>
    <row r="567" spans="7:11" x14ac:dyDescent="0.25">
      <c r="G567" t="s">
        <v>3268</v>
      </c>
      <c r="H567" t="s">
        <v>40</v>
      </c>
      <c r="I567" t="s">
        <v>2034</v>
      </c>
      <c r="J567" t="s">
        <v>2035</v>
      </c>
      <c r="K567" t="s">
        <v>3301</v>
      </c>
    </row>
    <row r="568" spans="7:11" x14ac:dyDescent="0.25">
      <c r="G568" t="s">
        <v>3268</v>
      </c>
      <c r="H568" t="s">
        <v>40</v>
      </c>
      <c r="I568" t="s">
        <v>662</v>
      </c>
      <c r="J568" t="s">
        <v>663</v>
      </c>
      <c r="K568" t="s">
        <v>3302</v>
      </c>
    </row>
    <row r="569" spans="7:11" x14ac:dyDescent="0.25">
      <c r="G569" t="s">
        <v>3268</v>
      </c>
      <c r="H569" t="s">
        <v>40</v>
      </c>
      <c r="I569" t="s">
        <v>2037</v>
      </c>
      <c r="J569" t="s">
        <v>2038</v>
      </c>
      <c r="K569" t="s">
        <v>3303</v>
      </c>
    </row>
    <row r="570" spans="7:11" x14ac:dyDescent="0.25">
      <c r="G570" t="s">
        <v>3268</v>
      </c>
      <c r="H570" t="s">
        <v>40</v>
      </c>
      <c r="I570" t="s">
        <v>2039</v>
      </c>
      <c r="J570" t="s">
        <v>2040</v>
      </c>
      <c r="K570" t="s">
        <v>3304</v>
      </c>
    </row>
    <row r="571" spans="7:11" x14ac:dyDescent="0.25">
      <c r="G571" t="s">
        <v>3268</v>
      </c>
      <c r="H571" t="s">
        <v>40</v>
      </c>
      <c r="I571" t="s">
        <v>2041</v>
      </c>
      <c r="J571" t="s">
        <v>2042</v>
      </c>
      <c r="K571" t="s">
        <v>3305</v>
      </c>
    </row>
    <row r="572" spans="7:11" x14ac:dyDescent="0.25">
      <c r="G572" t="s">
        <v>3268</v>
      </c>
      <c r="H572" t="s">
        <v>40</v>
      </c>
      <c r="I572" t="s">
        <v>2043</v>
      </c>
      <c r="J572" t="s">
        <v>2044</v>
      </c>
      <c r="K572" t="s">
        <v>12</v>
      </c>
    </row>
    <row r="573" spans="7:11" x14ac:dyDescent="0.25">
      <c r="G573" t="s">
        <v>3268</v>
      </c>
      <c r="H573" t="s">
        <v>40</v>
      </c>
      <c r="I573" t="s">
        <v>2045</v>
      </c>
      <c r="J573" t="s">
        <v>2046</v>
      </c>
      <c r="K573" t="s">
        <v>3306</v>
      </c>
    </row>
    <row r="574" spans="7:11" x14ac:dyDescent="0.25">
      <c r="G574" t="s">
        <v>3268</v>
      </c>
      <c r="H574" t="s">
        <v>40</v>
      </c>
      <c r="I574" t="s">
        <v>2047</v>
      </c>
      <c r="J574" t="s">
        <v>2048</v>
      </c>
      <c r="K574" t="s">
        <v>12</v>
      </c>
    </row>
    <row r="575" spans="7:11" x14ac:dyDescent="0.25">
      <c r="G575" t="s">
        <v>3268</v>
      </c>
      <c r="H575" t="s">
        <v>40</v>
      </c>
      <c r="I575" t="s">
        <v>2049</v>
      </c>
      <c r="J575" t="s">
        <v>2050</v>
      </c>
      <c r="K575" t="s">
        <v>3307</v>
      </c>
    </row>
    <row r="576" spans="7:11" x14ac:dyDescent="0.25">
      <c r="G576" t="s">
        <v>868</v>
      </c>
      <c r="H576" t="s">
        <v>40</v>
      </c>
      <c r="I576" t="s">
        <v>665</v>
      </c>
      <c r="J576" t="s">
        <v>666</v>
      </c>
      <c r="K576" t="s">
        <v>3308</v>
      </c>
    </row>
    <row r="577" spans="7:11" x14ac:dyDescent="0.25">
      <c r="G577" t="s">
        <v>868</v>
      </c>
      <c r="H577" t="s">
        <v>40</v>
      </c>
      <c r="I577" t="s">
        <v>671</v>
      </c>
      <c r="J577" t="s">
        <v>672</v>
      </c>
      <c r="K577" t="s">
        <v>3309</v>
      </c>
    </row>
    <row r="578" spans="7:11" x14ac:dyDescent="0.25">
      <c r="G578" t="s">
        <v>868</v>
      </c>
      <c r="H578" t="s">
        <v>40</v>
      </c>
      <c r="I578" t="s">
        <v>673</v>
      </c>
      <c r="J578" t="s">
        <v>674</v>
      </c>
      <c r="K578" t="s">
        <v>3310</v>
      </c>
    </row>
    <row r="579" spans="7:11" x14ac:dyDescent="0.25">
      <c r="G579" t="s">
        <v>868</v>
      </c>
      <c r="H579" t="s">
        <v>40</v>
      </c>
      <c r="I579" t="s">
        <v>675</v>
      </c>
      <c r="J579" t="s">
        <v>676</v>
      </c>
      <c r="K579" t="s">
        <v>3311</v>
      </c>
    </row>
    <row r="580" spans="7:11" x14ac:dyDescent="0.25">
      <c r="G580" t="s">
        <v>868</v>
      </c>
      <c r="H580" t="s">
        <v>40</v>
      </c>
      <c r="I580" t="s">
        <v>678</v>
      </c>
      <c r="J580" t="s">
        <v>679</v>
      </c>
      <c r="K580" t="s">
        <v>3312</v>
      </c>
    </row>
    <row r="581" spans="7:11" x14ac:dyDescent="0.25">
      <c r="G581" t="s">
        <v>868</v>
      </c>
      <c r="H581" t="s">
        <v>40</v>
      </c>
      <c r="I581" t="s">
        <v>680</v>
      </c>
      <c r="J581" t="s">
        <v>681</v>
      </c>
      <c r="K581" t="s">
        <v>3313</v>
      </c>
    </row>
    <row r="582" spans="7:11" x14ac:dyDescent="0.25">
      <c r="G582" t="s">
        <v>868</v>
      </c>
      <c r="H582" t="s">
        <v>40</v>
      </c>
      <c r="I582" t="s">
        <v>684</v>
      </c>
      <c r="J582" t="s">
        <v>685</v>
      </c>
      <c r="K582" t="s">
        <v>3314</v>
      </c>
    </row>
    <row r="583" spans="7:11" x14ac:dyDescent="0.25">
      <c r="G583" t="s">
        <v>868</v>
      </c>
      <c r="H583" t="s">
        <v>40</v>
      </c>
      <c r="I583" t="s">
        <v>686</v>
      </c>
      <c r="J583" t="s">
        <v>687</v>
      </c>
      <c r="K583" t="s">
        <v>12</v>
      </c>
    </row>
    <row r="584" spans="7:11" x14ac:dyDescent="0.25">
      <c r="G584" t="s">
        <v>868</v>
      </c>
      <c r="H584" t="s">
        <v>40</v>
      </c>
      <c r="I584" t="s">
        <v>691</v>
      </c>
      <c r="J584" t="s">
        <v>692</v>
      </c>
      <c r="K584" t="s">
        <v>3315</v>
      </c>
    </row>
    <row r="585" spans="7:11" x14ac:dyDescent="0.25">
      <c r="G585" t="s">
        <v>868</v>
      </c>
      <c r="H585" t="s">
        <v>40</v>
      </c>
      <c r="I585" t="s">
        <v>694</v>
      </c>
      <c r="J585" t="s">
        <v>695</v>
      </c>
      <c r="K585" t="s">
        <v>12</v>
      </c>
    </row>
    <row r="586" spans="7:11" x14ac:dyDescent="0.25">
      <c r="G586" t="s">
        <v>868</v>
      </c>
      <c r="H586" t="s">
        <v>40</v>
      </c>
      <c r="I586" t="s">
        <v>1483</v>
      </c>
      <c r="J586" t="s">
        <v>1484</v>
      </c>
      <c r="K586" t="s">
        <v>12</v>
      </c>
    </row>
    <row r="587" spans="7:11" x14ac:dyDescent="0.25">
      <c r="G587" t="s">
        <v>868</v>
      </c>
      <c r="H587" t="s">
        <v>40</v>
      </c>
      <c r="I587" t="s">
        <v>703</v>
      </c>
      <c r="J587" t="s">
        <v>3316</v>
      </c>
      <c r="K587" t="s">
        <v>3317</v>
      </c>
    </row>
    <row r="588" spans="7:11" x14ac:dyDescent="0.25">
      <c r="G588" t="s">
        <v>868</v>
      </c>
      <c r="H588" t="s">
        <v>743</v>
      </c>
      <c r="I588" t="s">
        <v>868</v>
      </c>
      <c r="J588" t="s">
        <v>2060</v>
      </c>
      <c r="K588" t="s">
        <v>12</v>
      </c>
    </row>
    <row r="589" spans="7:11" x14ac:dyDescent="0.25">
      <c r="G589" t="s">
        <v>868</v>
      </c>
      <c r="H589" t="s">
        <v>40</v>
      </c>
      <c r="I589" t="s">
        <v>656</v>
      </c>
      <c r="J589" t="s">
        <v>705</v>
      </c>
      <c r="K589" t="s">
        <v>12</v>
      </c>
    </row>
    <row r="590" spans="7:11" x14ac:dyDescent="0.25">
      <c r="G590" t="s">
        <v>868</v>
      </c>
      <c r="H590" t="s">
        <v>40</v>
      </c>
      <c r="I590" t="s">
        <v>710</v>
      </c>
      <c r="J590" t="s">
        <v>711</v>
      </c>
      <c r="K590" t="s">
        <v>3318</v>
      </c>
    </row>
    <row r="591" spans="7:11" x14ac:dyDescent="0.25">
      <c r="G591" t="s">
        <v>868</v>
      </c>
      <c r="H591" t="s">
        <v>40</v>
      </c>
      <c r="I591" t="s">
        <v>713</v>
      </c>
      <c r="J591" t="s">
        <v>714</v>
      </c>
      <c r="K591" t="s">
        <v>12</v>
      </c>
    </row>
    <row r="592" spans="7:11" x14ac:dyDescent="0.25">
      <c r="G592" t="s">
        <v>868</v>
      </c>
      <c r="H592" t="s">
        <v>40</v>
      </c>
      <c r="I592" t="s">
        <v>716</v>
      </c>
      <c r="J592" t="s">
        <v>717</v>
      </c>
      <c r="K592" t="s">
        <v>3319</v>
      </c>
    </row>
    <row r="593" spans="7:11" x14ac:dyDescent="0.25">
      <c r="G593" t="s">
        <v>868</v>
      </c>
      <c r="H593" t="s">
        <v>40</v>
      </c>
      <c r="I593" t="s">
        <v>718</v>
      </c>
      <c r="J593" t="s">
        <v>719</v>
      </c>
      <c r="K593" t="s">
        <v>3320</v>
      </c>
    </row>
    <row r="594" spans="7:11" x14ac:dyDescent="0.25">
      <c r="G594" t="s">
        <v>868</v>
      </c>
      <c r="H594" t="s">
        <v>40</v>
      </c>
      <c r="I594" t="s">
        <v>721</v>
      </c>
      <c r="J594" t="s">
        <v>722</v>
      </c>
      <c r="K594" t="s">
        <v>3321</v>
      </c>
    </row>
    <row r="595" spans="7:11" x14ac:dyDescent="0.25">
      <c r="G595" t="s">
        <v>868</v>
      </c>
      <c r="H595" t="s">
        <v>40</v>
      </c>
      <c r="I595" t="s">
        <v>723</v>
      </c>
      <c r="J595" t="s">
        <v>724</v>
      </c>
      <c r="K595" t="s">
        <v>3322</v>
      </c>
    </row>
    <row r="596" spans="7:11" x14ac:dyDescent="0.25">
      <c r="G596" t="s">
        <v>868</v>
      </c>
      <c r="H596" t="s">
        <v>40</v>
      </c>
      <c r="I596" t="s">
        <v>725</v>
      </c>
      <c r="J596" t="s">
        <v>726</v>
      </c>
      <c r="K596" t="s">
        <v>3323</v>
      </c>
    </row>
    <row r="597" spans="7:11" x14ac:dyDescent="0.25">
      <c r="G597" t="s">
        <v>868</v>
      </c>
      <c r="H597" t="s">
        <v>40</v>
      </c>
      <c r="I597" t="s">
        <v>682</v>
      </c>
      <c r="J597" t="s">
        <v>727</v>
      </c>
      <c r="K597" t="s">
        <v>12</v>
      </c>
    </row>
    <row r="598" spans="7:11" x14ac:dyDescent="0.25">
      <c r="G598" t="s">
        <v>868</v>
      </c>
      <c r="H598" t="s">
        <v>40</v>
      </c>
      <c r="I598" t="s">
        <v>729</v>
      </c>
      <c r="J598" t="s">
        <v>730</v>
      </c>
      <c r="K598" t="s">
        <v>3324</v>
      </c>
    </row>
    <row r="599" spans="7:11" x14ac:dyDescent="0.25">
      <c r="G599" t="s">
        <v>744</v>
      </c>
      <c r="H599" t="s">
        <v>40</v>
      </c>
      <c r="I599" t="s">
        <v>665</v>
      </c>
      <c r="J599" t="s">
        <v>731</v>
      </c>
      <c r="K599" t="s">
        <v>3325</v>
      </c>
    </row>
    <row r="600" spans="7:11" x14ac:dyDescent="0.25">
      <c r="G600" t="s">
        <v>744</v>
      </c>
      <c r="H600" t="s">
        <v>40</v>
      </c>
      <c r="I600" t="s">
        <v>2552</v>
      </c>
      <c r="J600" t="s">
        <v>2553</v>
      </c>
      <c r="K600" t="s">
        <v>12</v>
      </c>
    </row>
    <row r="601" spans="7:11" x14ac:dyDescent="0.25">
      <c r="G601" t="s">
        <v>744</v>
      </c>
      <c r="H601" t="s">
        <v>40</v>
      </c>
      <c r="I601" t="s">
        <v>732</v>
      </c>
      <c r="J601" t="s">
        <v>733</v>
      </c>
      <c r="K601" t="s">
        <v>12</v>
      </c>
    </row>
    <row r="602" spans="7:11" x14ac:dyDescent="0.25">
      <c r="G602" t="s">
        <v>744</v>
      </c>
      <c r="H602" t="s">
        <v>40</v>
      </c>
      <c r="I602" t="s">
        <v>678</v>
      </c>
      <c r="J602" t="s">
        <v>734</v>
      </c>
      <c r="K602" t="s">
        <v>3326</v>
      </c>
    </row>
    <row r="603" spans="7:11" x14ac:dyDescent="0.25">
      <c r="G603" t="s">
        <v>744</v>
      </c>
      <c r="H603" t="s">
        <v>40</v>
      </c>
      <c r="I603" t="s">
        <v>2084</v>
      </c>
      <c r="J603" t="s">
        <v>2085</v>
      </c>
      <c r="K603" t="s">
        <v>12</v>
      </c>
    </row>
    <row r="604" spans="7:11" x14ac:dyDescent="0.25">
      <c r="G604" t="s">
        <v>744</v>
      </c>
      <c r="H604" t="s">
        <v>40</v>
      </c>
      <c r="I604" t="s">
        <v>680</v>
      </c>
      <c r="J604" t="s">
        <v>735</v>
      </c>
      <c r="K604" t="s">
        <v>3327</v>
      </c>
    </row>
    <row r="605" spans="7:11" x14ac:dyDescent="0.25">
      <c r="G605" t="s">
        <v>744</v>
      </c>
      <c r="H605" t="s">
        <v>40</v>
      </c>
      <c r="I605" t="s">
        <v>684</v>
      </c>
      <c r="J605" t="s">
        <v>736</v>
      </c>
      <c r="K605" t="s">
        <v>3328</v>
      </c>
    </row>
    <row r="606" spans="7:11" x14ac:dyDescent="0.25">
      <c r="G606" t="s">
        <v>744</v>
      </c>
      <c r="H606" t="s">
        <v>40</v>
      </c>
      <c r="I606" t="s">
        <v>737</v>
      </c>
      <c r="J606" t="s">
        <v>738</v>
      </c>
      <c r="K606" t="s">
        <v>12</v>
      </c>
    </row>
    <row r="607" spans="7:11" x14ac:dyDescent="0.25">
      <c r="G607" t="s">
        <v>744</v>
      </c>
      <c r="H607" t="s">
        <v>40</v>
      </c>
      <c r="I607" t="s">
        <v>271</v>
      </c>
      <c r="J607" t="s">
        <v>741</v>
      </c>
      <c r="K607" t="s">
        <v>12</v>
      </c>
    </row>
    <row r="608" spans="7:11" x14ac:dyDescent="0.25">
      <c r="G608" t="s">
        <v>744</v>
      </c>
      <c r="H608" t="s">
        <v>743</v>
      </c>
      <c r="I608" t="s">
        <v>744</v>
      </c>
      <c r="J608" t="s">
        <v>745</v>
      </c>
      <c r="K608" t="s">
        <v>12</v>
      </c>
    </row>
    <row r="609" spans="7:11" x14ac:dyDescent="0.25">
      <c r="G609" t="s">
        <v>744</v>
      </c>
      <c r="H609" t="s">
        <v>40</v>
      </c>
      <c r="I609" t="s">
        <v>691</v>
      </c>
      <c r="J609" t="s">
        <v>746</v>
      </c>
      <c r="K609" t="s">
        <v>3329</v>
      </c>
    </row>
    <row r="610" spans="7:11" x14ac:dyDescent="0.25">
      <c r="G610" t="s">
        <v>744</v>
      </c>
      <c r="H610" t="s">
        <v>40</v>
      </c>
      <c r="I610" t="s">
        <v>3330</v>
      </c>
      <c r="J610" t="s">
        <v>3331</v>
      </c>
      <c r="K610" t="s">
        <v>3332</v>
      </c>
    </row>
    <row r="611" spans="7:11" x14ac:dyDescent="0.25">
      <c r="G611" t="s">
        <v>744</v>
      </c>
      <c r="H611" t="s">
        <v>40</v>
      </c>
      <c r="I611" t="s">
        <v>749</v>
      </c>
      <c r="J611" t="s">
        <v>750</v>
      </c>
      <c r="K611" t="s">
        <v>12</v>
      </c>
    </row>
    <row r="612" spans="7:11" x14ac:dyDescent="0.25">
      <c r="G612" t="s">
        <v>744</v>
      </c>
      <c r="H612" t="s">
        <v>40</v>
      </c>
      <c r="I612" t="s">
        <v>752</v>
      </c>
      <c r="J612" t="s">
        <v>753</v>
      </c>
      <c r="K612" t="s">
        <v>3333</v>
      </c>
    </row>
    <row r="613" spans="7:11" x14ac:dyDescent="0.25">
      <c r="G613" t="s">
        <v>744</v>
      </c>
      <c r="H613" t="s">
        <v>40</v>
      </c>
      <c r="I613" t="s">
        <v>183</v>
      </c>
      <c r="J613" t="s">
        <v>2632</v>
      </c>
      <c r="K613" t="s">
        <v>12</v>
      </c>
    </row>
    <row r="614" spans="7:11" x14ac:dyDescent="0.25">
      <c r="G614" t="s">
        <v>744</v>
      </c>
      <c r="H614" t="s">
        <v>40</v>
      </c>
      <c r="I614" t="s">
        <v>2093</v>
      </c>
      <c r="J614" t="s">
        <v>2094</v>
      </c>
      <c r="K614" t="s">
        <v>3334</v>
      </c>
    </row>
    <row r="615" spans="7:11" x14ac:dyDescent="0.25">
      <c r="G615" t="s">
        <v>744</v>
      </c>
      <c r="H615" t="s">
        <v>40</v>
      </c>
      <c r="I615" t="s">
        <v>756</v>
      </c>
      <c r="J615" t="s">
        <v>757</v>
      </c>
      <c r="K615" t="s">
        <v>12</v>
      </c>
    </row>
    <row r="616" spans="7:11" x14ac:dyDescent="0.25">
      <c r="G616" t="s">
        <v>744</v>
      </c>
      <c r="H616" t="s">
        <v>40</v>
      </c>
      <c r="I616" t="s">
        <v>718</v>
      </c>
      <c r="J616" t="s">
        <v>758</v>
      </c>
      <c r="K616" t="s">
        <v>3335</v>
      </c>
    </row>
    <row r="617" spans="7:11" x14ac:dyDescent="0.25">
      <c r="G617" t="s">
        <v>744</v>
      </c>
      <c r="H617" t="s">
        <v>40</v>
      </c>
      <c r="I617" t="s">
        <v>2099</v>
      </c>
      <c r="J617" t="s">
        <v>2100</v>
      </c>
      <c r="K617" t="s">
        <v>3336</v>
      </c>
    </row>
    <row r="618" spans="7:11" x14ac:dyDescent="0.25">
      <c r="G618" t="s">
        <v>744</v>
      </c>
      <c r="H618" t="s">
        <v>40</v>
      </c>
      <c r="I618" t="s">
        <v>721</v>
      </c>
      <c r="J618" t="s">
        <v>759</v>
      </c>
      <c r="K618" t="s">
        <v>3337</v>
      </c>
    </row>
    <row r="619" spans="7:11" x14ac:dyDescent="0.25">
      <c r="G619" t="s">
        <v>744</v>
      </c>
      <c r="H619" t="s">
        <v>40</v>
      </c>
      <c r="I619" t="s">
        <v>682</v>
      </c>
      <c r="J619" t="s">
        <v>760</v>
      </c>
      <c r="K619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B810-9109-4ABF-B0AE-258E29627653}">
  <dimension ref="A1:G40"/>
  <sheetViews>
    <sheetView topLeftCell="E33" workbookViewId="0">
      <selection activeCell="O43" sqref="O43"/>
    </sheetView>
  </sheetViews>
  <sheetFormatPr defaultRowHeight="15" x14ac:dyDescent="0.25"/>
  <cols>
    <col min="6" max="6" width="8.7109375" customWidth="1"/>
  </cols>
  <sheetData>
    <row r="1" spans="1:7" ht="15.75" thickBot="1" x14ac:dyDescent="0.3">
      <c r="A1" s="37" t="s">
        <v>3338</v>
      </c>
      <c r="B1" s="38" t="s">
        <v>40</v>
      </c>
      <c r="C1" s="38" t="s">
        <v>3339</v>
      </c>
      <c r="D1" s="38" t="s">
        <v>839</v>
      </c>
      <c r="E1" s="39" t="s">
        <v>3340</v>
      </c>
      <c r="F1" s="39" t="s">
        <v>3341</v>
      </c>
      <c r="G1" s="39" t="s">
        <v>3342</v>
      </c>
    </row>
    <row r="2" spans="1:7" x14ac:dyDescent="0.25">
      <c r="A2" s="40" t="s">
        <v>3343</v>
      </c>
      <c r="B2" s="41" t="s">
        <v>1719</v>
      </c>
      <c r="C2" s="41" t="s">
        <v>271</v>
      </c>
      <c r="D2" s="41" t="s">
        <v>21</v>
      </c>
      <c r="E2" s="41">
        <v>2019</v>
      </c>
      <c r="F2" s="41" t="s">
        <v>3344</v>
      </c>
      <c r="G2" s="41" t="s">
        <v>3345</v>
      </c>
    </row>
    <row r="3" spans="1:7" x14ac:dyDescent="0.25">
      <c r="A3" s="42" t="s">
        <v>3346</v>
      </c>
      <c r="B3" s="43" t="s">
        <v>3347</v>
      </c>
      <c r="C3" s="43" t="s">
        <v>121</v>
      </c>
      <c r="D3" s="43" t="s">
        <v>21</v>
      </c>
      <c r="E3" s="43">
        <v>2019</v>
      </c>
      <c r="F3" s="43" t="s">
        <v>3344</v>
      </c>
      <c r="G3" s="44" t="s">
        <v>3345</v>
      </c>
    </row>
    <row r="4" spans="1:7" x14ac:dyDescent="0.25">
      <c r="A4" s="45" t="s">
        <v>3348</v>
      </c>
      <c r="B4" s="46" t="s">
        <v>3349</v>
      </c>
      <c r="C4" s="46" t="s">
        <v>645</v>
      </c>
      <c r="D4" s="46" t="s">
        <v>21</v>
      </c>
      <c r="E4" s="46">
        <v>2019</v>
      </c>
      <c r="F4" s="46" t="s">
        <v>3344</v>
      </c>
      <c r="G4" s="46" t="s">
        <v>3345</v>
      </c>
    </row>
    <row r="5" spans="1:7" x14ac:dyDescent="0.25">
      <c r="A5" s="42" t="s">
        <v>3350</v>
      </c>
      <c r="B5" s="43" t="s">
        <v>3330</v>
      </c>
      <c r="C5" s="43" t="s">
        <v>47</v>
      </c>
      <c r="D5" s="43" t="s">
        <v>21</v>
      </c>
      <c r="E5" s="43">
        <v>2019</v>
      </c>
      <c r="F5" s="43" t="s">
        <v>3344</v>
      </c>
      <c r="G5" s="44" t="s">
        <v>3345</v>
      </c>
    </row>
    <row r="6" spans="1:7" x14ac:dyDescent="0.25">
      <c r="A6" s="45" t="s">
        <v>3351</v>
      </c>
      <c r="B6" s="46" t="s">
        <v>1088</v>
      </c>
      <c r="C6" s="46" t="s">
        <v>121</v>
      </c>
      <c r="D6" s="46" t="s">
        <v>21</v>
      </c>
      <c r="E6" s="46">
        <v>2019</v>
      </c>
      <c r="F6" s="46" t="s">
        <v>3344</v>
      </c>
      <c r="G6" s="44" t="s">
        <v>3345</v>
      </c>
    </row>
    <row r="7" spans="1:7" x14ac:dyDescent="0.25">
      <c r="A7" s="42" t="s">
        <v>3352</v>
      </c>
      <c r="B7" s="43" t="s">
        <v>597</v>
      </c>
      <c r="C7" s="43" t="s">
        <v>645</v>
      </c>
      <c r="D7" s="43" t="s">
        <v>24</v>
      </c>
      <c r="E7" s="43">
        <v>2019</v>
      </c>
      <c r="F7" s="43" t="s">
        <v>3344</v>
      </c>
      <c r="G7" s="44" t="s">
        <v>3345</v>
      </c>
    </row>
    <row r="8" spans="1:7" x14ac:dyDescent="0.25">
      <c r="A8" s="45" t="s">
        <v>3353</v>
      </c>
      <c r="B8" s="46" t="s">
        <v>1850</v>
      </c>
      <c r="C8" s="46" t="s">
        <v>645</v>
      </c>
      <c r="D8" s="46" t="s">
        <v>24</v>
      </c>
      <c r="E8" s="46">
        <v>2019</v>
      </c>
      <c r="F8" s="46" t="s">
        <v>3344</v>
      </c>
      <c r="G8" s="44" t="s">
        <v>3345</v>
      </c>
    </row>
    <row r="9" spans="1:7" x14ac:dyDescent="0.25">
      <c r="A9" s="42" t="s">
        <v>3354</v>
      </c>
      <c r="B9" s="43" t="s">
        <v>1859</v>
      </c>
      <c r="C9" s="43" t="s">
        <v>645</v>
      </c>
      <c r="D9" s="43" t="s">
        <v>24</v>
      </c>
      <c r="E9" s="43">
        <v>2019</v>
      </c>
      <c r="F9" s="43" t="s">
        <v>3344</v>
      </c>
      <c r="G9" s="44" t="s">
        <v>3345</v>
      </c>
    </row>
    <row r="10" spans="1:7" x14ac:dyDescent="0.25">
      <c r="A10" s="45" t="s">
        <v>3355</v>
      </c>
      <c r="B10" s="46" t="s">
        <v>3356</v>
      </c>
      <c r="C10" s="46" t="s">
        <v>645</v>
      </c>
      <c r="D10" s="46" t="s">
        <v>21</v>
      </c>
      <c r="E10" s="46">
        <v>2019</v>
      </c>
      <c r="F10" s="46" t="s">
        <v>3344</v>
      </c>
      <c r="G10" s="44" t="s">
        <v>3345</v>
      </c>
    </row>
    <row r="11" spans="1:7" x14ac:dyDescent="0.25">
      <c r="A11" s="42" t="s">
        <v>3357</v>
      </c>
      <c r="B11" s="43" t="s">
        <v>3358</v>
      </c>
      <c r="C11" s="43" t="s">
        <v>271</v>
      </c>
      <c r="D11" s="43" t="s">
        <v>21</v>
      </c>
      <c r="E11" s="43">
        <v>2019</v>
      </c>
      <c r="F11" s="43" t="s">
        <v>3344</v>
      </c>
      <c r="G11" s="44" t="s">
        <v>3345</v>
      </c>
    </row>
    <row r="12" spans="1:7" x14ac:dyDescent="0.25">
      <c r="A12" s="45" t="s">
        <v>3359</v>
      </c>
      <c r="B12" s="46" t="s">
        <v>1879</v>
      </c>
      <c r="C12" s="46" t="s">
        <v>645</v>
      </c>
      <c r="D12" s="46" t="s">
        <v>24</v>
      </c>
      <c r="E12" s="46">
        <v>2019</v>
      </c>
      <c r="F12" s="46" t="s">
        <v>3344</v>
      </c>
      <c r="G12" s="44" t="s">
        <v>3345</v>
      </c>
    </row>
    <row r="13" spans="1:7" x14ac:dyDescent="0.25">
      <c r="A13" s="42" t="s">
        <v>3360</v>
      </c>
      <c r="B13" s="43" t="s">
        <v>3361</v>
      </c>
      <c r="C13" s="43" t="s">
        <v>47</v>
      </c>
      <c r="D13" s="43" t="s">
        <v>21</v>
      </c>
      <c r="E13" s="43">
        <v>2019</v>
      </c>
      <c r="F13" s="43" t="s">
        <v>3344</v>
      </c>
      <c r="G13" s="44" t="s">
        <v>3345</v>
      </c>
    </row>
    <row r="14" spans="1:7" x14ac:dyDescent="0.25">
      <c r="A14" s="45" t="s">
        <v>3362</v>
      </c>
      <c r="B14" s="46" t="s">
        <v>3363</v>
      </c>
      <c r="C14" s="46" t="s">
        <v>3364</v>
      </c>
      <c r="D14" s="46" t="s">
        <v>3365</v>
      </c>
      <c r="E14" s="46">
        <v>2019</v>
      </c>
      <c r="F14" s="46" t="s">
        <v>3344</v>
      </c>
      <c r="G14" s="46" t="s">
        <v>3345</v>
      </c>
    </row>
    <row r="15" spans="1:7" x14ac:dyDescent="0.25">
      <c r="A15" s="47" t="s">
        <v>3366</v>
      </c>
      <c r="B15" s="48" t="s">
        <v>3363</v>
      </c>
      <c r="C15" s="43" t="s">
        <v>3364</v>
      </c>
      <c r="D15" s="43" t="s">
        <v>3365</v>
      </c>
      <c r="E15" s="43">
        <v>2019</v>
      </c>
      <c r="F15" s="43" t="s">
        <v>3344</v>
      </c>
      <c r="G15" s="43" t="s">
        <v>3345</v>
      </c>
    </row>
    <row r="16" spans="1:7" x14ac:dyDescent="0.25">
      <c r="A16" s="45" t="s">
        <v>3367</v>
      </c>
      <c r="B16" s="46" t="s">
        <v>3363</v>
      </c>
      <c r="C16" s="46" t="s">
        <v>3364</v>
      </c>
      <c r="D16" s="46" t="s">
        <v>3365</v>
      </c>
      <c r="E16" s="46">
        <v>2019</v>
      </c>
      <c r="F16" s="46" t="s">
        <v>3344</v>
      </c>
      <c r="G16" s="46" t="s">
        <v>3345</v>
      </c>
    </row>
    <row r="17" spans="1:7" x14ac:dyDescent="0.25">
      <c r="A17" s="42" t="s">
        <v>3368</v>
      </c>
      <c r="B17" s="43" t="s">
        <v>3363</v>
      </c>
      <c r="C17" s="43" t="s">
        <v>3364</v>
      </c>
      <c r="D17" s="43" t="s">
        <v>3365</v>
      </c>
      <c r="E17" s="43">
        <v>2019</v>
      </c>
      <c r="F17" s="43" t="s">
        <v>3344</v>
      </c>
      <c r="G17" s="43" t="s">
        <v>3345</v>
      </c>
    </row>
    <row r="18" spans="1:7" x14ac:dyDescent="0.25">
      <c r="A18" s="45" t="s">
        <v>3369</v>
      </c>
      <c r="B18" s="46" t="s">
        <v>3349</v>
      </c>
      <c r="C18" s="46" t="s">
        <v>3370</v>
      </c>
      <c r="D18" s="46" t="s">
        <v>24</v>
      </c>
      <c r="E18" s="46">
        <v>2019</v>
      </c>
      <c r="F18" s="46" t="s">
        <v>3344</v>
      </c>
      <c r="G18" s="46" t="s">
        <v>3345</v>
      </c>
    </row>
    <row r="19" spans="1:7" x14ac:dyDescent="0.25">
      <c r="A19" s="42" t="s">
        <v>3371</v>
      </c>
      <c r="B19" s="43" t="s">
        <v>3372</v>
      </c>
      <c r="C19" s="43" t="s">
        <v>645</v>
      </c>
      <c r="D19" s="43" t="s">
        <v>3373</v>
      </c>
      <c r="E19" s="43">
        <v>2019</v>
      </c>
      <c r="F19" s="43" t="s">
        <v>3344</v>
      </c>
      <c r="G19" s="43" t="s">
        <v>3345</v>
      </c>
    </row>
    <row r="20" spans="1:7" x14ac:dyDescent="0.25">
      <c r="A20" s="45" t="s">
        <v>3374</v>
      </c>
      <c r="B20" s="46" t="s">
        <v>350</v>
      </c>
      <c r="C20" s="46" t="s">
        <v>130</v>
      </c>
      <c r="D20" s="46" t="s">
        <v>2789</v>
      </c>
      <c r="E20" s="46">
        <v>2019</v>
      </c>
      <c r="F20" s="46" t="s">
        <v>3344</v>
      </c>
      <c r="G20" s="46" t="s">
        <v>3345</v>
      </c>
    </row>
    <row r="21" spans="1:7" x14ac:dyDescent="0.25">
      <c r="A21" s="42" t="s">
        <v>3375</v>
      </c>
      <c r="B21" s="43" t="s">
        <v>412</v>
      </c>
      <c r="C21" s="43" t="s">
        <v>51</v>
      </c>
      <c r="D21" s="43" t="s">
        <v>2789</v>
      </c>
      <c r="E21" s="43">
        <v>2019</v>
      </c>
      <c r="F21" s="43" t="s">
        <v>3344</v>
      </c>
      <c r="G21" s="44" t="s">
        <v>3345</v>
      </c>
    </row>
    <row r="22" spans="1:7" x14ac:dyDescent="0.25">
      <c r="A22" s="45" t="s">
        <v>3376</v>
      </c>
      <c r="B22" s="46" t="s">
        <v>1506</v>
      </c>
      <c r="C22" s="46" t="s">
        <v>3370</v>
      </c>
      <c r="D22" s="46" t="s">
        <v>2789</v>
      </c>
      <c r="E22" s="46">
        <v>2019</v>
      </c>
      <c r="F22" s="46" t="s">
        <v>3344</v>
      </c>
      <c r="G22" s="44" t="s">
        <v>3345</v>
      </c>
    </row>
    <row r="23" spans="1:7" x14ac:dyDescent="0.25">
      <c r="A23" s="42" t="s">
        <v>3377</v>
      </c>
      <c r="B23" s="43" t="s">
        <v>2997</v>
      </c>
      <c r="C23" s="43" t="s">
        <v>3370</v>
      </c>
      <c r="D23" s="43" t="s">
        <v>24</v>
      </c>
      <c r="E23" s="43">
        <v>2019</v>
      </c>
      <c r="F23" s="43" t="s">
        <v>3344</v>
      </c>
      <c r="G23" s="43" t="s">
        <v>3345</v>
      </c>
    </row>
    <row r="24" spans="1:7" x14ac:dyDescent="0.25">
      <c r="A24" s="45" t="s">
        <v>3378</v>
      </c>
      <c r="B24" s="46" t="s">
        <v>3379</v>
      </c>
      <c r="C24" s="46" t="s">
        <v>3380</v>
      </c>
      <c r="D24" s="46" t="s">
        <v>2789</v>
      </c>
      <c r="E24" s="46">
        <v>2019</v>
      </c>
      <c r="F24" s="46" t="s">
        <v>3344</v>
      </c>
      <c r="G24" s="46" t="s">
        <v>3345</v>
      </c>
    </row>
    <row r="25" spans="1:7" x14ac:dyDescent="0.25">
      <c r="A25" s="42" t="s">
        <v>3381</v>
      </c>
      <c r="B25" s="43" t="s">
        <v>418</v>
      </c>
      <c r="C25" s="43" t="s">
        <v>78</v>
      </c>
      <c r="D25" s="43" t="s">
        <v>2789</v>
      </c>
      <c r="E25" s="43">
        <v>2019</v>
      </c>
      <c r="F25" s="43" t="s">
        <v>3344</v>
      </c>
      <c r="G25" s="43" t="s">
        <v>3345</v>
      </c>
    </row>
    <row r="26" spans="1:7" x14ac:dyDescent="0.25">
      <c r="A26" s="45" t="s">
        <v>3382</v>
      </c>
      <c r="B26" s="46" t="s">
        <v>3383</v>
      </c>
      <c r="C26" s="46" t="s">
        <v>115</v>
      </c>
      <c r="D26" s="46" t="s">
        <v>2824</v>
      </c>
      <c r="E26" s="46">
        <v>2019</v>
      </c>
      <c r="F26" s="46" t="s">
        <v>3344</v>
      </c>
      <c r="G26" s="44" t="s">
        <v>3345</v>
      </c>
    </row>
    <row r="27" spans="1:7" x14ac:dyDescent="0.25">
      <c r="A27" s="42" t="s">
        <v>3384</v>
      </c>
      <c r="B27" s="43" t="s">
        <v>559</v>
      </c>
      <c r="C27" s="43" t="s">
        <v>3385</v>
      </c>
      <c r="D27" s="43" t="s">
        <v>2789</v>
      </c>
      <c r="E27" s="43">
        <v>2019</v>
      </c>
      <c r="F27" s="43" t="s">
        <v>3344</v>
      </c>
      <c r="G27" s="44" t="s">
        <v>3345</v>
      </c>
    </row>
    <row r="28" spans="1:7" x14ac:dyDescent="0.25">
      <c r="A28" s="45" t="s">
        <v>3386</v>
      </c>
      <c r="B28" s="46" t="s">
        <v>541</v>
      </c>
      <c r="C28" s="46" t="s">
        <v>51</v>
      </c>
      <c r="D28" s="46" t="s">
        <v>2789</v>
      </c>
      <c r="E28" s="46">
        <v>2019</v>
      </c>
      <c r="F28" s="46" t="s">
        <v>3344</v>
      </c>
      <c r="G28" s="44" t="s">
        <v>3345</v>
      </c>
    </row>
    <row r="29" spans="1:7" x14ac:dyDescent="0.25">
      <c r="A29" s="47" t="s">
        <v>3387</v>
      </c>
      <c r="B29" s="48" t="s">
        <v>3388</v>
      </c>
      <c r="C29" s="43" t="s">
        <v>47</v>
      </c>
      <c r="D29" s="43" t="s">
        <v>2789</v>
      </c>
      <c r="E29" s="43">
        <v>2019</v>
      </c>
      <c r="F29" s="43" t="s">
        <v>3344</v>
      </c>
      <c r="G29" s="43" t="s">
        <v>3345</v>
      </c>
    </row>
    <row r="30" spans="1:7" x14ac:dyDescent="0.25">
      <c r="A30" s="45" t="s">
        <v>3389</v>
      </c>
      <c r="B30" s="46" t="s">
        <v>3349</v>
      </c>
      <c r="C30" s="46" t="s">
        <v>121</v>
      </c>
      <c r="D30" s="46" t="s">
        <v>24</v>
      </c>
      <c r="E30" s="46">
        <v>2019</v>
      </c>
      <c r="F30" s="46" t="s">
        <v>3344</v>
      </c>
      <c r="G30" s="44" t="s">
        <v>3345</v>
      </c>
    </row>
    <row r="31" spans="1:7" x14ac:dyDescent="0.25">
      <c r="A31" s="42" t="s">
        <v>3390</v>
      </c>
      <c r="B31" s="43" t="s">
        <v>447</v>
      </c>
      <c r="C31" s="43" t="s">
        <v>47</v>
      </c>
      <c r="D31" s="43" t="s">
        <v>2789</v>
      </c>
      <c r="E31" s="43">
        <v>2019</v>
      </c>
      <c r="F31" s="43" t="s">
        <v>3344</v>
      </c>
      <c r="G31" s="43" t="s">
        <v>3345</v>
      </c>
    </row>
    <row r="32" spans="1:7" x14ac:dyDescent="0.25">
      <c r="A32" s="45" t="s">
        <v>3391</v>
      </c>
      <c r="B32" s="46" t="s">
        <v>2882</v>
      </c>
      <c r="C32" s="46" t="s">
        <v>130</v>
      </c>
      <c r="D32" s="46" t="s">
        <v>2789</v>
      </c>
      <c r="E32" s="46">
        <v>2019</v>
      </c>
      <c r="F32" s="46" t="s">
        <v>3344</v>
      </c>
      <c r="G32" s="46" t="s">
        <v>3345</v>
      </c>
    </row>
    <row r="33" spans="1:7" x14ac:dyDescent="0.25">
      <c r="A33" s="42" t="s">
        <v>3392</v>
      </c>
      <c r="B33" s="43" t="s">
        <v>3393</v>
      </c>
      <c r="C33" s="43" t="s">
        <v>152</v>
      </c>
      <c r="D33" s="43" t="s">
        <v>24</v>
      </c>
      <c r="E33" s="43">
        <v>2019</v>
      </c>
      <c r="F33" s="43" t="s">
        <v>3344</v>
      </c>
      <c r="G33" s="43" t="s">
        <v>3345</v>
      </c>
    </row>
    <row r="34" spans="1:7" x14ac:dyDescent="0.25">
      <c r="A34" s="45" t="s">
        <v>3394</v>
      </c>
      <c r="B34" s="46" t="s">
        <v>1625</v>
      </c>
      <c r="C34" s="46" t="s">
        <v>608</v>
      </c>
      <c r="D34" s="46" t="s">
        <v>2789</v>
      </c>
      <c r="E34" s="46">
        <v>2019</v>
      </c>
      <c r="F34" s="46" t="s">
        <v>3344</v>
      </c>
      <c r="G34" s="46" t="s">
        <v>3345</v>
      </c>
    </row>
    <row r="35" spans="1:7" x14ac:dyDescent="0.25">
      <c r="A35" s="42" t="s">
        <v>3395</v>
      </c>
      <c r="B35" s="43" t="s">
        <v>100</v>
      </c>
      <c r="C35" s="43" t="s">
        <v>78</v>
      </c>
      <c r="D35" s="43" t="s">
        <v>2789</v>
      </c>
      <c r="E35" s="43">
        <v>2019</v>
      </c>
      <c r="F35" s="43" t="s">
        <v>3344</v>
      </c>
      <c r="G35" s="43" t="s">
        <v>3345</v>
      </c>
    </row>
    <row r="36" spans="1:7" x14ac:dyDescent="0.25">
      <c r="A36" s="45" t="s">
        <v>3396</v>
      </c>
      <c r="B36" s="46" t="s">
        <v>146</v>
      </c>
      <c r="C36" s="46" t="s">
        <v>148</v>
      </c>
      <c r="D36" s="46" t="s">
        <v>24</v>
      </c>
      <c r="E36" s="46">
        <v>2019</v>
      </c>
      <c r="F36" s="46" t="s">
        <v>3344</v>
      </c>
      <c r="G36" s="46" t="s">
        <v>3345</v>
      </c>
    </row>
    <row r="37" spans="1:7" x14ac:dyDescent="0.25">
      <c r="A37" s="42" t="s">
        <v>3397</v>
      </c>
      <c r="B37" s="43" t="s">
        <v>3398</v>
      </c>
      <c r="C37" s="43" t="s">
        <v>51</v>
      </c>
      <c r="D37" s="43" t="s">
        <v>24</v>
      </c>
      <c r="E37" s="43">
        <v>2019</v>
      </c>
      <c r="F37" s="43" t="s">
        <v>3344</v>
      </c>
      <c r="G37" s="43" t="s">
        <v>3345</v>
      </c>
    </row>
    <row r="38" spans="1:7" x14ac:dyDescent="0.25">
      <c r="A38" s="45" t="s">
        <v>3399</v>
      </c>
      <c r="B38" s="46" t="s">
        <v>3400</v>
      </c>
      <c r="C38" s="46" t="s">
        <v>608</v>
      </c>
      <c r="D38" s="46" t="s">
        <v>24</v>
      </c>
      <c r="E38" s="46">
        <v>2019</v>
      </c>
      <c r="F38" s="46" t="s">
        <v>3344</v>
      </c>
      <c r="G38" s="46" t="s">
        <v>3345</v>
      </c>
    </row>
    <row r="39" spans="1:7" x14ac:dyDescent="0.25">
      <c r="A39" s="47" t="s">
        <v>3401</v>
      </c>
      <c r="B39" s="48" t="s">
        <v>3349</v>
      </c>
      <c r="C39" s="43" t="s">
        <v>608</v>
      </c>
      <c r="D39" s="43" t="s">
        <v>2789</v>
      </c>
      <c r="E39" s="43">
        <v>2019</v>
      </c>
      <c r="F39" s="43" t="s">
        <v>3344</v>
      </c>
      <c r="G39" s="43" t="s">
        <v>3345</v>
      </c>
    </row>
    <row r="40" spans="1:7" x14ac:dyDescent="0.25">
      <c r="A40" s="45" t="s">
        <v>3402</v>
      </c>
      <c r="B40" s="46" t="s">
        <v>2538</v>
      </c>
      <c r="C40" s="46" t="s">
        <v>121</v>
      </c>
      <c r="D40" s="46" t="s">
        <v>2824</v>
      </c>
      <c r="E40" s="46">
        <v>2019</v>
      </c>
      <c r="F40" s="46" t="s">
        <v>3344</v>
      </c>
      <c r="G40" s="46" t="s">
        <v>3345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A002-2AF1-491A-B5D6-5A7267773029}">
  <sheetPr filterMode="1"/>
  <dimension ref="A1:AG958"/>
  <sheetViews>
    <sheetView topLeftCell="A159" zoomScale="85" zoomScaleNormal="85" workbookViewId="0">
      <selection activeCell="F171" sqref="F171"/>
    </sheetView>
  </sheetViews>
  <sheetFormatPr defaultRowHeight="15" x14ac:dyDescent="0.25"/>
  <cols>
    <col min="1" max="1" width="24" customWidth="1"/>
    <col min="2" max="2" width="13.42578125" customWidth="1"/>
    <col min="3" max="3" width="20.85546875" customWidth="1"/>
    <col min="4" max="13" width="10.5703125" customWidth="1"/>
    <col min="14" max="14" width="12.140625" bestFit="1" customWidth="1"/>
    <col min="15" max="15" width="18.5703125" bestFit="1" customWidth="1"/>
    <col min="16" max="16" width="10.140625" bestFit="1" customWidth="1"/>
    <col min="17" max="17" width="30" bestFit="1" customWidth="1"/>
    <col min="18" max="21" width="21.7109375" bestFit="1" customWidth="1"/>
    <col min="22" max="22" width="26.28515625" bestFit="1" customWidth="1"/>
    <col min="23" max="23" width="16.5703125" bestFit="1" customWidth="1"/>
    <col min="24" max="24" width="14.85546875" bestFit="1" customWidth="1"/>
    <col min="25" max="25" width="12.7109375" bestFit="1" customWidth="1"/>
    <col min="26" max="26" width="17.5703125" bestFit="1" customWidth="1"/>
    <col min="27" max="27" width="17.28515625" bestFit="1" customWidth="1"/>
    <col min="28" max="28" width="16.42578125" bestFit="1" customWidth="1"/>
    <col min="29" max="29" width="27.85546875" bestFit="1" customWidth="1"/>
    <col min="30" max="30" width="10.42578125" bestFit="1" customWidth="1"/>
    <col min="31" max="33" width="10.140625" bestFit="1" customWidth="1"/>
  </cols>
  <sheetData>
    <row r="1" spans="1:14" ht="15.75" thickBot="1" x14ac:dyDescent="0.3">
      <c r="A1" s="56" t="s">
        <v>29</v>
      </c>
      <c r="B1" s="57" t="s">
        <v>10</v>
      </c>
      <c r="C1" s="57" t="s">
        <v>3403</v>
      </c>
      <c r="D1" s="58" t="s">
        <v>3404</v>
      </c>
      <c r="E1" s="58" t="s">
        <v>3405</v>
      </c>
      <c r="F1" s="71" t="s">
        <v>3406</v>
      </c>
      <c r="H1" s="155" t="s">
        <v>2404</v>
      </c>
      <c r="I1" s="156" t="s">
        <v>3407</v>
      </c>
      <c r="J1" s="156" t="s">
        <v>3408</v>
      </c>
      <c r="K1" s="156" t="s">
        <v>3409</v>
      </c>
      <c r="L1" s="156" t="s">
        <v>3410</v>
      </c>
      <c r="M1" s="156" t="s">
        <v>3411</v>
      </c>
      <c r="N1" s="156" t="s">
        <v>3412</v>
      </c>
    </row>
    <row r="2" spans="1:14" ht="30.75" thickBot="1" x14ac:dyDescent="0.3">
      <c r="A2" s="213" t="s">
        <v>903</v>
      </c>
      <c r="B2" s="59" t="s">
        <v>3413</v>
      </c>
      <c r="C2" s="59">
        <v>245</v>
      </c>
      <c r="D2" s="58">
        <v>240</v>
      </c>
      <c r="E2" s="58">
        <f>C2-D2</f>
        <v>5</v>
      </c>
      <c r="H2" s="157">
        <v>1</v>
      </c>
      <c r="I2" s="158" t="s">
        <v>3414</v>
      </c>
      <c r="J2" s="158" t="s">
        <v>3415</v>
      </c>
      <c r="K2" s="158" t="s">
        <v>3416</v>
      </c>
      <c r="L2" s="158" t="s">
        <v>3417</v>
      </c>
      <c r="M2" s="159" t="s">
        <v>3418</v>
      </c>
      <c r="N2" s="158" t="s">
        <v>227</v>
      </c>
    </row>
    <row r="3" spans="1:14" ht="29.1" customHeight="1" thickBot="1" x14ac:dyDescent="0.3">
      <c r="A3" s="212"/>
      <c r="B3" s="59" t="s">
        <v>3419</v>
      </c>
      <c r="C3" s="59">
        <v>44</v>
      </c>
      <c r="D3" s="58">
        <v>44</v>
      </c>
      <c r="E3" s="58">
        <f t="shared" ref="E3:E21" si="0">C3-D3</f>
        <v>0</v>
      </c>
      <c r="H3" s="157">
        <v>2</v>
      </c>
      <c r="I3" s="158" t="s">
        <v>3414</v>
      </c>
      <c r="J3" s="158" t="s">
        <v>3415</v>
      </c>
      <c r="K3" s="158" t="s">
        <v>3416</v>
      </c>
      <c r="L3" s="158" t="s">
        <v>173</v>
      </c>
      <c r="M3" s="159" t="s">
        <v>3420</v>
      </c>
      <c r="N3" s="158" t="s">
        <v>227</v>
      </c>
    </row>
    <row r="4" spans="1:14" ht="57.95" customHeight="1" thickBot="1" x14ac:dyDescent="0.3">
      <c r="A4" s="211" t="s">
        <v>904</v>
      </c>
      <c r="B4" s="59" t="s">
        <v>3421</v>
      </c>
      <c r="C4" s="59">
        <v>5</v>
      </c>
      <c r="D4" s="58">
        <v>5</v>
      </c>
      <c r="E4" s="58">
        <f t="shared" si="0"/>
        <v>0</v>
      </c>
      <c r="H4" s="157">
        <v>3</v>
      </c>
      <c r="I4" s="158" t="s">
        <v>3414</v>
      </c>
      <c r="J4" s="158" t="s">
        <v>3415</v>
      </c>
      <c r="K4" s="158" t="s">
        <v>3416</v>
      </c>
      <c r="L4" s="158" t="s">
        <v>3422</v>
      </c>
      <c r="M4" s="159" t="s">
        <v>3423</v>
      </c>
      <c r="N4" s="158" t="s">
        <v>227</v>
      </c>
    </row>
    <row r="5" spans="1:14" ht="29.1" customHeight="1" thickBot="1" x14ac:dyDescent="0.3">
      <c r="A5" s="212"/>
      <c r="B5" s="59" t="s">
        <v>3424</v>
      </c>
      <c r="C5" s="59">
        <v>37</v>
      </c>
      <c r="D5" s="58">
        <v>37</v>
      </c>
      <c r="E5" s="58">
        <f t="shared" si="0"/>
        <v>0</v>
      </c>
      <c r="H5" s="157">
        <v>4</v>
      </c>
      <c r="I5" s="158" t="s">
        <v>3414</v>
      </c>
      <c r="J5" s="158" t="s">
        <v>3415</v>
      </c>
      <c r="K5" s="158" t="s">
        <v>3416</v>
      </c>
      <c r="L5" s="158" t="s">
        <v>78</v>
      </c>
      <c r="M5" s="159" t="s">
        <v>3425</v>
      </c>
      <c r="N5" s="158" t="s">
        <v>227</v>
      </c>
    </row>
    <row r="6" spans="1:14" ht="41.25" customHeight="1" thickBot="1" x14ac:dyDescent="0.3">
      <c r="A6" s="211" t="s">
        <v>905</v>
      </c>
      <c r="B6" s="62" t="s">
        <v>3426</v>
      </c>
      <c r="C6" s="62">
        <v>12</v>
      </c>
      <c r="D6" s="58">
        <v>11</v>
      </c>
      <c r="E6" s="58">
        <f t="shared" si="0"/>
        <v>1</v>
      </c>
      <c r="H6" s="157">
        <v>5</v>
      </c>
      <c r="I6" s="158" t="s">
        <v>3414</v>
      </c>
      <c r="J6" s="158" t="s">
        <v>3415</v>
      </c>
      <c r="K6" s="158" t="s">
        <v>3416</v>
      </c>
      <c r="L6" s="158" t="s">
        <v>3427</v>
      </c>
      <c r="M6" s="159" t="s">
        <v>3428</v>
      </c>
      <c r="N6" s="158" t="s">
        <v>105</v>
      </c>
    </row>
    <row r="7" spans="1:14" ht="29.1" customHeight="1" thickBot="1" x14ac:dyDescent="0.3">
      <c r="A7" s="212"/>
      <c r="B7" s="62" t="s">
        <v>3429</v>
      </c>
      <c r="C7" s="62">
        <v>19</v>
      </c>
      <c r="D7" s="58">
        <v>15</v>
      </c>
      <c r="E7" s="58">
        <f t="shared" si="0"/>
        <v>4</v>
      </c>
      <c r="H7" s="157">
        <v>6</v>
      </c>
      <c r="I7" s="158" t="s">
        <v>3414</v>
      </c>
      <c r="J7" s="158" t="s">
        <v>3415</v>
      </c>
      <c r="K7" s="158" t="s">
        <v>3416</v>
      </c>
      <c r="L7" s="158" t="s">
        <v>3430</v>
      </c>
      <c r="M7" s="159" t="s">
        <v>3431</v>
      </c>
      <c r="N7" s="158" t="s">
        <v>105</v>
      </c>
    </row>
    <row r="8" spans="1:14" ht="57.95" customHeight="1" thickBot="1" x14ac:dyDescent="0.3">
      <c r="A8" s="211" t="s">
        <v>906</v>
      </c>
      <c r="B8" s="62" t="s">
        <v>3432</v>
      </c>
      <c r="C8" s="59">
        <v>8</v>
      </c>
      <c r="D8" s="58">
        <v>9</v>
      </c>
      <c r="E8" s="58">
        <f t="shared" si="0"/>
        <v>-1</v>
      </c>
      <c r="H8" s="157">
        <v>7</v>
      </c>
      <c r="I8" s="158" t="s">
        <v>3414</v>
      </c>
      <c r="J8" s="158" t="s">
        <v>3415</v>
      </c>
      <c r="K8" s="158" t="s">
        <v>3416</v>
      </c>
      <c r="L8" s="158" t="s">
        <v>106</v>
      </c>
      <c r="M8" s="159" t="s">
        <v>104</v>
      </c>
      <c r="N8" s="158" t="s">
        <v>105</v>
      </c>
    </row>
    <row r="9" spans="1:14" ht="29.1" customHeight="1" thickBot="1" x14ac:dyDescent="0.3">
      <c r="A9" s="212"/>
      <c r="B9" s="62" t="s">
        <v>3433</v>
      </c>
      <c r="C9" s="59">
        <v>37</v>
      </c>
      <c r="D9" s="58">
        <v>19</v>
      </c>
      <c r="E9" s="58">
        <f t="shared" si="0"/>
        <v>18</v>
      </c>
      <c r="H9" s="157">
        <v>8</v>
      </c>
      <c r="I9" s="158" t="s">
        <v>3414</v>
      </c>
      <c r="J9" s="158" t="s">
        <v>3434</v>
      </c>
      <c r="K9" s="158" t="s">
        <v>3435</v>
      </c>
      <c r="L9" s="158" t="s">
        <v>3409</v>
      </c>
      <c r="M9" s="159" t="s">
        <v>3436</v>
      </c>
      <c r="N9" s="158" t="s">
        <v>3409</v>
      </c>
    </row>
    <row r="10" spans="1:14" ht="14.45" customHeight="1" thickBot="1" x14ac:dyDescent="0.3">
      <c r="A10" s="211" t="s">
        <v>907</v>
      </c>
      <c r="B10" s="59" t="s">
        <v>3437</v>
      </c>
      <c r="C10" s="59">
        <v>4</v>
      </c>
      <c r="D10" s="58">
        <v>4</v>
      </c>
      <c r="E10" s="58">
        <f t="shared" si="0"/>
        <v>0</v>
      </c>
      <c r="H10" s="157">
        <v>9</v>
      </c>
      <c r="I10" s="158" t="s">
        <v>3414</v>
      </c>
      <c r="J10" s="158" t="s">
        <v>3434</v>
      </c>
      <c r="K10" s="158" t="s">
        <v>2824</v>
      </c>
      <c r="L10" s="158" t="s">
        <v>3409</v>
      </c>
      <c r="M10" s="159" t="s">
        <v>3438</v>
      </c>
      <c r="N10" s="158" t="s">
        <v>3409</v>
      </c>
    </row>
    <row r="11" spans="1:14" ht="29.1" customHeight="1" thickBot="1" x14ac:dyDescent="0.3">
      <c r="A11" s="212"/>
      <c r="B11" s="59" t="s">
        <v>3439</v>
      </c>
      <c r="C11" s="59">
        <v>28</v>
      </c>
      <c r="D11" s="58">
        <v>28</v>
      </c>
      <c r="E11" s="58">
        <f t="shared" si="0"/>
        <v>0</v>
      </c>
      <c r="H11" s="157">
        <v>10</v>
      </c>
      <c r="I11" s="158" t="s">
        <v>3414</v>
      </c>
      <c r="J11" s="158" t="s">
        <v>3434</v>
      </c>
      <c r="K11" s="158" t="s">
        <v>3440</v>
      </c>
      <c r="L11" s="158" t="s">
        <v>3409</v>
      </c>
      <c r="M11" s="159" t="s">
        <v>3441</v>
      </c>
      <c r="N11" s="158" t="s">
        <v>3409</v>
      </c>
    </row>
    <row r="12" spans="1:14" ht="14.45" customHeight="1" thickBot="1" x14ac:dyDescent="0.3">
      <c r="A12" s="219" t="s">
        <v>870</v>
      </c>
      <c r="B12" s="59" t="s">
        <v>3442</v>
      </c>
      <c r="C12" s="59">
        <v>6</v>
      </c>
      <c r="D12" s="58">
        <v>6</v>
      </c>
      <c r="E12" s="58">
        <f t="shared" si="0"/>
        <v>0</v>
      </c>
      <c r="H12" s="157">
        <v>11</v>
      </c>
      <c r="I12" s="158" t="s">
        <v>3414</v>
      </c>
      <c r="J12" s="158" t="s">
        <v>3434</v>
      </c>
      <c r="K12" s="158" t="s">
        <v>3443</v>
      </c>
      <c r="L12" s="158" t="s">
        <v>3409</v>
      </c>
      <c r="M12" s="159" t="s">
        <v>3444</v>
      </c>
      <c r="N12" s="158" t="s">
        <v>3409</v>
      </c>
    </row>
    <row r="13" spans="1:14" ht="29.1" customHeight="1" thickBot="1" x14ac:dyDescent="0.3">
      <c r="A13" s="220"/>
      <c r="B13" s="59" t="s">
        <v>3445</v>
      </c>
      <c r="C13" s="59">
        <v>62</v>
      </c>
      <c r="D13" s="58">
        <v>59</v>
      </c>
      <c r="E13" s="58">
        <f t="shared" si="0"/>
        <v>3</v>
      </c>
      <c r="H13" s="157">
        <v>12</v>
      </c>
      <c r="I13" s="158" t="s">
        <v>3414</v>
      </c>
      <c r="J13" s="158" t="s">
        <v>3434</v>
      </c>
      <c r="K13" s="158" t="s">
        <v>3373</v>
      </c>
      <c r="L13" s="158" t="s">
        <v>3409</v>
      </c>
      <c r="M13" s="159" t="s">
        <v>3446</v>
      </c>
      <c r="N13" s="158" t="s">
        <v>3409</v>
      </c>
    </row>
    <row r="14" spans="1:14" ht="34.5" customHeight="1" thickBot="1" x14ac:dyDescent="0.3">
      <c r="A14" s="219" t="s">
        <v>909</v>
      </c>
      <c r="B14" s="208" t="s">
        <v>3447</v>
      </c>
      <c r="C14" s="214">
        <v>49</v>
      </c>
      <c r="D14" s="200">
        <v>44</v>
      </c>
      <c r="E14" s="58">
        <f t="shared" si="0"/>
        <v>5</v>
      </c>
      <c r="H14" s="157">
        <v>13</v>
      </c>
      <c r="I14" s="158" t="s">
        <v>3414</v>
      </c>
      <c r="J14" s="158" t="s">
        <v>3434</v>
      </c>
      <c r="K14" s="158" t="s">
        <v>3448</v>
      </c>
      <c r="L14" s="158" t="s">
        <v>3409</v>
      </c>
      <c r="M14" s="159" t="s">
        <v>3449</v>
      </c>
      <c r="N14" s="158" t="s">
        <v>3409</v>
      </c>
    </row>
    <row r="15" spans="1:14" ht="40.5" customHeight="1" thickBot="1" x14ac:dyDescent="0.3">
      <c r="A15" s="220"/>
      <c r="B15" s="208"/>
      <c r="C15" s="215"/>
      <c r="D15" s="200"/>
      <c r="E15" s="58">
        <f t="shared" si="0"/>
        <v>0</v>
      </c>
      <c r="H15" s="157">
        <v>14</v>
      </c>
      <c r="I15" s="158" t="s">
        <v>3414</v>
      </c>
      <c r="J15" s="158" t="s">
        <v>3450</v>
      </c>
      <c r="K15" s="158" t="s">
        <v>3451</v>
      </c>
      <c r="L15" s="158" t="s">
        <v>3409</v>
      </c>
      <c r="M15" s="159" t="s">
        <v>3452</v>
      </c>
      <c r="N15" s="158" t="s">
        <v>3409</v>
      </c>
    </row>
    <row r="16" spans="1:14" ht="57.95" customHeight="1" thickBot="1" x14ac:dyDescent="0.3">
      <c r="A16" s="211" t="s">
        <v>857</v>
      </c>
      <c r="B16" s="62" t="s">
        <v>3453</v>
      </c>
      <c r="C16" s="62">
        <v>4</v>
      </c>
      <c r="D16" s="58">
        <v>4</v>
      </c>
      <c r="E16" s="58">
        <f t="shared" si="0"/>
        <v>0</v>
      </c>
      <c r="H16" s="157">
        <v>15</v>
      </c>
      <c r="I16" s="158" t="s">
        <v>3414</v>
      </c>
      <c r="J16" s="158" t="s">
        <v>3450</v>
      </c>
      <c r="K16" s="158" t="s">
        <v>3454</v>
      </c>
      <c r="L16" s="158" t="s">
        <v>3409</v>
      </c>
      <c r="M16" s="159" t="s">
        <v>3455</v>
      </c>
      <c r="N16" s="158" t="s">
        <v>3409</v>
      </c>
    </row>
    <row r="17" spans="1:14" ht="29.1" customHeight="1" thickBot="1" x14ac:dyDescent="0.3">
      <c r="A17" s="212"/>
      <c r="B17" s="62" t="s">
        <v>3456</v>
      </c>
      <c r="C17" s="62">
        <v>30</v>
      </c>
      <c r="D17" s="58">
        <v>25</v>
      </c>
      <c r="E17" s="58">
        <f t="shared" si="0"/>
        <v>5</v>
      </c>
      <c r="H17" s="157">
        <v>16</v>
      </c>
      <c r="I17" s="158" t="s">
        <v>3414</v>
      </c>
      <c r="J17" s="158" t="s">
        <v>3450</v>
      </c>
      <c r="K17" s="158" t="s">
        <v>3457</v>
      </c>
      <c r="L17" s="158" t="s">
        <v>3409</v>
      </c>
      <c r="M17" s="159" t="s">
        <v>3458</v>
      </c>
      <c r="N17" s="158" t="s">
        <v>3409</v>
      </c>
    </row>
    <row r="18" spans="1:14" ht="43.5" customHeight="1" thickBot="1" x14ac:dyDescent="0.3">
      <c r="A18" s="219" t="s">
        <v>910</v>
      </c>
      <c r="B18" s="59" t="s">
        <v>3459</v>
      </c>
      <c r="C18" s="59">
        <v>22</v>
      </c>
      <c r="D18" s="58">
        <v>19</v>
      </c>
      <c r="E18" s="58">
        <f t="shared" si="0"/>
        <v>3</v>
      </c>
      <c r="H18" s="157">
        <v>17</v>
      </c>
      <c r="I18" s="158" t="s">
        <v>3414</v>
      </c>
      <c r="J18" s="158" t="s">
        <v>3450</v>
      </c>
      <c r="K18" s="158" t="s">
        <v>3460</v>
      </c>
      <c r="L18" s="158" t="s">
        <v>3409</v>
      </c>
      <c r="M18" s="159" t="s">
        <v>3461</v>
      </c>
      <c r="N18" s="158" t="s">
        <v>3409</v>
      </c>
    </row>
    <row r="19" spans="1:14" ht="30.75" thickBot="1" x14ac:dyDescent="0.3">
      <c r="A19" s="220"/>
      <c r="B19" s="59" t="s">
        <v>3462</v>
      </c>
      <c r="C19" s="59">
        <v>2</v>
      </c>
      <c r="D19" s="58">
        <v>2</v>
      </c>
      <c r="E19" s="58">
        <f t="shared" si="0"/>
        <v>0</v>
      </c>
      <c r="H19" s="157">
        <v>18</v>
      </c>
      <c r="I19" s="158" t="s">
        <v>3414</v>
      </c>
      <c r="J19" s="158" t="s">
        <v>3463</v>
      </c>
      <c r="K19" s="158" t="s">
        <v>3364</v>
      </c>
      <c r="L19" s="158" t="s">
        <v>3409</v>
      </c>
      <c r="M19" s="159" t="s">
        <v>3464</v>
      </c>
      <c r="N19" s="158" t="s">
        <v>3409</v>
      </c>
    </row>
    <row r="20" spans="1:14" ht="42.95" customHeight="1" x14ac:dyDescent="0.25">
      <c r="A20" s="211" t="s">
        <v>911</v>
      </c>
      <c r="B20" s="59" t="s">
        <v>3465</v>
      </c>
      <c r="C20" s="59">
        <v>20</v>
      </c>
      <c r="D20" s="58">
        <v>20</v>
      </c>
      <c r="E20" s="58">
        <f t="shared" si="0"/>
        <v>0</v>
      </c>
    </row>
    <row r="21" spans="1:14" ht="30.75" thickBot="1" x14ac:dyDescent="0.3">
      <c r="A21" s="216"/>
      <c r="B21" s="59" t="s">
        <v>3466</v>
      </c>
      <c r="C21" s="59">
        <v>1</v>
      </c>
      <c r="D21" s="58">
        <v>1</v>
      </c>
      <c r="E21" s="58">
        <f t="shared" si="0"/>
        <v>0</v>
      </c>
    </row>
    <row r="22" spans="1:14" ht="30" x14ac:dyDescent="0.25">
      <c r="A22" s="211" t="s">
        <v>912</v>
      </c>
      <c r="B22" s="59" t="s">
        <v>3467</v>
      </c>
      <c r="C22" s="217">
        <v>123</v>
      </c>
      <c r="D22" s="209">
        <v>122</v>
      </c>
      <c r="E22" s="200">
        <f t="shared" ref="E22" si="1">C22-D22</f>
        <v>1</v>
      </c>
    </row>
    <row r="23" spans="1:14" ht="30.75" thickBot="1" x14ac:dyDescent="0.3">
      <c r="A23" s="216"/>
      <c r="B23" s="59" t="s">
        <v>3468</v>
      </c>
      <c r="C23" s="218"/>
      <c r="D23" s="210"/>
      <c r="E23" s="200"/>
    </row>
    <row r="29" spans="1:14" x14ac:dyDescent="0.25">
      <c r="A29" s="4" t="s">
        <v>29</v>
      </c>
      <c r="B29" t="s">
        <v>30</v>
      </c>
    </row>
    <row r="31" spans="1:14" x14ac:dyDescent="0.25">
      <c r="A31" s="85" t="s">
        <v>3469</v>
      </c>
      <c r="B31" s="4" t="s">
        <v>10</v>
      </c>
    </row>
    <row r="32" spans="1:14" x14ac:dyDescent="0.25">
      <c r="A32" s="85" t="s">
        <v>3470</v>
      </c>
      <c r="B32" s="86" t="s">
        <v>13</v>
      </c>
      <c r="C32" s="86" t="s">
        <v>14</v>
      </c>
      <c r="D32" s="86" t="s">
        <v>15</v>
      </c>
      <c r="E32" s="86" t="s">
        <v>3471</v>
      </c>
    </row>
    <row r="33" spans="1:5" x14ac:dyDescent="0.25">
      <c r="A33" s="70" t="s">
        <v>371</v>
      </c>
      <c r="B33">
        <v>3</v>
      </c>
      <c r="D33">
        <v>3</v>
      </c>
      <c r="E33" s="82">
        <f>D33/22</f>
        <v>0.13636363636363635</v>
      </c>
    </row>
    <row r="34" spans="1:5" x14ac:dyDescent="0.25">
      <c r="A34" s="70" t="s">
        <v>92</v>
      </c>
      <c r="B34">
        <v>3</v>
      </c>
      <c r="C34">
        <v>4</v>
      </c>
      <c r="D34">
        <v>7</v>
      </c>
      <c r="E34" s="82">
        <f t="shared" ref="E34:E41" si="2">D34/22</f>
        <v>0.31818181818181818</v>
      </c>
    </row>
    <row r="35" spans="1:5" x14ac:dyDescent="0.25">
      <c r="A35" s="70" t="s">
        <v>152</v>
      </c>
      <c r="B35">
        <v>1</v>
      </c>
      <c r="C35">
        <v>2</v>
      </c>
      <c r="D35">
        <v>3</v>
      </c>
      <c r="E35" s="82">
        <f t="shared" si="2"/>
        <v>0.13636363636363635</v>
      </c>
    </row>
    <row r="36" spans="1:5" x14ac:dyDescent="0.25">
      <c r="A36" s="70" t="s">
        <v>43</v>
      </c>
      <c r="B36">
        <v>13</v>
      </c>
      <c r="C36">
        <v>22</v>
      </c>
      <c r="D36">
        <v>35</v>
      </c>
      <c r="E36" s="82">
        <f t="shared" si="2"/>
        <v>1.5909090909090908</v>
      </c>
    </row>
    <row r="37" spans="1:5" x14ac:dyDescent="0.25">
      <c r="A37" s="70" t="s">
        <v>2439</v>
      </c>
      <c r="C37">
        <v>1</v>
      </c>
      <c r="D37">
        <v>1</v>
      </c>
      <c r="E37" s="82">
        <f t="shared" si="2"/>
        <v>4.5454545454545456E-2</v>
      </c>
    </row>
    <row r="38" spans="1:5" x14ac:dyDescent="0.25">
      <c r="A38" s="70" t="s">
        <v>608</v>
      </c>
      <c r="B38">
        <v>5</v>
      </c>
      <c r="C38">
        <v>25</v>
      </c>
      <c r="D38">
        <v>30</v>
      </c>
      <c r="E38" s="82">
        <f t="shared" si="2"/>
        <v>1.3636363636363635</v>
      </c>
    </row>
    <row r="39" spans="1:5" x14ac:dyDescent="0.25">
      <c r="A39" s="70" t="s">
        <v>1388</v>
      </c>
      <c r="B39">
        <v>1</v>
      </c>
      <c r="D39">
        <v>1</v>
      </c>
      <c r="E39" s="82">
        <f t="shared" si="2"/>
        <v>4.5454545454545456E-2</v>
      </c>
    </row>
    <row r="40" spans="1:5" x14ac:dyDescent="0.25">
      <c r="A40" s="70" t="s">
        <v>460</v>
      </c>
      <c r="C40">
        <v>1</v>
      </c>
      <c r="D40">
        <v>1</v>
      </c>
      <c r="E40" s="82">
        <f t="shared" si="2"/>
        <v>4.5454545454545456E-2</v>
      </c>
    </row>
    <row r="41" spans="1:5" x14ac:dyDescent="0.25">
      <c r="A41" s="70" t="s">
        <v>240</v>
      </c>
      <c r="B41">
        <v>5</v>
      </c>
      <c r="D41">
        <v>5</v>
      </c>
      <c r="E41" s="82">
        <f t="shared" si="2"/>
        <v>0.22727272727272727</v>
      </c>
    </row>
    <row r="42" spans="1:5" x14ac:dyDescent="0.25">
      <c r="A42" s="70" t="s">
        <v>142</v>
      </c>
      <c r="B42">
        <v>6</v>
      </c>
      <c r="D42">
        <v>6</v>
      </c>
      <c r="E42" s="82">
        <f>SUM(E33:E41)</f>
        <v>3.9090909090909087</v>
      </c>
    </row>
    <row r="43" spans="1:5" x14ac:dyDescent="0.25">
      <c r="A43" s="70" t="s">
        <v>271</v>
      </c>
      <c r="B43">
        <v>11</v>
      </c>
      <c r="C43">
        <v>64</v>
      </c>
      <c r="D43">
        <v>75</v>
      </c>
      <c r="E43" s="82">
        <f t="shared" ref="E43:E71" si="3">GETPIVOTDATA("Email",$A41,"Departemen NEW",A43)/GETPIVOTDATA("Email",$A$31)</f>
        <v>0.10190217391304347</v>
      </c>
    </row>
    <row r="44" spans="1:5" x14ac:dyDescent="0.25">
      <c r="A44" s="70" t="s">
        <v>2425</v>
      </c>
      <c r="C44">
        <v>2</v>
      </c>
      <c r="D44">
        <v>2</v>
      </c>
      <c r="E44" s="82">
        <f t="shared" si="3"/>
        <v>2.717391304347826E-3</v>
      </c>
    </row>
    <row r="45" spans="1:5" x14ac:dyDescent="0.25">
      <c r="A45" s="70" t="s">
        <v>637</v>
      </c>
      <c r="C45">
        <v>2</v>
      </c>
      <c r="D45">
        <v>2</v>
      </c>
      <c r="E45" s="82">
        <f t="shared" si="3"/>
        <v>2.717391304347826E-3</v>
      </c>
    </row>
    <row r="46" spans="1:5" x14ac:dyDescent="0.25">
      <c r="A46" s="70" t="s">
        <v>51</v>
      </c>
      <c r="B46">
        <v>58</v>
      </c>
      <c r="C46">
        <v>23</v>
      </c>
      <c r="D46">
        <v>81</v>
      </c>
      <c r="E46" s="82">
        <f t="shared" si="3"/>
        <v>0.11005434782608696</v>
      </c>
    </row>
    <row r="47" spans="1:5" x14ac:dyDescent="0.25">
      <c r="A47" s="70" t="s">
        <v>148</v>
      </c>
      <c r="B47">
        <v>17</v>
      </c>
      <c r="C47">
        <v>4</v>
      </c>
      <c r="D47">
        <v>21</v>
      </c>
      <c r="E47" s="82">
        <f t="shared" si="3"/>
        <v>2.8532608695652172E-2</v>
      </c>
    </row>
    <row r="48" spans="1:5" x14ac:dyDescent="0.25">
      <c r="A48" s="70" t="s">
        <v>645</v>
      </c>
      <c r="B48">
        <v>10</v>
      </c>
      <c r="C48">
        <v>22</v>
      </c>
      <c r="D48">
        <v>32</v>
      </c>
      <c r="E48" s="82">
        <f t="shared" si="3"/>
        <v>4.3478260869565216E-2</v>
      </c>
    </row>
    <row r="49" spans="1:5" x14ac:dyDescent="0.25">
      <c r="A49" s="70" t="s">
        <v>739</v>
      </c>
      <c r="C49">
        <v>5</v>
      </c>
      <c r="D49">
        <v>5</v>
      </c>
      <c r="E49" s="82">
        <f t="shared" si="3"/>
        <v>6.793478260869565E-3</v>
      </c>
    </row>
    <row r="50" spans="1:5" x14ac:dyDescent="0.25">
      <c r="A50" s="70" t="s">
        <v>47</v>
      </c>
      <c r="B50">
        <v>17</v>
      </c>
      <c r="C50">
        <v>22</v>
      </c>
      <c r="D50">
        <v>39</v>
      </c>
      <c r="E50" s="82">
        <f t="shared" si="3"/>
        <v>5.2989130434782608E-2</v>
      </c>
    </row>
    <row r="51" spans="1:5" x14ac:dyDescent="0.25">
      <c r="A51" s="70" t="s">
        <v>88</v>
      </c>
      <c r="B51">
        <v>8</v>
      </c>
      <c r="C51">
        <v>2</v>
      </c>
      <c r="D51">
        <v>10</v>
      </c>
      <c r="E51" s="82">
        <f t="shared" si="3"/>
        <v>1.358695652173913E-2</v>
      </c>
    </row>
    <row r="52" spans="1:5" x14ac:dyDescent="0.25">
      <c r="A52" s="70" t="s">
        <v>74</v>
      </c>
      <c r="B52">
        <v>7</v>
      </c>
      <c r="D52">
        <v>7</v>
      </c>
      <c r="E52" s="82">
        <f t="shared" si="3"/>
        <v>9.5108695652173919E-3</v>
      </c>
    </row>
    <row r="53" spans="1:5" x14ac:dyDescent="0.25">
      <c r="A53" s="70" t="s">
        <v>2431</v>
      </c>
      <c r="C53">
        <v>1</v>
      </c>
      <c r="D53">
        <v>1</v>
      </c>
      <c r="E53" s="82">
        <f t="shared" si="3"/>
        <v>1.358695652173913E-3</v>
      </c>
    </row>
    <row r="54" spans="1:5" x14ac:dyDescent="0.25">
      <c r="A54" s="70" t="s">
        <v>78</v>
      </c>
      <c r="B54">
        <v>22</v>
      </c>
      <c r="C54">
        <v>4</v>
      </c>
      <c r="D54">
        <v>26</v>
      </c>
      <c r="E54" s="82">
        <f t="shared" si="3"/>
        <v>3.5326086956521736E-2</v>
      </c>
    </row>
    <row r="55" spans="1:5" x14ac:dyDescent="0.25">
      <c r="A55" s="70" t="s">
        <v>115</v>
      </c>
      <c r="B55">
        <v>15</v>
      </c>
      <c r="C55">
        <v>9</v>
      </c>
      <c r="D55">
        <v>24</v>
      </c>
      <c r="E55" s="82">
        <f t="shared" si="3"/>
        <v>3.2608695652173912E-2</v>
      </c>
    </row>
    <row r="56" spans="1:5" x14ac:dyDescent="0.25">
      <c r="A56" s="70" t="s">
        <v>130</v>
      </c>
      <c r="B56">
        <v>12</v>
      </c>
      <c r="C56">
        <v>1</v>
      </c>
      <c r="D56">
        <v>13</v>
      </c>
      <c r="E56" s="82">
        <f t="shared" si="3"/>
        <v>1.7663043478260868E-2</v>
      </c>
    </row>
    <row r="57" spans="1:5" x14ac:dyDescent="0.25">
      <c r="A57" s="70" t="s">
        <v>105</v>
      </c>
      <c r="B57">
        <v>16</v>
      </c>
      <c r="C57">
        <v>8</v>
      </c>
      <c r="D57">
        <v>24</v>
      </c>
      <c r="E57" s="82">
        <f t="shared" si="3"/>
        <v>3.2608695652173912E-2</v>
      </c>
    </row>
    <row r="58" spans="1:5" x14ac:dyDescent="0.25">
      <c r="A58" s="70" t="s">
        <v>328</v>
      </c>
      <c r="B58">
        <v>6</v>
      </c>
      <c r="C58">
        <v>5</v>
      </c>
      <c r="D58">
        <v>11</v>
      </c>
      <c r="E58" s="82">
        <f t="shared" si="3"/>
        <v>1.4945652173913044E-2</v>
      </c>
    </row>
    <row r="59" spans="1:5" x14ac:dyDescent="0.25">
      <c r="A59" s="70" t="s">
        <v>2438</v>
      </c>
      <c r="B59">
        <v>1</v>
      </c>
      <c r="D59">
        <v>1</v>
      </c>
      <c r="E59" s="82">
        <f t="shared" si="3"/>
        <v>1.358695652173913E-3</v>
      </c>
    </row>
    <row r="60" spans="1:5" x14ac:dyDescent="0.25">
      <c r="A60" s="70" t="s">
        <v>121</v>
      </c>
      <c r="B60">
        <v>20</v>
      </c>
      <c r="C60">
        <v>61</v>
      </c>
      <c r="D60">
        <v>81</v>
      </c>
      <c r="E60" s="82">
        <f t="shared" si="3"/>
        <v>0.11005434782608696</v>
      </c>
    </row>
    <row r="61" spans="1:5" x14ac:dyDescent="0.25">
      <c r="A61" s="70" t="s">
        <v>1066</v>
      </c>
      <c r="B61">
        <v>6</v>
      </c>
      <c r="C61">
        <v>1</v>
      </c>
      <c r="D61">
        <v>7</v>
      </c>
      <c r="E61" s="82">
        <f t="shared" si="3"/>
        <v>9.5108695652173919E-3</v>
      </c>
    </row>
    <row r="62" spans="1:5" x14ac:dyDescent="0.25">
      <c r="A62" s="70" t="s">
        <v>183</v>
      </c>
      <c r="B62">
        <v>19</v>
      </c>
      <c r="C62">
        <v>6</v>
      </c>
      <c r="D62">
        <v>25</v>
      </c>
      <c r="E62" s="82">
        <f>SUM(E33:E61)</f>
        <v>8.4458992094861642</v>
      </c>
    </row>
    <row r="63" spans="1:5" x14ac:dyDescent="0.25">
      <c r="A63" s="70" t="s">
        <v>2435</v>
      </c>
      <c r="B63">
        <v>1</v>
      </c>
      <c r="D63">
        <v>1</v>
      </c>
      <c r="E63" s="82">
        <f t="shared" si="3"/>
        <v>1.358695652173913E-3</v>
      </c>
    </row>
    <row r="64" spans="1:5" x14ac:dyDescent="0.25">
      <c r="A64" s="70" t="s">
        <v>624</v>
      </c>
      <c r="C64">
        <v>1</v>
      </c>
      <c r="D64">
        <v>1</v>
      </c>
      <c r="E64" s="82">
        <f t="shared" si="3"/>
        <v>1.358695652173913E-3</v>
      </c>
    </row>
    <row r="65" spans="1:5" x14ac:dyDescent="0.25">
      <c r="A65" s="70" t="s">
        <v>173</v>
      </c>
      <c r="C65">
        <v>3</v>
      </c>
      <c r="D65">
        <v>3</v>
      </c>
      <c r="E65" s="82">
        <f t="shared" si="3"/>
        <v>4.076086956521739E-3</v>
      </c>
    </row>
    <row r="66" spans="1:5" x14ac:dyDescent="0.25">
      <c r="A66" s="70" t="s">
        <v>713</v>
      </c>
      <c r="B66">
        <v>2</v>
      </c>
      <c r="D66">
        <v>2</v>
      </c>
      <c r="E66" s="82">
        <f t="shared" si="3"/>
        <v>2.717391304347826E-3</v>
      </c>
    </row>
    <row r="67" spans="1:5" x14ac:dyDescent="0.25">
      <c r="A67" s="70" t="s">
        <v>2430</v>
      </c>
      <c r="C67">
        <v>1</v>
      </c>
      <c r="D67">
        <v>1</v>
      </c>
      <c r="E67" s="82">
        <f t="shared" si="3"/>
        <v>1.358695652173913E-3</v>
      </c>
    </row>
    <row r="68" spans="1:5" x14ac:dyDescent="0.25">
      <c r="A68" s="70" t="s">
        <v>2426</v>
      </c>
      <c r="C68">
        <v>1</v>
      </c>
      <c r="D68">
        <v>1</v>
      </c>
      <c r="E68" s="82">
        <f t="shared" si="3"/>
        <v>1.358695652173913E-3</v>
      </c>
    </row>
    <row r="69" spans="1:5" x14ac:dyDescent="0.25">
      <c r="A69" s="70" t="s">
        <v>682</v>
      </c>
      <c r="B69">
        <v>4</v>
      </c>
      <c r="C69">
        <v>18</v>
      </c>
      <c r="D69">
        <v>22</v>
      </c>
      <c r="E69" s="82">
        <f t="shared" si="3"/>
        <v>2.9891304347826088E-2</v>
      </c>
    </row>
    <row r="70" spans="1:5" x14ac:dyDescent="0.25">
      <c r="A70" s="70" t="s">
        <v>550</v>
      </c>
      <c r="B70">
        <v>4</v>
      </c>
      <c r="D70">
        <v>4</v>
      </c>
      <c r="E70" s="82">
        <f t="shared" si="3"/>
        <v>5.434782608695652E-3</v>
      </c>
    </row>
    <row r="71" spans="1:5" x14ac:dyDescent="0.25">
      <c r="A71" s="70" t="s">
        <v>18</v>
      </c>
      <c r="B71">
        <v>122</v>
      </c>
      <c r="D71">
        <v>122</v>
      </c>
      <c r="E71" s="82">
        <f t="shared" si="3"/>
        <v>0.16576086956521738</v>
      </c>
    </row>
    <row r="72" spans="1:5" x14ac:dyDescent="0.25">
      <c r="A72" s="70" t="s">
        <v>15</v>
      </c>
      <c r="B72">
        <v>415</v>
      </c>
      <c r="C72">
        <v>321</v>
      </c>
      <c r="D72">
        <v>736</v>
      </c>
      <c r="E72" s="84">
        <f>SUM(E33:E71)</f>
        <v>17.10511363636364</v>
      </c>
    </row>
    <row r="76" spans="1:5" x14ac:dyDescent="0.25">
      <c r="A76" s="4" t="s">
        <v>11</v>
      </c>
      <c r="B76" t="s">
        <v>27</v>
      </c>
      <c r="C76" t="s">
        <v>3471</v>
      </c>
    </row>
    <row r="77" spans="1:5" x14ac:dyDescent="0.25">
      <c r="A77" s="70" t="s">
        <v>13</v>
      </c>
      <c r="B77">
        <v>415</v>
      </c>
      <c r="C77" s="82">
        <f>415/736</f>
        <v>0.56385869565217395</v>
      </c>
    </row>
    <row r="78" spans="1:5" x14ac:dyDescent="0.25">
      <c r="A78" s="70" t="s">
        <v>14</v>
      </c>
      <c r="B78">
        <v>321</v>
      </c>
      <c r="C78" s="82">
        <f>321/736</f>
        <v>0.43614130434782611</v>
      </c>
    </row>
    <row r="79" spans="1:5" x14ac:dyDescent="0.25">
      <c r="A79" s="70" t="s">
        <v>15</v>
      </c>
      <c r="B79">
        <v>736</v>
      </c>
      <c r="C79" s="84">
        <f>SUM(C77:C78)</f>
        <v>1</v>
      </c>
    </row>
    <row r="82" spans="1:21" ht="15.75" thickBot="1" x14ac:dyDescent="0.3"/>
    <row r="83" spans="1:21" ht="15.75" thickBot="1" x14ac:dyDescent="0.3">
      <c r="A83" s="205" t="s">
        <v>3472</v>
      </c>
      <c r="B83" s="206"/>
      <c r="C83" s="206"/>
      <c r="D83" s="206"/>
      <c r="E83" s="206"/>
      <c r="F83" s="206"/>
      <c r="G83" s="206"/>
      <c r="H83" s="206"/>
      <c r="I83" s="207"/>
      <c r="M83" s="200" t="s">
        <v>3473</v>
      </c>
      <c r="N83" s="200"/>
      <c r="O83" s="200"/>
      <c r="P83" s="200"/>
      <c r="Q83" s="200"/>
      <c r="R83" s="200"/>
      <c r="S83" s="200"/>
      <c r="T83" s="200"/>
      <c r="U83" s="200"/>
    </row>
    <row r="84" spans="1:21" x14ac:dyDescent="0.25">
      <c r="A84" s="210" t="s">
        <v>3474</v>
      </c>
      <c r="B84" s="210" t="s">
        <v>3475</v>
      </c>
      <c r="C84" s="210" t="s">
        <v>3476</v>
      </c>
      <c r="D84" s="210" t="s">
        <v>15</v>
      </c>
      <c r="E84" s="210" t="s">
        <v>3477</v>
      </c>
      <c r="F84" s="210"/>
      <c r="G84" s="210" t="s">
        <v>3478</v>
      </c>
      <c r="H84" s="210"/>
      <c r="I84" s="210" t="s">
        <v>2443</v>
      </c>
      <c r="M84" s="50"/>
      <c r="N84" s="50"/>
      <c r="O84" s="50"/>
      <c r="P84" s="50"/>
      <c r="Q84" s="50" t="s">
        <v>3477</v>
      </c>
      <c r="R84" s="50"/>
      <c r="S84" s="50" t="s">
        <v>3478</v>
      </c>
      <c r="T84" s="50"/>
      <c r="U84" s="50" t="s">
        <v>2443</v>
      </c>
    </row>
    <row r="85" spans="1:21" x14ac:dyDescent="0.25">
      <c r="A85" s="200"/>
      <c r="B85" s="200"/>
      <c r="C85" s="200"/>
      <c r="D85" s="200"/>
      <c r="E85" s="56" t="s">
        <v>3479</v>
      </c>
      <c r="F85" s="56" t="s">
        <v>3480</v>
      </c>
      <c r="G85" s="56" t="s">
        <v>3479</v>
      </c>
      <c r="H85" s="56" t="s">
        <v>3480</v>
      </c>
      <c r="I85" s="200"/>
      <c r="M85" s="50" t="s">
        <v>3474</v>
      </c>
      <c r="N85" s="50" t="s">
        <v>3475</v>
      </c>
      <c r="O85" s="50" t="s">
        <v>3476</v>
      </c>
      <c r="P85" s="50" t="s">
        <v>15</v>
      </c>
      <c r="Q85" s="50" t="s">
        <v>3479</v>
      </c>
      <c r="R85" s="50" t="s">
        <v>3480</v>
      </c>
      <c r="S85" s="50" t="s">
        <v>3479</v>
      </c>
      <c r="T85" s="50" t="s">
        <v>3480</v>
      </c>
      <c r="U85" s="50"/>
    </row>
    <row r="86" spans="1:21" x14ac:dyDescent="0.25">
      <c r="A86" s="56">
        <v>52</v>
      </c>
      <c r="B86" s="56">
        <v>1</v>
      </c>
      <c r="C86" s="56">
        <v>9</v>
      </c>
      <c r="D86" s="56">
        <v>62</v>
      </c>
      <c r="E86" s="56">
        <v>52</v>
      </c>
      <c r="F86" s="56">
        <v>10</v>
      </c>
      <c r="G86" s="83">
        <v>33633600</v>
      </c>
      <c r="H86" s="83">
        <v>21120000</v>
      </c>
      <c r="I86" s="83">
        <v>54753600</v>
      </c>
      <c r="M86" s="50">
        <v>24</v>
      </c>
      <c r="N86" s="50"/>
      <c r="O86" s="50">
        <v>4</v>
      </c>
      <c r="P86" s="50">
        <v>30</v>
      </c>
      <c r="Q86" s="50">
        <v>24</v>
      </c>
      <c r="R86" s="50">
        <v>4</v>
      </c>
      <c r="S86" s="50">
        <v>15523200</v>
      </c>
      <c r="T86" s="50">
        <v>8448000</v>
      </c>
      <c r="U86" s="50">
        <v>23971200</v>
      </c>
    </row>
    <row r="88" spans="1:21" x14ac:dyDescent="0.25">
      <c r="A88" s="72"/>
      <c r="B88" s="72"/>
      <c r="C88" s="72"/>
      <c r="D88" s="73"/>
      <c r="E88" s="73"/>
      <c r="F88" s="203" t="s">
        <v>3477</v>
      </c>
      <c r="G88" s="204"/>
      <c r="H88" s="203" t="s">
        <v>3478</v>
      </c>
      <c r="I88" s="204"/>
      <c r="J88" s="201" t="s">
        <v>2443</v>
      </c>
    </row>
    <row r="89" spans="1:21" x14ac:dyDescent="0.25">
      <c r="A89" s="72" t="s">
        <v>11</v>
      </c>
      <c r="B89" s="72" t="s">
        <v>3474</v>
      </c>
      <c r="C89" s="72" t="s">
        <v>3475</v>
      </c>
      <c r="D89" s="72" t="s">
        <v>3476</v>
      </c>
      <c r="E89" s="72" t="s">
        <v>15</v>
      </c>
      <c r="F89" s="74" t="s">
        <v>3479</v>
      </c>
      <c r="G89" s="74" t="s">
        <v>3480</v>
      </c>
      <c r="H89" s="74" t="s">
        <v>3479</v>
      </c>
      <c r="I89" s="75" t="s">
        <v>3480</v>
      </c>
      <c r="J89" s="202"/>
    </row>
    <row r="90" spans="1:21" x14ac:dyDescent="0.25">
      <c r="A90" s="73" t="s">
        <v>16</v>
      </c>
      <c r="B90" s="73">
        <v>24</v>
      </c>
      <c r="C90" s="73"/>
      <c r="D90" s="62">
        <v>4</v>
      </c>
      <c r="E90" s="62">
        <v>30</v>
      </c>
      <c r="F90" s="76">
        <v>24</v>
      </c>
      <c r="G90" s="76">
        <v>4</v>
      </c>
      <c r="H90" s="77">
        <v>15523200</v>
      </c>
      <c r="I90" s="77">
        <v>8448000</v>
      </c>
      <c r="J90" s="77">
        <v>23971200</v>
      </c>
      <c r="M90" s="200" t="s">
        <v>3481</v>
      </c>
      <c r="N90" s="200"/>
      <c r="O90" s="200"/>
      <c r="P90" s="200"/>
      <c r="Q90" s="200"/>
      <c r="R90" s="200"/>
      <c r="S90" s="200"/>
      <c r="T90" s="200"/>
      <c r="U90" s="200"/>
    </row>
    <row r="91" spans="1:21" x14ac:dyDescent="0.25">
      <c r="A91" s="73" t="s">
        <v>17</v>
      </c>
      <c r="B91" s="73">
        <v>86</v>
      </c>
      <c r="C91" s="73">
        <v>13</v>
      </c>
      <c r="D91" s="62">
        <v>190</v>
      </c>
      <c r="E91" s="62">
        <v>289</v>
      </c>
      <c r="F91" s="76">
        <v>86</v>
      </c>
      <c r="G91" s="76">
        <v>203</v>
      </c>
      <c r="H91" s="77">
        <v>55624800</v>
      </c>
      <c r="I91" s="77">
        <v>428736000</v>
      </c>
      <c r="J91" s="77">
        <v>484360800</v>
      </c>
      <c r="M91" s="50"/>
      <c r="N91" s="50"/>
      <c r="O91" s="50"/>
      <c r="P91" s="50"/>
      <c r="Q91" s="50" t="s">
        <v>3477</v>
      </c>
      <c r="R91" s="50"/>
      <c r="S91" s="50" t="s">
        <v>3478</v>
      </c>
      <c r="T91" s="50"/>
      <c r="U91" s="50" t="s">
        <v>2443</v>
      </c>
    </row>
    <row r="92" spans="1:21" x14ac:dyDescent="0.25">
      <c r="A92" s="73" t="s">
        <v>18</v>
      </c>
      <c r="B92" s="73">
        <v>91</v>
      </c>
      <c r="C92" s="73"/>
      <c r="D92" s="62">
        <v>35</v>
      </c>
      <c r="E92" s="78">
        <v>126</v>
      </c>
      <c r="F92" s="76">
        <v>91</v>
      </c>
      <c r="G92" s="76">
        <v>35</v>
      </c>
      <c r="H92" s="77">
        <v>58858800</v>
      </c>
      <c r="I92" s="77">
        <v>73920000</v>
      </c>
      <c r="J92" s="77">
        <v>132778800</v>
      </c>
      <c r="M92" s="50" t="s">
        <v>3474</v>
      </c>
      <c r="N92" s="50" t="s">
        <v>3475</v>
      </c>
      <c r="O92" s="50" t="s">
        <v>3476</v>
      </c>
      <c r="P92" s="50" t="s">
        <v>15</v>
      </c>
      <c r="Q92" s="50" t="s">
        <v>3479</v>
      </c>
      <c r="R92" s="50" t="s">
        <v>3480</v>
      </c>
      <c r="S92" s="50" t="s">
        <v>3479</v>
      </c>
      <c r="T92" s="50" t="s">
        <v>3480</v>
      </c>
      <c r="U92" s="50"/>
    </row>
    <row r="93" spans="1:21" x14ac:dyDescent="0.25">
      <c r="A93" s="73" t="s">
        <v>19</v>
      </c>
      <c r="B93" s="73">
        <v>11</v>
      </c>
      <c r="C93" s="73"/>
      <c r="D93" s="62">
        <v>11</v>
      </c>
      <c r="E93" s="62">
        <v>22</v>
      </c>
      <c r="F93" s="76">
        <v>11</v>
      </c>
      <c r="G93" s="76">
        <v>11</v>
      </c>
      <c r="H93" s="77">
        <v>7114800</v>
      </c>
      <c r="I93" s="77">
        <v>23232000</v>
      </c>
      <c r="J93" s="77">
        <v>30346800</v>
      </c>
      <c r="M93" s="73">
        <v>12</v>
      </c>
      <c r="N93" s="73"/>
      <c r="O93" s="62">
        <v>9</v>
      </c>
      <c r="P93" s="62">
        <v>22</v>
      </c>
      <c r="Q93" s="76">
        <v>12</v>
      </c>
      <c r="R93" s="76">
        <v>9</v>
      </c>
      <c r="S93" s="77">
        <v>7761600</v>
      </c>
      <c r="T93" s="77">
        <v>19008000</v>
      </c>
      <c r="U93" s="77">
        <v>26769600</v>
      </c>
    </row>
    <row r="94" spans="1:21" x14ac:dyDescent="0.25">
      <c r="A94" s="73" t="s">
        <v>20</v>
      </c>
      <c r="B94" s="73">
        <v>25</v>
      </c>
      <c r="C94" s="73"/>
      <c r="D94" s="62">
        <v>4</v>
      </c>
      <c r="E94" s="62">
        <v>29</v>
      </c>
      <c r="F94" s="76">
        <v>25</v>
      </c>
      <c r="G94" s="76">
        <v>4</v>
      </c>
      <c r="H94" s="77">
        <v>16170000</v>
      </c>
      <c r="I94" s="77">
        <v>8448000</v>
      </c>
      <c r="J94" s="77">
        <v>24618000</v>
      </c>
    </row>
    <row r="95" spans="1:21" x14ac:dyDescent="0.25">
      <c r="A95" s="73" t="s">
        <v>21</v>
      </c>
      <c r="B95" s="73">
        <v>33</v>
      </c>
      <c r="C95" s="73"/>
      <c r="D95" s="62">
        <v>6</v>
      </c>
      <c r="E95" s="62">
        <v>39</v>
      </c>
      <c r="F95" s="76">
        <v>33</v>
      </c>
      <c r="G95" s="76">
        <v>6</v>
      </c>
      <c r="H95" s="77">
        <v>21344400</v>
      </c>
      <c r="I95" s="77">
        <v>12672000</v>
      </c>
      <c r="J95" s="77">
        <v>34016400</v>
      </c>
    </row>
    <row r="96" spans="1:21" x14ac:dyDescent="0.25">
      <c r="A96" s="73" t="s">
        <v>22</v>
      </c>
      <c r="B96" s="73">
        <v>28</v>
      </c>
      <c r="C96" s="73"/>
      <c r="D96" s="62">
        <v>2</v>
      </c>
      <c r="E96" s="62">
        <v>30</v>
      </c>
      <c r="F96" s="76">
        <v>28</v>
      </c>
      <c r="G96" s="76">
        <v>2</v>
      </c>
      <c r="H96" s="77">
        <v>18110400</v>
      </c>
      <c r="I96" s="77">
        <v>4224000</v>
      </c>
      <c r="J96" s="77">
        <v>22334400</v>
      </c>
      <c r="M96" s="200" t="s">
        <v>3482</v>
      </c>
      <c r="N96" s="200"/>
      <c r="O96" s="200"/>
      <c r="P96" s="200"/>
      <c r="Q96" s="200"/>
      <c r="R96" s="200"/>
      <c r="S96" s="200"/>
      <c r="T96" s="200"/>
      <c r="U96" s="200"/>
    </row>
    <row r="97" spans="1:33" x14ac:dyDescent="0.25">
      <c r="A97" s="73" t="s">
        <v>23</v>
      </c>
      <c r="B97" s="73">
        <v>12</v>
      </c>
      <c r="C97" s="73"/>
      <c r="D97" s="62">
        <v>9</v>
      </c>
      <c r="E97" s="62">
        <v>22</v>
      </c>
      <c r="F97" s="76">
        <v>12</v>
      </c>
      <c r="G97" s="76">
        <v>9</v>
      </c>
      <c r="H97" s="77">
        <v>7761600</v>
      </c>
      <c r="I97" s="77">
        <v>19008000</v>
      </c>
      <c r="J97" s="77">
        <v>26769600</v>
      </c>
      <c r="M97" s="50"/>
      <c r="N97" s="50"/>
      <c r="O97" s="50"/>
      <c r="P97" s="50"/>
      <c r="Q97" s="50" t="s">
        <v>3477</v>
      </c>
      <c r="R97" s="50"/>
      <c r="S97" s="50" t="s">
        <v>3478</v>
      </c>
      <c r="T97" s="50"/>
      <c r="U97" s="50" t="s">
        <v>2443</v>
      </c>
    </row>
    <row r="98" spans="1:33" x14ac:dyDescent="0.25">
      <c r="A98" s="73" t="s">
        <v>24</v>
      </c>
      <c r="B98" s="73">
        <v>52</v>
      </c>
      <c r="C98" s="73">
        <v>1</v>
      </c>
      <c r="D98" s="62">
        <v>9</v>
      </c>
      <c r="E98" s="62">
        <v>62</v>
      </c>
      <c r="F98" s="76">
        <v>52</v>
      </c>
      <c r="G98" s="76">
        <v>10</v>
      </c>
      <c r="H98" s="77">
        <v>33633600</v>
      </c>
      <c r="I98" s="77">
        <v>21120000</v>
      </c>
      <c r="J98" s="77">
        <v>54753600</v>
      </c>
      <c r="M98" s="50" t="s">
        <v>3474</v>
      </c>
      <c r="N98" s="50" t="s">
        <v>3475</v>
      </c>
      <c r="O98" s="50" t="s">
        <v>3476</v>
      </c>
      <c r="P98" s="50" t="s">
        <v>15</v>
      </c>
      <c r="Q98" s="50" t="s">
        <v>3479</v>
      </c>
      <c r="R98" s="50" t="s">
        <v>3480</v>
      </c>
      <c r="S98" s="50" t="s">
        <v>3479</v>
      </c>
      <c r="T98" s="50" t="s">
        <v>3480</v>
      </c>
      <c r="U98" s="50"/>
    </row>
    <row r="99" spans="1:33" x14ac:dyDescent="0.25">
      <c r="A99" s="73" t="s">
        <v>25</v>
      </c>
      <c r="B99" s="73">
        <v>36</v>
      </c>
      <c r="C99" s="73"/>
      <c r="D99" s="62">
        <v>6</v>
      </c>
      <c r="E99" s="62">
        <v>42</v>
      </c>
      <c r="F99" s="76">
        <v>36</v>
      </c>
      <c r="G99" s="76">
        <v>6</v>
      </c>
      <c r="H99" s="77">
        <v>23284800</v>
      </c>
      <c r="I99" s="77">
        <v>12672000</v>
      </c>
      <c r="J99" s="77">
        <v>35956800</v>
      </c>
      <c r="M99" s="73">
        <v>11</v>
      </c>
      <c r="N99" s="73"/>
      <c r="O99" s="62">
        <v>11</v>
      </c>
      <c r="P99" s="62">
        <v>22</v>
      </c>
      <c r="Q99" s="76">
        <v>11</v>
      </c>
      <c r="R99" s="76">
        <v>11</v>
      </c>
      <c r="S99" s="77">
        <v>7114800</v>
      </c>
      <c r="T99" s="77">
        <v>23232000</v>
      </c>
      <c r="U99" s="77">
        <v>30346800</v>
      </c>
    </row>
    <row r="100" spans="1:33" x14ac:dyDescent="0.25">
      <c r="A100" s="73" t="s">
        <v>26</v>
      </c>
      <c r="B100" s="73">
        <v>30</v>
      </c>
      <c r="C100" s="73"/>
      <c r="D100" s="62">
        <v>17</v>
      </c>
      <c r="E100" s="62">
        <v>47</v>
      </c>
      <c r="F100" s="76">
        <v>30</v>
      </c>
      <c r="G100" s="76">
        <v>17</v>
      </c>
      <c r="H100" s="77">
        <v>19404000</v>
      </c>
      <c r="I100" s="77">
        <v>35904000</v>
      </c>
      <c r="J100" s="77">
        <v>55308000</v>
      </c>
    </row>
    <row r="101" spans="1:33" x14ac:dyDescent="0.25">
      <c r="A101" s="79" t="s">
        <v>15</v>
      </c>
      <c r="B101" s="80">
        <v>428</v>
      </c>
      <c r="C101" s="80">
        <v>14</v>
      </c>
      <c r="D101" s="80">
        <v>293</v>
      </c>
      <c r="E101" s="80">
        <v>738</v>
      </c>
      <c r="F101" s="80">
        <v>428</v>
      </c>
      <c r="G101" s="80">
        <v>307</v>
      </c>
      <c r="H101" s="81">
        <v>276830400</v>
      </c>
      <c r="I101" s="81">
        <v>648384000</v>
      </c>
      <c r="J101" s="81">
        <v>925214400</v>
      </c>
    </row>
    <row r="102" spans="1:33" x14ac:dyDescent="0.25">
      <c r="M102" s="200" t="s">
        <v>3483</v>
      </c>
      <c r="N102" s="200"/>
      <c r="O102" s="200"/>
      <c r="P102" s="200"/>
      <c r="Q102" s="200"/>
      <c r="R102" s="200"/>
      <c r="S102" s="200"/>
      <c r="T102" s="200"/>
      <c r="U102" s="200"/>
    </row>
    <row r="103" spans="1:33" x14ac:dyDescent="0.25">
      <c r="M103" s="50"/>
      <c r="N103" s="50"/>
      <c r="O103" s="50"/>
      <c r="P103" s="50"/>
      <c r="Q103" s="50" t="s">
        <v>3477</v>
      </c>
      <c r="R103" s="50"/>
      <c r="S103" s="50" t="s">
        <v>3478</v>
      </c>
      <c r="T103" s="50"/>
      <c r="U103" s="50" t="s">
        <v>2443</v>
      </c>
    </row>
    <row r="104" spans="1:33" x14ac:dyDescent="0.25">
      <c r="M104" s="50" t="s">
        <v>3474</v>
      </c>
      <c r="N104" s="50" t="s">
        <v>3475</v>
      </c>
      <c r="O104" s="50" t="s">
        <v>3476</v>
      </c>
      <c r="P104" s="50" t="s">
        <v>15</v>
      </c>
      <c r="Q104" s="50" t="s">
        <v>3479</v>
      </c>
      <c r="R104" s="50" t="s">
        <v>3480</v>
      </c>
      <c r="S104" s="50" t="s">
        <v>3479</v>
      </c>
      <c r="T104" s="50" t="s">
        <v>3480</v>
      </c>
      <c r="U104" s="50"/>
    </row>
    <row r="105" spans="1:33" x14ac:dyDescent="0.25">
      <c r="M105" s="73">
        <v>91</v>
      </c>
      <c r="N105" s="73"/>
      <c r="O105" s="62">
        <v>35</v>
      </c>
      <c r="P105" s="78">
        <v>126</v>
      </c>
      <c r="Q105" s="76">
        <v>91</v>
      </c>
      <c r="R105" s="76">
        <v>35</v>
      </c>
      <c r="S105" s="77">
        <v>58858800</v>
      </c>
      <c r="T105" s="77">
        <v>73920000</v>
      </c>
      <c r="U105" s="77">
        <v>132778800</v>
      </c>
    </row>
    <row r="106" spans="1:33" x14ac:dyDescent="0.25">
      <c r="AA106" t="s">
        <v>3484</v>
      </c>
    </row>
    <row r="107" spans="1:33" x14ac:dyDescent="0.25">
      <c r="Q107" t="s">
        <v>3485</v>
      </c>
    </row>
    <row r="108" spans="1:33" ht="45" x14ac:dyDescent="0.25">
      <c r="A108" s="87" t="s">
        <v>3486</v>
      </c>
      <c r="B108" s="88" t="s">
        <v>3487</v>
      </c>
      <c r="C108" s="87" t="s">
        <v>3488</v>
      </c>
      <c r="D108" s="87" t="s">
        <v>3489</v>
      </c>
      <c r="E108" s="87" t="s">
        <v>3490</v>
      </c>
      <c r="F108" s="87" t="s">
        <v>3491</v>
      </c>
      <c r="G108" s="88" t="s">
        <v>3492</v>
      </c>
      <c r="H108" s="104" t="s">
        <v>3493</v>
      </c>
      <c r="I108" s="107" t="s">
        <v>3494</v>
      </c>
      <c r="J108" s="112" t="s">
        <v>14</v>
      </c>
      <c r="K108" s="112" t="s">
        <v>13</v>
      </c>
      <c r="L108" s="112" t="s">
        <v>2419</v>
      </c>
      <c r="R108" s="4" t="s">
        <v>3495</v>
      </c>
      <c r="S108" s="4" t="s">
        <v>3496</v>
      </c>
      <c r="AA108" s="4" t="s">
        <v>3497</v>
      </c>
      <c r="AB108" s="4" t="s">
        <v>3498</v>
      </c>
    </row>
    <row r="109" spans="1:33" x14ac:dyDescent="0.25">
      <c r="A109" s="89">
        <v>1</v>
      </c>
      <c r="B109" s="90" t="s">
        <v>3499</v>
      </c>
      <c r="C109" s="91" t="s">
        <v>3500</v>
      </c>
      <c r="D109" s="90" t="s">
        <v>3501</v>
      </c>
      <c r="E109" s="92" t="s">
        <v>3502</v>
      </c>
      <c r="F109" s="92" t="s">
        <v>3502</v>
      </c>
      <c r="G109" s="93" t="s">
        <v>2824</v>
      </c>
      <c r="H109" s="105" t="s">
        <v>3373</v>
      </c>
      <c r="I109" s="108" t="s">
        <v>14</v>
      </c>
      <c r="J109" s="111">
        <f>$E$124*12</f>
        <v>1308000</v>
      </c>
      <c r="K109" s="110"/>
      <c r="L109" s="111">
        <f t="shared" ref="L109:L116" si="4">SUM(J109:K109)</f>
        <v>1308000</v>
      </c>
      <c r="R109" t="s">
        <v>3503</v>
      </c>
      <c r="T109" t="s">
        <v>3504</v>
      </c>
      <c r="V109" t="s">
        <v>3505</v>
      </c>
      <c r="W109" t="s">
        <v>3506</v>
      </c>
      <c r="AA109" s="4" t="s">
        <v>11</v>
      </c>
      <c r="AB109" t="s">
        <v>14</v>
      </c>
      <c r="AC109" t="s">
        <v>13</v>
      </c>
      <c r="AD109" t="s">
        <v>15</v>
      </c>
      <c r="AE109" s="112" t="s">
        <v>14</v>
      </c>
      <c r="AF109" s="112" t="s">
        <v>13</v>
      </c>
      <c r="AG109" s="112" t="s">
        <v>2419</v>
      </c>
    </row>
    <row r="110" spans="1:33" x14ac:dyDescent="0.25">
      <c r="A110" s="89">
        <v>2</v>
      </c>
      <c r="B110" s="90" t="s">
        <v>3499</v>
      </c>
      <c r="C110" s="94" t="s">
        <v>3507</v>
      </c>
      <c r="D110" s="95" t="s">
        <v>3501</v>
      </c>
      <c r="E110" s="90" t="s">
        <v>3508</v>
      </c>
      <c r="F110" s="90" t="s">
        <v>3508</v>
      </c>
      <c r="G110" s="93" t="s">
        <v>3435</v>
      </c>
      <c r="H110" s="105" t="s">
        <v>21</v>
      </c>
      <c r="I110" s="108" t="s">
        <v>14</v>
      </c>
      <c r="J110" s="111">
        <f>$E$124*12</f>
        <v>1308000</v>
      </c>
      <c r="K110" s="110"/>
      <c r="L110" s="111">
        <f t="shared" si="4"/>
        <v>1308000</v>
      </c>
      <c r="Q110" s="4" t="s">
        <v>3509</v>
      </c>
      <c r="R110" t="s">
        <v>3480</v>
      </c>
      <c r="S110" t="s">
        <v>3479</v>
      </c>
      <c r="T110" t="s">
        <v>3480</v>
      </c>
      <c r="U110" t="s">
        <v>3479</v>
      </c>
      <c r="AA110" s="70" t="s">
        <v>2824</v>
      </c>
      <c r="AB110">
        <v>1</v>
      </c>
      <c r="AD110">
        <v>1</v>
      </c>
      <c r="AE110" s="109">
        <f>AB110*$E$124*12</f>
        <v>1308000</v>
      </c>
      <c r="AF110" s="109">
        <f>$F$124*AC110*12</f>
        <v>0</v>
      </c>
      <c r="AG110" s="109">
        <f>SUM(AE110:AF110)</f>
        <v>1308000</v>
      </c>
    </row>
    <row r="111" spans="1:33" x14ac:dyDescent="0.25">
      <c r="A111" s="89">
        <v>3</v>
      </c>
      <c r="B111" s="90" t="s">
        <v>3510</v>
      </c>
      <c r="C111" s="94" t="s">
        <v>3511</v>
      </c>
      <c r="D111" s="90" t="s">
        <v>3501</v>
      </c>
      <c r="E111" s="90" t="s">
        <v>3512</v>
      </c>
      <c r="F111" s="90" t="s">
        <v>3512</v>
      </c>
      <c r="G111" s="93" t="s">
        <v>2824</v>
      </c>
      <c r="H111" s="105" t="s">
        <v>3513</v>
      </c>
      <c r="I111" s="108" t="s">
        <v>13</v>
      </c>
      <c r="J111" s="110"/>
      <c r="K111" s="111">
        <f>$F$124*12</f>
        <v>588000</v>
      </c>
      <c r="L111" s="111">
        <f t="shared" si="4"/>
        <v>588000</v>
      </c>
      <c r="Q111" t="s">
        <v>2824</v>
      </c>
      <c r="S111">
        <v>2</v>
      </c>
      <c r="T111" s="133"/>
      <c r="U111" s="133">
        <v>1029000</v>
      </c>
      <c r="V111">
        <v>2</v>
      </c>
      <c r="W111" s="133">
        <v>1029000</v>
      </c>
      <c r="X111">
        <v>1</v>
      </c>
      <c r="AA111" s="70" t="s">
        <v>21</v>
      </c>
      <c r="AB111">
        <v>1</v>
      </c>
      <c r="AD111">
        <v>1</v>
      </c>
      <c r="AE111" s="109">
        <f>AB111*$E$124*12</f>
        <v>1308000</v>
      </c>
      <c r="AF111" s="109">
        <f>$F$124*AC111*12</f>
        <v>0</v>
      </c>
      <c r="AG111" s="109">
        <f>SUM(AE111:AF111)</f>
        <v>1308000</v>
      </c>
    </row>
    <row r="112" spans="1:33" x14ac:dyDescent="0.25">
      <c r="A112" s="89">
        <v>4</v>
      </c>
      <c r="B112" s="90" t="s">
        <v>3510</v>
      </c>
      <c r="C112" s="94" t="s">
        <v>3514</v>
      </c>
      <c r="D112" s="90" t="s">
        <v>3501</v>
      </c>
      <c r="E112" s="90" t="s">
        <v>3512</v>
      </c>
      <c r="F112" s="90" t="s">
        <v>3512</v>
      </c>
      <c r="G112" s="93" t="s">
        <v>2824</v>
      </c>
      <c r="H112" s="105" t="s">
        <v>3513</v>
      </c>
      <c r="I112" s="108" t="s">
        <v>13</v>
      </c>
      <c r="J112" s="110"/>
      <c r="K112" s="111">
        <f>$F$124*12</f>
        <v>588000</v>
      </c>
      <c r="L112" s="111">
        <f t="shared" si="4"/>
        <v>588000</v>
      </c>
      <c r="Q112" t="s">
        <v>3451</v>
      </c>
      <c r="R112">
        <v>13</v>
      </c>
      <c r="S112">
        <v>47</v>
      </c>
      <c r="T112" s="133">
        <v>16677000</v>
      </c>
      <c r="U112" s="133">
        <v>27636000</v>
      </c>
      <c r="V112">
        <v>60</v>
      </c>
      <c r="W112" s="133">
        <v>44313000</v>
      </c>
      <c r="X112">
        <v>47</v>
      </c>
      <c r="AA112" s="70" t="s">
        <v>3443</v>
      </c>
      <c r="AB112">
        <v>1</v>
      </c>
      <c r="AC112">
        <v>1</v>
      </c>
      <c r="AD112">
        <v>2</v>
      </c>
      <c r="AE112" s="109">
        <f>AB112*$E$124*12</f>
        <v>1308000</v>
      </c>
      <c r="AF112" s="109">
        <f>$F$124*AC112*12</f>
        <v>588000</v>
      </c>
      <c r="AG112" s="109">
        <f>SUM(AE112:AF112)</f>
        <v>1896000</v>
      </c>
    </row>
    <row r="113" spans="1:33" x14ac:dyDescent="0.25">
      <c r="A113" s="89">
        <v>5</v>
      </c>
      <c r="B113" s="90" t="s">
        <v>3499</v>
      </c>
      <c r="C113" s="90" t="s">
        <v>3515</v>
      </c>
      <c r="D113" s="90" t="s">
        <v>3516</v>
      </c>
      <c r="E113" s="90" t="s">
        <v>3517</v>
      </c>
      <c r="F113" s="90" t="s">
        <v>3517</v>
      </c>
      <c r="G113" s="90" t="s">
        <v>2824</v>
      </c>
      <c r="H113" s="106" t="s">
        <v>3443</v>
      </c>
      <c r="I113" s="108" t="s">
        <v>14</v>
      </c>
      <c r="J113" s="111">
        <f>$E$124*12</f>
        <v>1308000</v>
      </c>
      <c r="K113" s="111"/>
      <c r="L113" s="111">
        <f t="shared" si="4"/>
        <v>1308000</v>
      </c>
      <c r="Q113" t="s">
        <v>3443</v>
      </c>
      <c r="R113">
        <v>1</v>
      </c>
      <c r="S113">
        <v>4</v>
      </c>
      <c r="T113" s="133">
        <v>981000</v>
      </c>
      <c r="U113" s="133">
        <v>2205000</v>
      </c>
      <c r="V113">
        <v>5</v>
      </c>
      <c r="W113" s="133">
        <v>3186000</v>
      </c>
      <c r="X113">
        <v>3</v>
      </c>
      <c r="AA113" s="70" t="s">
        <v>3513</v>
      </c>
      <c r="AC113">
        <v>3</v>
      </c>
      <c r="AD113">
        <v>3</v>
      </c>
      <c r="AE113" s="109">
        <f>AB113*$E$124*12</f>
        <v>0</v>
      </c>
      <c r="AF113" s="109">
        <f>$F$124*AC113*12</f>
        <v>1764000</v>
      </c>
      <c r="AG113" s="109">
        <f>SUM(AE113:AF113)</f>
        <v>1764000</v>
      </c>
    </row>
    <row r="114" spans="1:33" x14ac:dyDescent="0.25">
      <c r="A114" s="89">
        <v>6</v>
      </c>
      <c r="B114" s="90" t="s">
        <v>3499</v>
      </c>
      <c r="C114" s="90" t="s">
        <v>3518</v>
      </c>
      <c r="D114" s="90" t="s">
        <v>3519</v>
      </c>
      <c r="E114" s="90" t="s">
        <v>3520</v>
      </c>
      <c r="F114" s="90" t="s">
        <v>3520</v>
      </c>
      <c r="G114" s="90" t="s">
        <v>3373</v>
      </c>
      <c r="H114" s="106" t="s">
        <v>3443</v>
      </c>
      <c r="I114" s="108" t="s">
        <v>13</v>
      </c>
      <c r="J114" s="110"/>
      <c r="K114" s="111">
        <f>$F$124*12</f>
        <v>588000</v>
      </c>
      <c r="L114" s="111">
        <f t="shared" si="4"/>
        <v>588000</v>
      </c>
      <c r="Q114" t="s">
        <v>3435</v>
      </c>
      <c r="R114">
        <v>2</v>
      </c>
      <c r="S114">
        <v>2</v>
      </c>
      <c r="T114" s="133">
        <v>2616000</v>
      </c>
      <c r="U114" s="133">
        <v>1029000</v>
      </c>
      <c r="V114">
        <v>4</v>
      </c>
      <c r="W114" s="133">
        <v>3645000</v>
      </c>
      <c r="X114">
        <v>1</v>
      </c>
      <c r="AA114" s="70" t="s">
        <v>3373</v>
      </c>
      <c r="AB114">
        <v>1</v>
      </c>
      <c r="AD114">
        <v>1</v>
      </c>
      <c r="AE114" s="109">
        <f>AB114*$E$124*12</f>
        <v>1308000</v>
      </c>
      <c r="AF114" s="109">
        <f>$F$124*AC114*12</f>
        <v>0</v>
      </c>
      <c r="AG114" s="109">
        <f>SUM(AE114:AF114)</f>
        <v>1308000</v>
      </c>
    </row>
    <row r="115" spans="1:33" x14ac:dyDescent="0.25">
      <c r="A115" s="89">
        <v>7</v>
      </c>
      <c r="B115" s="90" t="s">
        <v>3499</v>
      </c>
      <c r="C115" s="90" t="s">
        <v>3521</v>
      </c>
      <c r="D115" s="90" t="s">
        <v>3519</v>
      </c>
      <c r="E115" s="90" t="s">
        <v>3522</v>
      </c>
      <c r="F115" s="90" t="s">
        <v>3522</v>
      </c>
      <c r="G115" s="90" t="s">
        <v>2824</v>
      </c>
      <c r="H115" s="105" t="s">
        <v>3513</v>
      </c>
      <c r="I115" s="108" t="s">
        <v>13</v>
      </c>
      <c r="J115" s="110"/>
      <c r="K115" s="111">
        <f>$F$124*12</f>
        <v>588000</v>
      </c>
      <c r="L115" s="111">
        <f t="shared" si="4"/>
        <v>588000</v>
      </c>
      <c r="Q115" t="s">
        <v>3454</v>
      </c>
      <c r="R115">
        <v>12</v>
      </c>
      <c r="S115">
        <v>41</v>
      </c>
      <c r="T115" s="133">
        <v>12971000</v>
      </c>
      <c r="U115" s="133">
        <v>17444000</v>
      </c>
      <c r="V115">
        <v>53</v>
      </c>
      <c r="W115" s="133">
        <v>30415000</v>
      </c>
      <c r="X115">
        <v>40</v>
      </c>
      <c r="AA115" s="70" t="s">
        <v>15</v>
      </c>
      <c r="AB115">
        <v>4</v>
      </c>
      <c r="AC115">
        <v>4</v>
      </c>
      <c r="AD115">
        <v>8</v>
      </c>
      <c r="AE115" s="113">
        <f>SUM(AE110:AE114)</f>
        <v>5232000</v>
      </c>
      <c r="AF115" s="113">
        <f>SUM(AF110:AF114)</f>
        <v>2352000</v>
      </c>
      <c r="AG115" s="113">
        <f>SUM(AG110:AG114)</f>
        <v>7584000</v>
      </c>
    </row>
    <row r="116" spans="1:33" x14ac:dyDescent="0.25">
      <c r="A116" s="89">
        <v>8</v>
      </c>
      <c r="B116" s="90" t="s">
        <v>3499</v>
      </c>
      <c r="C116" s="90" t="s">
        <v>3523</v>
      </c>
      <c r="D116" s="90" t="s">
        <v>3524</v>
      </c>
      <c r="E116" s="90" t="s">
        <v>3525</v>
      </c>
      <c r="F116" s="90" t="s">
        <v>3526</v>
      </c>
      <c r="G116" s="90" t="s">
        <v>3527</v>
      </c>
      <c r="H116" s="106" t="s">
        <v>2824</v>
      </c>
      <c r="I116" s="108" t="s">
        <v>14</v>
      </c>
      <c r="J116" s="111">
        <f>$E$124*12</f>
        <v>1308000</v>
      </c>
      <c r="K116" s="110"/>
      <c r="L116" s="111">
        <f t="shared" si="4"/>
        <v>1308000</v>
      </c>
      <c r="Q116" t="s">
        <v>3373</v>
      </c>
      <c r="R116">
        <v>1</v>
      </c>
      <c r="S116">
        <v>4</v>
      </c>
      <c r="T116" s="133">
        <v>1308000</v>
      </c>
      <c r="U116" s="133">
        <v>2156000</v>
      </c>
      <c r="V116">
        <v>5</v>
      </c>
      <c r="W116" s="133">
        <v>3464000</v>
      </c>
      <c r="X116">
        <v>3</v>
      </c>
    </row>
    <row r="117" spans="1:33" x14ac:dyDescent="0.25">
      <c r="A117" s="97"/>
      <c r="B117" s="98"/>
      <c r="C117" s="98"/>
      <c r="D117" s="98"/>
      <c r="E117" s="98"/>
      <c r="F117" s="98"/>
      <c r="G117" s="98"/>
      <c r="H117" s="98"/>
      <c r="L117" s="113">
        <f>SUM(L109:L116)</f>
        <v>7584000</v>
      </c>
      <c r="Q117" t="s">
        <v>3527</v>
      </c>
      <c r="R117">
        <v>17</v>
      </c>
      <c r="S117">
        <v>5</v>
      </c>
      <c r="T117" s="133">
        <v>17331000</v>
      </c>
      <c r="U117" s="133">
        <v>2646000</v>
      </c>
      <c r="V117">
        <v>22</v>
      </c>
      <c r="W117" s="133">
        <v>19977000</v>
      </c>
      <c r="X117">
        <v>4</v>
      </c>
    </row>
    <row r="118" spans="1:33" x14ac:dyDescent="0.25">
      <c r="A118" s="97"/>
      <c r="B118" s="98"/>
      <c r="C118" s="98"/>
      <c r="D118" s="98"/>
      <c r="E118" s="98"/>
      <c r="F118" s="98"/>
      <c r="G118" s="98"/>
      <c r="H118" s="98"/>
      <c r="Q118" t="s">
        <v>3528</v>
      </c>
      <c r="R118">
        <v>2</v>
      </c>
      <c r="S118">
        <v>6</v>
      </c>
      <c r="T118" s="133">
        <v>1308000</v>
      </c>
      <c r="U118" s="133">
        <v>2058000</v>
      </c>
      <c r="V118">
        <v>8</v>
      </c>
      <c r="W118" s="133">
        <v>3366000</v>
      </c>
      <c r="X118">
        <v>5</v>
      </c>
    </row>
    <row r="119" spans="1:33" x14ac:dyDescent="0.25">
      <c r="A119" s="97"/>
      <c r="B119" s="98"/>
      <c r="C119" s="98"/>
      <c r="D119" s="98"/>
      <c r="E119" s="98"/>
      <c r="F119" s="98"/>
      <c r="G119" s="98"/>
      <c r="H119" s="98"/>
      <c r="Q119" t="s">
        <v>3529</v>
      </c>
      <c r="R119">
        <v>2</v>
      </c>
      <c r="S119">
        <v>9</v>
      </c>
      <c r="T119" s="133">
        <v>1962000</v>
      </c>
      <c r="U119" s="133">
        <v>3969000</v>
      </c>
      <c r="V119">
        <v>11</v>
      </c>
      <c r="W119" s="133">
        <v>5931000</v>
      </c>
      <c r="X119">
        <v>8</v>
      </c>
    </row>
    <row r="120" spans="1:33" x14ac:dyDescent="0.25">
      <c r="Q120" t="s">
        <v>3530</v>
      </c>
      <c r="R120">
        <v>3</v>
      </c>
      <c r="S120">
        <v>6</v>
      </c>
      <c r="T120" s="133">
        <v>2616000</v>
      </c>
      <c r="U120" s="133">
        <v>2205000</v>
      </c>
      <c r="V120">
        <v>9</v>
      </c>
      <c r="W120" s="133">
        <v>4821000</v>
      </c>
      <c r="X120">
        <v>5</v>
      </c>
    </row>
    <row r="121" spans="1:33" x14ac:dyDescent="0.25">
      <c r="E121" t="s">
        <v>3531</v>
      </c>
      <c r="F121" t="s">
        <v>3531</v>
      </c>
      <c r="Q121" t="s">
        <v>21</v>
      </c>
      <c r="S121">
        <v>1</v>
      </c>
      <c r="T121" s="133"/>
      <c r="U121" s="133">
        <v>441000</v>
      </c>
      <c r="V121">
        <v>1</v>
      </c>
      <c r="W121" s="133">
        <v>441000</v>
      </c>
      <c r="X121">
        <v>0</v>
      </c>
    </row>
    <row r="122" spans="1:33" x14ac:dyDescent="0.25">
      <c r="Q122" t="s">
        <v>3364</v>
      </c>
      <c r="S122">
        <v>1</v>
      </c>
      <c r="T122" s="133"/>
      <c r="U122" s="133">
        <v>441000</v>
      </c>
      <c r="V122">
        <v>1</v>
      </c>
      <c r="W122" s="133">
        <v>441000</v>
      </c>
      <c r="X122">
        <v>0</v>
      </c>
    </row>
    <row r="123" spans="1:33" x14ac:dyDescent="0.25">
      <c r="Q123" t="s">
        <v>15</v>
      </c>
      <c r="R123">
        <v>53</v>
      </c>
      <c r="S123">
        <v>128</v>
      </c>
      <c r="T123" s="133">
        <v>57770000</v>
      </c>
      <c r="U123" s="133">
        <v>63259000</v>
      </c>
      <c r="V123">
        <v>181</v>
      </c>
      <c r="W123" s="133">
        <v>121029000</v>
      </c>
    </row>
    <row r="124" spans="1:33" x14ac:dyDescent="0.25">
      <c r="E124" s="99">
        <v>109000</v>
      </c>
      <c r="F124" s="99">
        <v>49000</v>
      </c>
    </row>
    <row r="125" spans="1:33" x14ac:dyDescent="0.25">
      <c r="A125" s="222" t="s">
        <v>3532</v>
      </c>
      <c r="B125" s="222"/>
      <c r="C125" s="221">
        <v>2024</v>
      </c>
      <c r="D125" s="221"/>
      <c r="E125" s="223">
        <v>2025</v>
      </c>
      <c r="F125" s="224"/>
      <c r="G125" s="224"/>
      <c r="H125" s="224"/>
      <c r="I125" s="224"/>
      <c r="J125" s="224"/>
      <c r="Q125" t="s">
        <v>3533</v>
      </c>
    </row>
    <row r="126" spans="1:33" x14ac:dyDescent="0.25">
      <c r="A126" s="222"/>
      <c r="B126" s="222"/>
      <c r="C126" s="56" t="s">
        <v>14</v>
      </c>
      <c r="D126" s="56" t="s">
        <v>13</v>
      </c>
      <c r="E126" s="56" t="s">
        <v>14</v>
      </c>
      <c r="F126" s="56" t="s">
        <v>13</v>
      </c>
      <c r="G126" s="56" t="s">
        <v>899</v>
      </c>
      <c r="H126" s="56" t="s">
        <v>900</v>
      </c>
      <c r="I126" s="56" t="s">
        <v>901</v>
      </c>
      <c r="J126" s="56" t="s">
        <v>902</v>
      </c>
      <c r="K126" s="56" t="s">
        <v>922</v>
      </c>
      <c r="L126" s="56" t="s">
        <v>14</v>
      </c>
      <c r="M126" s="56" t="s">
        <v>13</v>
      </c>
      <c r="N126" s="56" t="s">
        <v>2419</v>
      </c>
      <c r="Q126" s="114" t="s">
        <v>922</v>
      </c>
      <c r="R126" s="114" t="s">
        <v>3408</v>
      </c>
      <c r="S126" s="114" t="s">
        <v>3409</v>
      </c>
      <c r="T126" s="114" t="s">
        <v>3534</v>
      </c>
      <c r="U126" s="115" t="s">
        <v>3535</v>
      </c>
      <c r="V126" s="116" t="s">
        <v>3536</v>
      </c>
      <c r="W126" s="122" t="s">
        <v>2419</v>
      </c>
      <c r="X126" s="124" t="s">
        <v>3485</v>
      </c>
      <c r="Y126" s="124" t="s">
        <v>3484</v>
      </c>
      <c r="Z126" s="127" t="s">
        <v>3537</v>
      </c>
      <c r="AA126" s="127" t="s">
        <v>3538</v>
      </c>
      <c r="AB126" s="125" t="s">
        <v>3539</v>
      </c>
      <c r="AC126" s="136" t="s">
        <v>3540</v>
      </c>
    </row>
    <row r="127" spans="1:33" x14ac:dyDescent="0.25">
      <c r="A127" s="200" t="s">
        <v>29</v>
      </c>
      <c r="B127" s="96" t="s">
        <v>16</v>
      </c>
      <c r="C127" s="50">
        <v>19</v>
      </c>
      <c r="D127" s="50">
        <v>12</v>
      </c>
      <c r="E127" s="50">
        <v>4</v>
      </c>
      <c r="F127" s="50">
        <v>25</v>
      </c>
      <c r="G127" s="50">
        <v>0</v>
      </c>
      <c r="H127" s="50">
        <v>2</v>
      </c>
      <c r="I127" s="50"/>
      <c r="J127" s="50">
        <v>1</v>
      </c>
      <c r="K127" s="50" t="s">
        <v>3541</v>
      </c>
      <c r="L127" s="100">
        <f t="shared" ref="L127:L138" si="5">((E127+G127+H127)*$E$124)*12</f>
        <v>7848000</v>
      </c>
      <c r="M127" s="100">
        <f t="shared" ref="M127:M138" si="6">(F127*$F$124)*12</f>
        <v>14700000</v>
      </c>
      <c r="N127" s="100">
        <f>L127+M127</f>
        <v>22548000</v>
      </c>
      <c r="O127">
        <f>H127+1</f>
        <v>3</v>
      </c>
      <c r="Q127" s="117" t="s">
        <v>3542</v>
      </c>
      <c r="R127" s="118" t="s">
        <v>3463</v>
      </c>
      <c r="S127" s="119" t="s">
        <v>3543</v>
      </c>
      <c r="T127" s="118">
        <v>12</v>
      </c>
      <c r="U127" s="117" t="s">
        <v>3544</v>
      </c>
      <c r="V127" s="120">
        <v>218000</v>
      </c>
      <c r="W127" s="121">
        <v>2616000</v>
      </c>
      <c r="X127" s="123">
        <v>0</v>
      </c>
      <c r="Y127" s="123">
        <v>0</v>
      </c>
      <c r="Z127" s="130">
        <f t="shared" ref="Z127:Z140" si="7">SUM(X127:Y127)</f>
        <v>0</v>
      </c>
      <c r="AA127" s="132">
        <f t="shared" ref="AA127:AA140" si="8">W127-Z127</f>
        <v>2616000</v>
      </c>
      <c r="AB127" s="128" t="str">
        <f t="shared" ref="AB127:AB140" si="9">IF(AA127&gt;0,"BUDGET OK","EXCEEDED")</f>
        <v>BUDGET OK</v>
      </c>
      <c r="AC127" s="50"/>
    </row>
    <row r="128" spans="1:33" x14ac:dyDescent="0.25">
      <c r="A128" s="200"/>
      <c r="B128" s="96" t="s">
        <v>17</v>
      </c>
      <c r="C128" s="50">
        <v>44</v>
      </c>
      <c r="D128" s="50">
        <v>245</v>
      </c>
      <c r="E128" s="50">
        <v>203</v>
      </c>
      <c r="F128" s="50">
        <v>85</v>
      </c>
      <c r="G128" s="50">
        <v>17</v>
      </c>
      <c r="H128" s="50">
        <v>5</v>
      </c>
      <c r="I128" s="50"/>
      <c r="J128" s="50"/>
      <c r="K128" s="50"/>
      <c r="L128" s="100">
        <f t="shared" si="5"/>
        <v>294300000</v>
      </c>
      <c r="M128" s="100">
        <f t="shared" si="6"/>
        <v>49980000</v>
      </c>
      <c r="N128" s="100">
        <f t="shared" ref="N128:N138" si="10">L128+M128</f>
        <v>344280000</v>
      </c>
      <c r="O128">
        <f t="shared" ref="O128:O138" si="11">H128+1</f>
        <v>6</v>
      </c>
      <c r="Q128" s="117" t="s">
        <v>3542</v>
      </c>
      <c r="R128" s="118" t="s">
        <v>3415</v>
      </c>
      <c r="S128" s="119" t="s">
        <v>3416</v>
      </c>
      <c r="T128" s="118">
        <v>12</v>
      </c>
      <c r="U128" s="117" t="s">
        <v>3544</v>
      </c>
      <c r="V128" s="120">
        <v>1308000</v>
      </c>
      <c r="W128" s="121">
        <v>15696000</v>
      </c>
      <c r="X128" s="100">
        <f>GETPIVOTDATA("Sum of TOTAL",$Q$108,"UNIT","PIK OFFICE / HQ")</f>
        <v>19977000</v>
      </c>
      <c r="Y128" s="50">
        <v>0</v>
      </c>
      <c r="Z128" s="131">
        <f t="shared" si="7"/>
        <v>19977000</v>
      </c>
      <c r="AA128" s="132">
        <f t="shared" si="8"/>
        <v>-4281000</v>
      </c>
      <c r="AB128" s="129" t="str">
        <f t="shared" si="9"/>
        <v>EXCEEDED</v>
      </c>
      <c r="AC128" s="50" t="s">
        <v>3545</v>
      </c>
    </row>
    <row r="129" spans="1:29" x14ac:dyDescent="0.25">
      <c r="A129" s="200"/>
      <c r="B129" s="96" t="s">
        <v>883</v>
      </c>
      <c r="C129" s="50">
        <v>0</v>
      </c>
      <c r="D129" s="50">
        <v>123</v>
      </c>
      <c r="E129" s="50">
        <v>35</v>
      </c>
      <c r="F129" s="50">
        <v>88</v>
      </c>
      <c r="G129" s="50">
        <v>13</v>
      </c>
      <c r="H129" s="50">
        <v>47</v>
      </c>
      <c r="I129" s="50"/>
      <c r="J129" s="50"/>
      <c r="K129" s="50"/>
      <c r="L129" s="100">
        <f t="shared" si="5"/>
        <v>124260000</v>
      </c>
      <c r="M129" s="100">
        <f t="shared" si="6"/>
        <v>51744000</v>
      </c>
      <c r="N129" s="100">
        <f t="shared" si="10"/>
        <v>176004000</v>
      </c>
      <c r="O129">
        <v>47</v>
      </c>
      <c r="Q129" s="117" t="s">
        <v>3542</v>
      </c>
      <c r="R129" s="118" t="s">
        <v>3434</v>
      </c>
      <c r="S129" s="119" t="s">
        <v>2824</v>
      </c>
      <c r="T129" s="118">
        <v>12</v>
      </c>
      <c r="U129" s="117" t="s">
        <v>3544</v>
      </c>
      <c r="V129" s="120">
        <v>218000</v>
      </c>
      <c r="W129" s="121">
        <v>2616000</v>
      </c>
      <c r="X129" s="100">
        <f>GETPIVOTDATA("Sum of TOTAL",$Q$108,"UNIT","ASHTA")</f>
        <v>1029000</v>
      </c>
      <c r="Y129" s="100">
        <f>AG110</f>
        <v>1308000</v>
      </c>
      <c r="Z129" s="131">
        <f t="shared" si="7"/>
        <v>2337000</v>
      </c>
      <c r="AA129" s="132">
        <f t="shared" si="8"/>
        <v>279000</v>
      </c>
      <c r="AB129" s="129" t="str">
        <f t="shared" si="9"/>
        <v>BUDGET OK</v>
      </c>
      <c r="AC129" s="50"/>
    </row>
    <row r="130" spans="1:29" x14ac:dyDescent="0.25">
      <c r="A130" s="200"/>
      <c r="B130" s="96" t="s">
        <v>19</v>
      </c>
      <c r="C130" s="50">
        <v>20</v>
      </c>
      <c r="D130" s="50">
        <v>0</v>
      </c>
      <c r="E130" s="50">
        <v>11</v>
      </c>
      <c r="F130" s="50">
        <v>11</v>
      </c>
      <c r="G130" s="50">
        <v>2</v>
      </c>
      <c r="H130" s="50">
        <v>6</v>
      </c>
      <c r="I130" s="50"/>
      <c r="J130" s="50"/>
      <c r="K130" s="50"/>
      <c r="L130" s="100">
        <f t="shared" si="5"/>
        <v>24852000</v>
      </c>
      <c r="M130" s="100">
        <f t="shared" si="6"/>
        <v>6468000</v>
      </c>
      <c r="N130" s="100">
        <f t="shared" si="10"/>
        <v>31320000</v>
      </c>
      <c r="O130">
        <f t="shared" si="11"/>
        <v>7</v>
      </c>
      <c r="Q130" s="117" t="s">
        <v>3542</v>
      </c>
      <c r="R130" s="118" t="s">
        <v>3434</v>
      </c>
      <c r="S130" s="119" t="s">
        <v>3546</v>
      </c>
      <c r="T130" s="118">
        <v>12</v>
      </c>
      <c r="U130" s="117" t="s">
        <v>3544</v>
      </c>
      <c r="V130" s="120">
        <v>763000</v>
      </c>
      <c r="W130" s="121">
        <v>9156000</v>
      </c>
      <c r="X130" s="100">
        <f>GETPIVOTDATA("Sum of TOTAL",$Q$108,"UNIT","FLIX")</f>
        <v>441000</v>
      </c>
      <c r="Y130" s="50">
        <v>0</v>
      </c>
      <c r="Z130" s="131">
        <f t="shared" si="7"/>
        <v>441000</v>
      </c>
      <c r="AA130" s="132">
        <f t="shared" si="8"/>
        <v>8715000</v>
      </c>
      <c r="AB130" s="129" t="str">
        <f t="shared" si="9"/>
        <v>BUDGET OK</v>
      </c>
      <c r="AC130" s="50"/>
    </row>
    <row r="131" spans="1:29" x14ac:dyDescent="0.25">
      <c r="A131" s="200"/>
      <c r="B131" s="96" t="s">
        <v>20</v>
      </c>
      <c r="C131" s="50">
        <v>30</v>
      </c>
      <c r="D131" s="50">
        <v>4</v>
      </c>
      <c r="E131" s="50">
        <v>4</v>
      </c>
      <c r="F131" s="50">
        <v>25</v>
      </c>
      <c r="G131" s="50">
        <v>0</v>
      </c>
      <c r="H131" s="50">
        <v>1</v>
      </c>
      <c r="I131" s="50"/>
      <c r="J131" s="50"/>
      <c r="K131" s="50"/>
      <c r="L131" s="100">
        <f t="shared" si="5"/>
        <v>6540000</v>
      </c>
      <c r="M131" s="100">
        <f t="shared" si="6"/>
        <v>14700000</v>
      </c>
      <c r="N131" s="100">
        <f t="shared" si="10"/>
        <v>21240000</v>
      </c>
      <c r="O131">
        <f t="shared" si="11"/>
        <v>2</v>
      </c>
      <c r="Q131" s="117" t="s">
        <v>3542</v>
      </c>
      <c r="R131" s="118" t="s">
        <v>3434</v>
      </c>
      <c r="S131" s="119" t="s">
        <v>3443</v>
      </c>
      <c r="T131" s="118">
        <v>12</v>
      </c>
      <c r="U131" s="117" t="s">
        <v>3544</v>
      </c>
      <c r="V131" s="120">
        <v>327000</v>
      </c>
      <c r="W131" s="121">
        <v>3924000</v>
      </c>
      <c r="X131" s="100">
        <f>VLOOKUP(S131,$Q$110:$W$120,7,0)</f>
        <v>3186000</v>
      </c>
      <c r="Y131" s="100">
        <f>AG112</f>
        <v>1896000</v>
      </c>
      <c r="Z131" s="131">
        <f t="shared" si="7"/>
        <v>5082000</v>
      </c>
      <c r="AA131" s="132">
        <f t="shared" si="8"/>
        <v>-1158000</v>
      </c>
      <c r="AB131" s="129" t="str">
        <f t="shared" si="9"/>
        <v>EXCEEDED</v>
      </c>
      <c r="AC131" s="50" t="s">
        <v>3547</v>
      </c>
    </row>
    <row r="132" spans="1:29" x14ac:dyDescent="0.25">
      <c r="A132" s="200"/>
      <c r="B132" s="96" t="s">
        <v>21</v>
      </c>
      <c r="C132" s="50">
        <v>28</v>
      </c>
      <c r="D132" s="50">
        <v>4</v>
      </c>
      <c r="E132" s="50">
        <v>6</v>
      </c>
      <c r="F132" s="50">
        <v>33</v>
      </c>
      <c r="G132" s="50">
        <v>0</v>
      </c>
      <c r="H132" s="50">
        <v>1</v>
      </c>
      <c r="I132" s="50"/>
      <c r="J132" s="50">
        <v>1</v>
      </c>
      <c r="K132" s="50" t="s">
        <v>3541</v>
      </c>
      <c r="L132" s="100">
        <f t="shared" si="5"/>
        <v>9156000</v>
      </c>
      <c r="M132" s="100">
        <f t="shared" si="6"/>
        <v>19404000</v>
      </c>
      <c r="N132" s="100">
        <f t="shared" si="10"/>
        <v>28560000</v>
      </c>
      <c r="O132">
        <f t="shared" si="11"/>
        <v>2</v>
      </c>
      <c r="Q132" s="117" t="s">
        <v>3542</v>
      </c>
      <c r="R132" s="118" t="s">
        <v>3434</v>
      </c>
      <c r="S132" s="119" t="s">
        <v>3435</v>
      </c>
      <c r="T132" s="118">
        <v>12</v>
      </c>
      <c r="U132" s="117" t="s">
        <v>3544</v>
      </c>
      <c r="V132" s="120">
        <v>327000</v>
      </c>
      <c r="W132" s="121">
        <v>3924000</v>
      </c>
      <c r="X132" s="100">
        <f>VLOOKUP(S132,$Q$110:$W$120,7,0)</f>
        <v>3645000</v>
      </c>
      <c r="Y132" s="50">
        <v>0</v>
      </c>
      <c r="Z132" s="131">
        <f t="shared" si="7"/>
        <v>3645000</v>
      </c>
      <c r="AA132" s="132">
        <f t="shared" si="8"/>
        <v>279000</v>
      </c>
      <c r="AB132" s="129" t="str">
        <f t="shared" si="9"/>
        <v>BUDGET OK</v>
      </c>
      <c r="AC132" s="50"/>
    </row>
    <row r="133" spans="1:29" x14ac:dyDescent="0.25">
      <c r="A133" s="200"/>
      <c r="B133" s="96" t="s">
        <v>22</v>
      </c>
      <c r="C133" s="50">
        <v>21</v>
      </c>
      <c r="D133" s="50">
        <v>8</v>
      </c>
      <c r="E133" s="50">
        <v>2</v>
      </c>
      <c r="F133" s="50">
        <v>28</v>
      </c>
      <c r="G133" s="50">
        <v>1</v>
      </c>
      <c r="H133" s="50">
        <v>4</v>
      </c>
      <c r="I133" s="50">
        <v>1</v>
      </c>
      <c r="J133" s="50">
        <v>1</v>
      </c>
      <c r="K133" s="50" t="s">
        <v>3541</v>
      </c>
      <c r="L133" s="100">
        <f t="shared" si="5"/>
        <v>9156000</v>
      </c>
      <c r="M133" s="100">
        <f t="shared" si="6"/>
        <v>16464000</v>
      </c>
      <c r="N133" s="100">
        <f t="shared" si="10"/>
        <v>25620000</v>
      </c>
      <c r="O133">
        <f t="shared" si="11"/>
        <v>5</v>
      </c>
      <c r="Q133" s="117" t="s">
        <v>3542</v>
      </c>
      <c r="R133" s="118" t="s">
        <v>3434</v>
      </c>
      <c r="S133" s="119" t="s">
        <v>3448</v>
      </c>
      <c r="T133" s="118">
        <v>12</v>
      </c>
      <c r="U133" s="117" t="s">
        <v>3544</v>
      </c>
      <c r="V133" s="120">
        <v>5123000</v>
      </c>
      <c r="W133" s="121">
        <v>61476000</v>
      </c>
      <c r="X133" s="100">
        <f>GETPIVOTDATA("Sum of TOTAL",$Q$108,"UNIT","MENARA JAKARTA")</f>
        <v>30415000</v>
      </c>
      <c r="Y133" s="100">
        <f>AG113</f>
        <v>1764000</v>
      </c>
      <c r="Z133" s="131">
        <f t="shared" si="7"/>
        <v>32179000</v>
      </c>
      <c r="AA133" s="132">
        <f t="shared" si="8"/>
        <v>29297000</v>
      </c>
      <c r="AB133" s="129" t="str">
        <f t="shared" si="9"/>
        <v>BUDGET OK</v>
      </c>
      <c r="AC133" s="50"/>
    </row>
    <row r="134" spans="1:29" x14ac:dyDescent="0.25">
      <c r="A134" s="200"/>
      <c r="B134" s="96" t="s">
        <v>23</v>
      </c>
      <c r="C134" s="50">
        <v>22</v>
      </c>
      <c r="D134" s="50">
        <v>4</v>
      </c>
      <c r="E134" s="50">
        <v>9</v>
      </c>
      <c r="F134" s="50">
        <v>12</v>
      </c>
      <c r="G134" s="50">
        <v>2</v>
      </c>
      <c r="H134" s="50">
        <v>9</v>
      </c>
      <c r="I134" s="50"/>
      <c r="J134" s="50"/>
      <c r="K134" s="50"/>
      <c r="L134" s="100">
        <f t="shared" si="5"/>
        <v>26160000</v>
      </c>
      <c r="M134" s="100">
        <f t="shared" si="6"/>
        <v>7056000</v>
      </c>
      <c r="N134" s="100">
        <f t="shared" si="10"/>
        <v>33216000</v>
      </c>
      <c r="O134">
        <f t="shared" si="11"/>
        <v>10</v>
      </c>
      <c r="Q134" s="117" t="s">
        <v>3542</v>
      </c>
      <c r="R134" s="118" t="s">
        <v>3434</v>
      </c>
      <c r="S134" s="119" t="s">
        <v>3373</v>
      </c>
      <c r="T134" s="118">
        <v>12</v>
      </c>
      <c r="U134" s="117" t="s">
        <v>3544</v>
      </c>
      <c r="V134" s="120">
        <v>436000</v>
      </c>
      <c r="W134" s="121">
        <v>5232000</v>
      </c>
      <c r="X134" s="100">
        <f>GETPIVOTDATA("Sum of TOTAL",$Q$108,"UNIT","PIK AVENUE")</f>
        <v>3464000</v>
      </c>
      <c r="Y134" s="100">
        <f>AG114</f>
        <v>1308000</v>
      </c>
      <c r="Z134" s="131">
        <f t="shared" si="7"/>
        <v>4772000</v>
      </c>
      <c r="AA134" s="132">
        <f t="shared" si="8"/>
        <v>460000</v>
      </c>
      <c r="AB134" s="129" t="str">
        <f t="shared" si="9"/>
        <v>BUDGET OK</v>
      </c>
      <c r="AC134" s="50"/>
    </row>
    <row r="135" spans="1:29" x14ac:dyDescent="0.25">
      <c r="A135" s="200"/>
      <c r="B135" s="96" t="s">
        <v>24</v>
      </c>
      <c r="C135" s="50">
        <v>62</v>
      </c>
      <c r="D135" s="50">
        <v>6</v>
      </c>
      <c r="E135" s="50">
        <v>10</v>
      </c>
      <c r="F135" s="50">
        <v>52</v>
      </c>
      <c r="G135" s="50">
        <v>2</v>
      </c>
      <c r="H135" s="50">
        <v>2</v>
      </c>
      <c r="I135" s="50"/>
      <c r="J135" s="50"/>
      <c r="K135" s="50"/>
      <c r="L135" s="100">
        <f t="shared" si="5"/>
        <v>18312000</v>
      </c>
      <c r="M135" s="100">
        <f t="shared" si="6"/>
        <v>30576000</v>
      </c>
      <c r="N135" s="100">
        <f t="shared" si="10"/>
        <v>48888000</v>
      </c>
      <c r="O135">
        <f t="shared" si="11"/>
        <v>3</v>
      </c>
      <c r="Q135" s="117" t="s">
        <v>3542</v>
      </c>
      <c r="R135" s="118" t="s">
        <v>3434</v>
      </c>
      <c r="S135" s="119" t="s">
        <v>3440</v>
      </c>
      <c r="T135" s="118">
        <v>12</v>
      </c>
      <c r="U135" s="117" t="s">
        <v>3544</v>
      </c>
      <c r="V135" s="120">
        <v>0</v>
      </c>
      <c r="W135" s="121"/>
      <c r="X135" s="100">
        <f>GETPIVOTDATA("Sum of TOTAL",$Q$108,"UNIT","GGP")</f>
        <v>441000</v>
      </c>
      <c r="Y135" s="100">
        <f>AG111</f>
        <v>1308000</v>
      </c>
      <c r="Z135" s="131">
        <f t="shared" si="7"/>
        <v>1749000</v>
      </c>
      <c r="AA135" s="132">
        <f t="shared" si="8"/>
        <v>-1749000</v>
      </c>
      <c r="AB135" s="129" t="str">
        <f t="shared" si="9"/>
        <v>EXCEEDED</v>
      </c>
      <c r="AC135" s="50" t="s">
        <v>3547</v>
      </c>
    </row>
    <row r="136" spans="1:29" x14ac:dyDescent="0.25">
      <c r="A136" s="200"/>
      <c r="B136" s="96" t="s">
        <v>25</v>
      </c>
      <c r="C136" s="50">
        <v>37</v>
      </c>
      <c r="D136" s="50">
        <v>5</v>
      </c>
      <c r="E136" s="50">
        <v>6</v>
      </c>
      <c r="F136" s="50">
        <v>36</v>
      </c>
      <c r="G136" s="50">
        <v>1</v>
      </c>
      <c r="H136" s="50">
        <v>4</v>
      </c>
      <c r="I136" s="50"/>
      <c r="J136" s="50">
        <v>1</v>
      </c>
      <c r="K136" s="50" t="s">
        <v>3541</v>
      </c>
      <c r="L136" s="100">
        <f t="shared" si="5"/>
        <v>14388000</v>
      </c>
      <c r="M136" s="100">
        <f t="shared" si="6"/>
        <v>21168000</v>
      </c>
      <c r="N136" s="100">
        <f t="shared" si="10"/>
        <v>35556000</v>
      </c>
      <c r="O136">
        <f t="shared" si="11"/>
        <v>5</v>
      </c>
      <c r="Q136" s="117" t="s">
        <v>3542</v>
      </c>
      <c r="R136" s="118" t="s">
        <v>3450</v>
      </c>
      <c r="S136" s="119" t="s">
        <v>3451</v>
      </c>
      <c r="T136" s="118">
        <v>12</v>
      </c>
      <c r="U136" s="117" t="s">
        <v>3544</v>
      </c>
      <c r="V136" s="134">
        <v>4097940</v>
      </c>
      <c r="W136" s="135">
        <v>49175280</v>
      </c>
      <c r="X136" s="100">
        <f>VLOOKUP(S136,$Q$110:$W$120,7,0)</f>
        <v>44313000</v>
      </c>
      <c r="Y136" s="50">
        <v>0</v>
      </c>
      <c r="Z136" s="131">
        <f t="shared" si="7"/>
        <v>44313000</v>
      </c>
      <c r="AA136" s="132">
        <f t="shared" si="8"/>
        <v>4862280</v>
      </c>
      <c r="AB136" s="129" t="str">
        <f t="shared" si="9"/>
        <v>BUDGET OK</v>
      </c>
      <c r="AC136" s="50"/>
    </row>
    <row r="137" spans="1:29" x14ac:dyDescent="0.25">
      <c r="A137" s="200"/>
      <c r="B137" s="96" t="s">
        <v>26</v>
      </c>
      <c r="C137" s="50">
        <v>49</v>
      </c>
      <c r="D137" s="50">
        <v>0</v>
      </c>
      <c r="E137" s="50">
        <v>17</v>
      </c>
      <c r="F137" s="50">
        <v>30</v>
      </c>
      <c r="G137" s="50">
        <v>3</v>
      </c>
      <c r="H137" s="50">
        <v>6</v>
      </c>
      <c r="I137" s="50"/>
      <c r="J137" s="50"/>
      <c r="K137" s="50"/>
      <c r="L137" s="100">
        <f t="shared" si="5"/>
        <v>34008000</v>
      </c>
      <c r="M137" s="100">
        <f t="shared" si="6"/>
        <v>17640000</v>
      </c>
      <c r="N137" s="100">
        <f t="shared" si="10"/>
        <v>51648000</v>
      </c>
      <c r="O137">
        <f t="shared" si="11"/>
        <v>7</v>
      </c>
      <c r="Q137" s="117" t="s">
        <v>3542</v>
      </c>
      <c r="R137" s="118" t="s">
        <v>3450</v>
      </c>
      <c r="S137" s="119" t="s">
        <v>3460</v>
      </c>
      <c r="T137" s="118">
        <v>12</v>
      </c>
      <c r="U137" s="117" t="s">
        <v>3544</v>
      </c>
      <c r="V137" s="134">
        <v>545000</v>
      </c>
      <c r="W137" s="135">
        <v>6540000</v>
      </c>
      <c r="X137" s="100">
        <f>GETPIVOTDATA("Sum of TOTAL",$Q$108,"UNIT","POM FATMAWATI CITY CENTER")</f>
        <v>3366000</v>
      </c>
      <c r="Y137" s="50">
        <v>0</v>
      </c>
      <c r="Z137" s="131">
        <f t="shared" si="7"/>
        <v>3366000</v>
      </c>
      <c r="AA137" s="132">
        <f t="shared" si="8"/>
        <v>3174000</v>
      </c>
      <c r="AB137" s="129" t="str">
        <f t="shared" si="9"/>
        <v>BUDGET OK</v>
      </c>
      <c r="AC137" s="50"/>
    </row>
    <row r="138" spans="1:29" x14ac:dyDescent="0.25">
      <c r="A138" s="200"/>
      <c r="B138" s="96" t="s">
        <v>3548</v>
      </c>
      <c r="C138" s="50">
        <v>0</v>
      </c>
      <c r="D138" s="50">
        <v>0</v>
      </c>
      <c r="E138" s="50">
        <v>0</v>
      </c>
      <c r="F138" s="50">
        <v>0</v>
      </c>
      <c r="G138" s="50">
        <v>12</v>
      </c>
      <c r="H138" s="50">
        <v>41</v>
      </c>
      <c r="I138" s="50">
        <v>3</v>
      </c>
      <c r="J138" s="50"/>
      <c r="K138" s="50" t="s">
        <v>3549</v>
      </c>
      <c r="L138" s="100">
        <f t="shared" si="5"/>
        <v>69324000</v>
      </c>
      <c r="M138" s="100">
        <f t="shared" si="6"/>
        <v>0</v>
      </c>
      <c r="N138" s="100">
        <f t="shared" si="10"/>
        <v>69324000</v>
      </c>
      <c r="O138">
        <f t="shared" si="11"/>
        <v>42</v>
      </c>
      <c r="Q138" s="117" t="s">
        <v>3542</v>
      </c>
      <c r="R138" s="118" t="s">
        <v>3450</v>
      </c>
      <c r="S138" s="119" t="s">
        <v>3454</v>
      </c>
      <c r="T138" s="118">
        <v>12</v>
      </c>
      <c r="U138" s="117" t="s">
        <v>3544</v>
      </c>
      <c r="V138" s="134">
        <v>218000</v>
      </c>
      <c r="W138" s="135">
        <v>2616000</v>
      </c>
      <c r="X138" s="100">
        <f>GETPIVOTDATA("Sum of TOTAL",$Q$108,"UNIT","POM MENARA JAKARTA")</f>
        <v>5931000</v>
      </c>
      <c r="Y138" s="50">
        <v>0</v>
      </c>
      <c r="Z138" s="131">
        <f t="shared" si="7"/>
        <v>5931000</v>
      </c>
      <c r="AA138" s="132">
        <f t="shared" si="8"/>
        <v>-3315000</v>
      </c>
      <c r="AB138" s="129" t="str">
        <f t="shared" si="9"/>
        <v>EXCEEDED</v>
      </c>
      <c r="AC138" s="50" t="s">
        <v>3550</v>
      </c>
    </row>
    <row r="139" spans="1:29" x14ac:dyDescent="0.25">
      <c r="E139" s="50">
        <f t="shared" ref="E139:J139" si="12">SUM(E127:E138)</f>
        <v>307</v>
      </c>
      <c r="F139" s="50">
        <f t="shared" si="12"/>
        <v>425</v>
      </c>
      <c r="G139" s="50">
        <f t="shared" si="12"/>
        <v>53</v>
      </c>
      <c r="H139" s="50">
        <f t="shared" si="12"/>
        <v>128</v>
      </c>
      <c r="I139" s="50">
        <f t="shared" si="12"/>
        <v>4</v>
      </c>
      <c r="J139" s="50">
        <f t="shared" si="12"/>
        <v>4</v>
      </c>
      <c r="L139" s="102">
        <f>SUM(L127:L138)</f>
        <v>638304000</v>
      </c>
      <c r="M139" s="102">
        <f>SUM(M127:M138)</f>
        <v>249900000</v>
      </c>
      <c r="N139" s="102">
        <f>SUM(N127:N138)</f>
        <v>888204000</v>
      </c>
      <c r="Q139" s="117" t="s">
        <v>3542</v>
      </c>
      <c r="R139" s="118" t="s">
        <v>3450</v>
      </c>
      <c r="S139" s="119" t="s">
        <v>3457</v>
      </c>
      <c r="T139" s="118">
        <v>12</v>
      </c>
      <c r="U139" s="117" t="s">
        <v>3544</v>
      </c>
      <c r="V139" s="134">
        <v>109000</v>
      </c>
      <c r="W139" s="135">
        <v>1308000</v>
      </c>
      <c r="X139" s="100">
        <f>GETPIVOTDATA("Sum of TOTAL",$Q$108,"UNIT","POM TAMAN ANGGREK RESIDENCE")</f>
        <v>4821000</v>
      </c>
      <c r="Y139" s="50">
        <v>0</v>
      </c>
      <c r="Z139" s="131">
        <f t="shared" si="7"/>
        <v>4821000</v>
      </c>
      <c r="AA139" s="132">
        <f t="shared" si="8"/>
        <v>-3513000</v>
      </c>
      <c r="AB139" s="129" t="str">
        <f t="shared" si="9"/>
        <v>EXCEEDED</v>
      </c>
      <c r="AC139" s="50" t="s">
        <v>3550</v>
      </c>
    </row>
    <row r="140" spans="1:29" x14ac:dyDescent="0.25">
      <c r="W140" s="126">
        <f>SUM(W127:W139)</f>
        <v>164279280</v>
      </c>
      <c r="X140" s="126">
        <f>SUM(X127:X139)</f>
        <v>121029000</v>
      </c>
      <c r="Y140" s="126">
        <f>SUM(Y127:Y139)</f>
        <v>7584000</v>
      </c>
      <c r="Z140" s="126">
        <f t="shared" si="7"/>
        <v>128613000</v>
      </c>
      <c r="AA140" s="132">
        <f t="shared" si="8"/>
        <v>35666280</v>
      </c>
      <c r="AB140" s="129" t="str">
        <f t="shared" si="9"/>
        <v>BUDGET OK</v>
      </c>
      <c r="AC140" s="50"/>
    </row>
    <row r="145" spans="1:31" x14ac:dyDescent="0.25">
      <c r="A145" s="225" t="s">
        <v>840</v>
      </c>
      <c r="B145" s="225" t="s">
        <v>3551</v>
      </c>
      <c r="C145" s="225" t="s">
        <v>3552</v>
      </c>
      <c r="D145" s="225" t="s">
        <v>3553</v>
      </c>
      <c r="E145" s="137"/>
      <c r="F145" s="137"/>
      <c r="G145" s="225" t="s">
        <v>3554</v>
      </c>
      <c r="H145" s="227" t="s">
        <v>3555</v>
      </c>
      <c r="I145" s="228"/>
      <c r="J145" s="228"/>
      <c r="K145" s="228"/>
      <c r="L145" s="228"/>
      <c r="M145" s="228"/>
      <c r="N145" s="228"/>
      <c r="O145" s="228"/>
      <c r="P145" s="228"/>
      <c r="Q145" s="228"/>
      <c r="R145" s="228"/>
      <c r="S145" s="229"/>
      <c r="T145" s="227">
        <v>2025</v>
      </c>
      <c r="U145" s="228"/>
      <c r="V145" s="228"/>
      <c r="W145" s="228"/>
      <c r="X145" s="228"/>
      <c r="Y145" s="228"/>
      <c r="Z145" s="228"/>
      <c r="AA145" s="228"/>
      <c r="AB145" s="228"/>
      <c r="AC145" s="228"/>
      <c r="AD145" s="228"/>
      <c r="AE145" s="228"/>
    </row>
    <row r="146" spans="1:31" x14ac:dyDescent="0.25">
      <c r="A146" s="226"/>
      <c r="B146" s="226"/>
      <c r="C146" s="226"/>
      <c r="D146" s="226"/>
      <c r="E146" s="137"/>
      <c r="F146" s="137"/>
      <c r="G146" s="226"/>
      <c r="H146" s="138">
        <v>1</v>
      </c>
      <c r="I146" s="138">
        <v>2</v>
      </c>
      <c r="J146" s="138">
        <v>3</v>
      </c>
      <c r="K146" s="138">
        <v>4</v>
      </c>
      <c r="L146" s="138">
        <v>5</v>
      </c>
      <c r="M146" s="138">
        <v>6</v>
      </c>
      <c r="N146" s="138">
        <v>7</v>
      </c>
      <c r="O146" s="139">
        <v>8</v>
      </c>
      <c r="P146" s="138">
        <v>9</v>
      </c>
      <c r="Q146" s="138">
        <v>10</v>
      </c>
      <c r="R146" s="138">
        <v>11</v>
      </c>
      <c r="S146" s="138">
        <v>12</v>
      </c>
      <c r="T146" s="138">
        <v>1</v>
      </c>
      <c r="U146" s="138">
        <v>2</v>
      </c>
      <c r="V146" s="138">
        <v>3</v>
      </c>
      <c r="W146" s="138">
        <v>4</v>
      </c>
      <c r="X146" s="138">
        <v>5</v>
      </c>
      <c r="Y146" s="138">
        <v>6</v>
      </c>
      <c r="Z146" s="138">
        <v>7</v>
      </c>
      <c r="AA146" s="138">
        <v>8</v>
      </c>
      <c r="AB146" s="138">
        <v>9</v>
      </c>
      <c r="AC146" s="138">
        <v>10</v>
      </c>
      <c r="AD146" s="138">
        <v>11</v>
      </c>
      <c r="AE146" s="138">
        <v>12</v>
      </c>
    </row>
    <row r="147" spans="1:31" x14ac:dyDescent="0.25">
      <c r="A147" s="140" t="s">
        <v>16</v>
      </c>
      <c r="B147" s="141">
        <v>45422</v>
      </c>
      <c r="C147" s="140" t="s">
        <v>3556</v>
      </c>
      <c r="D147" s="140" t="s">
        <v>3557</v>
      </c>
      <c r="E147" s="140"/>
      <c r="F147" s="140"/>
      <c r="G147" s="140" t="s">
        <v>846</v>
      </c>
      <c r="H147" s="140"/>
      <c r="I147" s="140"/>
      <c r="J147" s="140"/>
      <c r="K147" s="140"/>
      <c r="L147" s="140"/>
      <c r="M147" s="140"/>
      <c r="N147" s="140"/>
      <c r="O147" s="140"/>
      <c r="P147" s="140"/>
      <c r="Q147" s="142"/>
      <c r="R147" s="143"/>
      <c r="S147" s="143"/>
      <c r="T147" s="143"/>
      <c r="U147" s="143"/>
      <c r="V147" s="143"/>
      <c r="W147" s="144"/>
      <c r="X147" s="140"/>
      <c r="Y147" s="140"/>
      <c r="Z147" s="140"/>
      <c r="AA147" s="140"/>
      <c r="AB147" s="140"/>
      <c r="AC147" s="138"/>
      <c r="AD147" s="138"/>
      <c r="AE147" s="138"/>
    </row>
    <row r="148" spans="1:31" x14ac:dyDescent="0.25">
      <c r="A148" s="140" t="s">
        <v>17</v>
      </c>
      <c r="B148" s="140" t="s">
        <v>3558</v>
      </c>
      <c r="C148" s="140" t="s">
        <v>3559</v>
      </c>
      <c r="D148" s="140" t="s">
        <v>3560</v>
      </c>
      <c r="E148" s="140"/>
      <c r="F148" s="140"/>
      <c r="G148" s="140" t="s">
        <v>850</v>
      </c>
      <c r="H148" s="140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4"/>
      <c r="X148" s="140"/>
      <c r="Y148" s="140"/>
      <c r="Z148" s="140"/>
      <c r="AA148" s="140"/>
      <c r="AB148" s="140"/>
      <c r="AC148" s="140"/>
      <c r="AD148" s="140"/>
      <c r="AE148" s="140"/>
    </row>
    <row r="149" spans="1:31" x14ac:dyDescent="0.25">
      <c r="A149" s="140" t="s">
        <v>744</v>
      </c>
      <c r="B149" s="140" t="s">
        <v>3561</v>
      </c>
      <c r="C149" s="140" t="s">
        <v>14</v>
      </c>
      <c r="D149" s="140" t="s">
        <v>3562</v>
      </c>
      <c r="E149" s="140"/>
      <c r="F149" s="140"/>
      <c r="G149" s="140" t="s">
        <v>854</v>
      </c>
      <c r="H149" s="140"/>
      <c r="I149" s="140"/>
      <c r="J149" s="140"/>
      <c r="K149" s="140"/>
      <c r="L149" s="140"/>
      <c r="M149" s="140"/>
      <c r="N149" s="140"/>
      <c r="O149" s="142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  <c r="AA149" s="144"/>
      <c r="AB149" s="140"/>
      <c r="AC149" s="140"/>
      <c r="AD149" s="140"/>
      <c r="AE149" s="140"/>
    </row>
    <row r="150" spans="1:31" x14ac:dyDescent="0.25">
      <c r="A150" s="140" t="s">
        <v>856</v>
      </c>
      <c r="B150" s="141">
        <v>45333</v>
      </c>
      <c r="C150" s="140" t="s">
        <v>3556</v>
      </c>
      <c r="D150" s="140" t="s">
        <v>3563</v>
      </c>
      <c r="E150" s="140"/>
      <c r="F150" s="140"/>
      <c r="G150" s="140" t="s">
        <v>3564</v>
      </c>
      <c r="H150" s="140"/>
      <c r="I150" s="140"/>
      <c r="J150" s="140"/>
      <c r="K150" s="140"/>
      <c r="L150" s="140"/>
      <c r="M150" s="140"/>
      <c r="N150" s="140"/>
      <c r="O150" s="140"/>
      <c r="P150" s="140"/>
      <c r="Q150" s="140"/>
      <c r="R150" s="142"/>
      <c r="S150" s="143"/>
      <c r="T150" s="143"/>
      <c r="U150" s="143"/>
      <c r="V150" s="143"/>
      <c r="W150" s="144"/>
      <c r="X150" s="140"/>
      <c r="Y150" s="140"/>
      <c r="Z150" s="140"/>
      <c r="AA150" s="140"/>
      <c r="AB150" s="140"/>
      <c r="AC150" s="140"/>
      <c r="AD150" s="140"/>
      <c r="AE150" s="140"/>
    </row>
    <row r="151" spans="1:31" x14ac:dyDescent="0.25">
      <c r="A151" s="140" t="s">
        <v>21</v>
      </c>
      <c r="B151" s="140" t="s">
        <v>3565</v>
      </c>
      <c r="C151" s="140" t="s">
        <v>13</v>
      </c>
      <c r="D151" s="140" t="s">
        <v>3566</v>
      </c>
      <c r="E151" s="140"/>
      <c r="F151" s="140"/>
      <c r="G151" s="140" t="s">
        <v>3567</v>
      </c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4"/>
      <c r="Z151" s="140"/>
      <c r="AA151" s="140"/>
      <c r="AB151" s="140"/>
      <c r="AC151" s="140"/>
      <c r="AD151" s="140"/>
      <c r="AE151" s="140"/>
    </row>
    <row r="152" spans="1:31" x14ac:dyDescent="0.25">
      <c r="A152" s="140" t="s">
        <v>22</v>
      </c>
      <c r="B152" s="141">
        <v>45638</v>
      </c>
      <c r="C152" s="140" t="s">
        <v>3556</v>
      </c>
      <c r="D152" s="140" t="s">
        <v>3568</v>
      </c>
      <c r="E152" s="140"/>
      <c r="F152" s="140"/>
      <c r="G152" s="140" t="s">
        <v>3569</v>
      </c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2"/>
      <c r="T152" s="143"/>
      <c r="U152" s="143"/>
      <c r="V152" s="143"/>
      <c r="W152" s="144"/>
      <c r="X152" s="140"/>
      <c r="Y152" s="140"/>
      <c r="Z152" s="140"/>
      <c r="AA152" s="140"/>
      <c r="AB152" s="140"/>
      <c r="AC152" s="140"/>
      <c r="AD152" s="140"/>
      <c r="AE152" s="140"/>
    </row>
    <row r="153" spans="1:31" x14ac:dyDescent="0.25">
      <c r="A153" s="140" t="s">
        <v>868</v>
      </c>
      <c r="B153" s="140" t="s">
        <v>3570</v>
      </c>
      <c r="C153" s="140" t="s">
        <v>14</v>
      </c>
      <c r="D153" s="140" t="s">
        <v>3571</v>
      </c>
      <c r="E153" s="140"/>
      <c r="F153" s="140"/>
      <c r="G153" s="140" t="s">
        <v>854</v>
      </c>
      <c r="H153" s="140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  <c r="V153" s="140"/>
      <c r="W153" s="140"/>
      <c r="X153" s="140"/>
      <c r="Y153" s="140"/>
      <c r="Z153" s="144"/>
      <c r="AA153" s="140"/>
      <c r="AB153" s="140"/>
      <c r="AC153" s="140"/>
      <c r="AD153" s="140"/>
      <c r="AE153" s="140"/>
    </row>
    <row r="154" spans="1:31" x14ac:dyDescent="0.25">
      <c r="A154" s="140" t="s">
        <v>24</v>
      </c>
      <c r="B154" s="140" t="s">
        <v>3565</v>
      </c>
      <c r="C154" s="140" t="s">
        <v>13</v>
      </c>
      <c r="D154" s="140" t="s">
        <v>3572</v>
      </c>
      <c r="E154" s="140"/>
      <c r="F154" s="140"/>
      <c r="G154" s="140" t="s">
        <v>872</v>
      </c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  <c r="V154" s="140"/>
      <c r="W154" s="140"/>
      <c r="X154" s="140"/>
      <c r="Y154" s="144"/>
      <c r="Z154" s="140"/>
      <c r="AA154" s="140"/>
      <c r="AB154" s="140"/>
      <c r="AC154" s="140"/>
      <c r="AD154" s="140"/>
      <c r="AE154" s="140"/>
    </row>
    <row r="155" spans="1:31" x14ac:dyDescent="0.25">
      <c r="A155" s="140" t="s">
        <v>25</v>
      </c>
      <c r="B155" s="140" t="s">
        <v>3573</v>
      </c>
      <c r="C155" s="140" t="s">
        <v>13</v>
      </c>
      <c r="D155" s="140" t="s">
        <v>3574</v>
      </c>
      <c r="E155" s="140"/>
      <c r="F155" s="140"/>
      <c r="G155" s="140" t="s">
        <v>876</v>
      </c>
      <c r="H155" s="140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  <c r="V155" s="140"/>
      <c r="W155" s="144"/>
      <c r="X155" s="140"/>
      <c r="Y155" s="140"/>
      <c r="Z155" s="140"/>
      <c r="AA155" s="140"/>
      <c r="AB155" s="140"/>
      <c r="AC155" s="140"/>
      <c r="AD155" s="140"/>
      <c r="AE155" s="140"/>
    </row>
    <row r="156" spans="1:31" x14ac:dyDescent="0.25">
      <c r="A156" s="140" t="s">
        <v>878</v>
      </c>
      <c r="B156" s="141">
        <v>45485</v>
      </c>
      <c r="C156" s="140" t="s">
        <v>3556</v>
      </c>
      <c r="D156" s="140" t="s">
        <v>3575</v>
      </c>
      <c r="E156" s="140"/>
      <c r="F156" s="140"/>
      <c r="G156" s="140" t="s">
        <v>3576</v>
      </c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2"/>
      <c r="T156" s="143"/>
      <c r="U156" s="143"/>
      <c r="V156" s="143"/>
      <c r="W156" s="144"/>
      <c r="X156" s="140"/>
      <c r="Y156" s="140"/>
      <c r="Z156" s="140"/>
      <c r="AA156" s="140"/>
      <c r="AB156" s="140"/>
      <c r="AC156" s="140"/>
      <c r="AD156" s="140"/>
      <c r="AE156" s="140"/>
    </row>
    <row r="157" spans="1:31" x14ac:dyDescent="0.25">
      <c r="A157" s="140" t="s">
        <v>883</v>
      </c>
      <c r="B157" s="141">
        <v>45658</v>
      </c>
      <c r="C157" s="140"/>
      <c r="D157" s="140"/>
      <c r="E157" s="140"/>
      <c r="F157" s="140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2"/>
      <c r="U157" s="143"/>
      <c r="V157" s="143"/>
      <c r="W157" s="143"/>
      <c r="X157" s="143"/>
      <c r="Y157" s="144"/>
      <c r="Z157" s="140"/>
      <c r="AA157" s="140"/>
      <c r="AB157" s="140"/>
      <c r="AC157" s="140"/>
      <c r="AD157" s="140"/>
      <c r="AE157" s="140"/>
    </row>
    <row r="161" spans="1:13" x14ac:dyDescent="0.25">
      <c r="A161" s="1" t="s">
        <v>3577</v>
      </c>
    </row>
    <row r="162" spans="1:13" x14ac:dyDescent="0.25">
      <c r="A162" s="1" t="s">
        <v>3578</v>
      </c>
    </row>
    <row r="163" spans="1:13" x14ac:dyDescent="0.25">
      <c r="A163" s="225" t="s">
        <v>840</v>
      </c>
      <c r="B163" s="225" t="s">
        <v>3551</v>
      </c>
      <c r="C163" s="225" t="s">
        <v>3552</v>
      </c>
      <c r="D163" s="200" t="s">
        <v>14</v>
      </c>
      <c r="E163" s="200" t="s">
        <v>13</v>
      </c>
      <c r="F163" s="200" t="s">
        <v>899</v>
      </c>
      <c r="G163" s="200" t="s">
        <v>900</v>
      </c>
      <c r="H163" s="200" t="s">
        <v>901</v>
      </c>
      <c r="I163" s="200" t="s">
        <v>902</v>
      </c>
      <c r="J163" s="200" t="s">
        <v>895</v>
      </c>
      <c r="L163" s="200" t="s">
        <v>3480</v>
      </c>
      <c r="M163" s="200" t="s">
        <v>3479</v>
      </c>
    </row>
    <row r="164" spans="1:13" x14ac:dyDescent="0.25">
      <c r="A164" s="226"/>
      <c r="B164" s="226"/>
      <c r="C164" s="230"/>
      <c r="D164" s="200"/>
      <c r="E164" s="200"/>
      <c r="F164" s="200"/>
      <c r="G164" s="200"/>
      <c r="H164" s="200"/>
      <c r="I164" s="200"/>
      <c r="J164" s="200"/>
      <c r="L164" s="200"/>
      <c r="M164" s="200"/>
    </row>
    <row r="165" spans="1:13" x14ac:dyDescent="0.25">
      <c r="A165" s="140" t="s">
        <v>16</v>
      </c>
      <c r="B165" s="145">
        <v>45422</v>
      </c>
      <c r="C165" s="146" t="s">
        <v>3556</v>
      </c>
      <c r="D165" s="50">
        <v>4</v>
      </c>
      <c r="E165" s="50">
        <v>25</v>
      </c>
      <c r="F165" s="50">
        <v>0</v>
      </c>
      <c r="G165" s="50">
        <v>2</v>
      </c>
      <c r="H165" s="50">
        <v>0</v>
      </c>
      <c r="I165" s="50">
        <v>1</v>
      </c>
      <c r="J165" s="50">
        <f>SUM(D165:I165)</f>
        <v>32</v>
      </c>
      <c r="L165">
        <f>D165+F165+H165</f>
        <v>4</v>
      </c>
    </row>
    <row r="166" spans="1:13" x14ac:dyDescent="0.25">
      <c r="A166" s="140" t="s">
        <v>17</v>
      </c>
      <c r="B166" s="147" t="s">
        <v>3558</v>
      </c>
      <c r="C166" s="146" t="s">
        <v>3559</v>
      </c>
      <c r="D166" s="50">
        <v>203</v>
      </c>
      <c r="E166" s="50">
        <v>86</v>
      </c>
      <c r="F166" s="50">
        <v>17</v>
      </c>
      <c r="G166" s="50">
        <v>5</v>
      </c>
      <c r="H166" s="50">
        <v>0</v>
      </c>
      <c r="I166" s="50">
        <v>0</v>
      </c>
      <c r="J166" s="55">
        <f t="shared" ref="J166:J176" si="13">SUM(D166:I166)</f>
        <v>311</v>
      </c>
      <c r="K166" t="s">
        <v>3579</v>
      </c>
    </row>
    <row r="167" spans="1:13" x14ac:dyDescent="0.25">
      <c r="A167" s="140" t="s">
        <v>744</v>
      </c>
      <c r="B167" s="147" t="s">
        <v>3561</v>
      </c>
      <c r="C167" s="146" t="s">
        <v>14</v>
      </c>
      <c r="D167" s="50">
        <v>11</v>
      </c>
      <c r="E167" s="50">
        <v>11</v>
      </c>
      <c r="F167" s="50">
        <v>2</v>
      </c>
      <c r="G167" s="50">
        <v>6</v>
      </c>
      <c r="H167" s="50">
        <v>0</v>
      </c>
      <c r="I167" s="50">
        <v>0</v>
      </c>
      <c r="J167" s="50">
        <f t="shared" si="13"/>
        <v>30</v>
      </c>
    </row>
    <row r="168" spans="1:13" x14ac:dyDescent="0.25">
      <c r="A168" s="140" t="s">
        <v>856</v>
      </c>
      <c r="B168" s="145">
        <v>45333</v>
      </c>
      <c r="C168" s="146" t="s">
        <v>3556</v>
      </c>
      <c r="D168" s="50">
        <v>4</v>
      </c>
      <c r="E168" s="50">
        <v>25</v>
      </c>
      <c r="F168" s="50">
        <v>0</v>
      </c>
      <c r="G168" s="50">
        <v>1</v>
      </c>
      <c r="H168" s="50">
        <v>0</v>
      </c>
      <c r="I168" s="50">
        <v>0</v>
      </c>
      <c r="J168" s="50">
        <f t="shared" si="13"/>
        <v>30</v>
      </c>
    </row>
    <row r="169" spans="1:13" x14ac:dyDescent="0.25">
      <c r="A169" s="140" t="s">
        <v>21</v>
      </c>
      <c r="B169" s="147" t="s">
        <v>3565</v>
      </c>
      <c r="C169" s="146" t="s">
        <v>13</v>
      </c>
      <c r="D169" s="50">
        <v>6</v>
      </c>
      <c r="E169" s="50">
        <v>33</v>
      </c>
      <c r="F169" s="50">
        <v>0</v>
      </c>
      <c r="G169" s="50">
        <v>1</v>
      </c>
      <c r="H169" s="50">
        <v>0</v>
      </c>
      <c r="I169" s="50">
        <v>1</v>
      </c>
      <c r="J169" s="50">
        <f t="shared" si="13"/>
        <v>41</v>
      </c>
    </row>
    <row r="170" spans="1:13" x14ac:dyDescent="0.25">
      <c r="A170" s="140" t="s">
        <v>22</v>
      </c>
      <c r="B170" s="145">
        <v>45638</v>
      </c>
      <c r="C170" s="146" t="s">
        <v>3556</v>
      </c>
      <c r="D170" s="50">
        <v>2</v>
      </c>
      <c r="E170" s="50">
        <v>28</v>
      </c>
      <c r="F170" s="50">
        <v>1</v>
      </c>
      <c r="G170" s="50">
        <v>4</v>
      </c>
      <c r="H170" s="50">
        <v>1</v>
      </c>
      <c r="I170" s="50">
        <v>1</v>
      </c>
      <c r="J170" s="50">
        <f t="shared" si="13"/>
        <v>37</v>
      </c>
    </row>
    <row r="171" spans="1:13" x14ac:dyDescent="0.25">
      <c r="A171" s="140" t="s">
        <v>868</v>
      </c>
      <c r="B171" s="147" t="s">
        <v>3570</v>
      </c>
      <c r="C171" s="146" t="s">
        <v>14</v>
      </c>
      <c r="D171" s="50">
        <v>9</v>
      </c>
      <c r="E171" s="50">
        <v>13</v>
      </c>
      <c r="F171" s="50">
        <v>2</v>
      </c>
      <c r="G171" s="50">
        <v>9</v>
      </c>
      <c r="H171" s="50">
        <v>0</v>
      </c>
      <c r="I171" s="50">
        <v>0</v>
      </c>
      <c r="J171" s="50">
        <f t="shared" si="13"/>
        <v>33</v>
      </c>
    </row>
    <row r="172" spans="1:13" x14ac:dyDescent="0.25">
      <c r="A172" s="140" t="s">
        <v>24</v>
      </c>
      <c r="B172" s="147" t="s">
        <v>3565</v>
      </c>
      <c r="C172" s="146" t="s">
        <v>13</v>
      </c>
      <c r="D172" s="50">
        <v>10</v>
      </c>
      <c r="E172" s="50">
        <v>52</v>
      </c>
      <c r="F172" s="50">
        <v>2</v>
      </c>
      <c r="G172" s="50">
        <v>2</v>
      </c>
      <c r="H172" s="50">
        <v>0</v>
      </c>
      <c r="I172" s="50">
        <v>0</v>
      </c>
      <c r="J172" s="50">
        <f t="shared" si="13"/>
        <v>66</v>
      </c>
    </row>
    <row r="173" spans="1:13" x14ac:dyDescent="0.25">
      <c r="A173" s="140" t="s">
        <v>25</v>
      </c>
      <c r="B173" s="147" t="s">
        <v>3573</v>
      </c>
      <c r="C173" s="146" t="s">
        <v>13</v>
      </c>
      <c r="D173" s="50">
        <v>6</v>
      </c>
      <c r="E173" s="50">
        <v>36</v>
      </c>
      <c r="F173" s="50">
        <v>1</v>
      </c>
      <c r="G173" s="50">
        <v>4</v>
      </c>
      <c r="H173" s="50">
        <v>0</v>
      </c>
      <c r="I173" s="50">
        <v>1</v>
      </c>
      <c r="J173" s="50">
        <f t="shared" si="13"/>
        <v>48</v>
      </c>
    </row>
    <row r="174" spans="1:13" x14ac:dyDescent="0.25">
      <c r="A174" s="140" t="s">
        <v>878</v>
      </c>
      <c r="B174" s="145">
        <v>45485</v>
      </c>
      <c r="C174" s="146" t="s">
        <v>3556</v>
      </c>
      <c r="D174" s="50">
        <v>17</v>
      </c>
      <c r="E174" s="50">
        <v>30</v>
      </c>
      <c r="F174" s="50">
        <v>3</v>
      </c>
      <c r="G174" s="50">
        <v>6</v>
      </c>
      <c r="H174" s="50">
        <v>0</v>
      </c>
      <c r="I174" s="50">
        <v>0</v>
      </c>
      <c r="J174" s="50">
        <f t="shared" si="13"/>
        <v>56</v>
      </c>
    </row>
    <row r="175" spans="1:13" x14ac:dyDescent="0.25">
      <c r="A175" s="140" t="s">
        <v>883</v>
      </c>
      <c r="B175" s="145">
        <v>45658</v>
      </c>
      <c r="C175" s="146" t="s">
        <v>13</v>
      </c>
      <c r="D175" s="50">
        <v>35</v>
      </c>
      <c r="E175" s="50">
        <v>88</v>
      </c>
      <c r="F175" s="50">
        <v>13</v>
      </c>
      <c r="G175" s="50">
        <v>47</v>
      </c>
      <c r="H175" s="50">
        <v>0</v>
      </c>
      <c r="I175" s="50">
        <v>0</v>
      </c>
      <c r="J175" s="50">
        <f t="shared" si="13"/>
        <v>183</v>
      </c>
    </row>
    <row r="176" spans="1:13" x14ac:dyDescent="0.25">
      <c r="A176" s="96" t="s">
        <v>888</v>
      </c>
      <c r="B176" s="145" t="s">
        <v>12</v>
      </c>
      <c r="C176" s="146" t="s">
        <v>3556</v>
      </c>
      <c r="D176" s="50">
        <v>0</v>
      </c>
      <c r="E176" s="50">
        <v>0</v>
      </c>
      <c r="F176" s="50">
        <v>12</v>
      </c>
      <c r="G176" s="50">
        <v>41</v>
      </c>
      <c r="H176" s="50">
        <v>3</v>
      </c>
      <c r="I176" s="50">
        <v>0</v>
      </c>
      <c r="J176" s="50">
        <f t="shared" si="13"/>
        <v>56</v>
      </c>
    </row>
    <row r="177" spans="1:13" x14ac:dyDescent="0.25">
      <c r="D177" s="50">
        <f>SUM(D165:D176)</f>
        <v>307</v>
      </c>
      <c r="E177" s="50">
        <f t="shared" ref="E177:I177" si="14">SUM(E165:E176)</f>
        <v>427</v>
      </c>
      <c r="F177" s="50">
        <f t="shared" si="14"/>
        <v>53</v>
      </c>
      <c r="G177" s="50">
        <f t="shared" si="14"/>
        <v>128</v>
      </c>
      <c r="H177" s="50">
        <f t="shared" si="14"/>
        <v>4</v>
      </c>
      <c r="I177" s="50">
        <f t="shared" si="14"/>
        <v>4</v>
      </c>
      <c r="J177" s="103">
        <f>SUM(J165:J176)</f>
        <v>923</v>
      </c>
    </row>
    <row r="178" spans="1:13" x14ac:dyDescent="0.25">
      <c r="J178" s="160"/>
    </row>
    <row r="179" spans="1:13" x14ac:dyDescent="0.25">
      <c r="A179" s="140" t="s">
        <v>17</v>
      </c>
      <c r="B179" s="147" t="s">
        <v>3558</v>
      </c>
      <c r="C179" s="146" t="s">
        <v>3559</v>
      </c>
      <c r="D179" s="50">
        <v>203</v>
      </c>
      <c r="E179" s="50">
        <v>80</v>
      </c>
      <c r="F179" s="50">
        <v>17</v>
      </c>
      <c r="G179" s="50">
        <v>5</v>
      </c>
      <c r="H179" s="50">
        <v>0</v>
      </c>
      <c r="I179" s="50">
        <v>0</v>
      </c>
      <c r="J179" s="55">
        <f t="shared" ref="J179" si="15">SUM(D179:I179)</f>
        <v>305</v>
      </c>
    </row>
    <row r="180" spans="1:13" x14ac:dyDescent="0.25">
      <c r="J180" s="160"/>
    </row>
    <row r="183" spans="1:13" x14ac:dyDescent="0.25">
      <c r="A183" s="144"/>
      <c r="B183" t="s">
        <v>3580</v>
      </c>
    </row>
    <row r="184" spans="1:13" x14ac:dyDescent="0.25">
      <c r="A184" s="225" t="s">
        <v>840</v>
      </c>
      <c r="B184" s="227">
        <v>2025</v>
      </c>
      <c r="C184" s="228"/>
      <c r="D184" s="228"/>
      <c r="E184" s="228"/>
      <c r="F184" s="228"/>
      <c r="G184" s="228"/>
      <c r="H184" s="228"/>
      <c r="I184" s="228"/>
      <c r="J184" s="228"/>
      <c r="K184" s="228"/>
      <c r="L184" s="228"/>
      <c r="M184" s="228"/>
    </row>
    <row r="185" spans="1:13" x14ac:dyDescent="0.25">
      <c r="A185" s="226"/>
      <c r="B185" s="138">
        <v>1</v>
      </c>
      <c r="C185" s="138">
        <v>2</v>
      </c>
      <c r="D185" s="138">
        <v>3</v>
      </c>
      <c r="E185" s="138">
        <v>4</v>
      </c>
      <c r="F185" s="138">
        <v>5</v>
      </c>
      <c r="G185" s="138">
        <v>6</v>
      </c>
      <c r="H185" s="138">
        <v>7</v>
      </c>
      <c r="I185" s="138">
        <v>8</v>
      </c>
      <c r="J185" s="138">
        <v>9</v>
      </c>
      <c r="K185" s="138">
        <v>10</v>
      </c>
      <c r="L185" s="138">
        <v>11</v>
      </c>
      <c r="M185" s="138">
        <v>12</v>
      </c>
    </row>
    <row r="186" spans="1:13" x14ac:dyDescent="0.25">
      <c r="A186" s="152" t="s">
        <v>16</v>
      </c>
      <c r="B186" s="143"/>
      <c r="C186" s="143"/>
      <c r="D186" s="143"/>
      <c r="E186" s="144"/>
      <c r="F186" s="140"/>
      <c r="G186" s="140"/>
      <c r="H186" s="140"/>
      <c r="I186" s="140"/>
      <c r="J186" s="140"/>
      <c r="K186" s="138"/>
      <c r="L186" s="138"/>
      <c r="M186" s="138"/>
    </row>
    <row r="187" spans="1:13" x14ac:dyDescent="0.25">
      <c r="A187" s="152" t="s">
        <v>17</v>
      </c>
      <c r="B187" s="140"/>
      <c r="C187" s="140"/>
      <c r="D187" s="140"/>
      <c r="E187" s="144">
        <v>80</v>
      </c>
      <c r="F187" s="140"/>
      <c r="G187" s="140"/>
      <c r="H187" s="140">
        <v>5</v>
      </c>
      <c r="I187" s="140"/>
      <c r="J187" s="140"/>
      <c r="K187" s="140"/>
      <c r="L187" s="140"/>
      <c r="M187" s="140"/>
    </row>
    <row r="188" spans="1:13" x14ac:dyDescent="0.25">
      <c r="A188" s="140" t="s">
        <v>744</v>
      </c>
      <c r="B188" s="140"/>
      <c r="C188" s="140"/>
      <c r="D188" s="140"/>
      <c r="E188" s="140"/>
      <c r="F188" s="140"/>
      <c r="G188" s="140"/>
      <c r="H188" s="140"/>
      <c r="I188" s="144"/>
      <c r="J188" s="140"/>
      <c r="K188" s="140"/>
      <c r="L188" s="140"/>
      <c r="M188" s="140"/>
    </row>
    <row r="189" spans="1:13" x14ac:dyDescent="0.25">
      <c r="A189" s="152" t="s">
        <v>856</v>
      </c>
      <c r="B189" s="143"/>
      <c r="C189" s="143"/>
      <c r="D189" s="143"/>
      <c r="E189" s="144"/>
      <c r="F189" s="140"/>
      <c r="G189" s="140"/>
      <c r="H189" s="140"/>
      <c r="I189" s="140"/>
      <c r="J189" s="140"/>
      <c r="K189" s="140"/>
      <c r="L189" s="140"/>
      <c r="M189" s="140"/>
    </row>
    <row r="190" spans="1:13" x14ac:dyDescent="0.25">
      <c r="A190" s="140" t="s">
        <v>21</v>
      </c>
      <c r="B190" s="140"/>
      <c r="C190" s="140"/>
      <c r="D190" s="140"/>
      <c r="E190" s="140"/>
      <c r="F190" s="140"/>
      <c r="G190" s="144"/>
      <c r="H190" s="140"/>
      <c r="I190" s="140"/>
      <c r="J190" s="140"/>
      <c r="K190" s="140"/>
      <c r="L190" s="140"/>
      <c r="M190" s="140"/>
    </row>
    <row r="191" spans="1:13" x14ac:dyDescent="0.25">
      <c r="A191" s="152" t="s">
        <v>22</v>
      </c>
      <c r="B191" s="143"/>
      <c r="C191" s="143"/>
      <c r="D191" s="143"/>
      <c r="E191" s="144"/>
      <c r="F191" s="140"/>
      <c r="G191" s="140"/>
      <c r="H191" s="140"/>
      <c r="I191" s="140"/>
      <c r="J191" s="140"/>
      <c r="K191" s="140"/>
      <c r="L191" s="140"/>
      <c r="M191" s="140"/>
    </row>
    <row r="192" spans="1:13" x14ac:dyDescent="0.25">
      <c r="A192" s="140" t="s">
        <v>868</v>
      </c>
      <c r="B192" s="140"/>
      <c r="C192" s="140"/>
      <c r="D192" s="140"/>
      <c r="E192" s="140"/>
      <c r="F192" s="140"/>
      <c r="G192" s="140"/>
      <c r="H192" s="144"/>
      <c r="I192" s="140"/>
      <c r="J192" s="140"/>
      <c r="K192" s="140"/>
      <c r="L192" s="140"/>
      <c r="M192" s="140"/>
    </row>
    <row r="193" spans="1:13" x14ac:dyDescent="0.25">
      <c r="A193" s="140" t="s">
        <v>24</v>
      </c>
      <c r="B193" s="140"/>
      <c r="C193" s="140"/>
      <c r="D193" s="140"/>
      <c r="E193" s="140"/>
      <c r="F193" s="140"/>
      <c r="G193" s="144"/>
      <c r="H193" s="140"/>
      <c r="I193" s="140"/>
      <c r="J193" s="140"/>
      <c r="K193" s="140"/>
      <c r="L193" s="140"/>
      <c r="M193" s="140"/>
    </row>
    <row r="194" spans="1:13" x14ac:dyDescent="0.25">
      <c r="A194" s="152" t="s">
        <v>25</v>
      </c>
      <c r="B194" s="140"/>
      <c r="C194" s="140"/>
      <c r="D194" s="140"/>
      <c r="E194" s="144"/>
      <c r="F194" s="140"/>
      <c r="G194" s="140"/>
      <c r="H194" s="140"/>
      <c r="I194" s="140"/>
      <c r="J194" s="140"/>
      <c r="K194" s="140"/>
      <c r="L194" s="140"/>
      <c r="M194" s="140"/>
    </row>
    <row r="195" spans="1:13" x14ac:dyDescent="0.25">
      <c r="A195" s="152" t="s">
        <v>878</v>
      </c>
      <c r="B195" s="143"/>
      <c r="C195" s="143"/>
      <c r="D195" s="143"/>
      <c r="E195" s="144"/>
      <c r="F195" s="140"/>
      <c r="G195" s="140"/>
      <c r="H195" s="140"/>
      <c r="I195" s="140"/>
      <c r="J195" s="140"/>
      <c r="K195" s="140"/>
      <c r="L195" s="140"/>
      <c r="M195" s="140"/>
    </row>
    <row r="196" spans="1:13" x14ac:dyDescent="0.25">
      <c r="A196" s="140" t="s">
        <v>883</v>
      </c>
      <c r="B196" s="142"/>
      <c r="C196" s="143"/>
      <c r="D196" s="143"/>
      <c r="E196" s="143"/>
      <c r="F196" s="143"/>
      <c r="G196" s="144"/>
      <c r="H196" s="140"/>
      <c r="I196" s="140"/>
      <c r="J196" s="140"/>
      <c r="K196" s="140"/>
      <c r="L196" s="140"/>
      <c r="M196" s="140"/>
    </row>
    <row r="197" spans="1:13" x14ac:dyDescent="0.25">
      <c r="A197" s="96" t="s">
        <v>888</v>
      </c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</row>
    <row r="201" spans="1:13" x14ac:dyDescent="0.25">
      <c r="A201" s="50" t="s">
        <v>2404</v>
      </c>
      <c r="B201" s="140" t="s">
        <v>35</v>
      </c>
      <c r="C201" s="148" t="s">
        <v>36</v>
      </c>
      <c r="D201" s="148" t="s">
        <v>37</v>
      </c>
      <c r="E201" s="140" t="s">
        <v>29</v>
      </c>
      <c r="F201" s="148" t="s">
        <v>38</v>
      </c>
      <c r="G201" s="148" t="s">
        <v>39</v>
      </c>
      <c r="H201" s="50" t="s">
        <v>2405</v>
      </c>
      <c r="I201" s="50" t="s">
        <v>10</v>
      </c>
      <c r="J201" t="s">
        <v>3581</v>
      </c>
    </row>
    <row r="202" spans="1:13" hidden="1" x14ac:dyDescent="0.25">
      <c r="A202" s="50">
        <v>1</v>
      </c>
      <c r="B202" s="140" t="s">
        <v>40</v>
      </c>
      <c r="C202" s="154" t="s">
        <v>2671</v>
      </c>
      <c r="D202" s="140" t="s">
        <v>2672</v>
      </c>
      <c r="E202" s="140" t="s">
        <v>25</v>
      </c>
      <c r="F202" s="140" t="s">
        <v>121</v>
      </c>
      <c r="G202" s="140" t="s">
        <v>1005</v>
      </c>
      <c r="H202" s="140" t="s">
        <v>13</v>
      </c>
      <c r="I202" s="140" t="s">
        <v>3582</v>
      </c>
    </row>
    <row r="203" spans="1:13" hidden="1" x14ac:dyDescent="0.25">
      <c r="A203" s="50">
        <v>2</v>
      </c>
      <c r="B203" s="140" t="s">
        <v>40</v>
      </c>
      <c r="C203" s="140" t="s">
        <v>2503</v>
      </c>
      <c r="D203" s="140" t="s">
        <v>2504</v>
      </c>
      <c r="E203" s="140" t="s">
        <v>25</v>
      </c>
      <c r="F203" s="140" t="s">
        <v>47</v>
      </c>
      <c r="G203" s="140" t="s">
        <v>2506</v>
      </c>
      <c r="H203" s="140" t="s">
        <v>14</v>
      </c>
      <c r="I203" s="140" t="s">
        <v>3583</v>
      </c>
    </row>
    <row r="204" spans="1:13" hidden="1" x14ac:dyDescent="0.25">
      <c r="A204" s="50">
        <v>3</v>
      </c>
      <c r="B204" s="140" t="s">
        <v>40</v>
      </c>
      <c r="C204" s="140" t="s">
        <v>923</v>
      </c>
      <c r="D204" s="140" t="s">
        <v>924</v>
      </c>
      <c r="E204" s="140" t="s">
        <v>25</v>
      </c>
      <c r="F204" s="140" t="s">
        <v>121</v>
      </c>
      <c r="G204" s="140" t="s">
        <v>3584</v>
      </c>
      <c r="H204" s="140" t="s">
        <v>13</v>
      </c>
      <c r="I204" s="140" t="s">
        <v>3582</v>
      </c>
    </row>
    <row r="205" spans="1:13" hidden="1" x14ac:dyDescent="0.25">
      <c r="A205" s="50">
        <v>4</v>
      </c>
      <c r="B205" s="140" t="s">
        <v>40</v>
      </c>
      <c r="C205" s="140" t="s">
        <v>925</v>
      </c>
      <c r="D205" s="140" t="s">
        <v>926</v>
      </c>
      <c r="E205" s="140" t="s">
        <v>25</v>
      </c>
      <c r="F205" s="140" t="s">
        <v>645</v>
      </c>
      <c r="G205" s="140" t="s">
        <v>930</v>
      </c>
      <c r="H205" s="140" t="s">
        <v>13</v>
      </c>
      <c r="I205" s="140" t="s">
        <v>3582</v>
      </c>
    </row>
    <row r="206" spans="1:13" hidden="1" x14ac:dyDescent="0.25">
      <c r="A206" s="50">
        <v>5</v>
      </c>
      <c r="B206" s="140" t="s">
        <v>40</v>
      </c>
      <c r="C206" s="140" t="s">
        <v>931</v>
      </c>
      <c r="D206" s="140" t="s">
        <v>932</v>
      </c>
      <c r="E206" s="140" t="s">
        <v>25</v>
      </c>
      <c r="F206" s="140" t="s">
        <v>271</v>
      </c>
      <c r="G206" s="140" t="s">
        <v>1671</v>
      </c>
      <c r="H206" s="140" t="s">
        <v>13</v>
      </c>
      <c r="I206" s="140" t="s">
        <v>3582</v>
      </c>
    </row>
    <row r="207" spans="1:13" hidden="1" x14ac:dyDescent="0.25">
      <c r="A207" s="50">
        <v>6</v>
      </c>
      <c r="B207" s="140" t="s">
        <v>40</v>
      </c>
      <c r="C207" s="154" t="s">
        <v>934</v>
      </c>
      <c r="D207" s="140" t="s">
        <v>935</v>
      </c>
      <c r="E207" s="140" t="s">
        <v>25</v>
      </c>
      <c r="F207" s="140" t="s">
        <v>271</v>
      </c>
      <c r="G207" s="140" t="s">
        <v>943</v>
      </c>
      <c r="H207" s="140" t="s">
        <v>13</v>
      </c>
      <c r="I207" s="140" t="s">
        <v>3582</v>
      </c>
    </row>
    <row r="208" spans="1:13" hidden="1" x14ac:dyDescent="0.25">
      <c r="A208" s="50">
        <v>7</v>
      </c>
      <c r="B208" s="140" t="s">
        <v>40</v>
      </c>
      <c r="C208" s="140" t="s">
        <v>2681</v>
      </c>
      <c r="D208" s="140" t="s">
        <v>2682</v>
      </c>
      <c r="E208" s="140" t="s">
        <v>25</v>
      </c>
      <c r="F208" s="140" t="s">
        <v>645</v>
      </c>
      <c r="G208" s="140" t="s">
        <v>728</v>
      </c>
      <c r="H208" s="140" t="s">
        <v>13</v>
      </c>
      <c r="I208" s="140" t="s">
        <v>3582</v>
      </c>
    </row>
    <row r="209" spans="1:9" hidden="1" x14ac:dyDescent="0.25">
      <c r="A209" s="50">
        <v>8</v>
      </c>
      <c r="B209" s="140" t="s">
        <v>40</v>
      </c>
      <c r="C209" s="140" t="s">
        <v>936</v>
      </c>
      <c r="D209" s="140" t="s">
        <v>937</v>
      </c>
      <c r="E209" s="140" t="s">
        <v>25</v>
      </c>
      <c r="F209" s="140" t="s">
        <v>271</v>
      </c>
      <c r="G209" s="140" t="s">
        <v>951</v>
      </c>
      <c r="H209" s="140" t="s">
        <v>13</v>
      </c>
      <c r="I209" s="140" t="s">
        <v>3582</v>
      </c>
    </row>
    <row r="210" spans="1:9" hidden="1" x14ac:dyDescent="0.25">
      <c r="A210" s="50">
        <v>9</v>
      </c>
      <c r="B210" s="140" t="s">
        <v>40</v>
      </c>
      <c r="C210" s="140" t="s">
        <v>939</v>
      </c>
      <c r="D210" s="140" t="s">
        <v>940</v>
      </c>
      <c r="E210" s="140" t="s">
        <v>25</v>
      </c>
      <c r="F210" s="140" t="s">
        <v>271</v>
      </c>
      <c r="G210" s="140" t="s">
        <v>943</v>
      </c>
      <c r="H210" s="140" t="s">
        <v>13</v>
      </c>
      <c r="I210" s="140" t="s">
        <v>3582</v>
      </c>
    </row>
    <row r="211" spans="1:9" hidden="1" x14ac:dyDescent="0.25">
      <c r="A211" s="50">
        <v>10</v>
      </c>
      <c r="B211" s="140" t="s">
        <v>40</v>
      </c>
      <c r="C211" s="140" t="s">
        <v>2687</v>
      </c>
      <c r="D211" s="140" t="s">
        <v>2688</v>
      </c>
      <c r="E211" s="140" t="s">
        <v>25</v>
      </c>
      <c r="F211" s="140" t="s">
        <v>271</v>
      </c>
      <c r="G211" s="140" t="s">
        <v>1711</v>
      </c>
      <c r="H211" s="140" t="s">
        <v>13</v>
      </c>
      <c r="I211" s="140" t="s">
        <v>3582</v>
      </c>
    </row>
    <row r="212" spans="1:9" hidden="1" x14ac:dyDescent="0.25">
      <c r="A212" s="50">
        <v>11</v>
      </c>
      <c r="B212" s="140" t="s">
        <v>40</v>
      </c>
      <c r="C212" s="140" t="s">
        <v>41</v>
      </c>
      <c r="D212" s="140" t="s">
        <v>42</v>
      </c>
      <c r="E212" s="140" t="s">
        <v>25</v>
      </c>
      <c r="F212" s="140" t="s">
        <v>43</v>
      </c>
      <c r="G212" s="140" t="s">
        <v>44</v>
      </c>
      <c r="H212" s="140" t="s">
        <v>14</v>
      </c>
      <c r="I212" s="140" t="s">
        <v>3583</v>
      </c>
    </row>
    <row r="213" spans="1:9" hidden="1" x14ac:dyDescent="0.25">
      <c r="A213" s="50">
        <v>12</v>
      </c>
      <c r="B213" s="140" t="s">
        <v>40</v>
      </c>
      <c r="C213" s="140" t="s">
        <v>948</v>
      </c>
      <c r="D213" s="140" t="s">
        <v>949</v>
      </c>
      <c r="E213" s="140" t="s">
        <v>25</v>
      </c>
      <c r="F213" s="140" t="s">
        <v>271</v>
      </c>
      <c r="G213" s="140" t="s">
        <v>951</v>
      </c>
      <c r="H213" s="140" t="s">
        <v>13</v>
      </c>
      <c r="I213" s="140" t="s">
        <v>3582</v>
      </c>
    </row>
    <row r="214" spans="1:9" hidden="1" x14ac:dyDescent="0.25">
      <c r="A214" s="50">
        <v>13</v>
      </c>
      <c r="B214" s="140" t="s">
        <v>40</v>
      </c>
      <c r="C214" s="140" t="s">
        <v>952</v>
      </c>
      <c r="D214" s="140" t="s">
        <v>953</v>
      </c>
      <c r="E214" s="140" t="s">
        <v>25</v>
      </c>
      <c r="F214" s="140" t="s">
        <v>271</v>
      </c>
      <c r="G214" s="140" t="s">
        <v>667</v>
      </c>
      <c r="H214" s="140" t="s">
        <v>13</v>
      </c>
      <c r="I214" s="140" t="s">
        <v>3582</v>
      </c>
    </row>
    <row r="215" spans="1:9" hidden="1" x14ac:dyDescent="0.25">
      <c r="A215" s="50">
        <v>14</v>
      </c>
      <c r="B215" s="140" t="s">
        <v>40</v>
      </c>
      <c r="C215" s="140" t="s">
        <v>955</v>
      </c>
      <c r="D215" s="140" t="s">
        <v>956</v>
      </c>
      <c r="E215" s="140" t="s">
        <v>25</v>
      </c>
      <c r="F215" s="140" t="s">
        <v>2430</v>
      </c>
      <c r="G215" s="140" t="s">
        <v>3585</v>
      </c>
      <c r="H215" s="140" t="s">
        <v>13</v>
      </c>
      <c r="I215" s="140" t="s">
        <v>3582</v>
      </c>
    </row>
    <row r="216" spans="1:9" hidden="1" x14ac:dyDescent="0.25">
      <c r="A216" s="50">
        <v>15</v>
      </c>
      <c r="B216" s="140" t="s">
        <v>40</v>
      </c>
      <c r="C216" s="140" t="s">
        <v>958</v>
      </c>
      <c r="D216" s="140" t="s">
        <v>959</v>
      </c>
      <c r="E216" s="140" t="s">
        <v>25</v>
      </c>
      <c r="F216" s="140" t="s">
        <v>121</v>
      </c>
      <c r="G216" s="140"/>
      <c r="H216" s="140" t="s">
        <v>13</v>
      </c>
      <c r="I216" s="140" t="s">
        <v>3582</v>
      </c>
    </row>
    <row r="217" spans="1:9" hidden="1" x14ac:dyDescent="0.25">
      <c r="A217" s="50">
        <v>16</v>
      </c>
      <c r="B217" s="140" t="s">
        <v>743</v>
      </c>
      <c r="C217" s="140" t="s">
        <v>2693</v>
      </c>
      <c r="D217" s="140" t="s">
        <v>2694</v>
      </c>
      <c r="E217" s="140" t="s">
        <v>25</v>
      </c>
      <c r="F217" s="140" t="s">
        <v>271</v>
      </c>
      <c r="G217" s="140" t="s">
        <v>3586</v>
      </c>
      <c r="H217" s="140" t="s">
        <v>13</v>
      </c>
      <c r="I217" s="140" t="s">
        <v>3582</v>
      </c>
    </row>
    <row r="218" spans="1:9" hidden="1" x14ac:dyDescent="0.25">
      <c r="A218" s="50">
        <v>17</v>
      </c>
      <c r="B218" s="140" t="s">
        <v>40</v>
      </c>
      <c r="C218" s="154" t="s">
        <v>2695</v>
      </c>
      <c r="D218" s="140" t="s">
        <v>2696</v>
      </c>
      <c r="E218" s="140" t="s">
        <v>25</v>
      </c>
      <c r="F218" s="140" t="s">
        <v>121</v>
      </c>
      <c r="G218" s="140" t="s">
        <v>2348</v>
      </c>
      <c r="H218" s="140" t="s">
        <v>13</v>
      </c>
      <c r="I218" s="140" t="s">
        <v>3582</v>
      </c>
    </row>
    <row r="219" spans="1:9" hidden="1" x14ac:dyDescent="0.25">
      <c r="A219" s="50">
        <v>18</v>
      </c>
      <c r="B219" s="140" t="s">
        <v>40</v>
      </c>
      <c r="C219" s="140" t="s">
        <v>962</v>
      </c>
      <c r="D219" s="140" t="s">
        <v>963</v>
      </c>
      <c r="E219" s="140" t="s">
        <v>25</v>
      </c>
      <c r="F219" s="140" t="s">
        <v>121</v>
      </c>
      <c r="G219" s="140" t="s">
        <v>3587</v>
      </c>
      <c r="H219" s="140" t="s">
        <v>13</v>
      </c>
      <c r="I219" s="140" t="s">
        <v>3582</v>
      </c>
    </row>
    <row r="220" spans="1:9" hidden="1" x14ac:dyDescent="0.25">
      <c r="A220" s="50">
        <v>19</v>
      </c>
      <c r="B220" s="140" t="s">
        <v>40</v>
      </c>
      <c r="C220" s="140" t="s">
        <v>45</v>
      </c>
      <c r="D220" s="140" t="s">
        <v>46</v>
      </c>
      <c r="E220" s="140" t="s">
        <v>25</v>
      </c>
      <c r="F220" s="140" t="s">
        <v>47</v>
      </c>
      <c r="G220" s="140" t="s">
        <v>48</v>
      </c>
      <c r="H220" s="140" t="s">
        <v>14</v>
      </c>
      <c r="I220" s="140" t="s">
        <v>3583</v>
      </c>
    </row>
    <row r="221" spans="1:9" hidden="1" x14ac:dyDescent="0.25">
      <c r="A221" s="50">
        <v>20</v>
      </c>
      <c r="B221" s="140" t="s">
        <v>40</v>
      </c>
      <c r="C221" s="140" t="s">
        <v>967</v>
      </c>
      <c r="D221" s="140" t="s">
        <v>968</v>
      </c>
      <c r="E221" s="140" t="s">
        <v>25</v>
      </c>
      <c r="F221" s="140" t="s">
        <v>121</v>
      </c>
      <c r="G221" s="140" t="s">
        <v>1005</v>
      </c>
      <c r="H221" s="140" t="s">
        <v>13</v>
      </c>
      <c r="I221" s="140" t="s">
        <v>3582</v>
      </c>
    </row>
    <row r="222" spans="1:9" hidden="1" x14ac:dyDescent="0.25">
      <c r="A222" s="50">
        <v>21</v>
      </c>
      <c r="B222" s="140" t="s">
        <v>743</v>
      </c>
      <c r="C222" s="140" t="s">
        <v>969</v>
      </c>
      <c r="D222" s="140" t="s">
        <v>970</v>
      </c>
      <c r="E222" s="140" t="s">
        <v>25</v>
      </c>
      <c r="F222" s="140" t="s">
        <v>645</v>
      </c>
      <c r="G222" s="140" t="s">
        <v>971</v>
      </c>
      <c r="H222" s="140" t="s">
        <v>13</v>
      </c>
      <c r="I222" s="140" t="s">
        <v>3582</v>
      </c>
    </row>
    <row r="223" spans="1:9" hidden="1" x14ac:dyDescent="0.25">
      <c r="A223" s="50">
        <v>22</v>
      </c>
      <c r="B223" s="140" t="s">
        <v>40</v>
      </c>
      <c r="C223" s="140" t="s">
        <v>2701</v>
      </c>
      <c r="D223" s="140" t="s">
        <v>2702</v>
      </c>
      <c r="E223" s="140" t="s">
        <v>25</v>
      </c>
      <c r="F223" s="140" t="s">
        <v>121</v>
      </c>
      <c r="G223" s="140" t="s">
        <v>715</v>
      </c>
      <c r="H223" s="140" t="s">
        <v>13</v>
      </c>
      <c r="I223" s="140" t="s">
        <v>3582</v>
      </c>
    </row>
    <row r="224" spans="1:9" hidden="1" x14ac:dyDescent="0.25">
      <c r="A224" s="50">
        <v>23</v>
      </c>
      <c r="B224" s="140" t="s">
        <v>40</v>
      </c>
      <c r="C224" s="140" t="s">
        <v>1161</v>
      </c>
      <c r="D224" s="140" t="s">
        <v>2704</v>
      </c>
      <c r="E224" s="140" t="s">
        <v>25</v>
      </c>
      <c r="F224" s="140" t="s">
        <v>121</v>
      </c>
      <c r="G224" s="140" t="s">
        <v>1440</v>
      </c>
      <c r="H224" s="140" t="s">
        <v>13</v>
      </c>
      <c r="I224" s="140" t="s">
        <v>3582</v>
      </c>
    </row>
    <row r="225" spans="1:9" hidden="1" x14ac:dyDescent="0.25">
      <c r="A225" s="50">
        <v>24</v>
      </c>
      <c r="B225" s="140" t="s">
        <v>40</v>
      </c>
      <c r="C225" s="154" t="s">
        <v>2706</v>
      </c>
      <c r="D225" s="140" t="s">
        <v>2707</v>
      </c>
      <c r="E225" s="140" t="s">
        <v>25</v>
      </c>
      <c r="F225" s="140" t="s">
        <v>121</v>
      </c>
      <c r="G225" s="140" t="s">
        <v>1175</v>
      </c>
      <c r="H225" s="140" t="s">
        <v>13</v>
      </c>
      <c r="I225" s="140" t="s">
        <v>3582</v>
      </c>
    </row>
    <row r="226" spans="1:9" hidden="1" x14ac:dyDescent="0.25">
      <c r="A226" s="50">
        <v>25</v>
      </c>
      <c r="B226" s="140" t="s">
        <v>40</v>
      </c>
      <c r="C226" s="140" t="s">
        <v>2588</v>
      </c>
      <c r="D226" s="140" t="s">
        <v>2589</v>
      </c>
      <c r="E226" s="140" t="s">
        <v>25</v>
      </c>
      <c r="F226" s="140" t="s">
        <v>47</v>
      </c>
      <c r="G226" s="140" t="s">
        <v>55</v>
      </c>
      <c r="H226" s="140" t="s">
        <v>14</v>
      </c>
      <c r="I226" s="140" t="s">
        <v>3583</v>
      </c>
    </row>
    <row r="227" spans="1:9" hidden="1" x14ac:dyDescent="0.25">
      <c r="A227" s="50">
        <v>26</v>
      </c>
      <c r="B227" s="140" t="s">
        <v>40</v>
      </c>
      <c r="C227" s="140" t="s">
        <v>2591</v>
      </c>
      <c r="D227" s="140" t="s">
        <v>2592</v>
      </c>
      <c r="E227" s="140" t="s">
        <v>25</v>
      </c>
      <c r="F227" s="140" t="s">
        <v>47</v>
      </c>
      <c r="G227" s="140" t="s">
        <v>48</v>
      </c>
      <c r="H227" s="140" t="s">
        <v>14</v>
      </c>
      <c r="I227" s="140" t="s">
        <v>3583</v>
      </c>
    </row>
    <row r="228" spans="1:9" hidden="1" x14ac:dyDescent="0.25">
      <c r="A228" s="50">
        <v>27</v>
      </c>
      <c r="B228" s="140" t="s">
        <v>40</v>
      </c>
      <c r="C228" s="140" t="s">
        <v>988</v>
      </c>
      <c r="D228" s="140" t="s">
        <v>989</v>
      </c>
      <c r="E228" s="140" t="s">
        <v>25</v>
      </c>
      <c r="F228" s="140" t="s">
        <v>645</v>
      </c>
      <c r="G228" s="140" t="s">
        <v>728</v>
      </c>
      <c r="H228" s="140" t="s">
        <v>13</v>
      </c>
      <c r="I228" s="140" t="s">
        <v>3582</v>
      </c>
    </row>
    <row r="229" spans="1:9" hidden="1" x14ac:dyDescent="0.25">
      <c r="A229" s="50">
        <v>28</v>
      </c>
      <c r="B229" s="140" t="s">
        <v>40</v>
      </c>
      <c r="C229" s="140" t="s">
        <v>995</v>
      </c>
      <c r="D229" s="140" t="s">
        <v>996</v>
      </c>
      <c r="E229" s="140" t="s">
        <v>25</v>
      </c>
      <c r="F229" s="140" t="s">
        <v>121</v>
      </c>
      <c r="G229" s="140" t="s">
        <v>998</v>
      </c>
      <c r="H229" s="140" t="s">
        <v>13</v>
      </c>
      <c r="I229" s="140" t="s">
        <v>3582</v>
      </c>
    </row>
    <row r="230" spans="1:9" hidden="1" x14ac:dyDescent="0.25">
      <c r="A230" s="50">
        <v>29</v>
      </c>
      <c r="B230" s="140" t="s">
        <v>40</v>
      </c>
      <c r="C230" s="140" t="s">
        <v>999</v>
      </c>
      <c r="D230" s="140" t="s">
        <v>1000</v>
      </c>
      <c r="E230" s="140" t="s">
        <v>25</v>
      </c>
      <c r="F230" s="140" t="s">
        <v>271</v>
      </c>
      <c r="G230" s="140" t="s">
        <v>951</v>
      </c>
      <c r="H230" s="140" t="s">
        <v>13</v>
      </c>
      <c r="I230" s="140" t="s">
        <v>3582</v>
      </c>
    </row>
    <row r="231" spans="1:9" hidden="1" x14ac:dyDescent="0.25">
      <c r="A231" s="50">
        <v>30</v>
      </c>
      <c r="B231" s="140" t="s">
        <v>40</v>
      </c>
      <c r="C231" s="154" t="s">
        <v>2714</v>
      </c>
      <c r="D231" s="140" t="s">
        <v>2715</v>
      </c>
      <c r="E231" s="140" t="s">
        <v>25</v>
      </c>
      <c r="F231" s="140" t="s">
        <v>43</v>
      </c>
      <c r="G231" s="140" t="s">
        <v>947</v>
      </c>
      <c r="H231" s="140" t="s">
        <v>13</v>
      </c>
      <c r="I231" s="140" t="s">
        <v>3582</v>
      </c>
    </row>
    <row r="232" spans="1:9" hidden="1" x14ac:dyDescent="0.25">
      <c r="A232" s="50">
        <v>31</v>
      </c>
      <c r="B232" s="140" t="s">
        <v>40</v>
      </c>
      <c r="C232" s="140" t="s">
        <v>1002</v>
      </c>
      <c r="D232" s="140" t="s">
        <v>1003</v>
      </c>
      <c r="E232" s="140" t="s">
        <v>25</v>
      </c>
      <c r="F232" s="140" t="s">
        <v>121</v>
      </c>
      <c r="G232" s="140" t="s">
        <v>1005</v>
      </c>
      <c r="H232" s="140" t="s">
        <v>13</v>
      </c>
      <c r="I232" s="140" t="s">
        <v>3582</v>
      </c>
    </row>
    <row r="233" spans="1:9" hidden="1" x14ac:dyDescent="0.25">
      <c r="A233" s="50">
        <v>32</v>
      </c>
      <c r="B233" s="140" t="s">
        <v>40</v>
      </c>
      <c r="C233" s="140" t="s">
        <v>49</v>
      </c>
      <c r="D233" s="140" t="s">
        <v>50</v>
      </c>
      <c r="E233" s="140" t="s">
        <v>25</v>
      </c>
      <c r="F233" s="140" t="s">
        <v>51</v>
      </c>
      <c r="G233" s="140" t="s">
        <v>52</v>
      </c>
      <c r="H233" s="140" t="s">
        <v>14</v>
      </c>
      <c r="I233" s="140" t="s">
        <v>3583</v>
      </c>
    </row>
    <row r="234" spans="1:9" hidden="1" x14ac:dyDescent="0.25">
      <c r="A234" s="50">
        <v>33</v>
      </c>
      <c r="B234" s="140" t="s">
        <v>40</v>
      </c>
      <c r="C234" s="140" t="s">
        <v>1007</v>
      </c>
      <c r="D234" s="140" t="s">
        <v>1008</v>
      </c>
      <c r="E234" s="140" t="s">
        <v>25</v>
      </c>
      <c r="F234" s="140" t="s">
        <v>121</v>
      </c>
      <c r="G234" s="140" t="s">
        <v>3588</v>
      </c>
      <c r="H234" s="140" t="s">
        <v>13</v>
      </c>
      <c r="I234" s="140" t="s">
        <v>3582</v>
      </c>
    </row>
    <row r="235" spans="1:9" hidden="1" x14ac:dyDescent="0.25">
      <c r="A235" s="50">
        <v>34</v>
      </c>
      <c r="B235" s="140" t="s">
        <v>40</v>
      </c>
      <c r="C235" s="140" t="s">
        <v>1010</v>
      </c>
      <c r="D235" s="140" t="s">
        <v>1011</v>
      </c>
      <c r="E235" s="140" t="s">
        <v>25</v>
      </c>
      <c r="F235" s="140" t="s">
        <v>271</v>
      </c>
      <c r="G235" s="140" t="s">
        <v>1013</v>
      </c>
      <c r="H235" s="140" t="s">
        <v>13</v>
      </c>
      <c r="I235" s="140" t="s">
        <v>3582</v>
      </c>
    </row>
    <row r="236" spans="1:9" hidden="1" x14ac:dyDescent="0.25">
      <c r="A236" s="50">
        <v>35</v>
      </c>
      <c r="B236" s="140" t="s">
        <v>40</v>
      </c>
      <c r="C236" s="140" t="s">
        <v>1014</v>
      </c>
      <c r="D236" s="140" t="s">
        <v>1015</v>
      </c>
      <c r="E236" s="140" t="s">
        <v>25</v>
      </c>
      <c r="F236" s="140" t="s">
        <v>271</v>
      </c>
      <c r="G236" s="140" t="s">
        <v>1013</v>
      </c>
      <c r="H236" s="140" t="s">
        <v>13</v>
      </c>
      <c r="I236" s="140" t="s">
        <v>3582</v>
      </c>
    </row>
    <row r="237" spans="1:9" hidden="1" x14ac:dyDescent="0.25">
      <c r="A237" s="50">
        <v>36</v>
      </c>
      <c r="B237" s="140" t="s">
        <v>40</v>
      </c>
      <c r="C237" s="140" t="s">
        <v>1025</v>
      </c>
      <c r="D237" s="140" t="s">
        <v>1026</v>
      </c>
      <c r="E237" s="140" t="s">
        <v>25</v>
      </c>
      <c r="F237" s="140" t="s">
        <v>121</v>
      </c>
      <c r="G237" s="140" t="s">
        <v>1440</v>
      </c>
      <c r="H237" s="140" t="s">
        <v>13</v>
      </c>
      <c r="I237" s="140" t="s">
        <v>3582</v>
      </c>
    </row>
    <row r="238" spans="1:9" hidden="1" x14ac:dyDescent="0.25">
      <c r="A238" s="50">
        <v>37</v>
      </c>
      <c r="B238" s="140" t="s">
        <v>40</v>
      </c>
      <c r="C238" s="140" t="s">
        <v>1031</v>
      </c>
      <c r="D238" s="140" t="s">
        <v>1032</v>
      </c>
      <c r="E238" s="140" t="s">
        <v>25</v>
      </c>
      <c r="F238" s="140" t="s">
        <v>271</v>
      </c>
      <c r="G238" s="140" t="s">
        <v>1160</v>
      </c>
      <c r="H238" s="140" t="s">
        <v>13</v>
      </c>
      <c r="I238" s="140" t="s">
        <v>3582</v>
      </c>
    </row>
    <row r="239" spans="1:9" hidden="1" x14ac:dyDescent="0.25">
      <c r="A239" s="50">
        <v>38</v>
      </c>
      <c r="B239" s="140" t="s">
        <v>40</v>
      </c>
      <c r="C239" s="140" t="s">
        <v>1033</v>
      </c>
      <c r="D239" s="140" t="s">
        <v>1034</v>
      </c>
      <c r="E239" s="140" t="s">
        <v>25</v>
      </c>
      <c r="F239" s="140" t="s">
        <v>43</v>
      </c>
      <c r="G239" s="140" t="s">
        <v>192</v>
      </c>
      <c r="H239" s="140" t="s">
        <v>13</v>
      </c>
      <c r="I239" s="140" t="s">
        <v>3582</v>
      </c>
    </row>
    <row r="240" spans="1:9" hidden="1" x14ac:dyDescent="0.25">
      <c r="A240" s="50">
        <v>39</v>
      </c>
      <c r="B240" s="140" t="s">
        <v>743</v>
      </c>
      <c r="C240" s="140" t="s">
        <v>1035</v>
      </c>
      <c r="D240" s="140" t="s">
        <v>1036</v>
      </c>
      <c r="E240" s="140" t="s">
        <v>25</v>
      </c>
      <c r="F240" s="140" t="s">
        <v>645</v>
      </c>
      <c r="G240" s="140" t="s">
        <v>728</v>
      </c>
      <c r="H240" s="140" t="s">
        <v>13</v>
      </c>
      <c r="I240" s="140" t="s">
        <v>3582</v>
      </c>
    </row>
    <row r="241" spans="1:9" hidden="1" x14ac:dyDescent="0.25">
      <c r="A241" s="50">
        <v>40</v>
      </c>
      <c r="B241" s="140" t="s">
        <v>40</v>
      </c>
      <c r="C241" s="140" t="s">
        <v>1037</v>
      </c>
      <c r="D241" s="140" t="s">
        <v>1038</v>
      </c>
      <c r="E241" s="140" t="s">
        <v>25</v>
      </c>
      <c r="F241" s="140" t="s">
        <v>2425</v>
      </c>
      <c r="G241" s="140" t="s">
        <v>1536</v>
      </c>
      <c r="H241" s="140" t="s">
        <v>13</v>
      </c>
      <c r="I241" s="140" t="s">
        <v>3582</v>
      </c>
    </row>
    <row r="242" spans="1:9" hidden="1" x14ac:dyDescent="0.25">
      <c r="A242" s="50">
        <v>41</v>
      </c>
      <c r="B242" s="140" t="s">
        <v>40</v>
      </c>
      <c r="C242" s="140" t="s">
        <v>1039</v>
      </c>
      <c r="D242" s="140" t="s">
        <v>1040</v>
      </c>
      <c r="E242" s="140" t="s">
        <v>25</v>
      </c>
      <c r="F242" s="140" t="s">
        <v>2432</v>
      </c>
      <c r="G242" s="140" t="s">
        <v>728</v>
      </c>
      <c r="H242" s="140" t="s">
        <v>13</v>
      </c>
      <c r="I242" s="140" t="s">
        <v>3582</v>
      </c>
    </row>
    <row r="243" spans="1:9" hidden="1" x14ac:dyDescent="0.25">
      <c r="A243" s="50">
        <v>42</v>
      </c>
      <c r="B243" s="140" t="s">
        <v>40</v>
      </c>
      <c r="C243" s="140" t="s">
        <v>1042</v>
      </c>
      <c r="D243" s="140" t="s">
        <v>1043</v>
      </c>
      <c r="E243" s="140" t="s">
        <v>25</v>
      </c>
      <c r="F243" s="140" t="s">
        <v>43</v>
      </c>
      <c r="G243" s="140" t="s">
        <v>3589</v>
      </c>
      <c r="H243" s="140" t="s">
        <v>13</v>
      </c>
      <c r="I243" s="140" t="s">
        <v>3582</v>
      </c>
    </row>
    <row r="244" spans="1:9" hidden="1" x14ac:dyDescent="0.25">
      <c r="A244" s="50">
        <v>43</v>
      </c>
      <c r="B244" s="140" t="s">
        <v>40</v>
      </c>
      <c r="C244" s="140" t="s">
        <v>1044</v>
      </c>
      <c r="D244" s="140" t="s">
        <v>1045</v>
      </c>
      <c r="E244" s="140" t="s">
        <v>16</v>
      </c>
      <c r="F244" s="140" t="s">
        <v>43</v>
      </c>
      <c r="G244" s="140" t="s">
        <v>1047</v>
      </c>
      <c r="H244" s="140" t="s">
        <v>13</v>
      </c>
      <c r="I244" s="140" t="s">
        <v>3582</v>
      </c>
    </row>
    <row r="245" spans="1:9" hidden="1" x14ac:dyDescent="0.25">
      <c r="A245" s="50">
        <v>44</v>
      </c>
      <c r="B245" s="140" t="s">
        <v>40</v>
      </c>
      <c r="C245" s="149" t="s">
        <v>103</v>
      </c>
      <c r="D245" s="148" t="s">
        <v>1049</v>
      </c>
      <c r="E245" s="140" t="s">
        <v>16</v>
      </c>
      <c r="F245" s="140" t="s">
        <v>106</v>
      </c>
      <c r="G245" s="140" t="s">
        <v>106</v>
      </c>
      <c r="H245" s="140" t="s">
        <v>13</v>
      </c>
      <c r="I245" s="140" t="s">
        <v>3582</v>
      </c>
    </row>
    <row r="246" spans="1:9" hidden="1" x14ac:dyDescent="0.25">
      <c r="A246" s="50">
        <v>45</v>
      </c>
      <c r="B246" s="140" t="s">
        <v>40</v>
      </c>
      <c r="C246" s="140" t="s">
        <v>1050</v>
      </c>
      <c r="D246" s="140" t="s">
        <v>1051</v>
      </c>
      <c r="E246" s="140" t="s">
        <v>16</v>
      </c>
      <c r="F246" s="140" t="s">
        <v>271</v>
      </c>
      <c r="G246" s="140" t="s">
        <v>667</v>
      </c>
      <c r="H246" s="140" t="s">
        <v>13</v>
      </c>
      <c r="I246" s="140" t="s">
        <v>3582</v>
      </c>
    </row>
    <row r="247" spans="1:9" hidden="1" x14ac:dyDescent="0.25">
      <c r="A247" s="50">
        <v>46</v>
      </c>
      <c r="B247" s="140" t="s">
        <v>743</v>
      </c>
      <c r="C247" s="140" t="s">
        <v>1058</v>
      </c>
      <c r="D247" s="140" t="s">
        <v>1059</v>
      </c>
      <c r="E247" s="140" t="s">
        <v>16</v>
      </c>
      <c r="F247" s="140" t="s">
        <v>328</v>
      </c>
      <c r="G247" s="140" t="s">
        <v>1060</v>
      </c>
      <c r="H247" s="140" t="s">
        <v>13</v>
      </c>
      <c r="I247" s="140" t="s">
        <v>3582</v>
      </c>
    </row>
    <row r="248" spans="1:9" hidden="1" x14ac:dyDescent="0.25">
      <c r="A248" s="50">
        <v>47</v>
      </c>
      <c r="B248" s="140" t="s">
        <v>40</v>
      </c>
      <c r="C248" s="140" t="s">
        <v>1061</v>
      </c>
      <c r="D248" s="140" t="s">
        <v>1062</v>
      </c>
      <c r="E248" s="140" t="s">
        <v>16</v>
      </c>
      <c r="F248" s="140" t="s">
        <v>271</v>
      </c>
      <c r="G248" s="140" t="s">
        <v>1180</v>
      </c>
      <c r="H248" s="140" t="s">
        <v>13</v>
      </c>
      <c r="I248" s="140" t="s">
        <v>3582</v>
      </c>
    </row>
    <row r="249" spans="1:9" hidden="1" x14ac:dyDescent="0.25">
      <c r="A249" s="50">
        <v>48</v>
      </c>
      <c r="B249" s="140" t="s">
        <v>40</v>
      </c>
      <c r="C249" s="140" t="s">
        <v>2461</v>
      </c>
      <c r="D249" s="140" t="s">
        <v>2462</v>
      </c>
      <c r="E249" s="140" t="s">
        <v>16</v>
      </c>
      <c r="F249" s="140" t="s">
        <v>121</v>
      </c>
      <c r="G249" s="140" t="s">
        <v>584</v>
      </c>
      <c r="H249" s="140" t="s">
        <v>14</v>
      </c>
      <c r="I249" s="140" t="s">
        <v>3583</v>
      </c>
    </row>
    <row r="250" spans="1:9" hidden="1" x14ac:dyDescent="0.25">
      <c r="A250" s="50">
        <v>49</v>
      </c>
      <c r="B250" s="140" t="s">
        <v>743</v>
      </c>
      <c r="C250" s="140" t="s">
        <v>1064</v>
      </c>
      <c r="D250" s="140" t="s">
        <v>1065</v>
      </c>
      <c r="E250" s="140" t="s">
        <v>16</v>
      </c>
      <c r="F250" s="140" t="s">
        <v>1066</v>
      </c>
      <c r="G250" s="140">
        <v>0</v>
      </c>
      <c r="H250" s="140" t="s">
        <v>13</v>
      </c>
      <c r="I250" s="140" t="s">
        <v>3582</v>
      </c>
    </row>
    <row r="251" spans="1:9" hidden="1" x14ac:dyDescent="0.25">
      <c r="A251" s="50">
        <v>50</v>
      </c>
      <c r="B251" s="140" t="s">
        <v>40</v>
      </c>
      <c r="C251" s="140" t="s">
        <v>1067</v>
      </c>
      <c r="D251" s="140" t="s">
        <v>1068</v>
      </c>
      <c r="E251" s="140" t="s">
        <v>17</v>
      </c>
      <c r="F251" s="140" t="s">
        <v>148</v>
      </c>
      <c r="G251" s="140" t="s">
        <v>712</v>
      </c>
      <c r="H251" s="140" t="s">
        <v>13</v>
      </c>
      <c r="I251" s="140" t="s">
        <v>3582</v>
      </c>
    </row>
    <row r="252" spans="1:9" hidden="1" x14ac:dyDescent="0.25">
      <c r="A252" s="50">
        <v>51</v>
      </c>
      <c r="B252" s="140" t="s">
        <v>40</v>
      </c>
      <c r="C252" s="140" t="s">
        <v>1070</v>
      </c>
      <c r="D252" s="140" t="s">
        <v>1071</v>
      </c>
      <c r="E252" s="140" t="s">
        <v>16</v>
      </c>
      <c r="F252" s="140" t="s">
        <v>43</v>
      </c>
      <c r="G252" s="140" t="s">
        <v>3590</v>
      </c>
      <c r="H252" s="140" t="s">
        <v>13</v>
      </c>
      <c r="I252" s="140" t="s">
        <v>3582</v>
      </c>
    </row>
    <row r="253" spans="1:9" hidden="1" x14ac:dyDescent="0.25">
      <c r="A253" s="50">
        <v>52</v>
      </c>
      <c r="B253" s="140" t="s">
        <v>40</v>
      </c>
      <c r="C253" s="140" t="s">
        <v>1073</v>
      </c>
      <c r="D253" s="140" t="s">
        <v>1074</v>
      </c>
      <c r="E253" s="140" t="s">
        <v>16</v>
      </c>
      <c r="F253" s="140" t="s">
        <v>121</v>
      </c>
      <c r="G253" s="140" t="s">
        <v>998</v>
      </c>
      <c r="H253" s="140" t="s">
        <v>13</v>
      </c>
      <c r="I253" s="140" t="s">
        <v>3582</v>
      </c>
    </row>
    <row r="254" spans="1:9" hidden="1" x14ac:dyDescent="0.25">
      <c r="A254" s="50">
        <v>53</v>
      </c>
      <c r="B254" s="140" t="s">
        <v>743</v>
      </c>
      <c r="C254" s="140" t="s">
        <v>1076</v>
      </c>
      <c r="D254" s="140" t="s">
        <v>1077</v>
      </c>
      <c r="E254" s="140" t="s">
        <v>16</v>
      </c>
      <c r="F254" s="140" t="s">
        <v>645</v>
      </c>
      <c r="G254" s="140">
        <v>0</v>
      </c>
      <c r="H254" s="140" t="s">
        <v>13</v>
      </c>
      <c r="I254" s="140" t="s">
        <v>3582</v>
      </c>
    </row>
    <row r="255" spans="1:9" hidden="1" x14ac:dyDescent="0.25">
      <c r="A255" s="50">
        <v>54</v>
      </c>
      <c r="B255" s="140" t="s">
        <v>40</v>
      </c>
      <c r="C255" s="140" t="s">
        <v>53</v>
      </c>
      <c r="D255" s="140" t="s">
        <v>54</v>
      </c>
      <c r="E255" s="140" t="s">
        <v>16</v>
      </c>
      <c r="F255" s="140" t="s">
        <v>47</v>
      </c>
      <c r="G255" s="140" t="s">
        <v>55</v>
      </c>
      <c r="H255" s="140" t="s">
        <v>14</v>
      </c>
      <c r="I255" s="140" t="s">
        <v>3583</v>
      </c>
    </row>
    <row r="256" spans="1:9" hidden="1" x14ac:dyDescent="0.25">
      <c r="A256" s="50">
        <v>55</v>
      </c>
      <c r="B256" s="140" t="s">
        <v>40</v>
      </c>
      <c r="C256" s="149" t="s">
        <v>1078</v>
      </c>
      <c r="D256" s="148" t="s">
        <v>1079</v>
      </c>
      <c r="E256" s="140" t="s">
        <v>16</v>
      </c>
      <c r="F256" s="140" t="s">
        <v>105</v>
      </c>
      <c r="G256" s="140" t="s">
        <v>106</v>
      </c>
      <c r="H256" s="140" t="s">
        <v>13</v>
      </c>
      <c r="I256" s="140" t="s">
        <v>3582</v>
      </c>
    </row>
    <row r="257" spans="1:9" hidden="1" x14ac:dyDescent="0.25">
      <c r="A257" s="50">
        <v>56</v>
      </c>
      <c r="B257" s="140" t="s">
        <v>40</v>
      </c>
      <c r="C257" s="140" t="s">
        <v>1080</v>
      </c>
      <c r="D257" s="140" t="s">
        <v>1081</v>
      </c>
      <c r="E257" s="140" t="s">
        <v>16</v>
      </c>
      <c r="F257" s="140" t="s">
        <v>121</v>
      </c>
      <c r="G257" s="140" t="s">
        <v>2157</v>
      </c>
      <c r="H257" s="140" t="s">
        <v>13</v>
      </c>
      <c r="I257" s="140" t="s">
        <v>3582</v>
      </c>
    </row>
    <row r="258" spans="1:9" hidden="1" x14ac:dyDescent="0.25">
      <c r="A258" s="50">
        <v>57</v>
      </c>
      <c r="B258" s="140" t="s">
        <v>40</v>
      </c>
      <c r="C258" s="140" t="s">
        <v>1083</v>
      </c>
      <c r="D258" s="140" t="s">
        <v>1084</v>
      </c>
      <c r="E258" s="140" t="s">
        <v>16</v>
      </c>
      <c r="F258" s="140" t="s">
        <v>121</v>
      </c>
      <c r="G258" s="140" t="s">
        <v>1086</v>
      </c>
      <c r="H258" s="140" t="s">
        <v>13</v>
      </c>
      <c r="I258" s="140" t="s">
        <v>3582</v>
      </c>
    </row>
    <row r="259" spans="1:9" hidden="1" x14ac:dyDescent="0.25">
      <c r="A259" s="50">
        <v>58</v>
      </c>
      <c r="B259" s="140" t="s">
        <v>743</v>
      </c>
      <c r="C259" s="140" t="s">
        <v>78</v>
      </c>
      <c r="D259" s="140" t="s">
        <v>1087</v>
      </c>
      <c r="E259" s="140" t="s">
        <v>16</v>
      </c>
      <c r="F259" s="140" t="s">
        <v>78</v>
      </c>
      <c r="G259" s="140" t="s">
        <v>563</v>
      </c>
      <c r="H259" s="140" t="s">
        <v>13</v>
      </c>
      <c r="I259" s="140" t="s">
        <v>3582</v>
      </c>
    </row>
    <row r="260" spans="1:9" hidden="1" x14ac:dyDescent="0.25">
      <c r="A260" s="50">
        <v>59</v>
      </c>
      <c r="B260" s="140" t="s">
        <v>40</v>
      </c>
      <c r="C260" s="140" t="s">
        <v>1088</v>
      </c>
      <c r="D260" s="140" t="s">
        <v>1089</v>
      </c>
      <c r="E260" s="140" t="s">
        <v>16</v>
      </c>
      <c r="F260" s="140" t="s">
        <v>121</v>
      </c>
      <c r="G260" s="140" t="s">
        <v>1188</v>
      </c>
      <c r="H260" s="140" t="s">
        <v>13</v>
      </c>
      <c r="I260" s="140" t="s">
        <v>3582</v>
      </c>
    </row>
    <row r="261" spans="1:9" hidden="1" x14ac:dyDescent="0.25">
      <c r="A261" s="50">
        <v>60</v>
      </c>
      <c r="B261" s="140" t="s">
        <v>40</v>
      </c>
      <c r="C261" s="140" t="s">
        <v>1091</v>
      </c>
      <c r="D261" s="140" t="s">
        <v>1092</v>
      </c>
      <c r="E261" s="140" t="s">
        <v>16</v>
      </c>
      <c r="F261" s="140" t="s">
        <v>645</v>
      </c>
      <c r="G261" s="140" t="s">
        <v>1094</v>
      </c>
      <c r="H261" s="140" t="s">
        <v>13</v>
      </c>
      <c r="I261" s="140" t="s">
        <v>3582</v>
      </c>
    </row>
    <row r="262" spans="1:9" hidden="1" x14ac:dyDescent="0.25">
      <c r="A262" s="50">
        <v>61</v>
      </c>
      <c r="B262" s="140" t="s">
        <v>40</v>
      </c>
      <c r="C262" s="140" t="s">
        <v>1095</v>
      </c>
      <c r="D262" s="140" t="s">
        <v>1096</v>
      </c>
      <c r="E262" s="140" t="s">
        <v>16</v>
      </c>
      <c r="F262" s="140" t="s">
        <v>271</v>
      </c>
      <c r="G262" s="140" t="s">
        <v>994</v>
      </c>
      <c r="H262" s="140" t="s">
        <v>13</v>
      </c>
      <c r="I262" s="140" t="s">
        <v>3582</v>
      </c>
    </row>
    <row r="263" spans="1:9" hidden="1" x14ac:dyDescent="0.25">
      <c r="A263" s="50">
        <v>62</v>
      </c>
      <c r="B263" s="140" t="s">
        <v>40</v>
      </c>
      <c r="C263" s="140" t="s">
        <v>1101</v>
      </c>
      <c r="D263" s="140" t="s">
        <v>1102</v>
      </c>
      <c r="E263" s="140" t="s">
        <v>16</v>
      </c>
      <c r="F263" s="140" t="s">
        <v>271</v>
      </c>
      <c r="G263" s="140" t="s">
        <v>1160</v>
      </c>
      <c r="H263" s="140" t="s">
        <v>13</v>
      </c>
      <c r="I263" s="140" t="s">
        <v>3582</v>
      </c>
    </row>
    <row r="264" spans="1:9" hidden="1" x14ac:dyDescent="0.25">
      <c r="A264" s="50">
        <v>63</v>
      </c>
      <c r="B264" s="140" t="s">
        <v>40</v>
      </c>
      <c r="C264" s="140" t="s">
        <v>1104</v>
      </c>
      <c r="D264" s="140" t="s">
        <v>1105</v>
      </c>
      <c r="E264" s="140" t="s">
        <v>16</v>
      </c>
      <c r="F264" s="140" t="s">
        <v>271</v>
      </c>
      <c r="G264" s="140" t="s">
        <v>1711</v>
      </c>
      <c r="H264" s="140" t="s">
        <v>13</v>
      </c>
      <c r="I264" s="140" t="s">
        <v>3582</v>
      </c>
    </row>
    <row r="265" spans="1:9" hidden="1" x14ac:dyDescent="0.25">
      <c r="A265" s="50">
        <v>64</v>
      </c>
      <c r="B265" s="140" t="s">
        <v>40</v>
      </c>
      <c r="C265" s="154" t="s">
        <v>1107</v>
      </c>
      <c r="D265" s="140" t="s">
        <v>1108</v>
      </c>
      <c r="E265" s="140" t="s">
        <v>16</v>
      </c>
      <c r="F265" s="140" t="s">
        <v>645</v>
      </c>
      <c r="G265" s="140" t="s">
        <v>1056</v>
      </c>
      <c r="H265" s="140" t="s">
        <v>13</v>
      </c>
      <c r="I265" s="140" t="s">
        <v>3582</v>
      </c>
    </row>
    <row r="266" spans="1:9" hidden="1" x14ac:dyDescent="0.25">
      <c r="A266" s="50">
        <v>65</v>
      </c>
      <c r="B266" s="140" t="s">
        <v>40</v>
      </c>
      <c r="C266" s="140" t="s">
        <v>1110</v>
      </c>
      <c r="D266" s="140" t="s">
        <v>1111</v>
      </c>
      <c r="E266" s="140" t="s">
        <v>16</v>
      </c>
      <c r="F266" s="140" t="s">
        <v>121</v>
      </c>
      <c r="G266" s="140" t="s">
        <v>1113</v>
      </c>
      <c r="H266" s="140" t="s">
        <v>13</v>
      </c>
      <c r="I266" s="140" t="s">
        <v>3582</v>
      </c>
    </row>
    <row r="267" spans="1:9" hidden="1" x14ac:dyDescent="0.25">
      <c r="A267" s="50">
        <v>66</v>
      </c>
      <c r="B267" s="140" t="s">
        <v>40</v>
      </c>
      <c r="C267" s="140" t="s">
        <v>56</v>
      </c>
      <c r="D267" s="140" t="s">
        <v>57</v>
      </c>
      <c r="E267" s="140" t="s">
        <v>16</v>
      </c>
      <c r="F267" s="140" t="s">
        <v>47</v>
      </c>
      <c r="G267" s="140" t="s">
        <v>48</v>
      </c>
      <c r="H267" s="140" t="s">
        <v>14</v>
      </c>
      <c r="I267" s="140" t="s">
        <v>3583</v>
      </c>
    </row>
    <row r="268" spans="1:9" hidden="1" x14ac:dyDescent="0.25">
      <c r="A268" s="50">
        <v>67</v>
      </c>
      <c r="B268" s="140" t="s">
        <v>40</v>
      </c>
      <c r="C268" s="149" t="s">
        <v>1115</v>
      </c>
      <c r="D268" s="148" t="s">
        <v>1116</v>
      </c>
      <c r="E268" s="140" t="s">
        <v>16</v>
      </c>
      <c r="F268" s="140" t="s">
        <v>105</v>
      </c>
      <c r="G268" s="140" t="s">
        <v>1464</v>
      </c>
      <c r="H268" s="140" t="s">
        <v>13</v>
      </c>
      <c r="I268" s="140" t="s">
        <v>3582</v>
      </c>
    </row>
    <row r="269" spans="1:9" hidden="1" x14ac:dyDescent="0.25">
      <c r="A269" s="50">
        <v>68</v>
      </c>
      <c r="B269" s="140" t="s">
        <v>743</v>
      </c>
      <c r="C269" s="140" t="s">
        <v>1117</v>
      </c>
      <c r="D269" s="140" t="s">
        <v>1118</v>
      </c>
      <c r="E269" s="140" t="s">
        <v>16</v>
      </c>
      <c r="F269" s="140" t="s">
        <v>1066</v>
      </c>
      <c r="G269" s="140">
        <v>0</v>
      </c>
      <c r="H269" s="140" t="s">
        <v>13</v>
      </c>
      <c r="I269" s="140" t="s">
        <v>3582</v>
      </c>
    </row>
    <row r="270" spans="1:9" hidden="1" x14ac:dyDescent="0.25">
      <c r="A270" s="50">
        <v>69</v>
      </c>
      <c r="B270" s="140" t="s">
        <v>40</v>
      </c>
      <c r="C270" s="140" t="s">
        <v>59</v>
      </c>
      <c r="D270" s="140" t="s">
        <v>60</v>
      </c>
      <c r="E270" s="140" t="s">
        <v>16</v>
      </c>
      <c r="F270" s="140" t="s">
        <v>43</v>
      </c>
      <c r="G270" s="140" t="s">
        <v>61</v>
      </c>
      <c r="H270" s="140" t="s">
        <v>14</v>
      </c>
      <c r="I270" s="140" t="s">
        <v>3583</v>
      </c>
    </row>
    <row r="271" spans="1:9" hidden="1" x14ac:dyDescent="0.25">
      <c r="A271" s="50">
        <v>70</v>
      </c>
      <c r="B271" s="140" t="s">
        <v>40</v>
      </c>
      <c r="C271" s="149" t="s">
        <v>1121</v>
      </c>
      <c r="D271" s="148" t="s">
        <v>1122</v>
      </c>
      <c r="E271" s="140" t="s">
        <v>16</v>
      </c>
      <c r="F271" s="140" t="s">
        <v>105</v>
      </c>
      <c r="G271" s="140" t="s">
        <v>106</v>
      </c>
      <c r="H271" s="140" t="s">
        <v>13</v>
      </c>
      <c r="I271" s="140" t="s">
        <v>3582</v>
      </c>
    </row>
    <row r="272" spans="1:9" hidden="1" x14ac:dyDescent="0.25">
      <c r="A272" s="50">
        <v>71</v>
      </c>
      <c r="B272" s="140" t="s">
        <v>743</v>
      </c>
      <c r="C272" s="140" t="s">
        <v>1123</v>
      </c>
      <c r="D272" s="140" t="s">
        <v>1124</v>
      </c>
      <c r="E272" s="140" t="s">
        <v>16</v>
      </c>
      <c r="F272" s="140" t="s">
        <v>682</v>
      </c>
      <c r="G272" s="140" t="s">
        <v>728</v>
      </c>
      <c r="H272" s="140" t="s">
        <v>13</v>
      </c>
      <c r="I272" s="140" t="s">
        <v>3582</v>
      </c>
    </row>
    <row r="273" spans="1:9" hidden="1" x14ac:dyDescent="0.25">
      <c r="A273" s="50">
        <v>72</v>
      </c>
      <c r="B273" s="140" t="s">
        <v>40</v>
      </c>
      <c r="C273" s="140" t="s">
        <v>2626</v>
      </c>
      <c r="D273" s="140" t="s">
        <v>2627</v>
      </c>
      <c r="E273" s="140" t="s">
        <v>17</v>
      </c>
      <c r="F273" s="140" t="s">
        <v>115</v>
      </c>
      <c r="G273" s="140" t="s">
        <v>256</v>
      </c>
      <c r="H273" s="140" t="s">
        <v>14</v>
      </c>
      <c r="I273" s="140" t="s">
        <v>3583</v>
      </c>
    </row>
    <row r="274" spans="1:9" hidden="1" x14ac:dyDescent="0.25">
      <c r="A274" s="50">
        <v>73</v>
      </c>
      <c r="B274" s="140" t="s">
        <v>40</v>
      </c>
      <c r="C274" s="149" t="s">
        <v>1125</v>
      </c>
      <c r="D274" s="148" t="s">
        <v>1126</v>
      </c>
      <c r="E274" s="140" t="s">
        <v>16</v>
      </c>
      <c r="F274" s="140" t="s">
        <v>105</v>
      </c>
      <c r="G274" s="140" t="s">
        <v>106</v>
      </c>
      <c r="H274" s="140" t="s">
        <v>13</v>
      </c>
      <c r="I274" s="140" t="s">
        <v>3582</v>
      </c>
    </row>
    <row r="275" spans="1:9" hidden="1" x14ac:dyDescent="0.25">
      <c r="A275" s="50">
        <v>74</v>
      </c>
      <c r="B275" s="140" t="s">
        <v>40</v>
      </c>
      <c r="C275" s="149" t="s">
        <v>103</v>
      </c>
      <c r="D275" s="148" t="s">
        <v>1127</v>
      </c>
      <c r="E275" s="140" t="s">
        <v>22</v>
      </c>
      <c r="F275" s="140" t="s">
        <v>105</v>
      </c>
      <c r="G275" s="140" t="s">
        <v>106</v>
      </c>
      <c r="H275" s="140" t="s">
        <v>13</v>
      </c>
      <c r="I275" s="140" t="s">
        <v>3582</v>
      </c>
    </row>
    <row r="276" spans="1:9" hidden="1" x14ac:dyDescent="0.25">
      <c r="A276" s="50">
        <v>75</v>
      </c>
      <c r="B276" s="140" t="s">
        <v>40</v>
      </c>
      <c r="C276" s="140" t="s">
        <v>1129</v>
      </c>
      <c r="D276" s="140" t="s">
        <v>1130</v>
      </c>
      <c r="E276" s="140" t="s">
        <v>22</v>
      </c>
      <c r="F276" s="140" t="s">
        <v>121</v>
      </c>
      <c r="G276" s="140" t="s">
        <v>1305</v>
      </c>
      <c r="H276" s="140" t="s">
        <v>13</v>
      </c>
      <c r="I276" s="140" t="s">
        <v>3582</v>
      </c>
    </row>
    <row r="277" spans="1:9" hidden="1" x14ac:dyDescent="0.25">
      <c r="A277" s="50">
        <v>76</v>
      </c>
      <c r="B277" s="140" t="s">
        <v>40</v>
      </c>
      <c r="C277" s="140" t="s">
        <v>2759</v>
      </c>
      <c r="D277" s="140" t="s">
        <v>2760</v>
      </c>
      <c r="E277" s="140" t="s">
        <v>22</v>
      </c>
      <c r="F277" s="140" t="s">
        <v>121</v>
      </c>
      <c r="G277" s="140" t="s">
        <v>3591</v>
      </c>
      <c r="H277" s="140" t="s">
        <v>13</v>
      </c>
      <c r="I277" s="140" t="s">
        <v>3582</v>
      </c>
    </row>
    <row r="278" spans="1:9" hidden="1" x14ac:dyDescent="0.25">
      <c r="A278" s="50">
        <v>77</v>
      </c>
      <c r="B278" s="140" t="s">
        <v>40</v>
      </c>
      <c r="C278" s="140" t="s">
        <v>1131</v>
      </c>
      <c r="D278" s="140" t="s">
        <v>1132</v>
      </c>
      <c r="E278" s="140" t="s">
        <v>22</v>
      </c>
      <c r="F278" s="140" t="s">
        <v>43</v>
      </c>
      <c r="G278" s="140" t="s">
        <v>192</v>
      </c>
      <c r="H278" s="140" t="s">
        <v>13</v>
      </c>
      <c r="I278" s="140" t="s">
        <v>3582</v>
      </c>
    </row>
    <row r="279" spans="1:9" hidden="1" x14ac:dyDescent="0.25">
      <c r="A279" s="50">
        <v>78</v>
      </c>
      <c r="B279" s="140" t="s">
        <v>40</v>
      </c>
      <c r="C279" s="140" t="s">
        <v>1133</v>
      </c>
      <c r="D279" s="140" t="s">
        <v>1134</v>
      </c>
      <c r="E279" s="140" t="s">
        <v>22</v>
      </c>
      <c r="F279" s="140" t="s">
        <v>43</v>
      </c>
      <c r="G279" s="140" t="s">
        <v>1136</v>
      </c>
      <c r="H279" s="140" t="s">
        <v>13</v>
      </c>
      <c r="I279" s="140" t="s">
        <v>3582</v>
      </c>
    </row>
    <row r="280" spans="1:9" hidden="1" x14ac:dyDescent="0.25">
      <c r="A280" s="50">
        <v>79</v>
      </c>
      <c r="B280" s="140" t="s">
        <v>40</v>
      </c>
      <c r="C280" s="140" t="s">
        <v>1138</v>
      </c>
      <c r="D280" s="140" t="s">
        <v>2764</v>
      </c>
      <c r="E280" s="140" t="s">
        <v>22</v>
      </c>
      <c r="F280" s="140" t="s">
        <v>43</v>
      </c>
      <c r="G280" s="140" t="s">
        <v>3592</v>
      </c>
      <c r="H280" s="140" t="s">
        <v>13</v>
      </c>
      <c r="I280" s="140" t="s">
        <v>3582</v>
      </c>
    </row>
    <row r="281" spans="1:9" hidden="1" x14ac:dyDescent="0.25">
      <c r="A281" s="50">
        <v>80</v>
      </c>
      <c r="B281" s="140" t="s">
        <v>40</v>
      </c>
      <c r="C281" s="140" t="s">
        <v>2766</v>
      </c>
      <c r="D281" s="140" t="s">
        <v>2767</v>
      </c>
      <c r="E281" s="140" t="s">
        <v>22</v>
      </c>
      <c r="F281" s="140" t="s">
        <v>271</v>
      </c>
      <c r="G281" s="140" t="s">
        <v>667</v>
      </c>
      <c r="H281" s="140" t="s">
        <v>13</v>
      </c>
      <c r="I281" s="140" t="s">
        <v>3582</v>
      </c>
    </row>
    <row r="282" spans="1:9" hidden="1" x14ac:dyDescent="0.25">
      <c r="A282" s="50">
        <v>81</v>
      </c>
      <c r="B282" s="140" t="s">
        <v>743</v>
      </c>
      <c r="C282" s="140" t="s">
        <v>1145</v>
      </c>
      <c r="D282" s="140" t="s">
        <v>1146</v>
      </c>
      <c r="E282" s="140" t="s">
        <v>22</v>
      </c>
      <c r="F282" s="140" t="s">
        <v>645</v>
      </c>
      <c r="G282" s="140" t="s">
        <v>728</v>
      </c>
      <c r="H282" s="140" t="s">
        <v>13</v>
      </c>
      <c r="I282" s="140" t="s">
        <v>3582</v>
      </c>
    </row>
    <row r="283" spans="1:9" hidden="1" x14ac:dyDescent="0.25">
      <c r="A283" s="50">
        <v>82</v>
      </c>
      <c r="B283" s="140" t="s">
        <v>40</v>
      </c>
      <c r="C283" s="154" t="s">
        <v>2769</v>
      </c>
      <c r="D283" s="140" t="s">
        <v>2770</v>
      </c>
      <c r="E283" s="140" t="s">
        <v>22</v>
      </c>
      <c r="F283" s="140" t="s">
        <v>271</v>
      </c>
      <c r="G283" s="140" t="s">
        <v>1180</v>
      </c>
      <c r="H283" s="140" t="s">
        <v>13</v>
      </c>
      <c r="I283" s="140" t="s">
        <v>3582</v>
      </c>
    </row>
    <row r="284" spans="1:9" hidden="1" x14ac:dyDescent="0.25">
      <c r="A284" s="50">
        <v>83</v>
      </c>
      <c r="B284" s="140" t="s">
        <v>40</v>
      </c>
      <c r="C284" s="140" t="s">
        <v>1147</v>
      </c>
      <c r="D284" s="140" t="s">
        <v>1148</v>
      </c>
      <c r="E284" s="140" t="s">
        <v>22</v>
      </c>
      <c r="F284" s="140" t="s">
        <v>645</v>
      </c>
      <c r="G284" s="140" t="s">
        <v>728</v>
      </c>
      <c r="H284" s="140" t="s">
        <v>13</v>
      </c>
      <c r="I284" s="140" t="s">
        <v>3582</v>
      </c>
    </row>
    <row r="285" spans="1:9" hidden="1" x14ac:dyDescent="0.25">
      <c r="A285" s="50">
        <v>84</v>
      </c>
      <c r="B285" s="140" t="s">
        <v>40</v>
      </c>
      <c r="C285" s="154" t="s">
        <v>2773</v>
      </c>
      <c r="D285" s="140" t="s">
        <v>2774</v>
      </c>
      <c r="E285" s="140" t="s">
        <v>22</v>
      </c>
      <c r="F285" s="140" t="s">
        <v>121</v>
      </c>
      <c r="G285" s="140" t="s">
        <v>1870</v>
      </c>
      <c r="H285" s="140" t="s">
        <v>13</v>
      </c>
      <c r="I285" s="140" t="s">
        <v>3582</v>
      </c>
    </row>
    <row r="286" spans="1:9" hidden="1" x14ac:dyDescent="0.25">
      <c r="A286" s="50">
        <v>85</v>
      </c>
      <c r="B286" s="140" t="s">
        <v>40</v>
      </c>
      <c r="C286" s="149" t="s">
        <v>1078</v>
      </c>
      <c r="D286" s="148" t="s">
        <v>1150</v>
      </c>
      <c r="E286" s="140" t="s">
        <v>22</v>
      </c>
      <c r="F286" s="140" t="s">
        <v>105</v>
      </c>
      <c r="G286" s="140" t="s">
        <v>106</v>
      </c>
      <c r="H286" s="140" t="s">
        <v>13</v>
      </c>
      <c r="I286" s="140" t="s">
        <v>3582</v>
      </c>
    </row>
    <row r="287" spans="1:9" hidden="1" x14ac:dyDescent="0.25">
      <c r="A287" s="50">
        <v>86</v>
      </c>
      <c r="B287" s="140" t="s">
        <v>40</v>
      </c>
      <c r="C287" s="140" t="s">
        <v>1151</v>
      </c>
      <c r="D287" s="140" t="s">
        <v>1152</v>
      </c>
      <c r="E287" s="140" t="s">
        <v>22</v>
      </c>
      <c r="F287" s="140" t="s">
        <v>121</v>
      </c>
      <c r="G287" s="140" t="s">
        <v>2412</v>
      </c>
      <c r="H287" s="140" t="s">
        <v>13</v>
      </c>
      <c r="I287" s="140" t="s">
        <v>3582</v>
      </c>
    </row>
    <row r="288" spans="1:9" hidden="1" x14ac:dyDescent="0.25">
      <c r="A288" s="50">
        <v>87</v>
      </c>
      <c r="B288" s="140" t="s">
        <v>40</v>
      </c>
      <c r="C288" s="140" t="s">
        <v>1154</v>
      </c>
      <c r="D288" s="140" t="s">
        <v>1155</v>
      </c>
      <c r="E288" s="140" t="s">
        <v>22</v>
      </c>
      <c r="F288" s="140" t="s">
        <v>121</v>
      </c>
      <c r="G288" s="140" t="s">
        <v>998</v>
      </c>
      <c r="H288" s="140" t="s">
        <v>13</v>
      </c>
      <c r="I288" s="140" t="s">
        <v>3582</v>
      </c>
    </row>
    <row r="289" spans="1:9" hidden="1" x14ac:dyDescent="0.25">
      <c r="A289" s="50">
        <v>88</v>
      </c>
      <c r="B289" s="140" t="s">
        <v>40</v>
      </c>
      <c r="C289" s="140" t="s">
        <v>1157</v>
      </c>
      <c r="D289" s="140" t="s">
        <v>1158</v>
      </c>
      <c r="E289" s="140" t="s">
        <v>22</v>
      </c>
      <c r="F289" s="140" t="s">
        <v>271</v>
      </c>
      <c r="G289" s="140" t="s">
        <v>1160</v>
      </c>
      <c r="H289" s="140" t="s">
        <v>13</v>
      </c>
      <c r="I289" s="140" t="s">
        <v>3582</v>
      </c>
    </row>
    <row r="290" spans="1:9" hidden="1" x14ac:dyDescent="0.25">
      <c r="A290" s="50">
        <v>89</v>
      </c>
      <c r="B290" s="140" t="s">
        <v>743</v>
      </c>
      <c r="C290" s="140" t="s">
        <v>115</v>
      </c>
      <c r="D290" s="140" t="s">
        <v>1166</v>
      </c>
      <c r="E290" s="140" t="s">
        <v>22</v>
      </c>
      <c r="F290" s="140" t="s">
        <v>115</v>
      </c>
      <c r="G290" s="140" t="s">
        <v>332</v>
      </c>
      <c r="H290" s="140" t="s">
        <v>13</v>
      </c>
      <c r="I290" s="140" t="s">
        <v>3582</v>
      </c>
    </row>
    <row r="291" spans="1:9" hidden="1" x14ac:dyDescent="0.25">
      <c r="A291" s="50">
        <v>90</v>
      </c>
      <c r="B291" s="140" t="s">
        <v>40</v>
      </c>
      <c r="C291" s="140" t="s">
        <v>1167</v>
      </c>
      <c r="D291" s="140" t="s">
        <v>1168</v>
      </c>
      <c r="E291" s="140" t="s">
        <v>22</v>
      </c>
      <c r="F291" s="140" t="s">
        <v>271</v>
      </c>
      <c r="G291" s="140" t="s">
        <v>1180</v>
      </c>
      <c r="H291" s="140" t="s">
        <v>13</v>
      </c>
      <c r="I291" s="140" t="s">
        <v>3582</v>
      </c>
    </row>
    <row r="292" spans="1:9" hidden="1" x14ac:dyDescent="0.25">
      <c r="A292" s="50">
        <v>91</v>
      </c>
      <c r="B292" s="140" t="s">
        <v>40</v>
      </c>
      <c r="C292" s="140" t="s">
        <v>1170</v>
      </c>
      <c r="D292" s="140" t="s">
        <v>2779</v>
      </c>
      <c r="E292" s="140" t="s">
        <v>22</v>
      </c>
      <c r="F292" s="140" t="s">
        <v>271</v>
      </c>
      <c r="G292" s="140" t="s">
        <v>1671</v>
      </c>
      <c r="H292" s="140" t="s">
        <v>13</v>
      </c>
      <c r="I292" s="140" t="s">
        <v>3582</v>
      </c>
    </row>
    <row r="293" spans="1:9" hidden="1" x14ac:dyDescent="0.25">
      <c r="A293" s="50">
        <v>92</v>
      </c>
      <c r="B293" s="140" t="s">
        <v>40</v>
      </c>
      <c r="C293" s="140" t="s">
        <v>1177</v>
      </c>
      <c r="D293" s="140" t="s">
        <v>1178</v>
      </c>
      <c r="E293" s="140" t="s">
        <v>22</v>
      </c>
      <c r="F293" s="140" t="s">
        <v>271</v>
      </c>
      <c r="G293" s="140" t="s">
        <v>1180</v>
      </c>
      <c r="H293" s="140" t="s">
        <v>13</v>
      </c>
      <c r="I293" s="140" t="s">
        <v>3582</v>
      </c>
    </row>
    <row r="294" spans="1:9" hidden="1" x14ac:dyDescent="0.25">
      <c r="A294" s="50">
        <v>93</v>
      </c>
      <c r="B294" s="140" t="s">
        <v>40</v>
      </c>
      <c r="C294" s="140" t="s">
        <v>65</v>
      </c>
      <c r="D294" s="140" t="s">
        <v>66</v>
      </c>
      <c r="E294" s="140" t="s">
        <v>22</v>
      </c>
      <c r="F294" s="140" t="s">
        <v>47</v>
      </c>
      <c r="G294" s="140" t="s">
        <v>55</v>
      </c>
      <c r="H294" s="140" t="s">
        <v>14</v>
      </c>
      <c r="I294" s="140" t="s">
        <v>3583</v>
      </c>
    </row>
    <row r="295" spans="1:9" hidden="1" x14ac:dyDescent="0.25">
      <c r="A295" s="50">
        <v>94</v>
      </c>
      <c r="B295" s="140" t="s">
        <v>40</v>
      </c>
      <c r="C295" s="140" t="s">
        <v>1185</v>
      </c>
      <c r="D295" s="140" t="s">
        <v>1186</v>
      </c>
      <c r="E295" s="140" t="s">
        <v>22</v>
      </c>
      <c r="F295" s="140" t="s">
        <v>121</v>
      </c>
      <c r="G295" s="140" t="s">
        <v>1188</v>
      </c>
      <c r="H295" s="140" t="s">
        <v>13</v>
      </c>
      <c r="I295" s="140" t="s">
        <v>3582</v>
      </c>
    </row>
    <row r="296" spans="1:9" hidden="1" x14ac:dyDescent="0.25">
      <c r="A296" s="50">
        <v>95</v>
      </c>
      <c r="B296" s="140" t="s">
        <v>40</v>
      </c>
      <c r="C296" s="149" t="s">
        <v>1115</v>
      </c>
      <c r="D296" s="148" t="s">
        <v>1189</v>
      </c>
      <c r="E296" s="140" t="s">
        <v>22</v>
      </c>
      <c r="F296" s="140" t="s">
        <v>105</v>
      </c>
      <c r="G296" s="140" t="s">
        <v>106</v>
      </c>
      <c r="H296" s="140" t="s">
        <v>13</v>
      </c>
      <c r="I296" s="140" t="s">
        <v>3582</v>
      </c>
    </row>
    <row r="297" spans="1:9" hidden="1" x14ac:dyDescent="0.25">
      <c r="A297" s="50">
        <v>96</v>
      </c>
      <c r="B297" s="140" t="s">
        <v>40</v>
      </c>
      <c r="C297" s="140" t="s">
        <v>1190</v>
      </c>
      <c r="D297" s="140" t="s">
        <v>1191</v>
      </c>
      <c r="E297" s="140" t="s">
        <v>22</v>
      </c>
      <c r="F297" s="140" t="s">
        <v>645</v>
      </c>
      <c r="G297" s="140" t="s">
        <v>3593</v>
      </c>
      <c r="H297" s="140" t="s">
        <v>13</v>
      </c>
      <c r="I297" s="140" t="s">
        <v>3582</v>
      </c>
    </row>
    <row r="298" spans="1:9" hidden="1" x14ac:dyDescent="0.25">
      <c r="A298" s="50">
        <v>97</v>
      </c>
      <c r="B298" s="140" t="s">
        <v>40</v>
      </c>
      <c r="C298" s="149" t="s">
        <v>1121</v>
      </c>
      <c r="D298" s="148" t="s">
        <v>1193</v>
      </c>
      <c r="E298" s="140" t="s">
        <v>22</v>
      </c>
      <c r="F298" s="140" t="s">
        <v>105</v>
      </c>
      <c r="G298" s="140" t="s">
        <v>106</v>
      </c>
      <c r="H298" s="140" t="s">
        <v>13</v>
      </c>
      <c r="I298" s="140" t="s">
        <v>3582</v>
      </c>
    </row>
    <row r="299" spans="1:9" hidden="1" x14ac:dyDescent="0.25">
      <c r="A299" s="50">
        <v>98</v>
      </c>
      <c r="B299" s="140" t="s">
        <v>40</v>
      </c>
      <c r="C299" s="140" t="s">
        <v>1194</v>
      </c>
      <c r="D299" s="140" t="s">
        <v>1195</v>
      </c>
      <c r="E299" s="140" t="s">
        <v>22</v>
      </c>
      <c r="F299" s="140" t="s">
        <v>271</v>
      </c>
      <c r="G299" s="140" t="s">
        <v>1711</v>
      </c>
      <c r="H299" s="140" t="s">
        <v>13</v>
      </c>
      <c r="I299" s="140" t="s">
        <v>3582</v>
      </c>
    </row>
    <row r="300" spans="1:9" hidden="1" x14ac:dyDescent="0.25">
      <c r="A300" s="50">
        <v>99</v>
      </c>
      <c r="B300" s="140" t="s">
        <v>743</v>
      </c>
      <c r="C300" s="140" t="s">
        <v>1199</v>
      </c>
      <c r="D300" s="140" t="s">
        <v>1200</v>
      </c>
      <c r="E300" s="140" t="s">
        <v>22</v>
      </c>
      <c r="F300" s="140" t="s">
        <v>645</v>
      </c>
      <c r="G300" s="140" t="s">
        <v>728</v>
      </c>
      <c r="H300" s="140" t="s">
        <v>13</v>
      </c>
      <c r="I300" s="140" t="s">
        <v>3582</v>
      </c>
    </row>
    <row r="301" spans="1:9" hidden="1" x14ac:dyDescent="0.25">
      <c r="A301" s="50">
        <v>100</v>
      </c>
      <c r="B301" s="140" t="s">
        <v>40</v>
      </c>
      <c r="C301" s="140" t="s">
        <v>1197</v>
      </c>
      <c r="D301" s="140" t="s">
        <v>2786</v>
      </c>
      <c r="E301" s="140" t="s">
        <v>22</v>
      </c>
      <c r="F301" s="140" t="s">
        <v>271</v>
      </c>
      <c r="G301" s="140" t="s">
        <v>943</v>
      </c>
      <c r="H301" s="140" t="s">
        <v>13</v>
      </c>
      <c r="I301" s="140" t="s">
        <v>3582</v>
      </c>
    </row>
    <row r="302" spans="1:9" hidden="1" x14ac:dyDescent="0.25">
      <c r="A302" s="50">
        <v>101</v>
      </c>
      <c r="B302" s="140" t="s">
        <v>40</v>
      </c>
      <c r="C302" s="149" t="s">
        <v>1125</v>
      </c>
      <c r="D302" s="148" t="s">
        <v>1201</v>
      </c>
      <c r="E302" s="140" t="s">
        <v>22</v>
      </c>
      <c r="F302" s="140" t="s">
        <v>105</v>
      </c>
      <c r="G302" s="140" t="s">
        <v>106</v>
      </c>
      <c r="H302" s="140" t="s">
        <v>13</v>
      </c>
      <c r="I302" s="140" t="s">
        <v>3582</v>
      </c>
    </row>
    <row r="303" spans="1:9" hidden="1" x14ac:dyDescent="0.25">
      <c r="A303" s="50">
        <v>102</v>
      </c>
      <c r="B303" s="140" t="s">
        <v>40</v>
      </c>
      <c r="C303" s="140" t="s">
        <v>67</v>
      </c>
      <c r="D303" s="140" t="s">
        <v>68</v>
      </c>
      <c r="E303" s="140" t="s">
        <v>22</v>
      </c>
      <c r="F303" s="140" t="s">
        <v>47</v>
      </c>
      <c r="G303" s="140" t="s">
        <v>48</v>
      </c>
      <c r="H303" s="140" t="s">
        <v>14</v>
      </c>
      <c r="I303" s="140" t="s">
        <v>3583</v>
      </c>
    </row>
    <row r="304" spans="1:9" hidden="1" x14ac:dyDescent="0.25">
      <c r="A304" s="50">
        <v>103</v>
      </c>
      <c r="B304" s="140" t="s">
        <v>40</v>
      </c>
      <c r="C304" s="154" t="s">
        <v>3594</v>
      </c>
      <c r="D304" s="140" t="s">
        <v>3595</v>
      </c>
      <c r="E304" s="140" t="s">
        <v>22</v>
      </c>
      <c r="F304" s="140" t="s">
        <v>645</v>
      </c>
      <c r="G304" s="140" t="s">
        <v>728</v>
      </c>
      <c r="H304" s="140" t="s">
        <v>13</v>
      </c>
      <c r="I304" s="140" t="s">
        <v>3582</v>
      </c>
    </row>
    <row r="305" spans="1:9" x14ac:dyDescent="0.25">
      <c r="A305" s="50">
        <v>104</v>
      </c>
      <c r="B305" s="140" t="s">
        <v>40</v>
      </c>
      <c r="C305" s="140" t="s">
        <v>2790</v>
      </c>
      <c r="D305" s="140" t="s">
        <v>2791</v>
      </c>
      <c r="E305" s="140" t="s">
        <v>17</v>
      </c>
      <c r="F305" s="140" t="s">
        <v>183</v>
      </c>
      <c r="G305" s="140" t="s">
        <v>189</v>
      </c>
      <c r="H305" s="140" t="s">
        <v>14</v>
      </c>
      <c r="I305" s="140" t="s">
        <v>3583</v>
      </c>
    </row>
    <row r="306" spans="1:9" hidden="1" x14ac:dyDescent="0.25">
      <c r="A306" s="50">
        <v>105</v>
      </c>
      <c r="B306" s="140" t="s">
        <v>40</v>
      </c>
      <c r="C306" s="140" t="s">
        <v>1203</v>
      </c>
      <c r="D306" s="140" t="s">
        <v>1204</v>
      </c>
      <c r="E306" s="140" t="s">
        <v>17</v>
      </c>
      <c r="F306" s="140" t="s">
        <v>713</v>
      </c>
      <c r="G306" s="140" t="s">
        <v>1207</v>
      </c>
      <c r="H306" s="140" t="s">
        <v>13</v>
      </c>
      <c r="I306" s="140" t="s">
        <v>3582</v>
      </c>
    </row>
    <row r="307" spans="1:9" hidden="1" x14ac:dyDescent="0.25">
      <c r="A307" s="50">
        <v>106</v>
      </c>
      <c r="B307" s="140" t="s">
        <v>40</v>
      </c>
      <c r="C307" s="140" t="s">
        <v>69</v>
      </c>
      <c r="D307" s="140" t="s">
        <v>70</v>
      </c>
      <c r="E307" s="140" t="s">
        <v>17</v>
      </c>
      <c r="F307" s="140" t="s">
        <v>51</v>
      </c>
      <c r="G307" s="140" t="s">
        <v>71</v>
      </c>
      <c r="H307" s="140" t="s">
        <v>14</v>
      </c>
      <c r="I307" s="140" t="s">
        <v>3583</v>
      </c>
    </row>
    <row r="308" spans="1:9" hidden="1" x14ac:dyDescent="0.25">
      <c r="A308" s="50">
        <v>107</v>
      </c>
      <c r="B308" s="140" t="s">
        <v>40</v>
      </c>
      <c r="C308" s="140" t="s">
        <v>2796</v>
      </c>
      <c r="D308" s="140" t="s">
        <v>2797</v>
      </c>
      <c r="E308" s="140" t="s">
        <v>17</v>
      </c>
      <c r="F308" s="140" t="s">
        <v>78</v>
      </c>
      <c r="G308" s="140" t="s">
        <v>3596</v>
      </c>
      <c r="H308" s="140" t="s">
        <v>14</v>
      </c>
      <c r="I308" s="140" t="s">
        <v>3583</v>
      </c>
    </row>
    <row r="309" spans="1:9" hidden="1" x14ac:dyDescent="0.25">
      <c r="A309" s="50">
        <v>108</v>
      </c>
      <c r="B309" s="140" t="s">
        <v>40</v>
      </c>
      <c r="C309" s="140" t="s">
        <v>72</v>
      </c>
      <c r="D309" s="140" t="s">
        <v>73</v>
      </c>
      <c r="E309" s="140" t="s">
        <v>17</v>
      </c>
      <c r="F309" s="140" t="s">
        <v>74</v>
      </c>
      <c r="G309" s="140" t="s">
        <v>3597</v>
      </c>
      <c r="H309" s="140" t="s">
        <v>14</v>
      </c>
      <c r="I309" s="140" t="s">
        <v>3583</v>
      </c>
    </row>
    <row r="310" spans="1:9" hidden="1" x14ac:dyDescent="0.25">
      <c r="A310" s="50">
        <v>109</v>
      </c>
      <c r="B310" s="140" t="s">
        <v>40</v>
      </c>
      <c r="C310" s="140" t="s">
        <v>76</v>
      </c>
      <c r="D310" s="140" t="s">
        <v>77</v>
      </c>
      <c r="E310" s="140" t="s">
        <v>17</v>
      </c>
      <c r="F310" s="140" t="s">
        <v>78</v>
      </c>
      <c r="G310" s="140" t="s">
        <v>79</v>
      </c>
      <c r="H310" s="140" t="s">
        <v>14</v>
      </c>
      <c r="I310" s="140" t="s">
        <v>3583</v>
      </c>
    </row>
    <row r="311" spans="1:9" x14ac:dyDescent="0.25">
      <c r="A311" s="50">
        <v>110</v>
      </c>
      <c r="B311" s="140" t="s">
        <v>743</v>
      </c>
      <c r="C311" s="140" t="s">
        <v>761</v>
      </c>
      <c r="D311" s="140" t="s">
        <v>1215</v>
      </c>
      <c r="E311" s="140" t="s">
        <v>17</v>
      </c>
      <c r="F311" s="140" t="s">
        <v>183</v>
      </c>
      <c r="G311" s="140" t="s">
        <v>189</v>
      </c>
      <c r="H311" s="140" t="s">
        <v>13</v>
      </c>
      <c r="I311" s="140" t="s">
        <v>3582</v>
      </c>
    </row>
    <row r="312" spans="1:9" hidden="1" x14ac:dyDescent="0.25">
      <c r="A312" s="50">
        <v>111</v>
      </c>
      <c r="B312" s="140" t="s">
        <v>40</v>
      </c>
      <c r="C312" s="140" t="s">
        <v>83</v>
      </c>
      <c r="D312" s="140" t="s">
        <v>84</v>
      </c>
      <c r="E312" s="140" t="s">
        <v>17</v>
      </c>
      <c r="F312" s="140" t="s">
        <v>51</v>
      </c>
      <c r="G312" s="140" t="s">
        <v>85</v>
      </c>
      <c r="H312" s="140" t="s">
        <v>14</v>
      </c>
      <c r="I312" s="140" t="s">
        <v>3583</v>
      </c>
    </row>
    <row r="313" spans="1:9" hidden="1" x14ac:dyDescent="0.25">
      <c r="A313" s="50">
        <v>112</v>
      </c>
      <c r="B313" s="140" t="s">
        <v>40</v>
      </c>
      <c r="C313" s="140" t="s">
        <v>86</v>
      </c>
      <c r="D313" s="140" t="s">
        <v>87</v>
      </c>
      <c r="E313" s="140" t="s">
        <v>17</v>
      </c>
      <c r="F313" s="140" t="s">
        <v>88</v>
      </c>
      <c r="G313" s="140" t="s">
        <v>89</v>
      </c>
      <c r="H313" s="140" t="s">
        <v>14</v>
      </c>
      <c r="I313" s="140" t="s">
        <v>3583</v>
      </c>
    </row>
    <row r="314" spans="1:9" hidden="1" x14ac:dyDescent="0.25">
      <c r="A314" s="50">
        <v>113</v>
      </c>
      <c r="B314" s="140" t="s">
        <v>40</v>
      </c>
      <c r="C314" s="140" t="s">
        <v>2802</v>
      </c>
      <c r="D314" s="140" t="s">
        <v>2803</v>
      </c>
      <c r="E314" s="140" t="s">
        <v>17</v>
      </c>
      <c r="F314" s="140" t="s">
        <v>148</v>
      </c>
      <c r="G314" s="140" t="s">
        <v>149</v>
      </c>
      <c r="H314" s="140" t="s">
        <v>14</v>
      </c>
      <c r="I314" s="140" t="s">
        <v>3583</v>
      </c>
    </row>
    <row r="315" spans="1:9" hidden="1" x14ac:dyDescent="0.25">
      <c r="A315" s="50">
        <v>114</v>
      </c>
      <c r="B315" s="140" t="s">
        <v>40</v>
      </c>
      <c r="C315" s="140" t="s">
        <v>1225</v>
      </c>
      <c r="D315" s="140" t="s">
        <v>1226</v>
      </c>
      <c r="E315" s="140" t="s">
        <v>17</v>
      </c>
      <c r="F315" s="140" t="s">
        <v>152</v>
      </c>
      <c r="G315" s="140" t="s">
        <v>153</v>
      </c>
      <c r="H315" s="140" t="s">
        <v>13</v>
      </c>
      <c r="I315" s="140" t="s">
        <v>3582</v>
      </c>
    </row>
    <row r="316" spans="1:9" hidden="1" x14ac:dyDescent="0.25">
      <c r="A316" s="50">
        <v>115</v>
      </c>
      <c r="B316" s="140" t="s">
        <v>40</v>
      </c>
      <c r="C316" s="140" t="s">
        <v>90</v>
      </c>
      <c r="D316" s="140" t="s">
        <v>91</v>
      </c>
      <c r="E316" s="140" t="s">
        <v>17</v>
      </c>
      <c r="F316" s="140" t="s">
        <v>92</v>
      </c>
      <c r="G316" s="140" t="s">
        <v>93</v>
      </c>
      <c r="H316" s="140" t="s">
        <v>14</v>
      </c>
      <c r="I316" s="140" t="s">
        <v>3583</v>
      </c>
    </row>
    <row r="317" spans="1:9" hidden="1" x14ac:dyDescent="0.25">
      <c r="A317" s="50">
        <v>116</v>
      </c>
      <c r="B317" s="140" t="s">
        <v>40</v>
      </c>
      <c r="C317" s="140" t="s">
        <v>94</v>
      </c>
      <c r="D317" s="140" t="s">
        <v>95</v>
      </c>
      <c r="E317" s="140" t="s">
        <v>17</v>
      </c>
      <c r="F317" s="140" t="s">
        <v>78</v>
      </c>
      <c r="G317" s="140" t="s">
        <v>96</v>
      </c>
      <c r="H317" s="140" t="s">
        <v>14</v>
      </c>
      <c r="I317" s="140" t="s">
        <v>3583</v>
      </c>
    </row>
    <row r="318" spans="1:9" hidden="1" x14ac:dyDescent="0.25">
      <c r="A318" s="50">
        <v>117</v>
      </c>
      <c r="B318" s="140" t="s">
        <v>40</v>
      </c>
      <c r="C318" s="140" t="s">
        <v>97</v>
      </c>
      <c r="D318" s="140" t="s">
        <v>98</v>
      </c>
      <c r="E318" s="140" t="s">
        <v>17</v>
      </c>
      <c r="F318" s="140" t="s">
        <v>51</v>
      </c>
      <c r="G318" s="140" t="s">
        <v>99</v>
      </c>
      <c r="H318" s="140" t="s">
        <v>14</v>
      </c>
      <c r="I318" s="140" t="s">
        <v>3583</v>
      </c>
    </row>
    <row r="319" spans="1:9" hidden="1" x14ac:dyDescent="0.25">
      <c r="A319" s="50">
        <v>118</v>
      </c>
      <c r="B319" s="140" t="s">
        <v>40</v>
      </c>
      <c r="C319" s="140" t="s">
        <v>100</v>
      </c>
      <c r="D319" s="140" t="s">
        <v>101</v>
      </c>
      <c r="E319" s="140" t="s">
        <v>17</v>
      </c>
      <c r="F319" s="140" t="s">
        <v>78</v>
      </c>
      <c r="G319" s="140" t="s">
        <v>102</v>
      </c>
      <c r="H319" s="140" t="s">
        <v>14</v>
      </c>
      <c r="I319" s="140" t="s">
        <v>3583</v>
      </c>
    </row>
    <row r="320" spans="1:9" hidden="1" x14ac:dyDescent="0.25">
      <c r="A320" s="50">
        <v>119</v>
      </c>
      <c r="B320" s="140" t="s">
        <v>40</v>
      </c>
      <c r="C320" s="149" t="s">
        <v>103</v>
      </c>
      <c r="D320" s="140" t="s">
        <v>104</v>
      </c>
      <c r="E320" s="140" t="s">
        <v>17</v>
      </c>
      <c r="F320" s="140" t="s">
        <v>105</v>
      </c>
      <c r="G320" s="140" t="s">
        <v>106</v>
      </c>
      <c r="H320" s="140" t="s">
        <v>13</v>
      </c>
      <c r="I320" s="140" t="s">
        <v>3582</v>
      </c>
    </row>
    <row r="321" spans="1:9" hidden="1" x14ac:dyDescent="0.25">
      <c r="A321" s="50">
        <v>120</v>
      </c>
      <c r="B321" s="140" t="s">
        <v>40</v>
      </c>
      <c r="C321" s="140" t="s">
        <v>107</v>
      </c>
      <c r="D321" s="140" t="s">
        <v>108</v>
      </c>
      <c r="E321" s="140" t="s">
        <v>17</v>
      </c>
      <c r="F321" s="140" t="s">
        <v>142</v>
      </c>
      <c r="G321" s="140" t="s">
        <v>2459</v>
      </c>
      <c r="H321" s="140" t="s">
        <v>14</v>
      </c>
      <c r="I321" s="140" t="s">
        <v>3583</v>
      </c>
    </row>
    <row r="322" spans="1:9" hidden="1" x14ac:dyDescent="0.25">
      <c r="A322" s="50">
        <v>121</v>
      </c>
      <c r="B322" s="140" t="s">
        <v>40</v>
      </c>
      <c r="C322" s="140" t="s">
        <v>110</v>
      </c>
      <c r="D322" s="140" t="s">
        <v>111</v>
      </c>
      <c r="E322" s="140" t="s">
        <v>17</v>
      </c>
      <c r="F322" s="140" t="s">
        <v>74</v>
      </c>
      <c r="G322" s="140" t="s">
        <v>112</v>
      </c>
      <c r="H322" s="140" t="s">
        <v>13</v>
      </c>
      <c r="I322" s="140" t="s">
        <v>3582</v>
      </c>
    </row>
    <row r="323" spans="1:9" hidden="1" x14ac:dyDescent="0.25">
      <c r="A323" s="50">
        <v>122</v>
      </c>
      <c r="B323" s="140" t="s">
        <v>40</v>
      </c>
      <c r="C323" s="140" t="s">
        <v>113</v>
      </c>
      <c r="D323" s="140" t="s">
        <v>114</v>
      </c>
      <c r="E323" s="140" t="s">
        <v>17</v>
      </c>
      <c r="F323" s="140" t="s">
        <v>115</v>
      </c>
      <c r="G323" s="140" t="s">
        <v>116</v>
      </c>
      <c r="H323" s="140" t="s">
        <v>14</v>
      </c>
      <c r="I323" s="140" t="s">
        <v>3583</v>
      </c>
    </row>
    <row r="324" spans="1:9" x14ac:dyDescent="0.25">
      <c r="A324" s="50">
        <v>123</v>
      </c>
      <c r="B324" s="140" t="s">
        <v>40</v>
      </c>
      <c r="C324" s="140" t="s">
        <v>2814</v>
      </c>
      <c r="D324" s="140" t="s">
        <v>2815</v>
      </c>
      <c r="E324" s="140" t="s">
        <v>17</v>
      </c>
      <c r="F324" s="140" t="s">
        <v>183</v>
      </c>
      <c r="G324" s="140" t="s">
        <v>2636</v>
      </c>
      <c r="H324" s="140" t="s">
        <v>14</v>
      </c>
      <c r="I324" s="140" t="s">
        <v>3583</v>
      </c>
    </row>
    <row r="325" spans="1:9" hidden="1" x14ac:dyDescent="0.25">
      <c r="A325" s="50">
        <v>124</v>
      </c>
      <c r="B325" s="140" t="s">
        <v>40</v>
      </c>
      <c r="C325" s="140" t="s">
        <v>117</v>
      </c>
      <c r="D325" s="140" t="s">
        <v>118</v>
      </c>
      <c r="E325" s="140" t="s">
        <v>17</v>
      </c>
      <c r="F325" s="140" t="s">
        <v>51</v>
      </c>
      <c r="G325" s="140" t="s">
        <v>82</v>
      </c>
      <c r="H325" s="140" t="s">
        <v>14</v>
      </c>
      <c r="I325" s="140" t="s">
        <v>3583</v>
      </c>
    </row>
    <row r="326" spans="1:9" hidden="1" x14ac:dyDescent="0.25">
      <c r="A326" s="50">
        <v>125</v>
      </c>
      <c r="B326" s="140" t="s">
        <v>40</v>
      </c>
      <c r="C326" s="140" t="s">
        <v>2514</v>
      </c>
      <c r="D326" s="140" t="s">
        <v>2515</v>
      </c>
      <c r="E326" s="140" t="s">
        <v>17</v>
      </c>
      <c r="F326" s="140" t="s">
        <v>88</v>
      </c>
      <c r="G326" s="140" t="s">
        <v>2517</v>
      </c>
      <c r="H326" s="140" t="s">
        <v>14</v>
      </c>
      <c r="I326" s="140" t="s">
        <v>3583</v>
      </c>
    </row>
    <row r="327" spans="1:9" hidden="1" x14ac:dyDescent="0.25">
      <c r="A327" s="50">
        <v>126</v>
      </c>
      <c r="B327" s="140" t="s">
        <v>40</v>
      </c>
      <c r="C327" s="140" t="s">
        <v>1242</v>
      </c>
      <c r="D327" s="140" t="s">
        <v>1243</v>
      </c>
      <c r="E327" s="140" t="s">
        <v>17</v>
      </c>
      <c r="F327" s="140" t="s">
        <v>142</v>
      </c>
      <c r="G327" s="140" t="s">
        <v>1245</v>
      </c>
      <c r="H327" s="140" t="s">
        <v>13</v>
      </c>
      <c r="I327" s="140" t="s">
        <v>3582</v>
      </c>
    </row>
    <row r="328" spans="1:9" hidden="1" x14ac:dyDescent="0.25">
      <c r="A328" s="50">
        <v>127</v>
      </c>
      <c r="B328" s="140" t="s">
        <v>40</v>
      </c>
      <c r="C328" s="140" t="s">
        <v>119</v>
      </c>
      <c r="D328" s="140" t="s">
        <v>120</v>
      </c>
      <c r="E328" s="140" t="s">
        <v>17</v>
      </c>
      <c r="F328" s="140" t="s">
        <v>121</v>
      </c>
      <c r="G328" s="140" t="s">
        <v>122</v>
      </c>
      <c r="H328" s="140" t="s">
        <v>14</v>
      </c>
      <c r="I328" s="140" t="s">
        <v>3583</v>
      </c>
    </row>
    <row r="329" spans="1:9" hidden="1" x14ac:dyDescent="0.25">
      <c r="A329" s="50">
        <v>128</v>
      </c>
      <c r="B329" s="140" t="s">
        <v>40</v>
      </c>
      <c r="C329" s="140" t="s">
        <v>123</v>
      </c>
      <c r="D329" s="140" t="s">
        <v>124</v>
      </c>
      <c r="E329" s="140" t="s">
        <v>17</v>
      </c>
      <c r="F329" s="140" t="s">
        <v>51</v>
      </c>
      <c r="G329" s="140" t="s">
        <v>52</v>
      </c>
      <c r="H329" s="140" t="s">
        <v>14</v>
      </c>
      <c r="I329" s="140" t="s">
        <v>3583</v>
      </c>
    </row>
    <row r="330" spans="1:9" hidden="1" x14ac:dyDescent="0.25">
      <c r="A330" s="50">
        <v>129</v>
      </c>
      <c r="B330" s="140" t="s">
        <v>40</v>
      </c>
      <c r="C330" s="140" t="s">
        <v>125</v>
      </c>
      <c r="D330" s="140" t="s">
        <v>126</v>
      </c>
      <c r="E330" s="140" t="s">
        <v>17</v>
      </c>
      <c r="F330" s="140" t="s">
        <v>121</v>
      </c>
      <c r="G330" s="140" t="s">
        <v>127</v>
      </c>
      <c r="H330" s="140" t="s">
        <v>14</v>
      </c>
      <c r="I330" s="140" t="s">
        <v>3583</v>
      </c>
    </row>
    <row r="331" spans="1:9" hidden="1" x14ac:dyDescent="0.25">
      <c r="A331" s="50">
        <v>130</v>
      </c>
      <c r="B331" s="140" t="s">
        <v>40</v>
      </c>
      <c r="C331" s="140" t="s">
        <v>128</v>
      </c>
      <c r="D331" s="140" t="s">
        <v>129</v>
      </c>
      <c r="E331" s="140" t="s">
        <v>17</v>
      </c>
      <c r="F331" s="140" t="s">
        <v>130</v>
      </c>
      <c r="G331" s="140" t="s">
        <v>131</v>
      </c>
      <c r="H331" s="140" t="s">
        <v>14</v>
      </c>
      <c r="I331" s="140" t="s">
        <v>3583</v>
      </c>
    </row>
    <row r="332" spans="1:9" hidden="1" x14ac:dyDescent="0.25">
      <c r="A332" s="50">
        <v>131</v>
      </c>
      <c r="B332" s="140" t="s">
        <v>40</v>
      </c>
      <c r="C332" s="140" t="s">
        <v>132</v>
      </c>
      <c r="D332" s="140" t="s">
        <v>133</v>
      </c>
      <c r="E332" s="140" t="s">
        <v>17</v>
      </c>
      <c r="F332" s="140" t="s">
        <v>115</v>
      </c>
      <c r="G332" s="140" t="s">
        <v>134</v>
      </c>
      <c r="H332" s="140" t="s">
        <v>14</v>
      </c>
      <c r="I332" s="140" t="s">
        <v>3583</v>
      </c>
    </row>
    <row r="333" spans="1:9" hidden="1" x14ac:dyDescent="0.25">
      <c r="A333" s="50">
        <v>132</v>
      </c>
      <c r="B333" s="140" t="s">
        <v>40</v>
      </c>
      <c r="C333" s="140" t="s">
        <v>135</v>
      </c>
      <c r="D333" s="140" t="s">
        <v>136</v>
      </c>
      <c r="E333" s="140" t="s">
        <v>17</v>
      </c>
      <c r="F333" s="140" t="s">
        <v>51</v>
      </c>
      <c r="G333" s="140" t="s">
        <v>85</v>
      </c>
      <c r="H333" s="140" t="s">
        <v>14</v>
      </c>
      <c r="I333" s="140" t="s">
        <v>3583</v>
      </c>
    </row>
    <row r="334" spans="1:9" hidden="1" x14ac:dyDescent="0.25">
      <c r="A334" s="50">
        <v>133</v>
      </c>
      <c r="B334" s="140" t="s">
        <v>40</v>
      </c>
      <c r="C334" s="140" t="s">
        <v>1252</v>
      </c>
      <c r="D334" s="140" t="s">
        <v>1253</v>
      </c>
      <c r="E334" s="140" t="s">
        <v>17</v>
      </c>
      <c r="F334" s="140" t="s">
        <v>43</v>
      </c>
      <c r="G334" s="140" t="s">
        <v>3592</v>
      </c>
      <c r="H334" s="140" t="s">
        <v>13</v>
      </c>
      <c r="I334" s="140" t="s">
        <v>3582</v>
      </c>
    </row>
    <row r="335" spans="1:9" hidden="1" x14ac:dyDescent="0.25">
      <c r="A335" s="50">
        <v>134</v>
      </c>
      <c r="B335" s="140" t="s">
        <v>40</v>
      </c>
      <c r="C335" s="140" t="s">
        <v>140</v>
      </c>
      <c r="D335" s="140" t="s">
        <v>141</v>
      </c>
      <c r="E335" s="140" t="s">
        <v>17</v>
      </c>
      <c r="F335" s="140" t="s">
        <v>142</v>
      </c>
      <c r="G335" s="140" t="s">
        <v>143</v>
      </c>
      <c r="H335" s="140" t="s">
        <v>14</v>
      </c>
      <c r="I335" s="140" t="s">
        <v>3583</v>
      </c>
    </row>
    <row r="336" spans="1:9" hidden="1" x14ac:dyDescent="0.25">
      <c r="A336" s="50">
        <v>135</v>
      </c>
      <c r="B336" s="140" t="s">
        <v>40</v>
      </c>
      <c r="C336" s="140" t="s">
        <v>144</v>
      </c>
      <c r="D336" s="140" t="s">
        <v>145</v>
      </c>
      <c r="E336" s="140" t="s">
        <v>17</v>
      </c>
      <c r="F336" s="140" t="s">
        <v>51</v>
      </c>
      <c r="G336" s="140" t="s">
        <v>85</v>
      </c>
      <c r="H336" s="140" t="s">
        <v>14</v>
      </c>
      <c r="I336" s="140" t="s">
        <v>3583</v>
      </c>
    </row>
    <row r="337" spans="1:10" hidden="1" x14ac:dyDescent="0.25">
      <c r="A337" s="50">
        <v>136</v>
      </c>
      <c r="B337" s="140" t="s">
        <v>40</v>
      </c>
      <c r="C337" s="140" t="s">
        <v>146</v>
      </c>
      <c r="D337" s="140" t="s">
        <v>147</v>
      </c>
      <c r="E337" s="140" t="s">
        <v>17</v>
      </c>
      <c r="F337" s="140" t="s">
        <v>148</v>
      </c>
      <c r="G337" s="140" t="s">
        <v>149</v>
      </c>
      <c r="H337" s="140" t="s">
        <v>14</v>
      </c>
      <c r="I337" s="140" t="s">
        <v>3583</v>
      </c>
    </row>
    <row r="338" spans="1:10" hidden="1" x14ac:dyDescent="0.25">
      <c r="A338" s="50">
        <v>137</v>
      </c>
      <c r="B338" s="140" t="s">
        <v>40</v>
      </c>
      <c r="C338" s="140" t="s">
        <v>150</v>
      </c>
      <c r="D338" s="140" t="s">
        <v>151</v>
      </c>
      <c r="E338" s="140" t="s">
        <v>17</v>
      </c>
      <c r="F338" s="140" t="s">
        <v>152</v>
      </c>
      <c r="G338" s="140" t="s">
        <v>153</v>
      </c>
      <c r="H338" s="140" t="s">
        <v>14</v>
      </c>
      <c r="I338" s="140" t="s">
        <v>3583</v>
      </c>
    </row>
    <row r="339" spans="1:10" hidden="1" x14ac:dyDescent="0.25">
      <c r="A339" s="50">
        <v>138</v>
      </c>
      <c r="B339" s="140" t="s">
        <v>743</v>
      </c>
      <c r="C339" s="140" t="s">
        <v>2606</v>
      </c>
      <c r="D339" s="140" t="s">
        <v>2607</v>
      </c>
      <c r="E339" s="140" t="s">
        <v>17</v>
      </c>
      <c r="F339" s="140" t="s">
        <v>47</v>
      </c>
      <c r="G339" s="140" t="s">
        <v>1419</v>
      </c>
      <c r="H339" s="140" t="s">
        <v>13</v>
      </c>
      <c r="I339" s="140" t="s">
        <v>3582</v>
      </c>
    </row>
    <row r="340" spans="1:10" hidden="1" x14ac:dyDescent="0.25">
      <c r="A340" s="50">
        <v>139</v>
      </c>
      <c r="B340" s="140" t="s">
        <v>743</v>
      </c>
      <c r="C340" s="140" t="s">
        <v>1262</v>
      </c>
      <c r="D340" s="140" t="s">
        <v>1263</v>
      </c>
      <c r="E340" s="140" t="s">
        <v>17</v>
      </c>
      <c r="F340" s="140" t="s">
        <v>328</v>
      </c>
      <c r="G340" s="140" t="s">
        <v>1264</v>
      </c>
      <c r="H340" s="140" t="s">
        <v>13</v>
      </c>
      <c r="I340" s="140" t="s">
        <v>3582</v>
      </c>
    </row>
    <row r="341" spans="1:10" hidden="1" x14ac:dyDescent="0.25">
      <c r="A341" s="50">
        <v>140</v>
      </c>
      <c r="B341" s="140" t="s">
        <v>743</v>
      </c>
      <c r="C341" s="154" t="s">
        <v>2837</v>
      </c>
      <c r="D341" s="154" t="s">
        <v>2838</v>
      </c>
      <c r="E341" s="140" t="s">
        <v>17</v>
      </c>
      <c r="F341" s="140" t="s">
        <v>328</v>
      </c>
      <c r="G341" s="140" t="s">
        <v>1060</v>
      </c>
      <c r="H341" s="140" t="s">
        <v>13</v>
      </c>
      <c r="I341" s="140" t="s">
        <v>3582</v>
      </c>
      <c r="J341" s="33">
        <v>45348</v>
      </c>
    </row>
    <row r="342" spans="1:10" hidden="1" x14ac:dyDescent="0.25">
      <c r="A342" s="50">
        <v>141</v>
      </c>
      <c r="B342" s="140" t="s">
        <v>743</v>
      </c>
      <c r="C342" s="140" t="s">
        <v>1265</v>
      </c>
      <c r="D342" s="140" t="s">
        <v>1266</v>
      </c>
      <c r="E342" s="140" t="s">
        <v>17</v>
      </c>
      <c r="F342" s="140" t="s">
        <v>88</v>
      </c>
      <c r="G342" s="140" t="s">
        <v>1267</v>
      </c>
      <c r="H342" s="140" t="s">
        <v>13</v>
      </c>
      <c r="I342" s="140" t="s">
        <v>3582</v>
      </c>
    </row>
    <row r="343" spans="1:10" hidden="1" x14ac:dyDescent="0.25">
      <c r="A343" s="50">
        <v>142</v>
      </c>
      <c r="B343" s="140" t="s">
        <v>40</v>
      </c>
      <c r="C343" s="140" t="s">
        <v>2150</v>
      </c>
      <c r="D343" s="140" t="s">
        <v>2498</v>
      </c>
      <c r="E343" s="140" t="s">
        <v>17</v>
      </c>
      <c r="F343" s="140" t="s">
        <v>271</v>
      </c>
      <c r="G343" s="140" t="s">
        <v>2499</v>
      </c>
      <c r="H343" s="140" t="s">
        <v>14</v>
      </c>
      <c r="I343" s="140" t="s">
        <v>3583</v>
      </c>
    </row>
    <row r="344" spans="1:10" hidden="1" x14ac:dyDescent="0.25">
      <c r="A344" s="50">
        <v>143</v>
      </c>
      <c r="B344" s="140" t="s">
        <v>40</v>
      </c>
      <c r="C344" s="140" t="s">
        <v>154</v>
      </c>
      <c r="D344" s="140" t="s">
        <v>155</v>
      </c>
      <c r="E344" s="140" t="s">
        <v>17</v>
      </c>
      <c r="F344" s="140" t="s">
        <v>51</v>
      </c>
      <c r="G344" s="140" t="s">
        <v>71</v>
      </c>
      <c r="H344" s="140" t="s">
        <v>14</v>
      </c>
      <c r="I344" s="140" t="s">
        <v>3583</v>
      </c>
    </row>
    <row r="345" spans="1:10" x14ac:dyDescent="0.25">
      <c r="A345" s="50">
        <v>144</v>
      </c>
      <c r="B345" s="140" t="s">
        <v>40</v>
      </c>
      <c r="C345" s="140" t="s">
        <v>1298</v>
      </c>
      <c r="D345" s="140" t="s">
        <v>2841</v>
      </c>
      <c r="E345" s="140" t="s">
        <v>17</v>
      </c>
      <c r="F345" s="140" t="s">
        <v>183</v>
      </c>
      <c r="G345" s="140" t="s">
        <v>659</v>
      </c>
      <c r="H345" s="140" t="s">
        <v>14</v>
      </c>
      <c r="I345" s="140" t="s">
        <v>3583</v>
      </c>
    </row>
    <row r="346" spans="1:10" hidden="1" x14ac:dyDescent="0.25">
      <c r="A346" s="50">
        <v>145</v>
      </c>
      <c r="B346" s="140" t="s">
        <v>40</v>
      </c>
      <c r="C346" s="140" t="s">
        <v>156</v>
      </c>
      <c r="D346" s="140" t="s">
        <v>157</v>
      </c>
      <c r="E346" s="140" t="s">
        <v>17</v>
      </c>
      <c r="F346" s="140" t="s">
        <v>51</v>
      </c>
      <c r="G346" s="140" t="s">
        <v>82</v>
      </c>
      <c r="H346" s="140" t="s">
        <v>14</v>
      </c>
      <c r="I346" s="140" t="s">
        <v>3583</v>
      </c>
    </row>
    <row r="347" spans="1:10" hidden="1" x14ac:dyDescent="0.25">
      <c r="A347" s="50">
        <v>146</v>
      </c>
      <c r="B347" s="140" t="s">
        <v>40</v>
      </c>
      <c r="C347" s="140" t="s">
        <v>158</v>
      </c>
      <c r="D347" s="140" t="s">
        <v>159</v>
      </c>
      <c r="E347" s="140" t="s">
        <v>17</v>
      </c>
      <c r="F347" s="140" t="s">
        <v>51</v>
      </c>
      <c r="G347" s="140" t="s">
        <v>160</v>
      </c>
      <c r="H347" s="140" t="s">
        <v>14</v>
      </c>
      <c r="I347" s="140" t="s">
        <v>3583</v>
      </c>
    </row>
    <row r="348" spans="1:10" hidden="1" x14ac:dyDescent="0.25">
      <c r="A348" s="50">
        <v>147</v>
      </c>
      <c r="B348" s="140" t="s">
        <v>40</v>
      </c>
      <c r="C348" s="140" t="s">
        <v>161</v>
      </c>
      <c r="D348" s="140" t="s">
        <v>162</v>
      </c>
      <c r="E348" s="140" t="s">
        <v>17</v>
      </c>
      <c r="F348" s="140" t="s">
        <v>88</v>
      </c>
      <c r="G348" s="140" t="s">
        <v>89</v>
      </c>
      <c r="H348" s="140" t="s">
        <v>14</v>
      </c>
      <c r="I348" s="140" t="s">
        <v>3583</v>
      </c>
    </row>
    <row r="349" spans="1:10" x14ac:dyDescent="0.25">
      <c r="A349" s="50">
        <v>148</v>
      </c>
      <c r="B349" s="140" t="s">
        <v>40</v>
      </c>
      <c r="C349" s="140" t="s">
        <v>2643</v>
      </c>
      <c r="D349" s="140" t="s">
        <v>2644</v>
      </c>
      <c r="E349" s="140" t="s">
        <v>17</v>
      </c>
      <c r="F349" s="140" t="s">
        <v>183</v>
      </c>
      <c r="G349" s="140" t="s">
        <v>2636</v>
      </c>
      <c r="H349" s="140" t="s">
        <v>14</v>
      </c>
      <c r="I349" s="140" t="s">
        <v>3583</v>
      </c>
    </row>
    <row r="350" spans="1:10" hidden="1" x14ac:dyDescent="0.25">
      <c r="A350" s="50">
        <v>149</v>
      </c>
      <c r="B350" s="140" t="s">
        <v>40</v>
      </c>
      <c r="C350" s="140" t="s">
        <v>163</v>
      </c>
      <c r="D350" s="140" t="s">
        <v>164</v>
      </c>
      <c r="E350" s="140" t="s">
        <v>17</v>
      </c>
      <c r="F350" s="140" t="s">
        <v>115</v>
      </c>
      <c r="G350" s="140" t="s">
        <v>116</v>
      </c>
      <c r="H350" s="140" t="s">
        <v>14</v>
      </c>
      <c r="I350" s="140" t="s">
        <v>3583</v>
      </c>
    </row>
    <row r="351" spans="1:10" hidden="1" x14ac:dyDescent="0.25">
      <c r="A351" s="50">
        <v>150</v>
      </c>
      <c r="B351" s="140" t="s">
        <v>40</v>
      </c>
      <c r="C351" s="140" t="s">
        <v>165</v>
      </c>
      <c r="D351" s="140" t="s">
        <v>166</v>
      </c>
      <c r="E351" s="140" t="s">
        <v>17</v>
      </c>
      <c r="F351" s="140" t="s">
        <v>51</v>
      </c>
      <c r="G351" s="140" t="s">
        <v>167</v>
      </c>
      <c r="H351" s="140" t="s">
        <v>14</v>
      </c>
      <c r="I351" s="140" t="s">
        <v>3583</v>
      </c>
    </row>
    <row r="352" spans="1:10" hidden="1" x14ac:dyDescent="0.25">
      <c r="A352" s="50">
        <v>151</v>
      </c>
      <c r="B352" s="140" t="s">
        <v>40</v>
      </c>
      <c r="C352" s="140" t="s">
        <v>168</v>
      </c>
      <c r="D352" s="140" t="s">
        <v>169</v>
      </c>
      <c r="E352" s="140" t="s">
        <v>17</v>
      </c>
      <c r="F352" s="140" t="s">
        <v>121</v>
      </c>
      <c r="G352" s="140" t="s">
        <v>170</v>
      </c>
      <c r="H352" s="140" t="s">
        <v>14</v>
      </c>
      <c r="I352" s="140" t="s">
        <v>3583</v>
      </c>
    </row>
    <row r="353" spans="1:10" hidden="1" x14ac:dyDescent="0.25">
      <c r="A353" s="50">
        <v>152</v>
      </c>
      <c r="B353" s="140" t="s">
        <v>743</v>
      </c>
      <c r="C353" s="154" t="s">
        <v>2852</v>
      </c>
      <c r="D353" s="154" t="s">
        <v>2853</v>
      </c>
      <c r="E353" s="140" t="s">
        <v>17</v>
      </c>
      <c r="F353" s="140" t="s">
        <v>371</v>
      </c>
      <c r="G353" s="140" t="s">
        <v>3598</v>
      </c>
      <c r="H353" s="140" t="s">
        <v>13</v>
      </c>
      <c r="I353" s="140" t="s">
        <v>3582</v>
      </c>
      <c r="J353" s="33">
        <v>45194</v>
      </c>
    </row>
    <row r="354" spans="1:10" hidden="1" x14ac:dyDescent="0.25">
      <c r="A354" s="50">
        <v>153</v>
      </c>
      <c r="B354" s="140" t="s">
        <v>40</v>
      </c>
      <c r="C354" s="140" t="s">
        <v>171</v>
      </c>
      <c r="D354" s="140" t="s">
        <v>172</v>
      </c>
      <c r="E354" s="140" t="s">
        <v>17</v>
      </c>
      <c r="F354" s="140" t="s">
        <v>173</v>
      </c>
      <c r="G354" s="140" t="s">
        <v>174</v>
      </c>
      <c r="H354" s="140" t="s">
        <v>13</v>
      </c>
      <c r="I354" s="140" t="s">
        <v>3582</v>
      </c>
    </row>
    <row r="355" spans="1:10" hidden="1" x14ac:dyDescent="0.25">
      <c r="A355" s="50">
        <v>154</v>
      </c>
      <c r="B355" s="140" t="s">
        <v>40</v>
      </c>
      <c r="C355" s="140" t="s">
        <v>175</v>
      </c>
      <c r="D355" s="140" t="s">
        <v>176</v>
      </c>
      <c r="E355" s="140" t="s">
        <v>17</v>
      </c>
      <c r="F355" s="140" t="s">
        <v>78</v>
      </c>
      <c r="G355" s="140" t="s">
        <v>213</v>
      </c>
      <c r="H355" s="140" t="s">
        <v>14</v>
      </c>
      <c r="I355" s="140" t="s">
        <v>3583</v>
      </c>
    </row>
    <row r="356" spans="1:10" hidden="1" x14ac:dyDescent="0.25">
      <c r="A356" s="50">
        <v>155</v>
      </c>
      <c r="B356" s="140" t="s">
        <v>40</v>
      </c>
      <c r="C356" s="140" t="s">
        <v>1280</v>
      </c>
      <c r="D356" s="140" t="s">
        <v>1281</v>
      </c>
      <c r="E356" s="140" t="s">
        <v>17</v>
      </c>
      <c r="F356" s="140" t="s">
        <v>115</v>
      </c>
      <c r="G356" s="140" t="s">
        <v>332</v>
      </c>
      <c r="H356" s="140" t="s">
        <v>13</v>
      </c>
      <c r="I356" s="140" t="s">
        <v>3582</v>
      </c>
    </row>
    <row r="357" spans="1:10" hidden="1" x14ac:dyDescent="0.25">
      <c r="A357" s="50">
        <v>156</v>
      </c>
      <c r="B357" s="140" t="s">
        <v>40</v>
      </c>
      <c r="C357" s="140" t="s">
        <v>178</v>
      </c>
      <c r="D357" s="140" t="s">
        <v>179</v>
      </c>
      <c r="E357" s="140" t="s">
        <v>17</v>
      </c>
      <c r="F357" s="140" t="s">
        <v>115</v>
      </c>
      <c r="G357" s="140" t="s">
        <v>180</v>
      </c>
      <c r="H357" s="140" t="s">
        <v>14</v>
      </c>
      <c r="I357" s="140" t="s">
        <v>3583</v>
      </c>
    </row>
    <row r="358" spans="1:10" x14ac:dyDescent="0.25">
      <c r="A358" s="50">
        <v>157</v>
      </c>
      <c r="B358" s="140" t="s">
        <v>40</v>
      </c>
      <c r="C358" s="140" t="s">
        <v>181</v>
      </c>
      <c r="D358" s="140" t="s">
        <v>182</v>
      </c>
      <c r="E358" s="140" t="s">
        <v>17</v>
      </c>
      <c r="F358" s="140" t="s">
        <v>183</v>
      </c>
      <c r="G358" s="140" t="s">
        <v>184</v>
      </c>
      <c r="H358" s="140" t="s">
        <v>14</v>
      </c>
      <c r="I358" s="140" t="s">
        <v>3583</v>
      </c>
    </row>
    <row r="359" spans="1:10" hidden="1" x14ac:dyDescent="0.25">
      <c r="A359" s="50">
        <v>158</v>
      </c>
      <c r="B359" s="140" t="s">
        <v>40</v>
      </c>
      <c r="C359" s="140" t="s">
        <v>2573</v>
      </c>
      <c r="D359" s="140" t="s">
        <v>2574</v>
      </c>
      <c r="E359" s="140" t="s">
        <v>17</v>
      </c>
      <c r="F359" s="140" t="s">
        <v>51</v>
      </c>
      <c r="G359" s="140" t="s">
        <v>99</v>
      </c>
      <c r="H359" s="140" t="s">
        <v>14</v>
      </c>
      <c r="I359" s="140" t="s">
        <v>3583</v>
      </c>
    </row>
    <row r="360" spans="1:10" hidden="1" x14ac:dyDescent="0.25">
      <c r="A360" s="50">
        <v>159</v>
      </c>
      <c r="B360" s="140" t="s">
        <v>40</v>
      </c>
      <c r="C360" s="140" t="s">
        <v>185</v>
      </c>
      <c r="D360" s="140" t="s">
        <v>186</v>
      </c>
      <c r="E360" s="140" t="s">
        <v>17</v>
      </c>
      <c r="F360" s="140" t="s">
        <v>51</v>
      </c>
      <c r="G360" s="140" t="s">
        <v>71</v>
      </c>
      <c r="H360" s="140" t="s">
        <v>14</v>
      </c>
      <c r="I360" s="140" t="s">
        <v>3583</v>
      </c>
    </row>
    <row r="361" spans="1:10" hidden="1" x14ac:dyDescent="0.25">
      <c r="A361" s="50">
        <v>160</v>
      </c>
      <c r="B361" s="140" t="s">
        <v>40</v>
      </c>
      <c r="C361" s="140" t="s">
        <v>190</v>
      </c>
      <c r="D361" s="140" t="s">
        <v>191</v>
      </c>
      <c r="E361" s="140" t="s">
        <v>17</v>
      </c>
      <c r="F361" s="140" t="s">
        <v>43</v>
      </c>
      <c r="G361" s="140" t="s">
        <v>192</v>
      </c>
      <c r="H361" s="140" t="s">
        <v>13</v>
      </c>
      <c r="I361" s="140" t="s">
        <v>3582</v>
      </c>
    </row>
    <row r="362" spans="1:10" hidden="1" x14ac:dyDescent="0.25">
      <c r="A362" s="50">
        <v>161</v>
      </c>
      <c r="B362" s="140" t="s">
        <v>40</v>
      </c>
      <c r="C362" s="140" t="s">
        <v>193</v>
      </c>
      <c r="D362" s="140" t="s">
        <v>194</v>
      </c>
      <c r="E362" s="140" t="s">
        <v>17</v>
      </c>
      <c r="F362" s="140" t="s">
        <v>130</v>
      </c>
      <c r="G362" s="140" t="s">
        <v>195</v>
      </c>
      <c r="H362" s="140" t="s">
        <v>14</v>
      </c>
      <c r="I362" s="140" t="s">
        <v>3583</v>
      </c>
    </row>
    <row r="363" spans="1:10" hidden="1" x14ac:dyDescent="0.25">
      <c r="A363" s="50">
        <v>162</v>
      </c>
      <c r="B363" s="140" t="s">
        <v>40</v>
      </c>
      <c r="C363" s="140" t="s">
        <v>2579</v>
      </c>
      <c r="D363" s="140" t="s">
        <v>2580</v>
      </c>
      <c r="E363" s="140" t="s">
        <v>17</v>
      </c>
      <c r="F363" s="140" t="s">
        <v>51</v>
      </c>
      <c r="G363" s="140" t="s">
        <v>405</v>
      </c>
      <c r="H363" s="140" t="s">
        <v>14</v>
      </c>
      <c r="I363" s="140" t="s">
        <v>3583</v>
      </c>
    </row>
    <row r="364" spans="1:10" hidden="1" x14ac:dyDescent="0.25">
      <c r="A364" s="50">
        <v>163</v>
      </c>
      <c r="B364" s="140" t="s">
        <v>40</v>
      </c>
      <c r="C364" s="140" t="s">
        <v>1332</v>
      </c>
      <c r="D364" s="140" t="s">
        <v>2624</v>
      </c>
      <c r="E364" s="140" t="s">
        <v>17</v>
      </c>
      <c r="F364" s="140" t="s">
        <v>115</v>
      </c>
      <c r="G364" s="140" t="s">
        <v>134</v>
      </c>
      <c r="H364" s="140" t="s">
        <v>14</v>
      </c>
      <c r="I364" s="140" t="s">
        <v>3583</v>
      </c>
    </row>
    <row r="365" spans="1:10" hidden="1" x14ac:dyDescent="0.25">
      <c r="A365" s="50">
        <v>164</v>
      </c>
      <c r="B365" s="140" t="s">
        <v>40</v>
      </c>
      <c r="C365" s="140" t="s">
        <v>1395</v>
      </c>
      <c r="D365" s="140" t="s">
        <v>2527</v>
      </c>
      <c r="E365" s="140" t="s">
        <v>17</v>
      </c>
      <c r="F365" s="140" t="s">
        <v>115</v>
      </c>
      <c r="G365" s="140" t="s">
        <v>116</v>
      </c>
      <c r="H365" s="140" t="s">
        <v>14</v>
      </c>
      <c r="I365" s="140" t="s">
        <v>3583</v>
      </c>
    </row>
    <row r="366" spans="1:10" hidden="1" x14ac:dyDescent="0.25">
      <c r="A366" s="50">
        <v>165</v>
      </c>
      <c r="B366" s="140" t="s">
        <v>40</v>
      </c>
      <c r="C366" s="140" t="s">
        <v>196</v>
      </c>
      <c r="D366" s="140" t="s">
        <v>197</v>
      </c>
      <c r="E366" s="140" t="s">
        <v>17</v>
      </c>
      <c r="F366" s="140" t="s">
        <v>51</v>
      </c>
      <c r="G366" s="140" t="s">
        <v>198</v>
      </c>
      <c r="H366" s="140" t="s">
        <v>14</v>
      </c>
      <c r="I366" s="140" t="s">
        <v>3583</v>
      </c>
    </row>
    <row r="367" spans="1:10" hidden="1" x14ac:dyDescent="0.25">
      <c r="A367" s="50">
        <v>166</v>
      </c>
      <c r="B367" s="140" t="s">
        <v>40</v>
      </c>
      <c r="C367" s="140" t="s">
        <v>199</v>
      </c>
      <c r="D367" s="140" t="s">
        <v>200</v>
      </c>
      <c r="E367" s="140" t="s">
        <v>17</v>
      </c>
      <c r="F367" s="140" t="s">
        <v>51</v>
      </c>
      <c r="G367" s="140" t="s">
        <v>167</v>
      </c>
      <c r="H367" s="140" t="s">
        <v>14</v>
      </c>
      <c r="I367" s="140" t="s">
        <v>3583</v>
      </c>
    </row>
    <row r="368" spans="1:10" hidden="1" x14ac:dyDescent="0.25">
      <c r="A368" s="50">
        <v>167</v>
      </c>
      <c r="B368" s="140" t="s">
        <v>40</v>
      </c>
      <c r="C368" s="140" t="s">
        <v>201</v>
      </c>
      <c r="D368" s="140" t="s">
        <v>202</v>
      </c>
      <c r="E368" s="140" t="s">
        <v>17</v>
      </c>
      <c r="F368" s="140" t="s">
        <v>47</v>
      </c>
      <c r="G368" s="140" t="s">
        <v>203</v>
      </c>
      <c r="H368" s="140" t="s">
        <v>14</v>
      </c>
      <c r="I368" s="140" t="s">
        <v>3583</v>
      </c>
    </row>
    <row r="369" spans="1:9" hidden="1" x14ac:dyDescent="0.25">
      <c r="A369" s="50">
        <v>168</v>
      </c>
      <c r="B369" s="140" t="s">
        <v>40</v>
      </c>
      <c r="C369" s="140" t="s">
        <v>2542</v>
      </c>
      <c r="D369" s="140" t="s">
        <v>2543</v>
      </c>
      <c r="E369" s="140" t="s">
        <v>17</v>
      </c>
      <c r="F369" s="140" t="s">
        <v>121</v>
      </c>
      <c r="G369" s="140" t="s">
        <v>2541</v>
      </c>
      <c r="H369" s="140" t="s">
        <v>14</v>
      </c>
      <c r="I369" s="140" t="s">
        <v>3583</v>
      </c>
    </row>
    <row r="370" spans="1:9" hidden="1" x14ac:dyDescent="0.25">
      <c r="A370" s="50">
        <v>169</v>
      </c>
      <c r="B370" s="140" t="s">
        <v>40</v>
      </c>
      <c r="C370" s="140" t="s">
        <v>204</v>
      </c>
      <c r="D370" s="140" t="s">
        <v>205</v>
      </c>
      <c r="E370" s="140" t="s">
        <v>17</v>
      </c>
      <c r="F370" s="140" t="s">
        <v>51</v>
      </c>
      <c r="G370" s="140" t="s">
        <v>85</v>
      </c>
      <c r="H370" s="140" t="s">
        <v>14</v>
      </c>
      <c r="I370" s="140" t="s">
        <v>3583</v>
      </c>
    </row>
    <row r="371" spans="1:9" hidden="1" x14ac:dyDescent="0.25">
      <c r="A371" s="50">
        <v>170</v>
      </c>
      <c r="B371" s="140" t="s">
        <v>40</v>
      </c>
      <c r="C371" s="149" t="s">
        <v>206</v>
      </c>
      <c r="D371" s="140" t="s">
        <v>207</v>
      </c>
      <c r="E371" s="140" t="s">
        <v>17</v>
      </c>
      <c r="F371" s="140" t="s">
        <v>105</v>
      </c>
      <c r="G371" s="140" t="s">
        <v>208</v>
      </c>
      <c r="H371" s="140" t="s">
        <v>14</v>
      </c>
      <c r="I371" s="140" t="s">
        <v>3599</v>
      </c>
    </row>
    <row r="372" spans="1:9" x14ac:dyDescent="0.25">
      <c r="A372" s="50">
        <v>171</v>
      </c>
      <c r="B372" s="140" t="s">
        <v>40</v>
      </c>
      <c r="C372" s="140" t="s">
        <v>2657</v>
      </c>
      <c r="D372" s="140" t="s">
        <v>2658</v>
      </c>
      <c r="E372" s="140" t="s">
        <v>17</v>
      </c>
      <c r="F372" s="140" t="s">
        <v>183</v>
      </c>
      <c r="G372" s="140" t="s">
        <v>184</v>
      </c>
      <c r="H372" s="140" t="s">
        <v>14</v>
      </c>
      <c r="I372" s="140" t="s">
        <v>3583</v>
      </c>
    </row>
    <row r="373" spans="1:9" x14ac:dyDescent="0.25">
      <c r="A373" s="50">
        <v>172</v>
      </c>
      <c r="B373" s="140" t="s">
        <v>40</v>
      </c>
      <c r="C373" s="140" t="s">
        <v>209</v>
      </c>
      <c r="D373" s="140" t="s">
        <v>210</v>
      </c>
      <c r="E373" s="140" t="s">
        <v>17</v>
      </c>
      <c r="F373" s="140" t="s">
        <v>183</v>
      </c>
      <c r="G373" s="140" t="s">
        <v>189</v>
      </c>
      <c r="H373" s="140" t="s">
        <v>14</v>
      </c>
      <c r="I373" s="140" t="s">
        <v>3583</v>
      </c>
    </row>
    <row r="374" spans="1:9" hidden="1" x14ac:dyDescent="0.25">
      <c r="A374" s="50">
        <v>173</v>
      </c>
      <c r="B374" s="140" t="s">
        <v>40</v>
      </c>
      <c r="C374" s="140" t="s">
        <v>2901</v>
      </c>
      <c r="D374" s="140" t="s">
        <v>2536</v>
      </c>
      <c r="E374" s="140" t="s">
        <v>17</v>
      </c>
      <c r="F374" s="140" t="s">
        <v>121</v>
      </c>
      <c r="G374" s="140" t="s">
        <v>3600</v>
      </c>
      <c r="H374" s="140" t="s">
        <v>14</v>
      </c>
      <c r="I374" s="140" t="s">
        <v>3583</v>
      </c>
    </row>
    <row r="375" spans="1:9" hidden="1" x14ac:dyDescent="0.25">
      <c r="A375" s="50">
        <v>174</v>
      </c>
      <c r="B375" s="140" t="s">
        <v>40</v>
      </c>
      <c r="C375" s="140" t="s">
        <v>211</v>
      </c>
      <c r="D375" s="140" t="s">
        <v>212</v>
      </c>
      <c r="E375" s="140" t="s">
        <v>17</v>
      </c>
      <c r="F375" s="140" t="s">
        <v>78</v>
      </c>
      <c r="G375" s="140" t="s">
        <v>213</v>
      </c>
      <c r="H375" s="140" t="s">
        <v>14</v>
      </c>
      <c r="I375" s="140" t="s">
        <v>3583</v>
      </c>
    </row>
    <row r="376" spans="1:9" hidden="1" x14ac:dyDescent="0.25">
      <c r="A376" s="50">
        <v>175</v>
      </c>
      <c r="B376" s="140" t="s">
        <v>40</v>
      </c>
      <c r="C376" s="140" t="s">
        <v>214</v>
      </c>
      <c r="D376" s="140" t="s">
        <v>215</v>
      </c>
      <c r="E376" s="140" t="s">
        <v>17</v>
      </c>
      <c r="F376" s="140" t="s">
        <v>115</v>
      </c>
      <c r="G376" s="140" t="s">
        <v>216</v>
      </c>
      <c r="H376" s="140" t="s">
        <v>14</v>
      </c>
      <c r="I376" s="140" t="s">
        <v>3599</v>
      </c>
    </row>
    <row r="377" spans="1:9" hidden="1" x14ac:dyDescent="0.25">
      <c r="A377" s="50">
        <v>176</v>
      </c>
      <c r="B377" s="140" t="s">
        <v>40</v>
      </c>
      <c r="C377" s="140" t="s">
        <v>1317</v>
      </c>
      <c r="D377" s="140" t="s">
        <v>1318</v>
      </c>
      <c r="E377" s="140" t="s">
        <v>17</v>
      </c>
      <c r="F377" s="140" t="s">
        <v>713</v>
      </c>
      <c r="G377" s="140" t="s">
        <v>1320</v>
      </c>
      <c r="H377" s="140" t="s">
        <v>13</v>
      </c>
      <c r="I377" s="140" t="s">
        <v>3582</v>
      </c>
    </row>
    <row r="378" spans="1:9" hidden="1" x14ac:dyDescent="0.25">
      <c r="A378" s="50">
        <v>177</v>
      </c>
      <c r="B378" s="140" t="s">
        <v>40</v>
      </c>
      <c r="C378" s="140" t="s">
        <v>1321</v>
      </c>
      <c r="D378" s="140" t="s">
        <v>1322</v>
      </c>
      <c r="E378" s="140" t="s">
        <v>17</v>
      </c>
      <c r="F378" s="140" t="s">
        <v>43</v>
      </c>
      <c r="G378" s="140" t="s">
        <v>3589</v>
      </c>
      <c r="H378" s="140" t="s">
        <v>13</v>
      </c>
      <c r="I378" s="140" t="s">
        <v>3582</v>
      </c>
    </row>
    <row r="379" spans="1:9" hidden="1" x14ac:dyDescent="0.25">
      <c r="A379" s="50">
        <v>178</v>
      </c>
      <c r="B379" s="140" t="s">
        <v>40</v>
      </c>
      <c r="C379" s="140" t="s">
        <v>217</v>
      </c>
      <c r="D379" s="140" t="s">
        <v>218</v>
      </c>
      <c r="E379" s="140" t="s">
        <v>17</v>
      </c>
      <c r="F379" s="140" t="s">
        <v>130</v>
      </c>
      <c r="G379" s="140" t="s">
        <v>219</v>
      </c>
      <c r="H379" s="140" t="s">
        <v>14</v>
      </c>
      <c r="I379" s="140" t="s">
        <v>3583</v>
      </c>
    </row>
    <row r="380" spans="1:9" hidden="1" x14ac:dyDescent="0.25">
      <c r="A380" s="50">
        <v>179</v>
      </c>
      <c r="B380" s="140" t="s">
        <v>40</v>
      </c>
      <c r="C380" s="140" t="s">
        <v>1258</v>
      </c>
      <c r="D380" s="140" t="s">
        <v>2507</v>
      </c>
      <c r="E380" s="140" t="s">
        <v>17</v>
      </c>
      <c r="F380" s="140" t="s">
        <v>47</v>
      </c>
      <c r="G380" s="140" t="s">
        <v>2509</v>
      </c>
      <c r="H380" s="140" t="s">
        <v>14</v>
      </c>
      <c r="I380" s="140" t="s">
        <v>3599</v>
      </c>
    </row>
    <row r="381" spans="1:9" hidden="1" x14ac:dyDescent="0.25">
      <c r="A381" s="50">
        <v>180</v>
      </c>
      <c r="B381" s="140" t="s">
        <v>40</v>
      </c>
      <c r="C381" s="140" t="s">
        <v>220</v>
      </c>
      <c r="D381" s="140" t="s">
        <v>221</v>
      </c>
      <c r="E381" s="140" t="s">
        <v>17</v>
      </c>
      <c r="F381" s="140" t="s">
        <v>51</v>
      </c>
      <c r="G381" s="140" t="s">
        <v>52</v>
      </c>
      <c r="H381" s="140" t="s">
        <v>14</v>
      </c>
      <c r="I381" s="140" t="s">
        <v>3583</v>
      </c>
    </row>
    <row r="382" spans="1:9" hidden="1" x14ac:dyDescent="0.25">
      <c r="A382" s="50">
        <v>181</v>
      </c>
      <c r="B382" s="140" t="s">
        <v>40</v>
      </c>
      <c r="C382" s="140" t="s">
        <v>1324</v>
      </c>
      <c r="D382" s="140" t="s">
        <v>1325</v>
      </c>
      <c r="E382" s="140" t="s">
        <v>17</v>
      </c>
      <c r="F382" s="140" t="s">
        <v>328</v>
      </c>
      <c r="G382" s="140" t="s">
        <v>488</v>
      </c>
      <c r="H382" s="140" t="s">
        <v>13</v>
      </c>
      <c r="I382" s="140" t="s">
        <v>3582</v>
      </c>
    </row>
    <row r="383" spans="1:9" hidden="1" x14ac:dyDescent="0.25">
      <c r="A383" s="50">
        <v>182</v>
      </c>
      <c r="B383" s="140" t="s">
        <v>40</v>
      </c>
      <c r="C383" s="140" t="s">
        <v>222</v>
      </c>
      <c r="D383" s="140" t="s">
        <v>223</v>
      </c>
      <c r="E383" s="140" t="s">
        <v>17</v>
      </c>
      <c r="F383" s="140" t="s">
        <v>130</v>
      </c>
      <c r="G383" s="140" t="s">
        <v>224</v>
      </c>
      <c r="H383" s="140" t="s">
        <v>14</v>
      </c>
      <c r="I383" s="140" t="s">
        <v>3583</v>
      </c>
    </row>
    <row r="384" spans="1:9" hidden="1" x14ac:dyDescent="0.25">
      <c r="A384" s="50">
        <v>183</v>
      </c>
      <c r="B384" s="140" t="s">
        <v>40</v>
      </c>
      <c r="C384" s="140" t="s">
        <v>2576</v>
      </c>
      <c r="D384" s="140" t="s">
        <v>2577</v>
      </c>
      <c r="E384" s="140" t="s">
        <v>17</v>
      </c>
      <c r="F384" s="140" t="s">
        <v>51</v>
      </c>
      <c r="G384" s="140" t="s">
        <v>99</v>
      </c>
      <c r="H384" s="140" t="s">
        <v>14</v>
      </c>
      <c r="I384" s="140" t="s">
        <v>3583</v>
      </c>
    </row>
    <row r="385" spans="1:9" hidden="1" x14ac:dyDescent="0.25">
      <c r="A385" s="50">
        <v>184</v>
      </c>
      <c r="B385" s="140" t="s">
        <v>40</v>
      </c>
      <c r="C385" s="140" t="s">
        <v>787</v>
      </c>
      <c r="D385" s="140" t="s">
        <v>1327</v>
      </c>
      <c r="E385" s="140" t="s">
        <v>17</v>
      </c>
      <c r="F385" s="140" t="s">
        <v>105</v>
      </c>
      <c r="G385" s="140" t="s">
        <v>3601</v>
      </c>
      <c r="H385" s="140" t="s">
        <v>13</v>
      </c>
      <c r="I385" s="140" t="s">
        <v>3582</v>
      </c>
    </row>
    <row r="386" spans="1:9" hidden="1" x14ac:dyDescent="0.25">
      <c r="A386" s="50">
        <v>185</v>
      </c>
      <c r="B386" s="140" t="s">
        <v>40</v>
      </c>
      <c r="C386" s="140" t="s">
        <v>229</v>
      </c>
      <c r="D386" s="140" t="s">
        <v>230</v>
      </c>
      <c r="E386" s="140" t="s">
        <v>17</v>
      </c>
      <c r="F386" s="140" t="s">
        <v>51</v>
      </c>
      <c r="G386" s="140" t="s">
        <v>231</v>
      </c>
      <c r="H386" s="140" t="s">
        <v>14</v>
      </c>
      <c r="I386" s="140" t="s">
        <v>3583</v>
      </c>
    </row>
    <row r="387" spans="1:9" hidden="1" x14ac:dyDescent="0.25">
      <c r="A387" s="50">
        <v>186</v>
      </c>
      <c r="B387" s="140" t="s">
        <v>40</v>
      </c>
      <c r="C387" s="140" t="s">
        <v>232</v>
      </c>
      <c r="D387" s="140" t="s">
        <v>233</v>
      </c>
      <c r="E387" s="140" t="s">
        <v>17</v>
      </c>
      <c r="F387" s="140" t="s">
        <v>51</v>
      </c>
      <c r="G387" s="140" t="s">
        <v>234</v>
      </c>
      <c r="H387" s="140" t="s">
        <v>14</v>
      </c>
      <c r="I387" s="140" t="s">
        <v>3583</v>
      </c>
    </row>
    <row r="388" spans="1:9" hidden="1" x14ac:dyDescent="0.25">
      <c r="A388" s="50">
        <v>187</v>
      </c>
      <c r="B388" s="140" t="s">
        <v>40</v>
      </c>
      <c r="C388" s="140" t="s">
        <v>235</v>
      </c>
      <c r="D388" s="140" t="s">
        <v>236</v>
      </c>
      <c r="E388" s="140" t="s">
        <v>17</v>
      </c>
      <c r="F388" s="140" t="s">
        <v>130</v>
      </c>
      <c r="G388" s="140" t="s">
        <v>219</v>
      </c>
      <c r="H388" s="140" t="s">
        <v>14</v>
      </c>
      <c r="I388" s="140" t="s">
        <v>3583</v>
      </c>
    </row>
    <row r="389" spans="1:9" hidden="1" x14ac:dyDescent="0.25">
      <c r="A389" s="50">
        <v>188</v>
      </c>
      <c r="B389" s="140" t="s">
        <v>40</v>
      </c>
      <c r="C389" s="140" t="s">
        <v>238</v>
      </c>
      <c r="D389" s="140" t="s">
        <v>239</v>
      </c>
      <c r="E389" s="140" t="s">
        <v>17</v>
      </c>
      <c r="F389" s="140" t="s">
        <v>1265</v>
      </c>
      <c r="G389" s="140" t="s">
        <v>241</v>
      </c>
      <c r="H389" s="140" t="s">
        <v>14</v>
      </c>
      <c r="I389" s="140" t="s">
        <v>3583</v>
      </c>
    </row>
    <row r="390" spans="1:9" hidden="1" x14ac:dyDescent="0.25">
      <c r="A390" s="50">
        <v>189</v>
      </c>
      <c r="B390" s="140" t="s">
        <v>40</v>
      </c>
      <c r="C390" s="140" t="s">
        <v>242</v>
      </c>
      <c r="D390" s="140" t="s">
        <v>243</v>
      </c>
      <c r="E390" s="140" t="s">
        <v>17</v>
      </c>
      <c r="F390" s="140" t="s">
        <v>51</v>
      </c>
      <c r="G390" s="140" t="s">
        <v>244</v>
      </c>
      <c r="H390" s="140" t="s">
        <v>14</v>
      </c>
      <c r="I390" s="140" t="s">
        <v>3583</v>
      </c>
    </row>
    <row r="391" spans="1:9" hidden="1" x14ac:dyDescent="0.25">
      <c r="A391" s="50">
        <v>190</v>
      </c>
      <c r="B391" s="140" t="s">
        <v>40</v>
      </c>
      <c r="C391" s="140" t="s">
        <v>248</v>
      </c>
      <c r="D391" s="140" t="s">
        <v>249</v>
      </c>
      <c r="E391" s="140" t="s">
        <v>17</v>
      </c>
      <c r="F391" s="140" t="s">
        <v>115</v>
      </c>
      <c r="G391" s="140" t="s">
        <v>116</v>
      </c>
      <c r="H391" s="140" t="s">
        <v>14</v>
      </c>
      <c r="I391" s="140" t="s">
        <v>3583</v>
      </c>
    </row>
    <row r="392" spans="1:9" hidden="1" x14ac:dyDescent="0.25">
      <c r="A392" s="50">
        <v>191</v>
      </c>
      <c r="B392" s="140" t="s">
        <v>40</v>
      </c>
      <c r="C392" s="140" t="s">
        <v>250</v>
      </c>
      <c r="D392" s="140" t="s">
        <v>251</v>
      </c>
      <c r="E392" s="140" t="s">
        <v>17</v>
      </c>
      <c r="F392" s="140" t="s">
        <v>74</v>
      </c>
      <c r="G392" s="140" t="s">
        <v>112</v>
      </c>
      <c r="H392" s="140" t="s">
        <v>13</v>
      </c>
      <c r="I392" s="140" t="s">
        <v>3582</v>
      </c>
    </row>
    <row r="393" spans="1:9" hidden="1" x14ac:dyDescent="0.25">
      <c r="A393" s="50">
        <v>192</v>
      </c>
      <c r="B393" s="140" t="s">
        <v>40</v>
      </c>
      <c r="C393" s="140" t="s">
        <v>252</v>
      </c>
      <c r="D393" s="140" t="s">
        <v>253</v>
      </c>
      <c r="E393" s="140" t="s">
        <v>17</v>
      </c>
      <c r="F393" s="140" t="s">
        <v>51</v>
      </c>
      <c r="G393" s="140" t="s">
        <v>82</v>
      </c>
      <c r="H393" s="140" t="s">
        <v>14</v>
      </c>
      <c r="I393" s="140" t="s">
        <v>3583</v>
      </c>
    </row>
    <row r="394" spans="1:9" hidden="1" x14ac:dyDescent="0.25">
      <c r="A394" s="50">
        <v>193</v>
      </c>
      <c r="B394" s="140" t="s">
        <v>40</v>
      </c>
      <c r="C394" s="140" t="s">
        <v>254</v>
      </c>
      <c r="D394" s="140" t="s">
        <v>255</v>
      </c>
      <c r="E394" s="140" t="s">
        <v>17</v>
      </c>
      <c r="F394" s="140" t="s">
        <v>115</v>
      </c>
      <c r="G394" s="140" t="s">
        <v>256</v>
      </c>
      <c r="H394" s="140" t="s">
        <v>14</v>
      </c>
      <c r="I394" s="140" t="s">
        <v>3583</v>
      </c>
    </row>
    <row r="395" spans="1:9" hidden="1" x14ac:dyDescent="0.25">
      <c r="A395" s="50">
        <v>194</v>
      </c>
      <c r="B395" s="140" t="s">
        <v>40</v>
      </c>
      <c r="C395" s="140" t="s">
        <v>1545</v>
      </c>
      <c r="D395" s="140" t="s">
        <v>2536</v>
      </c>
      <c r="E395" s="140" t="s">
        <v>17</v>
      </c>
      <c r="F395" s="140" t="s">
        <v>121</v>
      </c>
      <c r="G395" s="140" t="s">
        <v>2537</v>
      </c>
      <c r="H395" s="140" t="s">
        <v>14</v>
      </c>
      <c r="I395" s="140" t="s">
        <v>3599</v>
      </c>
    </row>
    <row r="396" spans="1:9" hidden="1" x14ac:dyDescent="0.25">
      <c r="A396" s="50">
        <v>195</v>
      </c>
      <c r="B396" s="140" t="s">
        <v>40</v>
      </c>
      <c r="C396" s="140" t="s">
        <v>257</v>
      </c>
      <c r="D396" s="140" t="s">
        <v>258</v>
      </c>
      <c r="E396" s="140" t="s">
        <v>17</v>
      </c>
      <c r="F396" s="140" t="s">
        <v>51</v>
      </c>
      <c r="G396" s="140" t="s">
        <v>259</v>
      </c>
      <c r="H396" s="140" t="s">
        <v>14</v>
      </c>
      <c r="I396" s="140" t="s">
        <v>3583</v>
      </c>
    </row>
    <row r="397" spans="1:9" hidden="1" x14ac:dyDescent="0.25">
      <c r="A397" s="50">
        <v>196</v>
      </c>
      <c r="B397" s="140" t="s">
        <v>40</v>
      </c>
      <c r="C397" s="140" t="s">
        <v>260</v>
      </c>
      <c r="D397" s="140" t="s">
        <v>261</v>
      </c>
      <c r="E397" s="140" t="s">
        <v>17</v>
      </c>
      <c r="F397" s="140" t="s">
        <v>328</v>
      </c>
      <c r="G397" s="140" t="s">
        <v>2458</v>
      </c>
      <c r="H397" s="140" t="s">
        <v>14</v>
      </c>
      <c r="I397" s="140" t="s">
        <v>3583</v>
      </c>
    </row>
    <row r="398" spans="1:9" hidden="1" x14ac:dyDescent="0.25">
      <c r="A398" s="50">
        <v>197</v>
      </c>
      <c r="B398" s="140" t="s">
        <v>40</v>
      </c>
      <c r="C398" s="140" t="s">
        <v>1347</v>
      </c>
      <c r="D398" s="140" t="s">
        <v>1348</v>
      </c>
      <c r="E398" s="140" t="s">
        <v>17</v>
      </c>
      <c r="F398" s="140" t="s">
        <v>328</v>
      </c>
      <c r="G398" s="140" t="s">
        <v>1350</v>
      </c>
      <c r="H398" s="140" t="s">
        <v>13</v>
      </c>
      <c r="I398" s="140" t="s">
        <v>3582</v>
      </c>
    </row>
    <row r="399" spans="1:9" x14ac:dyDescent="0.25">
      <c r="A399" s="50">
        <v>198</v>
      </c>
      <c r="B399" s="140" t="s">
        <v>40</v>
      </c>
      <c r="C399" s="140" t="s">
        <v>265</v>
      </c>
      <c r="D399" s="140" t="s">
        <v>266</v>
      </c>
      <c r="E399" s="140" t="s">
        <v>17</v>
      </c>
      <c r="F399" s="140" t="s">
        <v>183</v>
      </c>
      <c r="G399" s="140" t="s">
        <v>189</v>
      </c>
      <c r="H399" s="140" t="s">
        <v>14</v>
      </c>
      <c r="I399" s="140" t="s">
        <v>3583</v>
      </c>
    </row>
    <row r="400" spans="1:9" hidden="1" x14ac:dyDescent="0.25">
      <c r="A400" s="50">
        <v>199</v>
      </c>
      <c r="B400" s="140" t="s">
        <v>40</v>
      </c>
      <c r="C400" s="140" t="s">
        <v>1352</v>
      </c>
      <c r="D400" s="140" t="s">
        <v>1353</v>
      </c>
      <c r="E400" s="140" t="s">
        <v>17</v>
      </c>
      <c r="F400" s="140" t="s">
        <v>550</v>
      </c>
      <c r="G400" s="140" t="s">
        <v>1536</v>
      </c>
      <c r="H400" s="140" t="s">
        <v>13</v>
      </c>
      <c r="I400" s="140" t="s">
        <v>3582</v>
      </c>
    </row>
    <row r="401" spans="1:10" hidden="1" x14ac:dyDescent="0.25">
      <c r="A401" s="50">
        <v>200</v>
      </c>
      <c r="B401" s="140" t="s">
        <v>40</v>
      </c>
      <c r="C401" s="140" t="s">
        <v>267</v>
      </c>
      <c r="D401" s="140" t="s">
        <v>268</v>
      </c>
      <c r="E401" s="140" t="s">
        <v>17</v>
      </c>
      <c r="F401" s="140" t="s">
        <v>92</v>
      </c>
      <c r="G401" s="140" t="s">
        <v>93</v>
      </c>
      <c r="H401" s="140" t="s">
        <v>14</v>
      </c>
      <c r="I401" s="140" t="s">
        <v>3583</v>
      </c>
    </row>
    <row r="402" spans="1:10" hidden="1" x14ac:dyDescent="0.25">
      <c r="A402" s="50">
        <v>201</v>
      </c>
      <c r="B402" s="73" t="s">
        <v>40</v>
      </c>
      <c r="C402" s="73" t="s">
        <v>1356</v>
      </c>
      <c r="D402" s="73" t="s">
        <v>1357</v>
      </c>
      <c r="E402" s="73" t="s">
        <v>17</v>
      </c>
      <c r="F402" s="140" t="s">
        <v>142</v>
      </c>
      <c r="G402" s="140" t="s">
        <v>1245</v>
      </c>
      <c r="H402" s="140" t="s">
        <v>13</v>
      </c>
      <c r="I402" s="140" t="s">
        <v>3582</v>
      </c>
    </row>
    <row r="403" spans="1:10" hidden="1" x14ac:dyDescent="0.25">
      <c r="A403" s="50">
        <v>202</v>
      </c>
      <c r="B403" s="140" t="s">
        <v>40</v>
      </c>
      <c r="C403" s="140" t="s">
        <v>1359</v>
      </c>
      <c r="D403" s="140" t="s">
        <v>1360</v>
      </c>
      <c r="E403" s="140" t="s">
        <v>17</v>
      </c>
      <c r="F403" s="140" t="s">
        <v>43</v>
      </c>
      <c r="G403" s="140" t="s">
        <v>1632</v>
      </c>
      <c r="H403" s="140" t="s">
        <v>13</v>
      </c>
      <c r="I403" s="140" t="s">
        <v>3582</v>
      </c>
    </row>
    <row r="404" spans="1:10" hidden="1" x14ac:dyDescent="0.25">
      <c r="A404" s="50">
        <v>203</v>
      </c>
      <c r="B404" s="140" t="s">
        <v>40</v>
      </c>
      <c r="C404" s="140" t="s">
        <v>269</v>
      </c>
      <c r="D404" s="140" t="s">
        <v>270</v>
      </c>
      <c r="E404" s="140" t="s">
        <v>17</v>
      </c>
      <c r="F404" s="140" t="s">
        <v>2435</v>
      </c>
      <c r="G404" s="140" t="s">
        <v>272</v>
      </c>
      <c r="H404" s="140" t="s">
        <v>14</v>
      </c>
      <c r="I404" s="140" t="s">
        <v>3583</v>
      </c>
    </row>
    <row r="405" spans="1:10" hidden="1" x14ac:dyDescent="0.25">
      <c r="A405" s="50">
        <v>204</v>
      </c>
      <c r="B405" s="140" t="s">
        <v>40</v>
      </c>
      <c r="C405" s="140" t="s">
        <v>273</v>
      </c>
      <c r="D405" s="140" t="s">
        <v>274</v>
      </c>
      <c r="E405" s="140" t="s">
        <v>17</v>
      </c>
      <c r="F405" s="140" t="s">
        <v>115</v>
      </c>
      <c r="G405" s="140" t="s">
        <v>116</v>
      </c>
      <c r="H405" s="140" t="s">
        <v>14</v>
      </c>
      <c r="I405" s="140" t="s">
        <v>3583</v>
      </c>
    </row>
    <row r="406" spans="1:10" hidden="1" x14ac:dyDescent="0.25">
      <c r="A406" s="50">
        <v>205</v>
      </c>
      <c r="B406" s="140" t="s">
        <v>40</v>
      </c>
      <c r="C406" s="140" t="s">
        <v>275</v>
      </c>
      <c r="D406" s="140" t="s">
        <v>276</v>
      </c>
      <c r="E406" s="140" t="s">
        <v>17</v>
      </c>
      <c r="F406" s="140" t="s">
        <v>51</v>
      </c>
      <c r="G406" s="140" t="s">
        <v>160</v>
      </c>
      <c r="H406" s="140" t="s">
        <v>14</v>
      </c>
      <c r="I406" s="140" t="s">
        <v>3583</v>
      </c>
    </row>
    <row r="407" spans="1:10" hidden="1" x14ac:dyDescent="0.25">
      <c r="A407" s="50">
        <v>206</v>
      </c>
      <c r="B407" s="140" t="s">
        <v>40</v>
      </c>
      <c r="C407" s="140" t="s">
        <v>277</v>
      </c>
      <c r="D407" s="140" t="s">
        <v>278</v>
      </c>
      <c r="E407" s="140" t="s">
        <v>17</v>
      </c>
      <c r="F407" s="140" t="s">
        <v>51</v>
      </c>
      <c r="G407" s="140" t="s">
        <v>85</v>
      </c>
      <c r="H407" s="140" t="s">
        <v>14</v>
      </c>
      <c r="I407" s="140" t="s">
        <v>3583</v>
      </c>
    </row>
    <row r="408" spans="1:10" x14ac:dyDescent="0.25">
      <c r="A408" s="50">
        <v>207</v>
      </c>
      <c r="B408" s="140" t="s">
        <v>743</v>
      </c>
      <c r="C408" s="140" t="s">
        <v>1369</v>
      </c>
      <c r="D408" s="140" t="s">
        <v>1370</v>
      </c>
      <c r="E408" s="140" t="s">
        <v>17</v>
      </c>
      <c r="F408" s="140" t="s">
        <v>183</v>
      </c>
      <c r="G408" s="140" t="s">
        <v>189</v>
      </c>
      <c r="H408" s="140" t="s">
        <v>13</v>
      </c>
      <c r="I408" s="140" t="s">
        <v>3582</v>
      </c>
    </row>
    <row r="409" spans="1:10" hidden="1" x14ac:dyDescent="0.25">
      <c r="A409" s="50">
        <v>208</v>
      </c>
      <c r="B409" s="140" t="s">
        <v>743</v>
      </c>
      <c r="C409" s="140" t="s">
        <v>1373</v>
      </c>
      <c r="D409" s="140" t="s">
        <v>1374</v>
      </c>
      <c r="E409" s="140" t="s">
        <v>17</v>
      </c>
      <c r="F409" s="140" t="s">
        <v>78</v>
      </c>
      <c r="G409" s="140" t="s">
        <v>1375</v>
      </c>
      <c r="H409" s="140" t="s">
        <v>13</v>
      </c>
      <c r="I409" s="140" t="s">
        <v>3582</v>
      </c>
    </row>
    <row r="410" spans="1:10" hidden="1" x14ac:dyDescent="0.25">
      <c r="A410" s="50">
        <v>209</v>
      </c>
      <c r="B410" s="140" t="s">
        <v>40</v>
      </c>
      <c r="C410" s="140" t="s">
        <v>282</v>
      </c>
      <c r="D410" s="140" t="s">
        <v>283</v>
      </c>
      <c r="E410" s="140" t="s">
        <v>17</v>
      </c>
      <c r="F410" s="140" t="s">
        <v>51</v>
      </c>
      <c r="G410" s="140" t="s">
        <v>284</v>
      </c>
      <c r="H410" s="140" t="s">
        <v>14</v>
      </c>
      <c r="I410" s="140" t="s">
        <v>3583</v>
      </c>
    </row>
    <row r="411" spans="1:10" hidden="1" x14ac:dyDescent="0.25">
      <c r="A411" s="50">
        <v>210</v>
      </c>
      <c r="B411" s="140" t="s">
        <v>743</v>
      </c>
      <c r="C411" s="140" t="s">
        <v>1382</v>
      </c>
      <c r="D411" s="140" t="s">
        <v>1383</v>
      </c>
      <c r="E411" s="140" t="s">
        <v>17</v>
      </c>
      <c r="F411" s="140" t="s">
        <v>78</v>
      </c>
      <c r="G411" s="140" t="s">
        <v>1375</v>
      </c>
      <c r="H411" s="140" t="s">
        <v>13</v>
      </c>
      <c r="I411" s="140" t="s">
        <v>3582</v>
      </c>
    </row>
    <row r="412" spans="1:10" hidden="1" x14ac:dyDescent="0.25">
      <c r="A412" s="50">
        <v>211</v>
      </c>
      <c r="B412" s="140" t="s">
        <v>40</v>
      </c>
      <c r="C412" s="140" t="s">
        <v>1384</v>
      </c>
      <c r="D412" s="140" t="s">
        <v>1385</v>
      </c>
      <c r="E412" s="140" t="s">
        <v>17</v>
      </c>
      <c r="F412" s="140" t="s">
        <v>1388</v>
      </c>
      <c r="G412" s="140" t="s">
        <v>1387</v>
      </c>
      <c r="H412" s="140" t="s">
        <v>13</v>
      </c>
      <c r="I412" s="140" t="s">
        <v>3582</v>
      </c>
    </row>
    <row r="413" spans="1:10" hidden="1" x14ac:dyDescent="0.25">
      <c r="A413" s="50">
        <v>212</v>
      </c>
      <c r="B413" s="140" t="s">
        <v>40</v>
      </c>
      <c r="C413" s="140" t="s">
        <v>1390</v>
      </c>
      <c r="D413" s="140" t="s">
        <v>1391</v>
      </c>
      <c r="E413" s="140" t="s">
        <v>17</v>
      </c>
      <c r="F413" s="140" t="s">
        <v>43</v>
      </c>
      <c r="G413" s="140" t="s">
        <v>3602</v>
      </c>
      <c r="H413" s="140" t="s">
        <v>13</v>
      </c>
      <c r="I413" s="140" t="s">
        <v>3582</v>
      </c>
    </row>
    <row r="414" spans="1:10" hidden="1" x14ac:dyDescent="0.25">
      <c r="A414" s="50">
        <v>213</v>
      </c>
      <c r="B414" s="140" t="s">
        <v>40</v>
      </c>
      <c r="C414" s="140" t="s">
        <v>285</v>
      </c>
      <c r="D414" s="140" t="s">
        <v>286</v>
      </c>
      <c r="E414" s="140" t="s">
        <v>17</v>
      </c>
      <c r="F414" s="140" t="s">
        <v>78</v>
      </c>
      <c r="G414" s="140" t="s">
        <v>287</v>
      </c>
      <c r="H414" s="140" t="s">
        <v>14</v>
      </c>
      <c r="I414" s="140" t="s">
        <v>3583</v>
      </c>
    </row>
    <row r="415" spans="1:10" hidden="1" x14ac:dyDescent="0.25">
      <c r="A415" s="50">
        <v>214</v>
      </c>
      <c r="B415" s="140" t="s">
        <v>743</v>
      </c>
      <c r="C415" s="154" t="s">
        <v>2924</v>
      </c>
      <c r="D415" s="154" t="s">
        <v>2925</v>
      </c>
      <c r="E415" s="140" t="s">
        <v>17</v>
      </c>
      <c r="F415" s="140" t="s">
        <v>1066</v>
      </c>
      <c r="G415" s="140" t="s">
        <v>1066</v>
      </c>
      <c r="H415" s="140" t="s">
        <v>13</v>
      </c>
      <c r="I415" s="140" t="s">
        <v>3582</v>
      </c>
      <c r="J415" s="33">
        <v>44985</v>
      </c>
    </row>
    <row r="416" spans="1:10" hidden="1" x14ac:dyDescent="0.25">
      <c r="A416" s="50">
        <v>215</v>
      </c>
      <c r="B416" s="140" t="s">
        <v>40</v>
      </c>
      <c r="C416" s="140" t="s">
        <v>290</v>
      </c>
      <c r="D416" s="140" t="s">
        <v>291</v>
      </c>
      <c r="E416" s="140" t="s">
        <v>17</v>
      </c>
      <c r="F416" s="140" t="s">
        <v>271</v>
      </c>
      <c r="G416" s="140" t="s">
        <v>292</v>
      </c>
      <c r="H416" s="140" t="s">
        <v>14</v>
      </c>
      <c r="I416" s="140" t="s">
        <v>3599</v>
      </c>
    </row>
    <row r="417" spans="1:10" x14ac:dyDescent="0.25">
      <c r="A417" s="50">
        <v>216</v>
      </c>
      <c r="B417" s="140" t="s">
        <v>40</v>
      </c>
      <c r="C417" s="140" t="s">
        <v>293</v>
      </c>
      <c r="D417" s="140" t="s">
        <v>294</v>
      </c>
      <c r="E417" s="140" t="s">
        <v>17</v>
      </c>
      <c r="F417" s="140" t="s">
        <v>183</v>
      </c>
      <c r="G417" s="140" t="s">
        <v>184</v>
      </c>
      <c r="H417" s="140" t="s">
        <v>14</v>
      </c>
      <c r="I417" s="140" t="s">
        <v>3583</v>
      </c>
    </row>
    <row r="418" spans="1:10" hidden="1" x14ac:dyDescent="0.25">
      <c r="A418" s="50">
        <v>217</v>
      </c>
      <c r="B418" s="140" t="s">
        <v>40</v>
      </c>
      <c r="C418" s="140" t="s">
        <v>295</v>
      </c>
      <c r="D418" s="140" t="s">
        <v>296</v>
      </c>
      <c r="E418" s="140" t="s">
        <v>17</v>
      </c>
      <c r="F418" s="140" t="s">
        <v>51</v>
      </c>
      <c r="G418" s="140" t="s">
        <v>85</v>
      </c>
      <c r="H418" s="140" t="s">
        <v>14</v>
      </c>
      <c r="I418" s="140" t="s">
        <v>3583</v>
      </c>
    </row>
    <row r="419" spans="1:10" hidden="1" x14ac:dyDescent="0.25">
      <c r="A419" s="50">
        <v>218</v>
      </c>
      <c r="B419" s="140" t="s">
        <v>40</v>
      </c>
      <c r="C419" s="140" t="s">
        <v>297</v>
      </c>
      <c r="D419" s="140" t="s">
        <v>298</v>
      </c>
      <c r="E419" s="140" t="s">
        <v>17</v>
      </c>
      <c r="F419" s="140" t="s">
        <v>88</v>
      </c>
      <c r="G419" s="140" t="s">
        <v>299</v>
      </c>
      <c r="H419" s="140" t="s">
        <v>14</v>
      </c>
      <c r="I419" s="140" t="s">
        <v>3583</v>
      </c>
    </row>
    <row r="420" spans="1:10" hidden="1" x14ac:dyDescent="0.25">
      <c r="A420" s="50">
        <v>219</v>
      </c>
      <c r="B420" s="140" t="s">
        <v>743</v>
      </c>
      <c r="C420" s="140" t="s">
        <v>1399</v>
      </c>
      <c r="D420" s="140" t="s">
        <v>1400</v>
      </c>
      <c r="E420" s="140" t="s">
        <v>17</v>
      </c>
      <c r="F420" s="140" t="s">
        <v>78</v>
      </c>
      <c r="G420" s="140" t="s">
        <v>1375</v>
      </c>
      <c r="H420" s="140" t="s">
        <v>13</v>
      </c>
      <c r="I420" s="140" t="s">
        <v>3582</v>
      </c>
    </row>
    <row r="421" spans="1:10" hidden="1" x14ac:dyDescent="0.25">
      <c r="A421" s="50">
        <v>220</v>
      </c>
      <c r="B421" s="140" t="s">
        <v>40</v>
      </c>
      <c r="C421" s="140" t="s">
        <v>1402</v>
      </c>
      <c r="D421" s="140" t="s">
        <v>1403</v>
      </c>
      <c r="E421" s="140" t="s">
        <v>17</v>
      </c>
      <c r="F421" s="140" t="s">
        <v>148</v>
      </c>
      <c r="G421" s="140" t="s">
        <v>712</v>
      </c>
      <c r="H421" s="140" t="s">
        <v>13</v>
      </c>
      <c r="I421" s="140" t="s">
        <v>3582</v>
      </c>
    </row>
    <row r="422" spans="1:10" hidden="1" x14ac:dyDescent="0.25">
      <c r="A422" s="50">
        <v>221</v>
      </c>
      <c r="B422" s="140" t="s">
        <v>40</v>
      </c>
      <c r="C422" s="140" t="s">
        <v>300</v>
      </c>
      <c r="D422" s="140" t="s">
        <v>301</v>
      </c>
      <c r="E422" s="140" t="s">
        <v>17</v>
      </c>
      <c r="F422" s="140" t="s">
        <v>51</v>
      </c>
      <c r="G422" s="140" t="s">
        <v>160</v>
      </c>
      <c r="H422" s="140" t="s">
        <v>14</v>
      </c>
      <c r="I422" s="140" t="s">
        <v>3583</v>
      </c>
    </row>
    <row r="423" spans="1:10" hidden="1" x14ac:dyDescent="0.25">
      <c r="A423" s="50">
        <v>222</v>
      </c>
      <c r="B423" s="140" t="s">
        <v>743</v>
      </c>
      <c r="C423" s="154" t="s">
        <v>2604</v>
      </c>
      <c r="D423" s="154" t="s">
        <v>2605</v>
      </c>
      <c r="E423" s="140" t="s">
        <v>17</v>
      </c>
      <c r="F423" s="140" t="s">
        <v>1066</v>
      </c>
      <c r="G423" s="140" t="s">
        <v>1066</v>
      </c>
      <c r="H423" s="140" t="s">
        <v>13</v>
      </c>
      <c r="I423" s="140" t="s">
        <v>3582</v>
      </c>
      <c r="J423" s="33">
        <v>45109</v>
      </c>
    </row>
    <row r="424" spans="1:10" hidden="1" x14ac:dyDescent="0.25">
      <c r="A424" s="50">
        <v>223</v>
      </c>
      <c r="B424" s="140" t="s">
        <v>40</v>
      </c>
      <c r="C424" s="140" t="s">
        <v>302</v>
      </c>
      <c r="D424" s="140" t="s">
        <v>303</v>
      </c>
      <c r="E424" s="140" t="s">
        <v>17</v>
      </c>
      <c r="F424" s="140" t="s">
        <v>47</v>
      </c>
      <c r="G424" s="140" t="s">
        <v>304</v>
      </c>
      <c r="H424" s="140" t="s">
        <v>14</v>
      </c>
      <c r="I424" s="140" t="s">
        <v>3583</v>
      </c>
    </row>
    <row r="425" spans="1:10" hidden="1" x14ac:dyDescent="0.25">
      <c r="A425" s="50">
        <v>224</v>
      </c>
      <c r="B425" s="140" t="s">
        <v>40</v>
      </c>
      <c r="C425" s="140" t="s">
        <v>305</v>
      </c>
      <c r="D425" s="140" t="s">
        <v>306</v>
      </c>
      <c r="E425" s="140" t="s">
        <v>17</v>
      </c>
      <c r="F425" s="140" t="s">
        <v>78</v>
      </c>
      <c r="G425" s="140" t="s">
        <v>213</v>
      </c>
      <c r="H425" s="140" t="s">
        <v>14</v>
      </c>
      <c r="I425" s="140" t="s">
        <v>3583</v>
      </c>
    </row>
    <row r="426" spans="1:10" x14ac:dyDescent="0.25">
      <c r="A426" s="50">
        <v>225</v>
      </c>
      <c r="B426" s="140" t="s">
        <v>40</v>
      </c>
      <c r="C426" s="140" t="s">
        <v>307</v>
      </c>
      <c r="D426" s="140" t="s">
        <v>308</v>
      </c>
      <c r="E426" s="140" t="s">
        <v>17</v>
      </c>
      <c r="F426" s="140" t="s">
        <v>183</v>
      </c>
      <c r="G426" s="140" t="s">
        <v>184</v>
      </c>
      <c r="H426" s="140" t="s">
        <v>13</v>
      </c>
      <c r="I426" s="140" t="s">
        <v>3582</v>
      </c>
    </row>
    <row r="427" spans="1:10" hidden="1" x14ac:dyDescent="0.25">
      <c r="A427" s="50">
        <v>226</v>
      </c>
      <c r="B427" s="140" t="s">
        <v>40</v>
      </c>
      <c r="C427" s="140" t="s">
        <v>309</v>
      </c>
      <c r="D427" s="140" t="s">
        <v>310</v>
      </c>
      <c r="E427" s="140" t="s">
        <v>17</v>
      </c>
      <c r="F427" s="140" t="s">
        <v>51</v>
      </c>
      <c r="G427" s="140" t="s">
        <v>311</v>
      </c>
      <c r="H427" s="140" t="s">
        <v>14</v>
      </c>
      <c r="I427" s="140" t="s">
        <v>3583</v>
      </c>
    </row>
    <row r="428" spans="1:10" hidden="1" x14ac:dyDescent="0.25">
      <c r="A428" s="50">
        <v>227</v>
      </c>
      <c r="B428" s="140" t="s">
        <v>743</v>
      </c>
      <c r="C428" s="140" t="s">
        <v>1409</v>
      </c>
      <c r="D428" s="140" t="s">
        <v>1410</v>
      </c>
      <c r="E428" s="140" t="s">
        <v>17</v>
      </c>
      <c r="F428" s="140" t="s">
        <v>78</v>
      </c>
      <c r="G428" s="140" t="s">
        <v>1375</v>
      </c>
      <c r="H428" s="140" t="s">
        <v>13</v>
      </c>
      <c r="I428" s="140" t="s">
        <v>3582</v>
      </c>
    </row>
    <row r="429" spans="1:10" hidden="1" x14ac:dyDescent="0.25">
      <c r="A429" s="50">
        <v>228</v>
      </c>
      <c r="B429" s="140" t="s">
        <v>40</v>
      </c>
      <c r="C429" s="140" t="s">
        <v>312</v>
      </c>
      <c r="D429" s="140" t="s">
        <v>313</v>
      </c>
      <c r="E429" s="140" t="s">
        <v>17</v>
      </c>
      <c r="F429" s="140" t="s">
        <v>74</v>
      </c>
      <c r="G429" s="140" t="s">
        <v>112</v>
      </c>
      <c r="H429" s="140" t="s">
        <v>13</v>
      </c>
      <c r="I429" s="140" t="s">
        <v>3582</v>
      </c>
    </row>
    <row r="430" spans="1:10" hidden="1" x14ac:dyDescent="0.25">
      <c r="A430" s="50">
        <v>229</v>
      </c>
      <c r="B430" s="140" t="s">
        <v>40</v>
      </c>
      <c r="C430" s="140" t="s">
        <v>1412</v>
      </c>
      <c r="D430" s="140" t="s">
        <v>1413</v>
      </c>
      <c r="E430" s="140" t="s">
        <v>17</v>
      </c>
      <c r="F430" s="140" t="s">
        <v>142</v>
      </c>
      <c r="G430" s="140" t="s">
        <v>1245</v>
      </c>
      <c r="H430" s="140" t="s">
        <v>13</v>
      </c>
      <c r="I430" s="140" t="s">
        <v>3582</v>
      </c>
    </row>
    <row r="431" spans="1:10" hidden="1" x14ac:dyDescent="0.25">
      <c r="A431" s="50">
        <v>230</v>
      </c>
      <c r="B431" s="140" t="s">
        <v>40</v>
      </c>
      <c r="C431" s="140" t="s">
        <v>314</v>
      </c>
      <c r="D431" s="140" t="s">
        <v>315</v>
      </c>
      <c r="E431" s="140" t="s">
        <v>17</v>
      </c>
      <c r="F431" s="140" t="s">
        <v>51</v>
      </c>
      <c r="G431" s="140" t="s">
        <v>85</v>
      </c>
      <c r="H431" s="140" t="s">
        <v>14</v>
      </c>
      <c r="I431" s="140" t="s">
        <v>3583</v>
      </c>
    </row>
    <row r="432" spans="1:10" hidden="1" x14ac:dyDescent="0.25">
      <c r="A432" s="50">
        <v>231</v>
      </c>
      <c r="B432" s="140" t="s">
        <v>40</v>
      </c>
      <c r="C432" s="140" t="s">
        <v>316</v>
      </c>
      <c r="D432" s="140" t="s">
        <v>317</v>
      </c>
      <c r="E432" s="140" t="s">
        <v>17</v>
      </c>
      <c r="F432" s="140" t="s">
        <v>51</v>
      </c>
      <c r="G432" s="140" t="s">
        <v>2502</v>
      </c>
      <c r="H432" s="140" t="s">
        <v>14</v>
      </c>
      <c r="I432" s="140" t="s">
        <v>3583</v>
      </c>
    </row>
    <row r="433" spans="1:9" hidden="1" x14ac:dyDescent="0.25">
      <c r="A433" s="50">
        <v>232</v>
      </c>
      <c r="B433" s="140" t="s">
        <v>743</v>
      </c>
      <c r="C433" s="140" t="s">
        <v>1417</v>
      </c>
      <c r="D433" s="140" t="s">
        <v>1418</v>
      </c>
      <c r="E433" s="140" t="s">
        <v>17</v>
      </c>
      <c r="F433" s="140" t="s">
        <v>47</v>
      </c>
      <c r="G433" s="140" t="s">
        <v>1419</v>
      </c>
      <c r="H433" s="140" t="s">
        <v>13</v>
      </c>
      <c r="I433" s="140" t="s">
        <v>3582</v>
      </c>
    </row>
    <row r="434" spans="1:9" hidden="1" x14ac:dyDescent="0.25">
      <c r="A434" s="50">
        <v>233</v>
      </c>
      <c r="B434" s="140" t="s">
        <v>743</v>
      </c>
      <c r="C434" s="140" t="s">
        <v>1422</v>
      </c>
      <c r="D434" s="140" t="s">
        <v>1423</v>
      </c>
      <c r="E434" s="140" t="s">
        <v>17</v>
      </c>
      <c r="F434" s="140" t="s">
        <v>47</v>
      </c>
      <c r="G434" s="140" t="s">
        <v>1419</v>
      </c>
      <c r="H434" s="140" t="s">
        <v>13</v>
      </c>
      <c r="I434" s="140" t="s">
        <v>3582</v>
      </c>
    </row>
    <row r="435" spans="1:9" hidden="1" x14ac:dyDescent="0.25">
      <c r="A435" s="50">
        <v>234</v>
      </c>
      <c r="B435" s="140" t="s">
        <v>743</v>
      </c>
      <c r="C435" s="140" t="s">
        <v>1426</v>
      </c>
      <c r="D435" s="140" t="s">
        <v>1427</v>
      </c>
      <c r="E435" s="140" t="s">
        <v>17</v>
      </c>
      <c r="F435" s="140" t="s">
        <v>78</v>
      </c>
      <c r="G435" s="140" t="s">
        <v>1375</v>
      </c>
      <c r="H435" s="140" t="s">
        <v>13</v>
      </c>
      <c r="I435" s="140" t="s">
        <v>3582</v>
      </c>
    </row>
    <row r="436" spans="1:9" hidden="1" x14ac:dyDescent="0.25">
      <c r="A436" s="50">
        <v>235</v>
      </c>
      <c r="B436" s="140" t="s">
        <v>743</v>
      </c>
      <c r="C436" s="140" t="s">
        <v>1429</v>
      </c>
      <c r="D436" s="140" t="s">
        <v>1430</v>
      </c>
      <c r="E436" s="140" t="s">
        <v>17</v>
      </c>
      <c r="F436" s="140" t="s">
        <v>47</v>
      </c>
      <c r="G436" s="140" t="s">
        <v>1419</v>
      </c>
      <c r="H436" s="140" t="s">
        <v>13</v>
      </c>
      <c r="I436" s="140" t="s">
        <v>3582</v>
      </c>
    </row>
    <row r="437" spans="1:9" hidden="1" x14ac:dyDescent="0.25">
      <c r="A437" s="50">
        <v>236</v>
      </c>
      <c r="B437" s="140" t="s">
        <v>40</v>
      </c>
      <c r="C437" s="140" t="s">
        <v>319</v>
      </c>
      <c r="D437" s="140" t="s">
        <v>320</v>
      </c>
      <c r="E437" s="140" t="s">
        <v>17</v>
      </c>
      <c r="F437" s="140" t="s">
        <v>115</v>
      </c>
      <c r="G437" s="140" t="s">
        <v>116</v>
      </c>
      <c r="H437" s="140" t="s">
        <v>14</v>
      </c>
      <c r="I437" s="140" t="s">
        <v>3583</v>
      </c>
    </row>
    <row r="438" spans="1:9" hidden="1" x14ac:dyDescent="0.25">
      <c r="A438" s="50">
        <v>237</v>
      </c>
      <c r="B438" s="140" t="s">
        <v>40</v>
      </c>
      <c r="C438" s="140" t="s">
        <v>1431</v>
      </c>
      <c r="D438" s="140" t="s">
        <v>1432</v>
      </c>
      <c r="E438" s="140" t="s">
        <v>17</v>
      </c>
      <c r="F438" s="140" t="s">
        <v>271</v>
      </c>
      <c r="G438" s="140" t="s">
        <v>665</v>
      </c>
      <c r="H438" s="140" t="s">
        <v>13</v>
      </c>
      <c r="I438" s="140" t="s">
        <v>3582</v>
      </c>
    </row>
    <row r="439" spans="1:9" hidden="1" x14ac:dyDescent="0.25">
      <c r="A439" s="50">
        <v>238</v>
      </c>
      <c r="B439" s="140" t="s">
        <v>40</v>
      </c>
      <c r="C439" s="140" t="s">
        <v>321</v>
      </c>
      <c r="D439" s="140" t="s">
        <v>322</v>
      </c>
      <c r="E439" s="140" t="s">
        <v>17</v>
      </c>
      <c r="F439" s="140" t="s">
        <v>130</v>
      </c>
      <c r="G439" s="140" t="s">
        <v>323</v>
      </c>
      <c r="H439" s="140" t="s">
        <v>14</v>
      </c>
      <c r="I439" s="140" t="s">
        <v>3583</v>
      </c>
    </row>
    <row r="440" spans="1:9" x14ac:dyDescent="0.25">
      <c r="A440" s="50">
        <v>239</v>
      </c>
      <c r="B440" s="140" t="s">
        <v>40</v>
      </c>
      <c r="C440" s="140" t="s">
        <v>324</v>
      </c>
      <c r="D440" s="140" t="s">
        <v>325</v>
      </c>
      <c r="E440" s="140" t="s">
        <v>17</v>
      </c>
      <c r="F440" s="140" t="s">
        <v>183</v>
      </c>
      <c r="G440" s="140" t="s">
        <v>184</v>
      </c>
      <c r="H440" s="140" t="s">
        <v>14</v>
      </c>
      <c r="I440" s="140" t="s">
        <v>3583</v>
      </c>
    </row>
    <row r="441" spans="1:9" hidden="1" x14ac:dyDescent="0.25">
      <c r="A441" s="50">
        <v>240</v>
      </c>
      <c r="B441" s="140" t="s">
        <v>40</v>
      </c>
      <c r="C441" s="140" t="s">
        <v>2944</v>
      </c>
      <c r="D441" s="140" t="s">
        <v>2945</v>
      </c>
      <c r="E441" s="140" t="s">
        <v>17</v>
      </c>
      <c r="F441" s="140" t="s">
        <v>43</v>
      </c>
      <c r="G441" s="140" t="s">
        <v>3603</v>
      </c>
      <c r="H441" s="140" t="s">
        <v>13</v>
      </c>
      <c r="I441" s="140" t="s">
        <v>3582</v>
      </c>
    </row>
    <row r="442" spans="1:9" hidden="1" x14ac:dyDescent="0.25">
      <c r="A442" s="50">
        <v>241</v>
      </c>
      <c r="B442" s="140" t="s">
        <v>40</v>
      </c>
      <c r="C442" s="140" t="s">
        <v>330</v>
      </c>
      <c r="D442" s="140" t="s">
        <v>331</v>
      </c>
      <c r="E442" s="140" t="s">
        <v>17</v>
      </c>
      <c r="F442" s="140" t="s">
        <v>115</v>
      </c>
      <c r="G442" s="140" t="s">
        <v>332</v>
      </c>
      <c r="H442" s="140" t="s">
        <v>14</v>
      </c>
      <c r="I442" s="140" t="s">
        <v>3583</v>
      </c>
    </row>
    <row r="443" spans="1:9" hidden="1" x14ac:dyDescent="0.25">
      <c r="A443" s="50">
        <v>242</v>
      </c>
      <c r="B443" s="140" t="s">
        <v>40</v>
      </c>
      <c r="C443" s="140" t="s">
        <v>333</v>
      </c>
      <c r="D443" s="140" t="s">
        <v>334</v>
      </c>
      <c r="E443" s="140" t="s">
        <v>17</v>
      </c>
      <c r="F443" s="140" t="s">
        <v>78</v>
      </c>
      <c r="G443" s="140" t="s">
        <v>335</v>
      </c>
      <c r="H443" s="140" t="s">
        <v>14</v>
      </c>
      <c r="I443" s="140" t="s">
        <v>3583</v>
      </c>
    </row>
    <row r="444" spans="1:9" hidden="1" x14ac:dyDescent="0.25">
      <c r="A444" s="50">
        <v>243</v>
      </c>
      <c r="B444" s="140" t="s">
        <v>743</v>
      </c>
      <c r="C444" s="140" t="s">
        <v>1442</v>
      </c>
      <c r="D444" s="140" t="s">
        <v>1443</v>
      </c>
      <c r="E444" s="140" t="s">
        <v>17</v>
      </c>
      <c r="F444" s="140" t="s">
        <v>78</v>
      </c>
      <c r="G444" s="140" t="s">
        <v>1375</v>
      </c>
      <c r="H444" s="140" t="s">
        <v>13</v>
      </c>
      <c r="I444" s="140" t="s">
        <v>3582</v>
      </c>
    </row>
    <row r="445" spans="1:9" hidden="1" x14ac:dyDescent="0.25">
      <c r="A445" s="50">
        <v>244</v>
      </c>
      <c r="B445" s="140" t="s">
        <v>40</v>
      </c>
      <c r="C445" s="140" t="s">
        <v>336</v>
      </c>
      <c r="D445" s="140" t="s">
        <v>337</v>
      </c>
      <c r="E445" s="140" t="s">
        <v>17</v>
      </c>
      <c r="F445" s="140" t="s">
        <v>78</v>
      </c>
      <c r="G445" s="140" t="s">
        <v>102</v>
      </c>
      <c r="H445" s="140" t="s">
        <v>14</v>
      </c>
      <c r="I445" s="140" t="s">
        <v>3583</v>
      </c>
    </row>
    <row r="446" spans="1:9" hidden="1" x14ac:dyDescent="0.25">
      <c r="A446" s="50">
        <v>245</v>
      </c>
      <c r="B446" s="140" t="s">
        <v>40</v>
      </c>
      <c r="C446" s="140" t="s">
        <v>2951</v>
      </c>
      <c r="D446" s="140" t="s">
        <v>2952</v>
      </c>
      <c r="E446" s="140" t="s">
        <v>17</v>
      </c>
      <c r="F446" s="140" t="s">
        <v>2438</v>
      </c>
      <c r="G446" s="140" t="s">
        <v>3604</v>
      </c>
      <c r="H446" s="140" t="s">
        <v>13</v>
      </c>
      <c r="I446" s="140" t="s">
        <v>3582</v>
      </c>
    </row>
    <row r="447" spans="1:9" hidden="1" x14ac:dyDescent="0.25">
      <c r="A447" s="50">
        <v>246</v>
      </c>
      <c r="B447" s="140" t="s">
        <v>40</v>
      </c>
      <c r="C447" s="140" t="s">
        <v>338</v>
      </c>
      <c r="D447" s="140" t="s">
        <v>339</v>
      </c>
      <c r="E447" s="140" t="s">
        <v>17</v>
      </c>
      <c r="F447" s="140" t="s">
        <v>51</v>
      </c>
      <c r="G447" s="140" t="s">
        <v>340</v>
      </c>
      <c r="H447" s="140" t="s">
        <v>14</v>
      </c>
      <c r="I447" s="140" t="s">
        <v>3599</v>
      </c>
    </row>
    <row r="448" spans="1:9" hidden="1" x14ac:dyDescent="0.25">
      <c r="A448" s="50">
        <v>247</v>
      </c>
      <c r="B448" s="140" t="s">
        <v>40</v>
      </c>
      <c r="C448" s="140" t="s">
        <v>341</v>
      </c>
      <c r="D448" s="140" t="s">
        <v>342</v>
      </c>
      <c r="E448" s="140" t="s">
        <v>17</v>
      </c>
      <c r="F448" s="140" t="s">
        <v>78</v>
      </c>
      <c r="G448" s="140" t="s">
        <v>343</v>
      </c>
      <c r="H448" s="140" t="s">
        <v>14</v>
      </c>
      <c r="I448" s="140" t="s">
        <v>3583</v>
      </c>
    </row>
    <row r="449" spans="1:9" hidden="1" x14ac:dyDescent="0.25">
      <c r="A449" s="50">
        <v>248</v>
      </c>
      <c r="B449" s="140" t="s">
        <v>40</v>
      </c>
      <c r="C449" s="140" t="s">
        <v>2566</v>
      </c>
      <c r="D449" s="140" t="s">
        <v>2567</v>
      </c>
      <c r="E449" s="140" t="s">
        <v>17</v>
      </c>
      <c r="F449" s="140" t="s">
        <v>51</v>
      </c>
      <c r="G449" s="140" t="s">
        <v>99</v>
      </c>
      <c r="H449" s="140" t="s">
        <v>14</v>
      </c>
      <c r="I449" s="140" t="s">
        <v>3583</v>
      </c>
    </row>
    <row r="450" spans="1:9" hidden="1" x14ac:dyDescent="0.25">
      <c r="A450" s="50">
        <v>249</v>
      </c>
      <c r="B450" s="140" t="s">
        <v>40</v>
      </c>
      <c r="C450" s="140" t="s">
        <v>1448</v>
      </c>
      <c r="D450" s="140" t="s">
        <v>1449</v>
      </c>
      <c r="E450" s="140" t="s">
        <v>17</v>
      </c>
      <c r="F450" s="140" t="s">
        <v>43</v>
      </c>
      <c r="G450" s="140" t="s">
        <v>1580</v>
      </c>
      <c r="H450" s="140" t="s">
        <v>13</v>
      </c>
      <c r="I450" s="140" t="s">
        <v>3582</v>
      </c>
    </row>
    <row r="451" spans="1:9" hidden="1" x14ac:dyDescent="0.25">
      <c r="A451" s="50">
        <v>250</v>
      </c>
      <c r="B451" s="140" t="s">
        <v>40</v>
      </c>
      <c r="C451" s="140" t="s">
        <v>344</v>
      </c>
      <c r="D451" s="140" t="s">
        <v>345</v>
      </c>
      <c r="E451" s="140" t="s">
        <v>17</v>
      </c>
      <c r="F451" s="140" t="s">
        <v>173</v>
      </c>
      <c r="G451" s="140" t="s">
        <v>346</v>
      </c>
      <c r="H451" s="140" t="s">
        <v>13</v>
      </c>
      <c r="I451" s="140" t="s">
        <v>3582</v>
      </c>
    </row>
    <row r="452" spans="1:9" hidden="1" x14ac:dyDescent="0.25">
      <c r="A452" s="50">
        <v>251</v>
      </c>
      <c r="B452" s="140" t="s">
        <v>40</v>
      </c>
      <c r="C452" s="140" t="s">
        <v>2563</v>
      </c>
      <c r="D452" s="140" t="s">
        <v>2564</v>
      </c>
      <c r="E452" s="140" t="s">
        <v>17</v>
      </c>
      <c r="F452" s="140" t="s">
        <v>51</v>
      </c>
      <c r="G452" s="140" t="s">
        <v>82</v>
      </c>
      <c r="H452" s="140" t="s">
        <v>14</v>
      </c>
      <c r="I452" s="140" t="s">
        <v>3583</v>
      </c>
    </row>
    <row r="453" spans="1:9" hidden="1" x14ac:dyDescent="0.25">
      <c r="A453" s="50">
        <v>252</v>
      </c>
      <c r="B453" s="140" t="s">
        <v>40</v>
      </c>
      <c r="C453" s="140" t="s">
        <v>2621</v>
      </c>
      <c r="D453" s="140" t="s">
        <v>2961</v>
      </c>
      <c r="E453" s="140" t="s">
        <v>17</v>
      </c>
      <c r="F453" s="140" t="s">
        <v>115</v>
      </c>
      <c r="G453" s="140" t="s">
        <v>134</v>
      </c>
      <c r="H453" s="140" t="s">
        <v>13</v>
      </c>
      <c r="I453" s="140" t="s">
        <v>3582</v>
      </c>
    </row>
    <row r="454" spans="1:9" hidden="1" x14ac:dyDescent="0.25">
      <c r="A454" s="50">
        <v>253</v>
      </c>
      <c r="B454" s="140" t="s">
        <v>40</v>
      </c>
      <c r="C454" s="140" t="s">
        <v>347</v>
      </c>
      <c r="D454" s="140" t="s">
        <v>348</v>
      </c>
      <c r="E454" s="140" t="s">
        <v>17</v>
      </c>
      <c r="F454" s="140" t="s">
        <v>130</v>
      </c>
      <c r="G454" s="140" t="s">
        <v>349</v>
      </c>
      <c r="H454" s="140" t="s">
        <v>14</v>
      </c>
      <c r="I454" s="140" t="s">
        <v>3583</v>
      </c>
    </row>
    <row r="455" spans="1:9" hidden="1" x14ac:dyDescent="0.25">
      <c r="A455" s="50">
        <v>254</v>
      </c>
      <c r="B455" s="140" t="s">
        <v>40</v>
      </c>
      <c r="C455" s="140" t="s">
        <v>350</v>
      </c>
      <c r="D455" s="140" t="s">
        <v>351</v>
      </c>
      <c r="E455" s="140" t="s">
        <v>17</v>
      </c>
      <c r="F455" s="140" t="s">
        <v>130</v>
      </c>
      <c r="G455" s="140" t="s">
        <v>352</v>
      </c>
      <c r="H455" s="140" t="s">
        <v>14</v>
      </c>
      <c r="I455" s="140" t="s">
        <v>3583</v>
      </c>
    </row>
    <row r="456" spans="1:9" hidden="1" x14ac:dyDescent="0.25">
      <c r="A456" s="50">
        <v>255</v>
      </c>
      <c r="B456" s="140" t="s">
        <v>40</v>
      </c>
      <c r="C456" s="140" t="s">
        <v>1346</v>
      </c>
      <c r="D456" s="140" t="s">
        <v>2561</v>
      </c>
      <c r="E456" s="140" t="s">
        <v>17</v>
      </c>
      <c r="F456" s="140" t="s">
        <v>51</v>
      </c>
      <c r="G456" s="140" t="s">
        <v>160</v>
      </c>
      <c r="H456" s="140" t="s">
        <v>14</v>
      </c>
      <c r="I456" s="140" t="s">
        <v>3583</v>
      </c>
    </row>
    <row r="457" spans="1:9" hidden="1" x14ac:dyDescent="0.25">
      <c r="A457" s="50">
        <v>256</v>
      </c>
      <c r="B457" s="150" t="s">
        <v>40</v>
      </c>
      <c r="C457" s="150" t="s">
        <v>1456</v>
      </c>
      <c r="D457" s="150" t="s">
        <v>1457</v>
      </c>
      <c r="E457" s="150" t="s">
        <v>17</v>
      </c>
      <c r="F457" s="140" t="s">
        <v>105</v>
      </c>
      <c r="G457" s="140" t="s">
        <v>2534</v>
      </c>
      <c r="H457" s="140" t="s">
        <v>14</v>
      </c>
      <c r="I457" s="140" t="s">
        <v>3583</v>
      </c>
    </row>
    <row r="458" spans="1:9" hidden="1" x14ac:dyDescent="0.25">
      <c r="A458" s="50">
        <v>257</v>
      </c>
      <c r="B458" s="140" t="s">
        <v>40</v>
      </c>
      <c r="C458" s="140" t="s">
        <v>353</v>
      </c>
      <c r="D458" s="140" t="s">
        <v>354</v>
      </c>
      <c r="E458" s="140" t="s">
        <v>17</v>
      </c>
      <c r="F458" s="140" t="s">
        <v>328</v>
      </c>
      <c r="G458" s="140" t="s">
        <v>355</v>
      </c>
      <c r="H458" s="140" t="s">
        <v>14</v>
      </c>
      <c r="I458" s="140" t="s">
        <v>3583</v>
      </c>
    </row>
    <row r="459" spans="1:9" hidden="1" x14ac:dyDescent="0.25">
      <c r="A459" s="50">
        <v>258</v>
      </c>
      <c r="B459" s="140" t="s">
        <v>40</v>
      </c>
      <c r="C459" s="140" t="s">
        <v>356</v>
      </c>
      <c r="D459" s="140" t="s">
        <v>357</v>
      </c>
      <c r="E459" s="140" t="s">
        <v>17</v>
      </c>
      <c r="F459" s="140" t="s">
        <v>115</v>
      </c>
      <c r="G459" s="140" t="s">
        <v>134</v>
      </c>
      <c r="H459" s="140" t="s">
        <v>14</v>
      </c>
      <c r="I459" s="140" t="s">
        <v>3583</v>
      </c>
    </row>
    <row r="460" spans="1:9" hidden="1" x14ac:dyDescent="0.25">
      <c r="A460" s="50">
        <v>259</v>
      </c>
      <c r="B460" s="140" t="s">
        <v>40</v>
      </c>
      <c r="C460" s="140" t="s">
        <v>359</v>
      </c>
      <c r="D460" s="140" t="s">
        <v>360</v>
      </c>
      <c r="E460" s="140" t="s">
        <v>17</v>
      </c>
      <c r="F460" s="140" t="s">
        <v>148</v>
      </c>
      <c r="G460" s="140" t="s">
        <v>149</v>
      </c>
      <c r="H460" s="140" t="s">
        <v>14</v>
      </c>
      <c r="I460" s="140" t="s">
        <v>3583</v>
      </c>
    </row>
    <row r="461" spans="1:9" hidden="1" x14ac:dyDescent="0.25">
      <c r="A461" s="50">
        <v>260</v>
      </c>
      <c r="B461" s="140" t="s">
        <v>40</v>
      </c>
      <c r="C461" s="140" t="s">
        <v>361</v>
      </c>
      <c r="D461" s="140" t="s">
        <v>362</v>
      </c>
      <c r="E461" s="140" t="s">
        <v>17</v>
      </c>
      <c r="F461" s="140" t="s">
        <v>51</v>
      </c>
      <c r="G461" s="140" t="s">
        <v>71</v>
      </c>
      <c r="H461" s="140" t="s">
        <v>14</v>
      </c>
      <c r="I461" s="140" t="s">
        <v>3583</v>
      </c>
    </row>
    <row r="462" spans="1:9" hidden="1" x14ac:dyDescent="0.25">
      <c r="A462" s="50">
        <v>261</v>
      </c>
      <c r="B462" s="140" t="s">
        <v>743</v>
      </c>
      <c r="C462" s="140" t="s">
        <v>1467</v>
      </c>
      <c r="D462" s="140" t="s">
        <v>1468</v>
      </c>
      <c r="E462" s="140" t="s">
        <v>17</v>
      </c>
      <c r="F462" s="140" t="s">
        <v>105</v>
      </c>
      <c r="G462" s="140" t="s">
        <v>105</v>
      </c>
      <c r="H462" s="140" t="s">
        <v>13</v>
      </c>
      <c r="I462" s="140" t="s">
        <v>3582</v>
      </c>
    </row>
    <row r="463" spans="1:9" hidden="1" x14ac:dyDescent="0.25">
      <c r="A463" s="50">
        <v>262</v>
      </c>
      <c r="B463" s="140" t="s">
        <v>40</v>
      </c>
      <c r="C463" s="140" t="s">
        <v>363</v>
      </c>
      <c r="D463" s="140" t="s">
        <v>364</v>
      </c>
      <c r="E463" s="140" t="s">
        <v>17</v>
      </c>
      <c r="F463" s="140" t="s">
        <v>148</v>
      </c>
      <c r="G463" s="140" t="s">
        <v>149</v>
      </c>
      <c r="H463" s="140" t="s">
        <v>14</v>
      </c>
      <c r="I463" s="140" t="s">
        <v>3583</v>
      </c>
    </row>
    <row r="464" spans="1:9" hidden="1" x14ac:dyDescent="0.25">
      <c r="A464" s="50">
        <v>263</v>
      </c>
      <c r="B464" s="140" t="s">
        <v>40</v>
      </c>
      <c r="C464" s="140" t="s">
        <v>366</v>
      </c>
      <c r="D464" s="140" t="s">
        <v>367</v>
      </c>
      <c r="E464" s="140" t="s">
        <v>17</v>
      </c>
      <c r="F464" s="140" t="s">
        <v>148</v>
      </c>
      <c r="G464" s="140" t="s">
        <v>365</v>
      </c>
      <c r="H464" s="140" t="s">
        <v>14</v>
      </c>
      <c r="I464" s="140" t="s">
        <v>3583</v>
      </c>
    </row>
    <row r="465" spans="1:9" hidden="1" x14ac:dyDescent="0.25">
      <c r="A465" s="50">
        <v>264</v>
      </c>
      <c r="B465" s="140" t="s">
        <v>40</v>
      </c>
      <c r="C465" s="140" t="s">
        <v>1470</v>
      </c>
      <c r="D465" s="140" t="s">
        <v>1471</v>
      </c>
      <c r="E465" s="140" t="s">
        <v>17</v>
      </c>
      <c r="F465" s="140" t="s">
        <v>148</v>
      </c>
      <c r="G465" s="140" t="s">
        <v>1472</v>
      </c>
      <c r="H465" s="140" t="s">
        <v>13</v>
      </c>
      <c r="I465" s="140" t="s">
        <v>3582</v>
      </c>
    </row>
    <row r="466" spans="1:9" hidden="1" x14ac:dyDescent="0.25">
      <c r="A466" s="50">
        <v>265</v>
      </c>
      <c r="B466" s="140" t="s">
        <v>40</v>
      </c>
      <c r="C466" s="140" t="s">
        <v>369</v>
      </c>
      <c r="D466" s="140" t="s">
        <v>370</v>
      </c>
      <c r="E466" s="140" t="s">
        <v>17</v>
      </c>
      <c r="F466" s="140" t="s">
        <v>371</v>
      </c>
      <c r="G466" s="140" t="s">
        <v>372</v>
      </c>
      <c r="H466" s="140" t="s">
        <v>14</v>
      </c>
      <c r="I466" s="140" t="s">
        <v>3583</v>
      </c>
    </row>
    <row r="467" spans="1:9" x14ac:dyDescent="0.25">
      <c r="A467" s="50">
        <v>266</v>
      </c>
      <c r="B467" s="140" t="s">
        <v>40</v>
      </c>
      <c r="C467" s="140" t="s">
        <v>373</v>
      </c>
      <c r="D467" s="140" t="s">
        <v>374</v>
      </c>
      <c r="E467" s="140" t="s">
        <v>17</v>
      </c>
      <c r="F467" s="140" t="s">
        <v>183</v>
      </c>
      <c r="G467" s="140" t="s">
        <v>184</v>
      </c>
      <c r="H467" s="140" t="s">
        <v>14</v>
      </c>
      <c r="I467" s="140" t="s">
        <v>3583</v>
      </c>
    </row>
    <row r="468" spans="1:9" hidden="1" x14ac:dyDescent="0.25">
      <c r="A468" s="50">
        <v>267</v>
      </c>
      <c r="B468" s="140" t="s">
        <v>40</v>
      </c>
      <c r="C468" s="140" t="s">
        <v>375</v>
      </c>
      <c r="D468" s="140" t="s">
        <v>376</v>
      </c>
      <c r="E468" s="140" t="s">
        <v>17</v>
      </c>
      <c r="F468" s="140" t="s">
        <v>92</v>
      </c>
      <c r="G468" s="140" t="s">
        <v>2445</v>
      </c>
      <c r="H468" s="140" t="s">
        <v>14</v>
      </c>
      <c r="I468" s="140" t="s">
        <v>3583</v>
      </c>
    </row>
    <row r="469" spans="1:9" hidden="1" x14ac:dyDescent="0.25">
      <c r="A469" s="50">
        <v>268</v>
      </c>
      <c r="B469" s="140" t="s">
        <v>40</v>
      </c>
      <c r="C469" s="140" t="s">
        <v>378</v>
      </c>
      <c r="D469" s="140" t="s">
        <v>379</v>
      </c>
      <c r="E469" s="140" t="s">
        <v>17</v>
      </c>
      <c r="F469" s="140" t="s">
        <v>47</v>
      </c>
      <c r="G469" s="140" t="s">
        <v>380</v>
      </c>
      <c r="H469" s="140" t="s">
        <v>14</v>
      </c>
      <c r="I469" s="140" t="s">
        <v>3583</v>
      </c>
    </row>
    <row r="470" spans="1:9" hidden="1" x14ac:dyDescent="0.25">
      <c r="A470" s="50">
        <v>269</v>
      </c>
      <c r="B470" s="140" t="s">
        <v>40</v>
      </c>
      <c r="C470" s="140" t="s">
        <v>381</v>
      </c>
      <c r="D470" s="140" t="s">
        <v>382</v>
      </c>
      <c r="E470" s="140" t="s">
        <v>17</v>
      </c>
      <c r="F470" s="140" t="s">
        <v>121</v>
      </c>
      <c r="G470" s="140" t="s">
        <v>383</v>
      </c>
      <c r="H470" s="140" t="s">
        <v>14</v>
      </c>
      <c r="I470" s="140" t="s">
        <v>3583</v>
      </c>
    </row>
    <row r="471" spans="1:9" hidden="1" x14ac:dyDescent="0.25">
      <c r="A471" s="50">
        <v>270</v>
      </c>
      <c r="B471" s="140" t="s">
        <v>40</v>
      </c>
      <c r="C471" s="140" t="s">
        <v>384</v>
      </c>
      <c r="D471" s="140" t="s">
        <v>385</v>
      </c>
      <c r="E471" s="140" t="s">
        <v>17</v>
      </c>
      <c r="F471" s="140" t="s">
        <v>115</v>
      </c>
      <c r="G471" s="140" t="s">
        <v>332</v>
      </c>
      <c r="H471" s="140" t="s">
        <v>14</v>
      </c>
      <c r="I471" s="140" t="s">
        <v>3583</v>
      </c>
    </row>
    <row r="472" spans="1:9" hidden="1" x14ac:dyDescent="0.25">
      <c r="A472" s="50">
        <v>271</v>
      </c>
      <c r="B472" s="140" t="s">
        <v>40</v>
      </c>
      <c r="C472" s="140" t="s">
        <v>386</v>
      </c>
      <c r="D472" s="140" t="s">
        <v>387</v>
      </c>
      <c r="E472" s="140" t="s">
        <v>17</v>
      </c>
      <c r="F472" s="140" t="s">
        <v>130</v>
      </c>
      <c r="G472" s="140" t="s">
        <v>195</v>
      </c>
      <c r="H472" s="140" t="s">
        <v>14</v>
      </c>
      <c r="I472" s="140" t="s">
        <v>3583</v>
      </c>
    </row>
    <row r="473" spans="1:9" hidden="1" x14ac:dyDescent="0.25">
      <c r="A473" s="50">
        <v>272</v>
      </c>
      <c r="B473" s="140" t="s">
        <v>743</v>
      </c>
      <c r="C473" s="140" t="s">
        <v>1483</v>
      </c>
      <c r="D473" t="s">
        <v>1484</v>
      </c>
      <c r="E473" s="140" t="s">
        <v>23</v>
      </c>
      <c r="F473" s="140" t="s">
        <v>78</v>
      </c>
      <c r="G473" s="140" t="s">
        <v>1375</v>
      </c>
      <c r="H473" s="140" t="s">
        <v>13</v>
      </c>
      <c r="I473" s="140" t="s">
        <v>3582</v>
      </c>
    </row>
    <row r="474" spans="1:9" hidden="1" x14ac:dyDescent="0.25">
      <c r="A474" s="50">
        <v>273</v>
      </c>
      <c r="B474" s="140" t="s">
        <v>40</v>
      </c>
      <c r="C474" s="140" t="s">
        <v>388</v>
      </c>
      <c r="D474" s="140" t="s">
        <v>389</v>
      </c>
      <c r="E474" s="140" t="s">
        <v>17</v>
      </c>
      <c r="F474" s="140" t="s">
        <v>148</v>
      </c>
      <c r="G474" s="140" t="s">
        <v>365</v>
      </c>
      <c r="H474" s="140" t="s">
        <v>14</v>
      </c>
      <c r="I474" s="140" t="s">
        <v>3583</v>
      </c>
    </row>
    <row r="475" spans="1:9" x14ac:dyDescent="0.25">
      <c r="A475" s="50">
        <v>274</v>
      </c>
      <c r="B475" s="140" t="s">
        <v>40</v>
      </c>
      <c r="C475" s="140" t="s">
        <v>390</v>
      </c>
      <c r="D475" s="140" t="s">
        <v>391</v>
      </c>
      <c r="E475" s="140" t="s">
        <v>17</v>
      </c>
      <c r="F475" s="140" t="s">
        <v>183</v>
      </c>
      <c r="G475" s="140" t="s">
        <v>184</v>
      </c>
      <c r="H475" s="140" t="s">
        <v>14</v>
      </c>
      <c r="I475" s="140" t="s">
        <v>3583</v>
      </c>
    </row>
    <row r="476" spans="1:9" x14ac:dyDescent="0.25">
      <c r="A476" s="50">
        <v>275</v>
      </c>
      <c r="B476" s="140" t="s">
        <v>40</v>
      </c>
      <c r="C476" s="140" t="s">
        <v>394</v>
      </c>
      <c r="D476" s="140" t="s">
        <v>395</v>
      </c>
      <c r="E476" s="140" t="s">
        <v>17</v>
      </c>
      <c r="F476" s="140" t="s">
        <v>183</v>
      </c>
      <c r="G476" s="140" t="s">
        <v>184</v>
      </c>
      <c r="H476" s="140" t="s">
        <v>14</v>
      </c>
      <c r="I476" s="140" t="s">
        <v>3583</v>
      </c>
    </row>
    <row r="477" spans="1:9" hidden="1" x14ac:dyDescent="0.25">
      <c r="A477" s="50">
        <v>276</v>
      </c>
      <c r="B477" s="140" t="s">
        <v>40</v>
      </c>
      <c r="C477" s="140" t="s">
        <v>1488</v>
      </c>
      <c r="D477" s="140" t="s">
        <v>1489</v>
      </c>
      <c r="E477" s="140" t="s">
        <v>17</v>
      </c>
      <c r="F477" s="140" t="s">
        <v>88</v>
      </c>
      <c r="G477" s="140" t="s">
        <v>3605</v>
      </c>
      <c r="H477" s="140" t="s">
        <v>13</v>
      </c>
      <c r="I477" s="140" t="s">
        <v>3582</v>
      </c>
    </row>
    <row r="478" spans="1:9" hidden="1" x14ac:dyDescent="0.25">
      <c r="A478" s="50">
        <v>277</v>
      </c>
      <c r="B478" s="140" t="s">
        <v>40</v>
      </c>
      <c r="C478" s="140" t="s">
        <v>2990</v>
      </c>
      <c r="D478" s="140" t="s">
        <v>2991</v>
      </c>
      <c r="E478" s="140" t="s">
        <v>17</v>
      </c>
      <c r="F478" s="140" t="s">
        <v>43</v>
      </c>
      <c r="G478" s="140" t="s">
        <v>1192</v>
      </c>
      <c r="H478" s="140" t="s">
        <v>13</v>
      </c>
      <c r="I478" s="140" t="s">
        <v>3582</v>
      </c>
    </row>
    <row r="479" spans="1:9" hidden="1" x14ac:dyDescent="0.25">
      <c r="A479" s="50">
        <v>278</v>
      </c>
      <c r="B479" s="140" t="s">
        <v>40</v>
      </c>
      <c r="C479" s="140" t="s">
        <v>1491</v>
      </c>
      <c r="D479" s="140" t="s">
        <v>1492</v>
      </c>
      <c r="E479" s="140" t="s">
        <v>17</v>
      </c>
      <c r="F479" s="140" t="s">
        <v>88</v>
      </c>
      <c r="G479" s="140" t="s">
        <v>3606</v>
      </c>
      <c r="H479" s="140" t="s">
        <v>13</v>
      </c>
      <c r="I479" s="140" t="s">
        <v>3582</v>
      </c>
    </row>
    <row r="480" spans="1:9" hidden="1" x14ac:dyDescent="0.25">
      <c r="A480" s="50">
        <v>279</v>
      </c>
      <c r="B480" s="140" t="s">
        <v>40</v>
      </c>
      <c r="C480" s="140" t="s">
        <v>396</v>
      </c>
      <c r="D480" s="140" t="s">
        <v>397</v>
      </c>
      <c r="E480" s="140" t="s">
        <v>17</v>
      </c>
      <c r="F480" s="140" t="s">
        <v>51</v>
      </c>
      <c r="G480" s="140" t="s">
        <v>71</v>
      </c>
      <c r="H480" s="140" t="s">
        <v>14</v>
      </c>
      <c r="I480" s="140" t="s">
        <v>3583</v>
      </c>
    </row>
    <row r="481" spans="1:9" hidden="1" x14ac:dyDescent="0.25">
      <c r="A481" s="50">
        <v>280</v>
      </c>
      <c r="B481" s="140" t="s">
        <v>40</v>
      </c>
      <c r="C481" s="140" t="s">
        <v>398</v>
      </c>
      <c r="D481" s="140" t="s">
        <v>399</v>
      </c>
      <c r="E481" s="140" t="s">
        <v>17</v>
      </c>
      <c r="F481" s="140" t="s">
        <v>51</v>
      </c>
      <c r="G481" s="140" t="s">
        <v>99</v>
      </c>
      <c r="H481" s="140" t="s">
        <v>14</v>
      </c>
      <c r="I481" s="140" t="s">
        <v>3583</v>
      </c>
    </row>
    <row r="482" spans="1:9" hidden="1" x14ac:dyDescent="0.25">
      <c r="A482" s="50">
        <v>281</v>
      </c>
      <c r="B482" s="140" t="s">
        <v>40</v>
      </c>
      <c r="C482" s="140" t="s">
        <v>2481</v>
      </c>
      <c r="D482" s="140" t="s">
        <v>2482</v>
      </c>
      <c r="E482" s="140" t="s">
        <v>17</v>
      </c>
      <c r="F482" s="140" t="s">
        <v>92</v>
      </c>
      <c r="G482" s="140" t="s">
        <v>2486</v>
      </c>
      <c r="H482" s="140" t="s">
        <v>14</v>
      </c>
      <c r="I482" s="140" t="s">
        <v>3599</v>
      </c>
    </row>
    <row r="483" spans="1:9" hidden="1" x14ac:dyDescent="0.25">
      <c r="A483" s="50">
        <v>282</v>
      </c>
      <c r="B483" s="140" t="s">
        <v>40</v>
      </c>
      <c r="C483" s="140" t="s">
        <v>1495</v>
      </c>
      <c r="D483" s="140" t="s">
        <v>1496</v>
      </c>
      <c r="E483" s="140" t="s">
        <v>17</v>
      </c>
      <c r="F483" s="140" t="s">
        <v>1265</v>
      </c>
      <c r="G483" s="140" t="s">
        <v>2668</v>
      </c>
      <c r="H483" s="140" t="s">
        <v>13</v>
      </c>
      <c r="I483" s="140" t="s">
        <v>3582</v>
      </c>
    </row>
    <row r="484" spans="1:9" hidden="1" x14ac:dyDescent="0.25">
      <c r="A484" s="50">
        <v>283</v>
      </c>
      <c r="B484" s="140" t="s">
        <v>40</v>
      </c>
      <c r="C484" s="140" t="s">
        <v>400</v>
      </c>
      <c r="D484" s="140" t="s">
        <v>401</v>
      </c>
      <c r="E484" s="140" t="s">
        <v>17</v>
      </c>
      <c r="F484" s="140" t="s">
        <v>47</v>
      </c>
      <c r="G484" s="140" t="s">
        <v>402</v>
      </c>
      <c r="H484" s="140" t="s">
        <v>14</v>
      </c>
      <c r="I484" s="140" t="s">
        <v>3583</v>
      </c>
    </row>
    <row r="485" spans="1:9" hidden="1" x14ac:dyDescent="0.25">
      <c r="A485" s="50">
        <v>284</v>
      </c>
      <c r="B485" s="140" t="s">
        <v>40</v>
      </c>
      <c r="C485" s="140" t="s">
        <v>403</v>
      </c>
      <c r="D485" s="140" t="s">
        <v>404</v>
      </c>
      <c r="E485" s="140" t="s">
        <v>17</v>
      </c>
      <c r="F485" s="140" t="s">
        <v>51</v>
      </c>
      <c r="G485" s="140" t="s">
        <v>405</v>
      </c>
      <c r="H485" s="140" t="s">
        <v>14</v>
      </c>
      <c r="I485" s="140" t="s">
        <v>3583</v>
      </c>
    </row>
    <row r="486" spans="1:9" hidden="1" x14ac:dyDescent="0.25">
      <c r="A486" s="50">
        <v>285</v>
      </c>
      <c r="B486" s="140" t="s">
        <v>40</v>
      </c>
      <c r="C486" s="140" t="s">
        <v>409</v>
      </c>
      <c r="D486" s="140" t="s">
        <v>410</v>
      </c>
      <c r="E486" s="140" t="s">
        <v>17</v>
      </c>
      <c r="F486" s="140" t="s">
        <v>142</v>
      </c>
      <c r="G486" s="140" t="s">
        <v>411</v>
      </c>
      <c r="H486" s="140" t="s">
        <v>14</v>
      </c>
      <c r="I486" s="140" t="s">
        <v>3583</v>
      </c>
    </row>
    <row r="487" spans="1:9" hidden="1" x14ac:dyDescent="0.25">
      <c r="A487" s="50">
        <v>286</v>
      </c>
      <c r="B487" s="140" t="s">
        <v>40</v>
      </c>
      <c r="C487" s="140" t="s">
        <v>412</v>
      </c>
      <c r="D487" s="140" t="s">
        <v>413</v>
      </c>
      <c r="E487" s="140" t="s">
        <v>17</v>
      </c>
      <c r="F487" s="140" t="s">
        <v>51</v>
      </c>
      <c r="G487" s="140" t="s">
        <v>414</v>
      </c>
      <c r="H487" s="140" t="s">
        <v>14</v>
      </c>
      <c r="I487" s="140" t="s">
        <v>3583</v>
      </c>
    </row>
    <row r="488" spans="1:9" hidden="1" x14ac:dyDescent="0.25">
      <c r="A488" s="50">
        <v>287</v>
      </c>
      <c r="B488" s="140" t="s">
        <v>40</v>
      </c>
      <c r="C488" s="140" t="s">
        <v>415</v>
      </c>
      <c r="D488" s="140" t="s">
        <v>416</v>
      </c>
      <c r="E488" s="140" t="s">
        <v>17</v>
      </c>
      <c r="F488" s="140" t="s">
        <v>271</v>
      </c>
      <c r="G488" s="140" t="s">
        <v>417</v>
      </c>
      <c r="H488" s="140" t="s">
        <v>14</v>
      </c>
      <c r="I488" s="140" t="s">
        <v>3583</v>
      </c>
    </row>
    <row r="489" spans="1:9" hidden="1" x14ac:dyDescent="0.25">
      <c r="A489" s="50">
        <v>288</v>
      </c>
      <c r="B489" s="140" t="s">
        <v>40</v>
      </c>
      <c r="C489" s="140" t="s">
        <v>1506</v>
      </c>
      <c r="D489" s="140" t="s">
        <v>1507</v>
      </c>
      <c r="E489" s="140" t="s">
        <v>17</v>
      </c>
      <c r="F489" s="140" t="s">
        <v>1265</v>
      </c>
      <c r="G489" s="140" t="s">
        <v>2668</v>
      </c>
      <c r="H489" s="140" t="s">
        <v>13</v>
      </c>
      <c r="I489" s="140" t="s">
        <v>3582</v>
      </c>
    </row>
    <row r="490" spans="1:9" hidden="1" x14ac:dyDescent="0.25">
      <c r="A490" s="50">
        <v>289</v>
      </c>
      <c r="B490" s="140" t="s">
        <v>40</v>
      </c>
      <c r="C490" s="140" t="s">
        <v>1509</v>
      </c>
      <c r="D490" s="140" t="s">
        <v>1510</v>
      </c>
      <c r="E490" s="140" t="s">
        <v>17</v>
      </c>
      <c r="F490" s="140" t="s">
        <v>43</v>
      </c>
      <c r="G490" s="140" t="s">
        <v>1512</v>
      </c>
      <c r="H490" s="140" t="s">
        <v>13</v>
      </c>
      <c r="I490" s="140" t="s">
        <v>3582</v>
      </c>
    </row>
    <row r="491" spans="1:9" hidden="1" x14ac:dyDescent="0.25">
      <c r="A491" s="50">
        <v>290</v>
      </c>
      <c r="B491" s="140" t="s">
        <v>40</v>
      </c>
      <c r="C491" s="140" t="s">
        <v>418</v>
      </c>
      <c r="D491" s="140" t="s">
        <v>419</v>
      </c>
      <c r="E491" s="140" t="s">
        <v>17</v>
      </c>
      <c r="F491" s="140" t="s">
        <v>78</v>
      </c>
      <c r="G491" s="140" t="s">
        <v>343</v>
      </c>
      <c r="H491" s="140" t="s">
        <v>14</v>
      </c>
      <c r="I491" s="140" t="s">
        <v>3583</v>
      </c>
    </row>
    <row r="492" spans="1:9" hidden="1" x14ac:dyDescent="0.25">
      <c r="A492" s="50">
        <v>291</v>
      </c>
      <c r="B492" s="140" t="s">
        <v>40</v>
      </c>
      <c r="C492" s="140" t="s">
        <v>3011</v>
      </c>
      <c r="D492" s="140" t="s">
        <v>3012</v>
      </c>
      <c r="E492" s="140" t="s">
        <v>17</v>
      </c>
      <c r="F492" s="140" t="s">
        <v>43</v>
      </c>
      <c r="G492" s="140" t="s">
        <v>3607</v>
      </c>
      <c r="H492" s="140" t="s">
        <v>13</v>
      </c>
      <c r="I492" s="140" t="s">
        <v>3582</v>
      </c>
    </row>
    <row r="493" spans="1:9" hidden="1" x14ac:dyDescent="0.25">
      <c r="A493" s="50">
        <v>292</v>
      </c>
      <c r="B493" s="140" t="s">
        <v>40</v>
      </c>
      <c r="C493" s="140" t="s">
        <v>420</v>
      </c>
      <c r="D493" s="140" t="s">
        <v>421</v>
      </c>
      <c r="E493" s="140" t="s">
        <v>17</v>
      </c>
      <c r="F493" s="140" t="s">
        <v>78</v>
      </c>
      <c r="G493" s="140" t="s">
        <v>335</v>
      </c>
      <c r="H493" s="140" t="s">
        <v>14</v>
      </c>
      <c r="I493" s="140" t="s">
        <v>3583</v>
      </c>
    </row>
    <row r="494" spans="1:9" hidden="1" x14ac:dyDescent="0.25">
      <c r="A494" s="50">
        <v>293</v>
      </c>
      <c r="B494" s="140" t="s">
        <v>743</v>
      </c>
      <c r="C494" s="140" t="s">
        <v>1518</v>
      </c>
      <c r="D494" s="140" t="s">
        <v>1519</v>
      </c>
      <c r="E494" s="140" t="s">
        <v>17</v>
      </c>
      <c r="F494" s="140" t="s">
        <v>74</v>
      </c>
      <c r="G494" s="140" t="s">
        <v>1520</v>
      </c>
      <c r="H494" s="140" t="s">
        <v>13</v>
      </c>
      <c r="I494" s="140" t="s">
        <v>3582</v>
      </c>
    </row>
    <row r="495" spans="1:9" hidden="1" x14ac:dyDescent="0.25">
      <c r="A495" s="50">
        <v>294</v>
      </c>
      <c r="B495" s="140" t="s">
        <v>40</v>
      </c>
      <c r="C495" s="140" t="s">
        <v>422</v>
      </c>
      <c r="D495" s="140" t="s">
        <v>423</v>
      </c>
      <c r="E495" s="140" t="s">
        <v>17</v>
      </c>
      <c r="F495" s="140" t="s">
        <v>121</v>
      </c>
      <c r="G495" s="140" t="s">
        <v>424</v>
      </c>
      <c r="H495" s="140" t="s">
        <v>14</v>
      </c>
      <c r="I495" s="140" t="s">
        <v>3583</v>
      </c>
    </row>
    <row r="496" spans="1:9" hidden="1" x14ac:dyDescent="0.25">
      <c r="A496" s="50">
        <v>295</v>
      </c>
      <c r="B496" s="140" t="s">
        <v>40</v>
      </c>
      <c r="C496" s="140" t="s">
        <v>1523</v>
      </c>
      <c r="D496" s="140" t="s">
        <v>1524</v>
      </c>
      <c r="E496" s="140" t="s">
        <v>17</v>
      </c>
      <c r="F496" s="140" t="s">
        <v>115</v>
      </c>
      <c r="G496" s="140" t="s">
        <v>134</v>
      </c>
      <c r="H496" s="140" t="s">
        <v>13</v>
      </c>
      <c r="I496" s="140" t="s">
        <v>3582</v>
      </c>
    </row>
    <row r="497" spans="1:10" hidden="1" x14ac:dyDescent="0.25">
      <c r="A497" s="50">
        <v>296</v>
      </c>
      <c r="B497" s="140" t="s">
        <v>743</v>
      </c>
      <c r="C497" s="154" t="s">
        <v>3018</v>
      </c>
      <c r="D497" s="154" t="s">
        <v>3019</v>
      </c>
      <c r="E497" s="140" t="s">
        <v>17</v>
      </c>
      <c r="F497" s="140" t="s">
        <v>1066</v>
      </c>
      <c r="G497" s="140" t="s">
        <v>1066</v>
      </c>
      <c r="H497" s="140" t="s">
        <v>13</v>
      </c>
      <c r="I497" s="140" t="s">
        <v>3582</v>
      </c>
      <c r="J497" s="33">
        <v>45083</v>
      </c>
    </row>
    <row r="498" spans="1:10" hidden="1" x14ac:dyDescent="0.25">
      <c r="A498" s="50">
        <v>297</v>
      </c>
      <c r="B498" s="140" t="s">
        <v>40</v>
      </c>
      <c r="C498" s="140" t="s">
        <v>425</v>
      </c>
      <c r="D498" s="140" t="s">
        <v>426</v>
      </c>
      <c r="E498" s="140" t="s">
        <v>17</v>
      </c>
      <c r="F498" s="140" t="s">
        <v>51</v>
      </c>
      <c r="G498" s="140" t="s">
        <v>427</v>
      </c>
      <c r="H498" s="140" t="s">
        <v>14</v>
      </c>
      <c r="I498" s="140" t="s">
        <v>3583</v>
      </c>
    </row>
    <row r="499" spans="1:10" hidden="1" x14ac:dyDescent="0.25">
      <c r="A499" s="50">
        <v>298</v>
      </c>
      <c r="B499" s="140" t="s">
        <v>40</v>
      </c>
      <c r="C499" s="140" t="s">
        <v>428</v>
      </c>
      <c r="D499" s="140" t="s">
        <v>429</v>
      </c>
      <c r="E499" s="140" t="s">
        <v>17</v>
      </c>
      <c r="F499" s="140" t="s">
        <v>130</v>
      </c>
      <c r="G499" s="140" t="s">
        <v>195</v>
      </c>
      <c r="H499" s="140" t="s">
        <v>14</v>
      </c>
      <c r="I499" s="140" t="s">
        <v>3583</v>
      </c>
    </row>
    <row r="500" spans="1:10" hidden="1" x14ac:dyDescent="0.25">
      <c r="A500" s="50">
        <v>299</v>
      </c>
      <c r="B500" s="140" t="s">
        <v>40</v>
      </c>
      <c r="C500" s="140" t="s">
        <v>430</v>
      </c>
      <c r="D500" s="140" t="s">
        <v>431</v>
      </c>
      <c r="E500" s="140" t="s">
        <v>17</v>
      </c>
      <c r="F500" s="140" t="s">
        <v>115</v>
      </c>
      <c r="G500" s="140" t="s">
        <v>332</v>
      </c>
      <c r="H500" s="140" t="s">
        <v>14</v>
      </c>
      <c r="I500" s="140" t="s">
        <v>3583</v>
      </c>
    </row>
    <row r="501" spans="1:10" hidden="1" x14ac:dyDescent="0.25">
      <c r="A501" s="50">
        <v>300</v>
      </c>
      <c r="B501" s="140" t="s">
        <v>40</v>
      </c>
      <c r="C501" s="140" t="s">
        <v>1529</v>
      </c>
      <c r="D501" s="140" t="s">
        <v>1530</v>
      </c>
      <c r="E501" s="140" t="s">
        <v>17</v>
      </c>
      <c r="F501" s="140" t="s">
        <v>1265</v>
      </c>
      <c r="G501" s="140" t="s">
        <v>2668</v>
      </c>
      <c r="H501" s="140" t="s">
        <v>13</v>
      </c>
      <c r="I501" s="140" t="s">
        <v>3582</v>
      </c>
    </row>
    <row r="502" spans="1:10" hidden="1" x14ac:dyDescent="0.25">
      <c r="A502" s="50">
        <v>301</v>
      </c>
      <c r="B502" s="140" t="s">
        <v>40</v>
      </c>
      <c r="C502" s="140" t="s">
        <v>1532</v>
      </c>
      <c r="D502" s="140" t="s">
        <v>1533</v>
      </c>
      <c r="E502" s="140" t="s">
        <v>17</v>
      </c>
      <c r="F502" s="140" t="s">
        <v>550</v>
      </c>
      <c r="G502" s="140" t="s">
        <v>1536</v>
      </c>
      <c r="H502" s="140" t="s">
        <v>13</v>
      </c>
      <c r="I502" s="140" t="s">
        <v>3582</v>
      </c>
    </row>
    <row r="503" spans="1:10" hidden="1" x14ac:dyDescent="0.25">
      <c r="A503" s="50">
        <v>302</v>
      </c>
      <c r="B503" s="140" t="s">
        <v>40</v>
      </c>
      <c r="C503" s="140" t="s">
        <v>432</v>
      </c>
      <c r="D503" s="140" t="s">
        <v>433</v>
      </c>
      <c r="E503" s="140" t="s">
        <v>17</v>
      </c>
      <c r="F503" s="140" t="s">
        <v>47</v>
      </c>
      <c r="G503" s="140" t="s">
        <v>380</v>
      </c>
      <c r="H503" s="140" t="s">
        <v>14</v>
      </c>
      <c r="I503" s="140" t="s">
        <v>3583</v>
      </c>
    </row>
    <row r="504" spans="1:10" hidden="1" x14ac:dyDescent="0.25">
      <c r="A504" s="50">
        <v>303</v>
      </c>
      <c r="B504" s="140" t="s">
        <v>40</v>
      </c>
      <c r="C504" s="140" t="s">
        <v>434</v>
      </c>
      <c r="D504" s="140" t="s">
        <v>435</v>
      </c>
      <c r="E504" s="140" t="s">
        <v>17</v>
      </c>
      <c r="F504" s="140" t="s">
        <v>148</v>
      </c>
      <c r="G504" s="140" t="s">
        <v>436</v>
      </c>
      <c r="H504" s="140" t="s">
        <v>14</v>
      </c>
      <c r="I504" s="140" t="s">
        <v>3599</v>
      </c>
    </row>
    <row r="505" spans="1:10" hidden="1" x14ac:dyDescent="0.25">
      <c r="A505" s="50">
        <v>304</v>
      </c>
      <c r="B505" s="140" t="s">
        <v>40</v>
      </c>
      <c r="C505" s="140" t="s">
        <v>437</v>
      </c>
      <c r="D505" s="140" t="s">
        <v>438</v>
      </c>
      <c r="E505" s="140" t="s">
        <v>17</v>
      </c>
      <c r="F505" s="140" t="s">
        <v>173</v>
      </c>
      <c r="G505" s="140" t="s">
        <v>439</v>
      </c>
      <c r="H505" s="140" t="s">
        <v>14</v>
      </c>
      <c r="I505" s="140" t="s">
        <v>3583</v>
      </c>
    </row>
    <row r="506" spans="1:10" hidden="1" x14ac:dyDescent="0.25">
      <c r="A506" s="50">
        <v>305</v>
      </c>
      <c r="B506" s="140" t="s">
        <v>40</v>
      </c>
      <c r="C506" s="140" t="s">
        <v>440</v>
      </c>
      <c r="D506" s="140" t="s">
        <v>441</v>
      </c>
      <c r="E506" s="140" t="s">
        <v>17</v>
      </c>
      <c r="F506" s="140" t="s">
        <v>51</v>
      </c>
      <c r="G506" s="140" t="s">
        <v>71</v>
      </c>
      <c r="H506" s="140" t="s">
        <v>14</v>
      </c>
      <c r="I506" s="140" t="s">
        <v>3583</v>
      </c>
    </row>
    <row r="507" spans="1:10" hidden="1" x14ac:dyDescent="0.25">
      <c r="A507" s="50">
        <v>306</v>
      </c>
      <c r="B507" s="140" t="s">
        <v>40</v>
      </c>
      <c r="C507" s="140" t="s">
        <v>2558</v>
      </c>
      <c r="D507" s="140" t="s">
        <v>2559</v>
      </c>
      <c r="E507" s="140" t="s">
        <v>17</v>
      </c>
      <c r="F507" s="140" t="s">
        <v>51</v>
      </c>
      <c r="G507" s="140" t="s">
        <v>82</v>
      </c>
      <c r="H507" s="140" t="s">
        <v>14</v>
      </c>
      <c r="I507" s="140" t="s">
        <v>3583</v>
      </c>
    </row>
    <row r="508" spans="1:10" hidden="1" x14ac:dyDescent="0.25">
      <c r="A508" s="50">
        <v>307</v>
      </c>
      <c r="B508" s="140" t="s">
        <v>40</v>
      </c>
      <c r="C508" s="140" t="s">
        <v>442</v>
      </c>
      <c r="D508" s="140" t="s">
        <v>443</v>
      </c>
      <c r="E508" s="140" t="s">
        <v>17</v>
      </c>
      <c r="F508" s="140" t="s">
        <v>51</v>
      </c>
      <c r="G508" s="140" t="s">
        <v>160</v>
      </c>
      <c r="H508" s="140" t="s">
        <v>14</v>
      </c>
      <c r="I508" s="140" t="s">
        <v>3583</v>
      </c>
    </row>
    <row r="509" spans="1:10" hidden="1" x14ac:dyDescent="0.25">
      <c r="A509" s="50">
        <v>308</v>
      </c>
      <c r="B509" s="140" t="s">
        <v>743</v>
      </c>
      <c r="C509" s="140" t="s">
        <v>1541</v>
      </c>
      <c r="D509" s="140" t="s">
        <v>1542</v>
      </c>
      <c r="E509" s="140" t="s">
        <v>17</v>
      </c>
      <c r="F509" s="140" t="s">
        <v>47</v>
      </c>
      <c r="G509" s="140" t="s">
        <v>1419</v>
      </c>
      <c r="H509" s="140" t="s">
        <v>13</v>
      </c>
      <c r="I509" s="140" t="s">
        <v>3582</v>
      </c>
    </row>
    <row r="510" spans="1:10" hidden="1" x14ac:dyDescent="0.25">
      <c r="A510" s="50">
        <v>309</v>
      </c>
      <c r="B510" s="140" t="s">
        <v>40</v>
      </c>
      <c r="C510" s="140" t="s">
        <v>447</v>
      </c>
      <c r="D510" s="140" t="s">
        <v>448</v>
      </c>
      <c r="E510" s="140" t="s">
        <v>17</v>
      </c>
      <c r="F510" s="140" t="s">
        <v>47</v>
      </c>
      <c r="G510" s="140" t="s">
        <v>449</v>
      </c>
      <c r="H510" s="140" t="s">
        <v>14</v>
      </c>
      <c r="I510" s="140" t="s">
        <v>3583</v>
      </c>
    </row>
    <row r="511" spans="1:10" hidden="1" x14ac:dyDescent="0.25">
      <c r="A511" s="50">
        <v>310</v>
      </c>
      <c r="B511" s="140" t="s">
        <v>40</v>
      </c>
      <c r="C511" s="140" t="s">
        <v>1288</v>
      </c>
      <c r="D511" s="140" t="s">
        <v>3038</v>
      </c>
      <c r="E511" s="140" t="s">
        <v>17</v>
      </c>
      <c r="F511" s="140" t="s">
        <v>148</v>
      </c>
      <c r="G511" s="140" t="s">
        <v>712</v>
      </c>
      <c r="H511" s="140" t="s">
        <v>13</v>
      </c>
      <c r="I511" s="140" t="s">
        <v>3582</v>
      </c>
    </row>
    <row r="512" spans="1:10" hidden="1" x14ac:dyDescent="0.25">
      <c r="A512" s="50">
        <v>311</v>
      </c>
      <c r="B512" s="140" t="s">
        <v>40</v>
      </c>
      <c r="C512" s="140" t="s">
        <v>450</v>
      </c>
      <c r="D512" s="140" t="s">
        <v>451</v>
      </c>
      <c r="E512" s="140" t="s">
        <v>17</v>
      </c>
      <c r="F512" s="140" t="s">
        <v>51</v>
      </c>
      <c r="G512" s="140" t="s">
        <v>452</v>
      </c>
      <c r="H512" s="140" t="s">
        <v>14</v>
      </c>
      <c r="I512" s="140" t="s">
        <v>3583</v>
      </c>
    </row>
    <row r="513" spans="1:9" hidden="1" x14ac:dyDescent="0.25">
      <c r="A513" s="50">
        <v>312</v>
      </c>
      <c r="B513" s="140" t="s">
        <v>40</v>
      </c>
      <c r="C513" s="140" t="s">
        <v>1548</v>
      </c>
      <c r="D513" s="140" t="s">
        <v>1549</v>
      </c>
      <c r="E513" s="140" t="s">
        <v>17</v>
      </c>
      <c r="F513" s="140" t="s">
        <v>115</v>
      </c>
      <c r="G513" s="140" t="s">
        <v>332</v>
      </c>
      <c r="H513" s="140" t="s">
        <v>13</v>
      </c>
      <c r="I513" s="140" t="s">
        <v>3582</v>
      </c>
    </row>
    <row r="514" spans="1:9" hidden="1" x14ac:dyDescent="0.25">
      <c r="A514" s="50">
        <v>313</v>
      </c>
      <c r="B514" s="140" t="s">
        <v>40</v>
      </c>
      <c r="C514" s="140" t="s">
        <v>453</v>
      </c>
      <c r="D514" s="140" t="s">
        <v>454</v>
      </c>
      <c r="E514" s="140" t="s">
        <v>17</v>
      </c>
      <c r="F514" s="140" t="s">
        <v>51</v>
      </c>
      <c r="G514" s="140" t="s">
        <v>71</v>
      </c>
      <c r="H514" s="140" t="s">
        <v>14</v>
      </c>
      <c r="I514" s="140" t="s">
        <v>3583</v>
      </c>
    </row>
    <row r="515" spans="1:9" hidden="1" x14ac:dyDescent="0.25">
      <c r="A515" s="50">
        <v>314</v>
      </c>
      <c r="B515" s="140" t="s">
        <v>40</v>
      </c>
      <c r="C515" s="140" t="s">
        <v>455</v>
      </c>
      <c r="D515" s="140" t="s">
        <v>456</v>
      </c>
      <c r="E515" s="140" t="s">
        <v>17</v>
      </c>
      <c r="F515" s="140" t="s">
        <v>51</v>
      </c>
      <c r="G515" s="140" t="s">
        <v>457</v>
      </c>
      <c r="H515" s="140" t="s">
        <v>14</v>
      </c>
      <c r="I515" s="140" t="s">
        <v>3583</v>
      </c>
    </row>
    <row r="516" spans="1:9" hidden="1" x14ac:dyDescent="0.25">
      <c r="A516" s="50">
        <v>315</v>
      </c>
      <c r="B516" s="140" t="s">
        <v>40</v>
      </c>
      <c r="C516" s="140" t="s">
        <v>1381</v>
      </c>
      <c r="D516" s="140" t="s">
        <v>3046</v>
      </c>
      <c r="E516" s="140" t="s">
        <v>17</v>
      </c>
      <c r="F516" s="140" t="s">
        <v>47</v>
      </c>
      <c r="G516" s="140" t="s">
        <v>1380</v>
      </c>
      <c r="H516" s="140" t="s">
        <v>14</v>
      </c>
      <c r="I516" s="140" t="s">
        <v>3583</v>
      </c>
    </row>
    <row r="517" spans="1:9" hidden="1" x14ac:dyDescent="0.25">
      <c r="A517" s="50">
        <v>316</v>
      </c>
      <c r="B517" s="140" t="s">
        <v>40</v>
      </c>
      <c r="C517" s="140" t="s">
        <v>458</v>
      </c>
      <c r="D517" s="140" t="s">
        <v>459</v>
      </c>
      <c r="E517" s="140" t="s">
        <v>17</v>
      </c>
      <c r="F517" s="140" t="s">
        <v>460</v>
      </c>
      <c r="G517" s="140" t="s">
        <v>461</v>
      </c>
      <c r="H517" s="140" t="s">
        <v>14</v>
      </c>
      <c r="I517" s="140" t="s">
        <v>3583</v>
      </c>
    </row>
    <row r="518" spans="1:9" hidden="1" x14ac:dyDescent="0.25">
      <c r="A518" s="50">
        <v>317</v>
      </c>
      <c r="B518" s="140" t="s">
        <v>40</v>
      </c>
      <c r="C518" s="140" t="s">
        <v>462</v>
      </c>
      <c r="D518" s="140" t="s">
        <v>463</v>
      </c>
      <c r="E518" s="140" t="s">
        <v>17</v>
      </c>
      <c r="F518" s="140" t="s">
        <v>78</v>
      </c>
      <c r="G518" s="140" t="s">
        <v>563</v>
      </c>
      <c r="H518" s="140" t="s">
        <v>14</v>
      </c>
      <c r="I518" s="140" t="s">
        <v>3583</v>
      </c>
    </row>
    <row r="519" spans="1:9" x14ac:dyDescent="0.25">
      <c r="A519" s="50">
        <v>318</v>
      </c>
      <c r="B519" s="140" t="s">
        <v>40</v>
      </c>
      <c r="C519" s="140" t="s">
        <v>464</v>
      </c>
      <c r="D519" s="140" t="s">
        <v>465</v>
      </c>
      <c r="E519" s="140" t="s">
        <v>17</v>
      </c>
      <c r="F519" s="140" t="s">
        <v>183</v>
      </c>
      <c r="G519" s="140" t="s">
        <v>466</v>
      </c>
      <c r="H519" s="140" t="s">
        <v>14</v>
      </c>
      <c r="I519" s="140" t="s">
        <v>3599</v>
      </c>
    </row>
    <row r="520" spans="1:9" hidden="1" x14ac:dyDescent="0.25">
      <c r="A520" s="50">
        <v>319</v>
      </c>
      <c r="B520" s="140" t="s">
        <v>40</v>
      </c>
      <c r="C520" s="140" t="s">
        <v>467</v>
      </c>
      <c r="D520" s="140" t="s">
        <v>468</v>
      </c>
      <c r="E520" s="140" t="s">
        <v>17</v>
      </c>
      <c r="F520" s="140" t="s">
        <v>148</v>
      </c>
      <c r="G520" s="140" t="s">
        <v>149</v>
      </c>
      <c r="H520" s="140" t="s">
        <v>14</v>
      </c>
      <c r="I520" s="140" t="s">
        <v>3583</v>
      </c>
    </row>
    <row r="521" spans="1:9" x14ac:dyDescent="0.25">
      <c r="A521" s="50">
        <v>320</v>
      </c>
      <c r="B521" s="140" t="s">
        <v>40</v>
      </c>
      <c r="C521" s="140" t="s">
        <v>469</v>
      </c>
      <c r="D521" s="140" t="s">
        <v>470</v>
      </c>
      <c r="E521" s="140" t="s">
        <v>17</v>
      </c>
      <c r="F521" s="140" t="s">
        <v>183</v>
      </c>
      <c r="G521" s="140" t="s">
        <v>189</v>
      </c>
      <c r="H521" s="140" t="s">
        <v>14</v>
      </c>
      <c r="I521" s="140" t="s">
        <v>3583</v>
      </c>
    </row>
    <row r="522" spans="1:9" hidden="1" x14ac:dyDescent="0.25">
      <c r="A522" s="50">
        <v>321</v>
      </c>
      <c r="B522" s="140" t="s">
        <v>40</v>
      </c>
      <c r="C522" s="140" t="s">
        <v>2518</v>
      </c>
      <c r="D522" s="140" t="s">
        <v>2519</v>
      </c>
      <c r="E522" s="140" t="s">
        <v>17</v>
      </c>
      <c r="F522" s="140" t="s">
        <v>88</v>
      </c>
      <c r="G522" s="140" t="s">
        <v>2520</v>
      </c>
      <c r="H522" s="140" t="s">
        <v>14</v>
      </c>
      <c r="I522" s="140" t="s">
        <v>3583</v>
      </c>
    </row>
    <row r="523" spans="1:9" hidden="1" x14ac:dyDescent="0.25">
      <c r="A523" s="50">
        <v>322</v>
      </c>
      <c r="B523" s="140" t="s">
        <v>40</v>
      </c>
      <c r="C523" s="140" t="s">
        <v>471</v>
      </c>
      <c r="D523" s="140" t="s">
        <v>472</v>
      </c>
      <c r="E523" s="140" t="s">
        <v>17</v>
      </c>
      <c r="F523" s="140" t="s">
        <v>51</v>
      </c>
      <c r="G523" s="140" t="s">
        <v>82</v>
      </c>
      <c r="H523" s="140" t="s">
        <v>14</v>
      </c>
      <c r="I523" s="140" t="s">
        <v>3583</v>
      </c>
    </row>
    <row r="524" spans="1:9" hidden="1" x14ac:dyDescent="0.25">
      <c r="A524" s="50">
        <v>323</v>
      </c>
      <c r="B524" s="140" t="s">
        <v>40</v>
      </c>
      <c r="C524" s="140" t="s">
        <v>1557</v>
      </c>
      <c r="D524" s="140" t="s">
        <v>1558</v>
      </c>
      <c r="E524" s="140" t="s">
        <v>17</v>
      </c>
      <c r="F524" s="140" t="s">
        <v>371</v>
      </c>
      <c r="G524" s="140" t="s">
        <v>3608</v>
      </c>
      <c r="H524" s="140" t="s">
        <v>13</v>
      </c>
      <c r="I524" s="140" t="s">
        <v>3582</v>
      </c>
    </row>
    <row r="525" spans="1:9" hidden="1" x14ac:dyDescent="0.25">
      <c r="A525" s="50">
        <v>324</v>
      </c>
      <c r="B525" s="140" t="s">
        <v>40</v>
      </c>
      <c r="C525" s="140" t="s">
        <v>1560</v>
      </c>
      <c r="D525" s="140" t="s">
        <v>1561</v>
      </c>
      <c r="E525" s="140" t="s">
        <v>17</v>
      </c>
      <c r="F525" s="140" t="s">
        <v>148</v>
      </c>
      <c r="G525" s="140" t="s">
        <v>1472</v>
      </c>
      <c r="H525" s="140" t="s">
        <v>13</v>
      </c>
      <c r="I525" s="140" t="s">
        <v>3582</v>
      </c>
    </row>
    <row r="526" spans="1:9" hidden="1" x14ac:dyDescent="0.25">
      <c r="A526" s="50">
        <v>325</v>
      </c>
      <c r="B526" s="140" t="s">
        <v>40</v>
      </c>
      <c r="C526" s="140" t="s">
        <v>473</v>
      </c>
      <c r="D526" s="140" t="s">
        <v>474</v>
      </c>
      <c r="E526" s="140" t="s">
        <v>17</v>
      </c>
      <c r="F526" s="140" t="s">
        <v>51</v>
      </c>
      <c r="G526" s="140" t="s">
        <v>71</v>
      </c>
      <c r="H526" s="140" t="s">
        <v>14</v>
      </c>
      <c r="I526" s="140" t="s">
        <v>3583</v>
      </c>
    </row>
    <row r="527" spans="1:9" hidden="1" x14ac:dyDescent="0.25">
      <c r="A527" s="50">
        <v>326</v>
      </c>
      <c r="B527" s="140" t="s">
        <v>40</v>
      </c>
      <c r="C527" s="140" t="s">
        <v>478</v>
      </c>
      <c r="D527" s="140" t="s">
        <v>479</v>
      </c>
      <c r="E527" s="140" t="s">
        <v>17</v>
      </c>
      <c r="F527" s="140" t="s">
        <v>130</v>
      </c>
      <c r="G527" s="140" t="s">
        <v>323</v>
      </c>
      <c r="H527" s="140" t="s">
        <v>14</v>
      </c>
      <c r="I527" s="140" t="s">
        <v>3583</v>
      </c>
    </row>
    <row r="528" spans="1:9" hidden="1" x14ac:dyDescent="0.25">
      <c r="A528" s="50">
        <v>327</v>
      </c>
      <c r="B528" s="140" t="s">
        <v>40</v>
      </c>
      <c r="C528" s="140" t="s">
        <v>1566</v>
      </c>
      <c r="D528" s="140" t="s">
        <v>1567</v>
      </c>
      <c r="E528" s="140" t="s">
        <v>17</v>
      </c>
      <c r="F528" s="140" t="s">
        <v>148</v>
      </c>
      <c r="G528" s="140" t="s">
        <v>712</v>
      </c>
      <c r="H528" s="140" t="s">
        <v>13</v>
      </c>
      <c r="I528" s="140" t="s">
        <v>3582</v>
      </c>
    </row>
    <row r="529" spans="1:10" hidden="1" x14ac:dyDescent="0.25">
      <c r="A529" s="50">
        <v>328</v>
      </c>
      <c r="B529" s="140" t="s">
        <v>40</v>
      </c>
      <c r="C529" s="140" t="s">
        <v>480</v>
      </c>
      <c r="D529" s="140" t="s">
        <v>481</v>
      </c>
      <c r="E529" s="140" t="s">
        <v>17</v>
      </c>
      <c r="F529" s="140" t="s">
        <v>51</v>
      </c>
      <c r="G529" s="140" t="s">
        <v>482</v>
      </c>
      <c r="H529" s="140" t="s">
        <v>14</v>
      </c>
      <c r="I529" s="140" t="s">
        <v>3583</v>
      </c>
    </row>
    <row r="530" spans="1:10" hidden="1" x14ac:dyDescent="0.25">
      <c r="A530" s="50">
        <v>329</v>
      </c>
      <c r="B530" s="140" t="s">
        <v>40</v>
      </c>
      <c r="C530" s="140" t="s">
        <v>483</v>
      </c>
      <c r="D530" s="140" t="s">
        <v>484</v>
      </c>
      <c r="E530" s="140" t="s">
        <v>17</v>
      </c>
      <c r="F530" s="140" t="s">
        <v>47</v>
      </c>
      <c r="G530" s="140" t="s">
        <v>485</v>
      </c>
      <c r="H530" s="140" t="s">
        <v>14</v>
      </c>
      <c r="I530" s="140" t="s">
        <v>3583</v>
      </c>
    </row>
    <row r="531" spans="1:10" hidden="1" x14ac:dyDescent="0.25">
      <c r="A531" s="50">
        <v>330</v>
      </c>
      <c r="B531" s="140" t="s">
        <v>40</v>
      </c>
      <c r="C531" s="140" t="s">
        <v>1571</v>
      </c>
      <c r="D531" s="140" t="s">
        <v>1572</v>
      </c>
      <c r="E531" s="140" t="s">
        <v>17</v>
      </c>
      <c r="F531" s="140" t="s">
        <v>106</v>
      </c>
      <c r="G531" s="140" t="s">
        <v>1573</v>
      </c>
      <c r="H531" s="140" t="s">
        <v>13</v>
      </c>
      <c r="I531" s="140" t="s">
        <v>3582</v>
      </c>
    </row>
    <row r="532" spans="1:10" hidden="1" x14ac:dyDescent="0.25">
      <c r="A532" s="50">
        <v>331</v>
      </c>
      <c r="B532" s="140" t="s">
        <v>40</v>
      </c>
      <c r="C532" s="140" t="s">
        <v>486</v>
      </c>
      <c r="D532" s="140" t="s">
        <v>487</v>
      </c>
      <c r="E532" s="140" t="s">
        <v>17</v>
      </c>
      <c r="F532" s="140" t="s">
        <v>115</v>
      </c>
      <c r="G532" s="140" t="s">
        <v>488</v>
      </c>
      <c r="H532" s="140" t="s">
        <v>14</v>
      </c>
      <c r="I532" s="140" t="s">
        <v>3583</v>
      </c>
    </row>
    <row r="533" spans="1:10" hidden="1" x14ac:dyDescent="0.25">
      <c r="A533" s="50">
        <v>332</v>
      </c>
      <c r="B533" s="140" t="s">
        <v>40</v>
      </c>
      <c r="C533" s="140" t="s">
        <v>489</v>
      </c>
      <c r="D533" s="140" t="s">
        <v>490</v>
      </c>
      <c r="E533" s="140" t="s">
        <v>17</v>
      </c>
      <c r="F533" s="140" t="s">
        <v>47</v>
      </c>
      <c r="G533" s="140" t="s">
        <v>408</v>
      </c>
      <c r="H533" s="140" t="s">
        <v>14</v>
      </c>
      <c r="I533" s="140" t="s">
        <v>3583</v>
      </c>
    </row>
    <row r="534" spans="1:10" hidden="1" x14ac:dyDescent="0.25">
      <c r="A534" s="50">
        <v>333</v>
      </c>
      <c r="B534" s="140" t="s">
        <v>40</v>
      </c>
      <c r="C534" s="140" t="s">
        <v>492</v>
      </c>
      <c r="D534" s="140" t="s">
        <v>493</v>
      </c>
      <c r="E534" s="140" t="s">
        <v>17</v>
      </c>
      <c r="F534" s="140" t="s">
        <v>51</v>
      </c>
      <c r="G534" s="140" t="s">
        <v>494</v>
      </c>
      <c r="H534" s="140" t="s">
        <v>14</v>
      </c>
      <c r="I534" s="140" t="s">
        <v>3583</v>
      </c>
    </row>
    <row r="535" spans="1:10" hidden="1" x14ac:dyDescent="0.25">
      <c r="A535" s="50">
        <v>334</v>
      </c>
      <c r="B535" s="140" t="s">
        <v>40</v>
      </c>
      <c r="C535" s="140" t="s">
        <v>1578</v>
      </c>
      <c r="D535" s="140" t="s">
        <v>1579</v>
      </c>
      <c r="E535" s="140" t="s">
        <v>17</v>
      </c>
      <c r="F535" s="140" t="s">
        <v>92</v>
      </c>
      <c r="G535" s="140" t="s">
        <v>1596</v>
      </c>
      <c r="H535" s="140" t="s">
        <v>13</v>
      </c>
      <c r="I535" s="140" t="s">
        <v>3582</v>
      </c>
    </row>
    <row r="536" spans="1:10" hidden="1" x14ac:dyDescent="0.25">
      <c r="A536" s="50">
        <v>335</v>
      </c>
      <c r="B536" s="140" t="s">
        <v>40</v>
      </c>
      <c r="C536" s="140" t="s">
        <v>495</v>
      </c>
      <c r="D536" s="140" t="s">
        <v>496</v>
      </c>
      <c r="E536" s="140" t="s">
        <v>17</v>
      </c>
      <c r="F536" s="140" t="s">
        <v>74</v>
      </c>
      <c r="G536" s="140" t="s">
        <v>497</v>
      </c>
      <c r="H536" s="140" t="s">
        <v>14</v>
      </c>
      <c r="I536" s="140" t="s">
        <v>3583</v>
      </c>
    </row>
    <row r="537" spans="1:10" hidden="1" x14ac:dyDescent="0.25">
      <c r="A537" s="50">
        <v>336</v>
      </c>
      <c r="B537" s="140" t="s">
        <v>40</v>
      </c>
      <c r="C537" s="140" t="s">
        <v>1582</v>
      </c>
      <c r="D537" s="140" t="s">
        <v>1583</v>
      </c>
      <c r="E537" s="140" t="s">
        <v>17</v>
      </c>
      <c r="F537" s="140" t="s">
        <v>148</v>
      </c>
      <c r="G537" s="140" t="s">
        <v>1472</v>
      </c>
      <c r="H537" s="140" t="s">
        <v>13</v>
      </c>
      <c r="I537" s="140" t="s">
        <v>3582</v>
      </c>
    </row>
    <row r="538" spans="1:10" hidden="1" x14ac:dyDescent="0.25">
      <c r="A538" s="50">
        <v>337</v>
      </c>
      <c r="B538" s="140" t="s">
        <v>40</v>
      </c>
      <c r="C538" s="140" t="s">
        <v>498</v>
      </c>
      <c r="D538" s="140" t="s">
        <v>499</v>
      </c>
      <c r="E538" s="140" t="s">
        <v>17</v>
      </c>
      <c r="F538" s="140" t="s">
        <v>47</v>
      </c>
      <c r="G538" s="140" t="s">
        <v>500</v>
      </c>
      <c r="H538" s="140" t="s">
        <v>14</v>
      </c>
      <c r="I538" s="140" t="s">
        <v>3583</v>
      </c>
    </row>
    <row r="539" spans="1:10" hidden="1" x14ac:dyDescent="0.25">
      <c r="A539" s="50">
        <v>338</v>
      </c>
      <c r="B539" s="140" t="s">
        <v>40</v>
      </c>
      <c r="C539" s="140" t="s">
        <v>1372</v>
      </c>
      <c r="D539" s="140" t="s">
        <v>2556</v>
      </c>
      <c r="E539" s="140" t="s">
        <v>17</v>
      </c>
      <c r="F539" s="140" t="s">
        <v>51</v>
      </c>
      <c r="G539" s="140" t="s">
        <v>99</v>
      </c>
      <c r="H539" s="140" t="s">
        <v>14</v>
      </c>
      <c r="I539" s="140" t="s">
        <v>3583</v>
      </c>
    </row>
    <row r="540" spans="1:10" hidden="1" x14ac:dyDescent="0.25">
      <c r="A540" s="50">
        <v>339</v>
      </c>
      <c r="B540" s="140" t="s">
        <v>40</v>
      </c>
      <c r="C540" s="140" t="s">
        <v>1590</v>
      </c>
      <c r="D540" s="140" t="s">
        <v>1591</v>
      </c>
      <c r="E540" s="140" t="s">
        <v>17</v>
      </c>
      <c r="F540" s="140" t="s">
        <v>51</v>
      </c>
      <c r="G540" s="140" t="s">
        <v>772</v>
      </c>
      <c r="H540" s="140" t="s">
        <v>14</v>
      </c>
      <c r="I540" s="140" t="s">
        <v>3583</v>
      </c>
    </row>
    <row r="541" spans="1:10" hidden="1" x14ac:dyDescent="0.25">
      <c r="A541" s="50">
        <v>340</v>
      </c>
      <c r="B541" s="140" t="s">
        <v>40</v>
      </c>
      <c r="C541" s="140" t="s">
        <v>1593</v>
      </c>
      <c r="D541" s="140" t="s">
        <v>1594</v>
      </c>
      <c r="E541" s="140" t="s">
        <v>17</v>
      </c>
      <c r="F541" s="140" t="s">
        <v>92</v>
      </c>
      <c r="G541" s="140" t="s">
        <v>1596</v>
      </c>
      <c r="H541" s="140" t="s">
        <v>13</v>
      </c>
      <c r="I541" s="140" t="s">
        <v>3582</v>
      </c>
    </row>
    <row r="542" spans="1:10" hidden="1" x14ac:dyDescent="0.25">
      <c r="A542" s="50">
        <v>341</v>
      </c>
      <c r="B542" s="140" t="s">
        <v>40</v>
      </c>
      <c r="C542" s="140" t="s">
        <v>501</v>
      </c>
      <c r="D542" s="140" t="s">
        <v>502</v>
      </c>
      <c r="E542" s="140" t="s">
        <v>17</v>
      </c>
      <c r="F542" s="140" t="s">
        <v>271</v>
      </c>
      <c r="G542" s="140" t="s">
        <v>503</v>
      </c>
      <c r="H542" s="140" t="s">
        <v>14</v>
      </c>
      <c r="I542" s="140" t="s">
        <v>3583</v>
      </c>
    </row>
    <row r="543" spans="1:10" hidden="1" x14ac:dyDescent="0.25">
      <c r="A543" s="50">
        <v>342</v>
      </c>
      <c r="B543" s="140" t="s">
        <v>40</v>
      </c>
      <c r="C543" s="140" t="s">
        <v>504</v>
      </c>
      <c r="D543" s="140" t="s">
        <v>505</v>
      </c>
      <c r="E543" s="140" t="s">
        <v>17</v>
      </c>
      <c r="F543" s="140" t="s">
        <v>88</v>
      </c>
      <c r="G543" s="140" t="s">
        <v>506</v>
      </c>
      <c r="H543" s="140" t="s">
        <v>14</v>
      </c>
      <c r="I543" s="140" t="s">
        <v>3583</v>
      </c>
    </row>
    <row r="544" spans="1:10" hidden="1" x14ac:dyDescent="0.25">
      <c r="A544" s="50">
        <v>343</v>
      </c>
      <c r="B544" s="140" t="s">
        <v>743</v>
      </c>
      <c r="C544" s="154" t="s">
        <v>2599</v>
      </c>
      <c r="D544" s="154" t="s">
        <v>2600</v>
      </c>
      <c r="E544" s="140" t="s">
        <v>17</v>
      </c>
      <c r="F544" s="140" t="s">
        <v>47</v>
      </c>
      <c r="G544" s="140" t="s">
        <v>1419</v>
      </c>
      <c r="H544" s="140" t="s">
        <v>13</v>
      </c>
      <c r="I544" s="140" t="s">
        <v>3582</v>
      </c>
      <c r="J544" s="33">
        <v>44701</v>
      </c>
    </row>
    <row r="545" spans="1:9" hidden="1" x14ac:dyDescent="0.25">
      <c r="A545" s="50">
        <v>344</v>
      </c>
      <c r="B545" s="140" t="s">
        <v>743</v>
      </c>
      <c r="C545" s="140" t="s">
        <v>1599</v>
      </c>
      <c r="D545" s="140" t="s">
        <v>1600</v>
      </c>
      <c r="E545" s="140" t="s">
        <v>17</v>
      </c>
      <c r="F545" s="140" t="s">
        <v>682</v>
      </c>
      <c r="G545" s="140" t="s">
        <v>728</v>
      </c>
      <c r="H545" s="140" t="s">
        <v>13</v>
      </c>
      <c r="I545" s="140" t="s">
        <v>3582</v>
      </c>
    </row>
    <row r="546" spans="1:9" hidden="1" x14ac:dyDescent="0.25">
      <c r="A546" s="50">
        <v>345</v>
      </c>
      <c r="B546" s="140" t="s">
        <v>40</v>
      </c>
      <c r="C546" s="140" t="s">
        <v>2629</v>
      </c>
      <c r="D546" s="140" t="s">
        <v>2630</v>
      </c>
      <c r="E546" s="140" t="s">
        <v>17</v>
      </c>
      <c r="F546" s="140" t="s">
        <v>130</v>
      </c>
      <c r="G546" s="140" t="s">
        <v>349</v>
      </c>
      <c r="H546" s="140" t="s">
        <v>14</v>
      </c>
      <c r="I546" s="140" t="s">
        <v>3583</v>
      </c>
    </row>
    <row r="547" spans="1:9" hidden="1" x14ac:dyDescent="0.25">
      <c r="A547" s="50">
        <v>346</v>
      </c>
      <c r="B547" s="140" t="s">
        <v>40</v>
      </c>
      <c r="C547" s="140" t="s">
        <v>507</v>
      </c>
      <c r="D547" s="140" t="s">
        <v>508</v>
      </c>
      <c r="E547" s="140" t="s">
        <v>17</v>
      </c>
      <c r="F547" s="140" t="s">
        <v>51</v>
      </c>
      <c r="G547" s="140" t="s">
        <v>160</v>
      </c>
      <c r="H547" s="140" t="s">
        <v>14</v>
      </c>
      <c r="I547" s="140" t="s">
        <v>3583</v>
      </c>
    </row>
    <row r="548" spans="1:9" hidden="1" x14ac:dyDescent="0.25">
      <c r="A548" s="50">
        <v>347</v>
      </c>
      <c r="B548" s="140" t="s">
        <v>40</v>
      </c>
      <c r="C548" s="140" t="s">
        <v>509</v>
      </c>
      <c r="D548" s="140" t="s">
        <v>510</v>
      </c>
      <c r="E548" s="140" t="s">
        <v>17</v>
      </c>
      <c r="F548" s="140" t="s">
        <v>121</v>
      </c>
      <c r="G548" s="140" t="s">
        <v>511</v>
      </c>
      <c r="H548" s="140" t="s">
        <v>13</v>
      </c>
      <c r="I548" s="140" t="s">
        <v>3582</v>
      </c>
    </row>
    <row r="549" spans="1:9" hidden="1" x14ac:dyDescent="0.25">
      <c r="A549" s="50">
        <v>348</v>
      </c>
      <c r="B549" s="140" t="s">
        <v>40</v>
      </c>
      <c r="C549" s="140" t="s">
        <v>1605</v>
      </c>
      <c r="D549" s="140" t="s">
        <v>1606</v>
      </c>
      <c r="E549" s="140" t="s">
        <v>17</v>
      </c>
      <c r="F549" s="140" t="s">
        <v>43</v>
      </c>
      <c r="G549" s="140" t="s">
        <v>1608</v>
      </c>
      <c r="H549" s="140" t="s">
        <v>13</v>
      </c>
      <c r="I549" s="140" t="s">
        <v>3582</v>
      </c>
    </row>
    <row r="550" spans="1:9" hidden="1" x14ac:dyDescent="0.25">
      <c r="A550" s="50">
        <v>349</v>
      </c>
      <c r="B550" s="140" t="s">
        <v>40</v>
      </c>
      <c r="C550" s="140" t="s">
        <v>512</v>
      </c>
      <c r="D550" s="140" t="s">
        <v>513</v>
      </c>
      <c r="E550" s="140" t="s">
        <v>17</v>
      </c>
      <c r="F550" s="140" t="s">
        <v>121</v>
      </c>
      <c r="G550" s="140" t="s">
        <v>424</v>
      </c>
      <c r="H550" s="140" t="s">
        <v>14</v>
      </c>
      <c r="I550" s="140" t="s">
        <v>3583</v>
      </c>
    </row>
    <row r="551" spans="1:9" hidden="1" x14ac:dyDescent="0.25">
      <c r="A551" s="50">
        <v>350</v>
      </c>
      <c r="B551" s="140" t="s">
        <v>40</v>
      </c>
      <c r="C551" s="140" t="s">
        <v>514</v>
      </c>
      <c r="D551" s="140" t="s">
        <v>515</v>
      </c>
      <c r="E551" s="140" t="s">
        <v>17</v>
      </c>
      <c r="F551" s="140" t="s">
        <v>51</v>
      </c>
      <c r="G551" s="140" t="s">
        <v>160</v>
      </c>
      <c r="H551" s="140" t="s">
        <v>14</v>
      </c>
      <c r="I551" s="140" t="s">
        <v>3583</v>
      </c>
    </row>
    <row r="552" spans="1:9" hidden="1" x14ac:dyDescent="0.25">
      <c r="A552" s="50">
        <v>351</v>
      </c>
      <c r="B552" s="140" t="s">
        <v>40</v>
      </c>
      <c r="C552" s="140" t="s">
        <v>1610</v>
      </c>
      <c r="D552" s="140" t="s">
        <v>1611</v>
      </c>
      <c r="E552" s="140" t="s">
        <v>17</v>
      </c>
      <c r="F552" s="140" t="s">
        <v>43</v>
      </c>
      <c r="G552" s="140" t="s">
        <v>355</v>
      </c>
      <c r="H552" s="140" t="s">
        <v>14</v>
      </c>
      <c r="I552" s="140" t="s">
        <v>3583</v>
      </c>
    </row>
    <row r="553" spans="1:9" hidden="1" x14ac:dyDescent="0.25">
      <c r="A553" s="50">
        <v>352</v>
      </c>
      <c r="B553" s="140" t="s">
        <v>40</v>
      </c>
      <c r="C553" s="140" t="s">
        <v>518</v>
      </c>
      <c r="D553" s="140" t="s">
        <v>519</v>
      </c>
      <c r="E553" s="140" t="s">
        <v>17</v>
      </c>
      <c r="F553" s="140" t="s">
        <v>74</v>
      </c>
      <c r="G553" s="140" t="s">
        <v>520</v>
      </c>
      <c r="H553" s="140" t="s">
        <v>14</v>
      </c>
      <c r="I553" s="140" t="s">
        <v>3583</v>
      </c>
    </row>
    <row r="554" spans="1:9" hidden="1" x14ac:dyDescent="0.25">
      <c r="A554" s="50">
        <v>353</v>
      </c>
      <c r="B554" s="140" t="s">
        <v>40</v>
      </c>
      <c r="C554" s="140" t="s">
        <v>521</v>
      </c>
      <c r="D554" s="140" t="s">
        <v>522</v>
      </c>
      <c r="E554" s="140" t="s">
        <v>17</v>
      </c>
      <c r="F554" s="140" t="s">
        <v>51</v>
      </c>
      <c r="G554" s="140" t="s">
        <v>71</v>
      </c>
      <c r="H554" s="140" t="s">
        <v>14</v>
      </c>
      <c r="I554" s="140" t="s">
        <v>3583</v>
      </c>
    </row>
    <row r="555" spans="1:9" hidden="1" x14ac:dyDescent="0.25">
      <c r="A555" s="50">
        <v>354</v>
      </c>
      <c r="B555" s="140" t="s">
        <v>40</v>
      </c>
      <c r="C555" s="140" t="s">
        <v>1615</v>
      </c>
      <c r="D555" s="140" t="s">
        <v>1616</v>
      </c>
      <c r="E555" s="140" t="s">
        <v>17</v>
      </c>
      <c r="F555" s="140" t="s">
        <v>43</v>
      </c>
      <c r="G555" s="140" t="s">
        <v>3602</v>
      </c>
      <c r="H555" s="140" t="s">
        <v>13</v>
      </c>
      <c r="I555" s="140" t="s">
        <v>3582</v>
      </c>
    </row>
    <row r="556" spans="1:9" x14ac:dyDescent="0.25">
      <c r="A556" s="50">
        <v>355</v>
      </c>
      <c r="B556" s="140" t="s">
        <v>40</v>
      </c>
      <c r="C556" s="140" t="s">
        <v>523</v>
      </c>
      <c r="D556" s="140" t="s">
        <v>524</v>
      </c>
      <c r="E556" s="140" t="s">
        <v>17</v>
      </c>
      <c r="F556" s="140" t="s">
        <v>183</v>
      </c>
      <c r="G556" s="140" t="s">
        <v>247</v>
      </c>
      <c r="H556" s="140" t="s">
        <v>14</v>
      </c>
      <c r="I556" s="140" t="s">
        <v>3583</v>
      </c>
    </row>
    <row r="557" spans="1:9" hidden="1" x14ac:dyDescent="0.25">
      <c r="A557" s="50">
        <v>356</v>
      </c>
      <c r="B557" s="140" t="s">
        <v>743</v>
      </c>
      <c r="C557" s="140" t="s">
        <v>1619</v>
      </c>
      <c r="D557" t="s">
        <v>1620</v>
      </c>
      <c r="E557" s="140" t="s">
        <v>17</v>
      </c>
      <c r="F557" s="140" t="s">
        <v>1066</v>
      </c>
      <c r="G557" s="140" t="s">
        <v>1066</v>
      </c>
      <c r="H557" s="140" t="s">
        <v>13</v>
      </c>
      <c r="I557" s="140" t="s">
        <v>3582</v>
      </c>
    </row>
    <row r="558" spans="1:9" hidden="1" x14ac:dyDescent="0.25">
      <c r="A558" s="50">
        <v>357</v>
      </c>
      <c r="B558" s="140" t="s">
        <v>40</v>
      </c>
      <c r="C558" s="140" t="s">
        <v>526</v>
      </c>
      <c r="D558" s="140" t="s">
        <v>527</v>
      </c>
      <c r="E558" s="140" t="s">
        <v>17</v>
      </c>
      <c r="F558" s="140" t="s">
        <v>92</v>
      </c>
      <c r="G558" s="140" t="s">
        <v>528</v>
      </c>
      <c r="H558" s="140" t="s">
        <v>14</v>
      </c>
      <c r="I558" s="140" t="s">
        <v>3599</v>
      </c>
    </row>
    <row r="559" spans="1:9" hidden="1" x14ac:dyDescent="0.25">
      <c r="A559" s="50">
        <v>358</v>
      </c>
      <c r="B559" s="140" t="s">
        <v>40</v>
      </c>
      <c r="C559" s="140" t="s">
        <v>529</v>
      </c>
      <c r="D559" s="140" t="s">
        <v>530</v>
      </c>
      <c r="E559" s="140" t="s">
        <v>17</v>
      </c>
      <c r="F559" s="140" t="s">
        <v>51</v>
      </c>
      <c r="G559" s="140" t="s">
        <v>99</v>
      </c>
      <c r="H559" s="140" t="s">
        <v>14</v>
      </c>
      <c r="I559" s="140" t="s">
        <v>3583</v>
      </c>
    </row>
    <row r="560" spans="1:9" hidden="1" x14ac:dyDescent="0.25">
      <c r="A560" s="50">
        <v>359</v>
      </c>
      <c r="B560" s="140" t="s">
        <v>40</v>
      </c>
      <c r="C560" s="140" t="s">
        <v>3609</v>
      </c>
      <c r="D560" s="140" t="s">
        <v>3094</v>
      </c>
      <c r="E560" s="140" t="s">
        <v>17</v>
      </c>
      <c r="F560" s="140" t="s">
        <v>43</v>
      </c>
      <c r="G560" s="140" t="s">
        <v>1718</v>
      </c>
      <c r="H560" s="140" t="s">
        <v>13</v>
      </c>
      <c r="I560" s="140" t="s">
        <v>3582</v>
      </c>
    </row>
    <row r="561" spans="1:9" hidden="1" x14ac:dyDescent="0.25">
      <c r="A561" s="50">
        <v>360</v>
      </c>
      <c r="B561" s="140" t="s">
        <v>40</v>
      </c>
      <c r="C561" s="140" t="s">
        <v>1625</v>
      </c>
      <c r="D561" s="140" t="s">
        <v>1626</v>
      </c>
      <c r="E561" s="140" t="s">
        <v>17</v>
      </c>
      <c r="F561" s="140" t="s">
        <v>608</v>
      </c>
      <c r="G561" s="140" t="s">
        <v>3610</v>
      </c>
      <c r="H561" s="140" t="s">
        <v>13</v>
      </c>
      <c r="I561" s="140" t="s">
        <v>3582</v>
      </c>
    </row>
    <row r="562" spans="1:9" hidden="1" x14ac:dyDescent="0.25">
      <c r="A562" s="50">
        <v>361</v>
      </c>
      <c r="B562" s="140" t="s">
        <v>40</v>
      </c>
      <c r="C562" s="140" t="s">
        <v>531</v>
      </c>
      <c r="D562" s="140" t="s">
        <v>532</v>
      </c>
      <c r="E562" s="140" t="s">
        <v>17</v>
      </c>
      <c r="F562" s="140" t="s">
        <v>115</v>
      </c>
      <c r="G562" s="140" t="s">
        <v>533</v>
      </c>
      <c r="H562" s="140" t="s">
        <v>14</v>
      </c>
      <c r="I562" s="140" t="s">
        <v>3583</v>
      </c>
    </row>
    <row r="563" spans="1:9" hidden="1" x14ac:dyDescent="0.25">
      <c r="A563" s="50">
        <v>362</v>
      </c>
      <c r="B563" s="140" t="s">
        <v>40</v>
      </c>
      <c r="C563" s="140" t="s">
        <v>1629</v>
      </c>
      <c r="D563" s="140" t="s">
        <v>1630</v>
      </c>
      <c r="E563" s="140" t="s">
        <v>17</v>
      </c>
      <c r="F563" s="140" t="s">
        <v>47</v>
      </c>
      <c r="G563" s="140" t="s">
        <v>2598</v>
      </c>
      <c r="H563" s="140" t="s">
        <v>14</v>
      </c>
      <c r="I563" s="140" t="s">
        <v>3583</v>
      </c>
    </row>
    <row r="564" spans="1:9" hidden="1" x14ac:dyDescent="0.25">
      <c r="A564" s="50">
        <v>363</v>
      </c>
      <c r="B564" s="140" t="s">
        <v>40</v>
      </c>
      <c r="C564" s="140" t="s">
        <v>534</v>
      </c>
      <c r="D564" s="140" t="s">
        <v>535</v>
      </c>
      <c r="E564" s="140" t="s">
        <v>17</v>
      </c>
      <c r="F564" s="140" t="s">
        <v>51</v>
      </c>
      <c r="G564" s="140" t="s">
        <v>82</v>
      </c>
      <c r="H564" s="140" t="s">
        <v>14</v>
      </c>
      <c r="I564" s="140" t="s">
        <v>3583</v>
      </c>
    </row>
    <row r="565" spans="1:9" hidden="1" x14ac:dyDescent="0.25">
      <c r="A565" s="50">
        <v>364</v>
      </c>
      <c r="B565" s="140" t="s">
        <v>40</v>
      </c>
      <c r="C565" s="140" t="s">
        <v>1634</v>
      </c>
      <c r="D565" s="140" t="s">
        <v>1635</v>
      </c>
      <c r="E565" s="140" t="s">
        <v>17</v>
      </c>
      <c r="F565" s="140" t="s">
        <v>148</v>
      </c>
      <c r="G565" s="140" t="s">
        <v>712</v>
      </c>
      <c r="H565" s="140" t="s">
        <v>13</v>
      </c>
      <c r="I565" s="140" t="s">
        <v>3582</v>
      </c>
    </row>
    <row r="566" spans="1:9" hidden="1" x14ac:dyDescent="0.25">
      <c r="A566" s="50">
        <v>365</v>
      </c>
      <c r="B566" s="140" t="s">
        <v>40</v>
      </c>
      <c r="C566" s="140" t="s">
        <v>2510</v>
      </c>
      <c r="D566" s="140" t="s">
        <v>2511</v>
      </c>
      <c r="E566" s="140" t="s">
        <v>17</v>
      </c>
      <c r="F566" s="140" t="s">
        <v>47</v>
      </c>
      <c r="G566" s="140" t="s">
        <v>2513</v>
      </c>
      <c r="H566" s="140" t="s">
        <v>14</v>
      </c>
      <c r="I566" s="140" t="s">
        <v>3583</v>
      </c>
    </row>
    <row r="567" spans="1:9" hidden="1" x14ac:dyDescent="0.25">
      <c r="A567" s="50">
        <v>366</v>
      </c>
      <c r="B567" s="140" t="s">
        <v>40</v>
      </c>
      <c r="C567" s="140" t="s">
        <v>536</v>
      </c>
      <c r="D567" s="140" t="s">
        <v>537</v>
      </c>
      <c r="E567" s="140" t="s">
        <v>17</v>
      </c>
      <c r="F567" s="140" t="s">
        <v>51</v>
      </c>
      <c r="G567" s="140" t="s">
        <v>538</v>
      </c>
      <c r="H567" s="140" t="s">
        <v>14</v>
      </c>
      <c r="I567" s="140" t="s">
        <v>3583</v>
      </c>
    </row>
    <row r="568" spans="1:9" hidden="1" x14ac:dyDescent="0.25">
      <c r="A568" s="50">
        <v>367</v>
      </c>
      <c r="B568" s="140" t="s">
        <v>40</v>
      </c>
      <c r="C568" s="140" t="s">
        <v>3107</v>
      </c>
      <c r="D568" s="140" t="s">
        <v>3108</v>
      </c>
      <c r="E568" s="140" t="s">
        <v>17</v>
      </c>
      <c r="F568" s="140" t="s">
        <v>105</v>
      </c>
      <c r="G568" s="140" t="s">
        <v>3611</v>
      </c>
      <c r="H568" s="140" t="s">
        <v>14</v>
      </c>
      <c r="I568" s="140" t="s">
        <v>3599</v>
      </c>
    </row>
    <row r="569" spans="1:9" hidden="1" x14ac:dyDescent="0.25">
      <c r="A569" s="50">
        <v>368</v>
      </c>
      <c r="B569" s="140" t="s">
        <v>40</v>
      </c>
      <c r="C569" s="140" t="s">
        <v>539</v>
      </c>
      <c r="D569" s="140" t="s">
        <v>540</v>
      </c>
      <c r="E569" s="140" t="s">
        <v>17</v>
      </c>
      <c r="F569" s="140" t="s">
        <v>47</v>
      </c>
      <c r="G569" s="140" t="s">
        <v>408</v>
      </c>
      <c r="H569" s="140" t="s">
        <v>14</v>
      </c>
      <c r="I569" s="140" t="s">
        <v>3583</v>
      </c>
    </row>
    <row r="570" spans="1:9" hidden="1" x14ac:dyDescent="0.25">
      <c r="A570" s="50">
        <v>369</v>
      </c>
      <c r="B570" s="140" t="s">
        <v>40</v>
      </c>
      <c r="C570" s="140" t="s">
        <v>541</v>
      </c>
      <c r="D570" s="140" t="s">
        <v>542</v>
      </c>
      <c r="E570" s="140" t="s">
        <v>17</v>
      </c>
      <c r="F570" s="140" t="s">
        <v>51</v>
      </c>
      <c r="G570" s="140" t="s">
        <v>167</v>
      </c>
      <c r="H570" s="140" t="s">
        <v>14</v>
      </c>
      <c r="I570" s="140" t="s">
        <v>3583</v>
      </c>
    </row>
    <row r="571" spans="1:9" x14ac:dyDescent="0.25">
      <c r="A571" s="50">
        <v>370</v>
      </c>
      <c r="B571" s="140" t="s">
        <v>40</v>
      </c>
      <c r="C571" s="140" t="s">
        <v>2665</v>
      </c>
      <c r="D571" s="140" t="s">
        <v>2666</v>
      </c>
      <c r="E571" s="140" t="s">
        <v>17</v>
      </c>
      <c r="F571" s="140" t="s">
        <v>183</v>
      </c>
      <c r="G571" s="140" t="s">
        <v>2667</v>
      </c>
      <c r="H571" s="140" t="s">
        <v>14</v>
      </c>
      <c r="I571" s="140" t="s">
        <v>3583</v>
      </c>
    </row>
    <row r="572" spans="1:9" hidden="1" x14ac:dyDescent="0.25">
      <c r="A572" s="50">
        <v>371</v>
      </c>
      <c r="B572" s="140" t="s">
        <v>40</v>
      </c>
      <c r="C572" s="140" t="s">
        <v>543</v>
      </c>
      <c r="D572" s="140" t="s">
        <v>544</v>
      </c>
      <c r="E572" s="140" t="s">
        <v>17</v>
      </c>
      <c r="F572" s="140" t="s">
        <v>51</v>
      </c>
      <c r="G572" s="140" t="s">
        <v>85</v>
      </c>
      <c r="H572" s="140" t="s">
        <v>14</v>
      </c>
      <c r="I572" s="140" t="s">
        <v>3583</v>
      </c>
    </row>
    <row r="573" spans="1:9" hidden="1" x14ac:dyDescent="0.25">
      <c r="A573" s="50">
        <v>372</v>
      </c>
      <c r="B573" s="140" t="s">
        <v>40</v>
      </c>
      <c r="C573" s="140" t="s">
        <v>545</v>
      </c>
      <c r="D573" s="140" t="s">
        <v>546</v>
      </c>
      <c r="E573" s="140" t="s">
        <v>17</v>
      </c>
      <c r="F573" s="140" t="s">
        <v>43</v>
      </c>
      <c r="G573" s="140" t="s">
        <v>547</v>
      </c>
      <c r="H573" s="140" t="s">
        <v>14</v>
      </c>
      <c r="I573" s="140" t="s">
        <v>3583</v>
      </c>
    </row>
    <row r="574" spans="1:9" hidden="1" x14ac:dyDescent="0.25">
      <c r="A574" s="50">
        <v>373</v>
      </c>
      <c r="B574" s="140" t="s">
        <v>40</v>
      </c>
      <c r="C574" s="140" t="s">
        <v>548</v>
      </c>
      <c r="D574" s="140" t="s">
        <v>549</v>
      </c>
      <c r="E574" s="140" t="s">
        <v>17</v>
      </c>
      <c r="F574" s="140" t="s">
        <v>550</v>
      </c>
      <c r="G574" s="140" t="s">
        <v>551</v>
      </c>
      <c r="H574" s="140" t="s">
        <v>14</v>
      </c>
      <c r="I574" s="140" t="s">
        <v>3583</v>
      </c>
    </row>
    <row r="575" spans="1:9" hidden="1" x14ac:dyDescent="0.25">
      <c r="A575" s="50">
        <v>374</v>
      </c>
      <c r="B575" s="140" t="s">
        <v>40</v>
      </c>
      <c r="C575" s="140" t="s">
        <v>552</v>
      </c>
      <c r="D575" s="140" t="s">
        <v>553</v>
      </c>
      <c r="E575" s="140" t="s">
        <v>17</v>
      </c>
      <c r="F575" s="140" t="s">
        <v>121</v>
      </c>
      <c r="G575" s="140" t="s">
        <v>127</v>
      </c>
      <c r="H575" s="140" t="s">
        <v>14</v>
      </c>
      <c r="I575" s="140" t="s">
        <v>3583</v>
      </c>
    </row>
    <row r="576" spans="1:9" hidden="1" x14ac:dyDescent="0.25">
      <c r="A576" s="50">
        <v>375</v>
      </c>
      <c r="B576" s="140" t="s">
        <v>40</v>
      </c>
      <c r="C576" s="140" t="s">
        <v>554</v>
      </c>
      <c r="D576" s="140" t="s">
        <v>555</v>
      </c>
      <c r="E576" s="140" t="s">
        <v>17</v>
      </c>
      <c r="F576" s="140" t="s">
        <v>88</v>
      </c>
      <c r="G576" s="140" t="s">
        <v>89</v>
      </c>
      <c r="H576" s="140" t="s">
        <v>14</v>
      </c>
      <c r="I576" s="140" t="s">
        <v>3583</v>
      </c>
    </row>
    <row r="577" spans="1:9" hidden="1" x14ac:dyDescent="0.25">
      <c r="A577" s="50">
        <v>376</v>
      </c>
      <c r="B577" s="140" t="s">
        <v>40</v>
      </c>
      <c r="C577" s="140" t="s">
        <v>556</v>
      </c>
      <c r="D577" s="140" t="s">
        <v>557</v>
      </c>
      <c r="E577" s="140" t="s">
        <v>17</v>
      </c>
      <c r="F577" s="140" t="s">
        <v>78</v>
      </c>
      <c r="G577" s="140" t="s">
        <v>558</v>
      </c>
      <c r="H577" s="140" t="s">
        <v>14</v>
      </c>
      <c r="I577" s="140" t="s">
        <v>3599</v>
      </c>
    </row>
    <row r="578" spans="1:9" hidden="1" x14ac:dyDescent="0.25">
      <c r="A578" s="50">
        <v>377</v>
      </c>
      <c r="B578" s="140" t="s">
        <v>40</v>
      </c>
      <c r="C578" s="140" t="s">
        <v>1649</v>
      </c>
      <c r="D578" s="140" t="s">
        <v>1650</v>
      </c>
      <c r="E578" s="140" t="s">
        <v>17</v>
      </c>
      <c r="F578" s="140" t="s">
        <v>550</v>
      </c>
      <c r="G578" s="140" t="s">
        <v>1502</v>
      </c>
      <c r="H578" s="140" t="s">
        <v>13</v>
      </c>
      <c r="I578" s="140" t="s">
        <v>3582</v>
      </c>
    </row>
    <row r="579" spans="1:9" x14ac:dyDescent="0.25">
      <c r="A579" s="50">
        <v>378</v>
      </c>
      <c r="B579" s="140" t="s">
        <v>40</v>
      </c>
      <c r="C579" s="140" t="s">
        <v>559</v>
      </c>
      <c r="D579" s="140" t="s">
        <v>560</v>
      </c>
      <c r="E579" s="140" t="s">
        <v>17</v>
      </c>
      <c r="F579" s="140" t="s">
        <v>183</v>
      </c>
      <c r="G579" s="140" t="s">
        <v>184</v>
      </c>
      <c r="H579" s="140" t="s">
        <v>14</v>
      </c>
      <c r="I579" s="140" t="s">
        <v>3583</v>
      </c>
    </row>
    <row r="580" spans="1:9" hidden="1" x14ac:dyDescent="0.25">
      <c r="A580" s="50">
        <v>379</v>
      </c>
      <c r="B580" s="140" t="s">
        <v>40</v>
      </c>
      <c r="C580" s="140" t="s">
        <v>561</v>
      </c>
      <c r="D580" s="140" t="s">
        <v>562</v>
      </c>
      <c r="E580" s="140" t="s">
        <v>17</v>
      </c>
      <c r="F580" s="140" t="s">
        <v>78</v>
      </c>
      <c r="G580" s="140" t="s">
        <v>563</v>
      </c>
      <c r="H580" s="140" t="s">
        <v>14</v>
      </c>
      <c r="I580" s="140" t="s">
        <v>3583</v>
      </c>
    </row>
    <row r="581" spans="1:9" hidden="1" x14ac:dyDescent="0.25">
      <c r="A581" s="50">
        <v>380</v>
      </c>
      <c r="B581" s="140" t="s">
        <v>40</v>
      </c>
      <c r="C581" s="140" t="s">
        <v>1654</v>
      </c>
      <c r="D581" s="140" t="s">
        <v>1655</v>
      </c>
      <c r="E581" s="140" t="s">
        <v>17</v>
      </c>
      <c r="F581" s="140" t="s">
        <v>121</v>
      </c>
      <c r="G581" s="140"/>
      <c r="H581" s="140" t="s">
        <v>13</v>
      </c>
      <c r="I581" s="140" t="s">
        <v>3582</v>
      </c>
    </row>
    <row r="582" spans="1:9" hidden="1" x14ac:dyDescent="0.25">
      <c r="A582" s="50">
        <v>381</v>
      </c>
      <c r="B582" s="140" t="s">
        <v>40</v>
      </c>
      <c r="C582" s="140" t="s">
        <v>1656</v>
      </c>
      <c r="D582" s="140" t="s">
        <v>1657</v>
      </c>
      <c r="E582" s="140" t="s">
        <v>17</v>
      </c>
      <c r="F582" s="140" t="s">
        <v>1265</v>
      </c>
      <c r="G582" s="140" t="s">
        <v>2668</v>
      </c>
      <c r="H582" s="140" t="s">
        <v>13</v>
      </c>
      <c r="I582" s="140" t="s">
        <v>3582</v>
      </c>
    </row>
    <row r="583" spans="1:9" x14ac:dyDescent="0.25">
      <c r="A583" s="50">
        <v>382</v>
      </c>
      <c r="B583" s="140" t="s">
        <v>40</v>
      </c>
      <c r="C583" s="140" t="s">
        <v>564</v>
      </c>
      <c r="D583" s="140" t="s">
        <v>565</v>
      </c>
      <c r="E583" s="140" t="s">
        <v>17</v>
      </c>
      <c r="F583" s="140" t="s">
        <v>183</v>
      </c>
      <c r="G583" s="140" t="s">
        <v>247</v>
      </c>
      <c r="H583" s="140" t="s">
        <v>14</v>
      </c>
      <c r="I583" s="140" t="s">
        <v>3583</v>
      </c>
    </row>
    <row r="584" spans="1:9" hidden="1" x14ac:dyDescent="0.25">
      <c r="A584" s="50">
        <v>383</v>
      </c>
      <c r="B584" s="140" t="s">
        <v>40</v>
      </c>
      <c r="C584" s="140" t="s">
        <v>1465</v>
      </c>
      <c r="D584" s="140" t="s">
        <v>2464</v>
      </c>
      <c r="E584" s="140" t="s">
        <v>17</v>
      </c>
      <c r="F584" s="140" t="s">
        <v>105</v>
      </c>
      <c r="G584" s="140" t="s">
        <v>1464</v>
      </c>
      <c r="H584" s="140" t="s">
        <v>14</v>
      </c>
      <c r="I584" s="140" t="s">
        <v>3583</v>
      </c>
    </row>
    <row r="585" spans="1:9" hidden="1" x14ac:dyDescent="0.25">
      <c r="A585" s="50">
        <v>384</v>
      </c>
      <c r="B585" s="140" t="s">
        <v>40</v>
      </c>
      <c r="C585" s="140" t="s">
        <v>566</v>
      </c>
      <c r="D585" s="140" t="s">
        <v>567</v>
      </c>
      <c r="E585" s="140" t="s">
        <v>17</v>
      </c>
      <c r="F585" s="140" t="s">
        <v>51</v>
      </c>
      <c r="G585" s="140" t="s">
        <v>405</v>
      </c>
      <c r="H585" s="140" t="s">
        <v>14</v>
      </c>
      <c r="I585" s="140" t="s">
        <v>3583</v>
      </c>
    </row>
    <row r="586" spans="1:9" hidden="1" x14ac:dyDescent="0.25">
      <c r="A586" s="50">
        <v>385</v>
      </c>
      <c r="B586" s="140" t="s">
        <v>40</v>
      </c>
      <c r="C586" s="140" t="s">
        <v>568</v>
      </c>
      <c r="D586" s="140" t="s">
        <v>569</v>
      </c>
      <c r="E586" s="140" t="s">
        <v>17</v>
      </c>
      <c r="F586" s="140" t="s">
        <v>328</v>
      </c>
      <c r="G586" s="140" t="s">
        <v>570</v>
      </c>
      <c r="H586" s="140" t="s">
        <v>14</v>
      </c>
      <c r="I586" s="140" t="s">
        <v>3599</v>
      </c>
    </row>
    <row r="587" spans="1:9" hidden="1" x14ac:dyDescent="0.25">
      <c r="A587" s="50">
        <v>386</v>
      </c>
      <c r="B587" s="140" t="s">
        <v>40</v>
      </c>
      <c r="C587" s="140" t="s">
        <v>571</v>
      </c>
      <c r="D587" s="140" t="s">
        <v>572</v>
      </c>
      <c r="E587" s="140" t="s">
        <v>17</v>
      </c>
      <c r="F587" s="140" t="s">
        <v>51</v>
      </c>
      <c r="G587" s="140" t="s">
        <v>99</v>
      </c>
      <c r="H587" s="140" t="s">
        <v>14</v>
      </c>
      <c r="I587" s="140" t="s">
        <v>3583</v>
      </c>
    </row>
    <row r="588" spans="1:9" hidden="1" x14ac:dyDescent="0.25">
      <c r="A588" s="50">
        <v>387</v>
      </c>
      <c r="B588" s="140" t="s">
        <v>40</v>
      </c>
      <c r="C588" s="140" t="s">
        <v>1661</v>
      </c>
      <c r="D588" s="140" t="s">
        <v>1662</v>
      </c>
      <c r="E588" s="140" t="s">
        <v>21</v>
      </c>
      <c r="F588" s="140" t="s">
        <v>43</v>
      </c>
      <c r="G588" s="140" t="s">
        <v>192</v>
      </c>
      <c r="H588" s="140" t="s">
        <v>13</v>
      </c>
      <c r="I588" s="140" t="s">
        <v>3582</v>
      </c>
    </row>
    <row r="589" spans="1:9" hidden="1" x14ac:dyDescent="0.25">
      <c r="A589" s="50">
        <v>388</v>
      </c>
      <c r="B589" s="140" t="s">
        <v>40</v>
      </c>
      <c r="C589" s="140" t="s">
        <v>573</v>
      </c>
      <c r="D589" s="140" t="s">
        <v>574</v>
      </c>
      <c r="E589" s="140" t="s">
        <v>21</v>
      </c>
      <c r="F589" s="140" t="s">
        <v>47</v>
      </c>
      <c r="G589" s="140" t="s">
        <v>575</v>
      </c>
      <c r="H589" s="140" t="s">
        <v>14</v>
      </c>
      <c r="I589" s="140" t="s">
        <v>3583</v>
      </c>
    </row>
    <row r="590" spans="1:9" hidden="1" x14ac:dyDescent="0.25">
      <c r="A590" s="50">
        <v>389</v>
      </c>
      <c r="B590" s="140" t="s">
        <v>40</v>
      </c>
      <c r="C590" s="140" t="s">
        <v>1664</v>
      </c>
      <c r="D590" s="140" t="s">
        <v>1665</v>
      </c>
      <c r="E590" s="140" t="s">
        <v>21</v>
      </c>
      <c r="F590" s="140" t="s">
        <v>271</v>
      </c>
      <c r="G590" s="140" t="s">
        <v>994</v>
      </c>
      <c r="H590" s="140" t="s">
        <v>13</v>
      </c>
      <c r="I590" s="140" t="s">
        <v>3582</v>
      </c>
    </row>
    <row r="591" spans="1:9" hidden="1" x14ac:dyDescent="0.25">
      <c r="A591" s="50">
        <v>390</v>
      </c>
      <c r="B591" s="140" t="s">
        <v>40</v>
      </c>
      <c r="C591" s="140" t="s">
        <v>1666</v>
      </c>
      <c r="D591" s="140" t="s">
        <v>1667</v>
      </c>
      <c r="E591" s="140" t="s">
        <v>21</v>
      </c>
      <c r="F591" s="140" t="s">
        <v>121</v>
      </c>
      <c r="G591" s="140" t="s">
        <v>957</v>
      </c>
      <c r="H591" s="140" t="s">
        <v>13</v>
      </c>
      <c r="I591" s="140" t="s">
        <v>3582</v>
      </c>
    </row>
    <row r="592" spans="1:9" hidden="1" x14ac:dyDescent="0.25">
      <c r="A592" s="50">
        <v>391</v>
      </c>
      <c r="B592" s="140" t="s">
        <v>40</v>
      </c>
      <c r="C592" s="140" t="s">
        <v>1673</v>
      </c>
      <c r="D592" s="140" t="s">
        <v>1674</v>
      </c>
      <c r="E592" s="140" t="s">
        <v>21</v>
      </c>
      <c r="F592" s="140" t="s">
        <v>121</v>
      </c>
      <c r="G592" s="140" t="s">
        <v>1962</v>
      </c>
      <c r="H592" s="140" t="s">
        <v>13</v>
      </c>
      <c r="I592" s="140" t="s">
        <v>3582</v>
      </c>
    </row>
    <row r="593" spans="1:9" hidden="1" x14ac:dyDescent="0.25">
      <c r="A593" s="50">
        <v>392</v>
      </c>
      <c r="B593" s="140" t="s">
        <v>40</v>
      </c>
      <c r="C593" s="140" t="s">
        <v>576</v>
      </c>
      <c r="D593" s="140" t="s">
        <v>577</v>
      </c>
      <c r="E593" s="140" t="s">
        <v>21</v>
      </c>
      <c r="F593" s="140" t="s">
        <v>47</v>
      </c>
      <c r="G593" s="140" t="s">
        <v>48</v>
      </c>
      <c r="H593" s="140" t="s">
        <v>14</v>
      </c>
      <c r="I593" s="140" t="s">
        <v>3583</v>
      </c>
    </row>
    <row r="594" spans="1:9" hidden="1" x14ac:dyDescent="0.25">
      <c r="A594" s="50">
        <v>393</v>
      </c>
      <c r="B594" s="140" t="s">
        <v>40</v>
      </c>
      <c r="C594" s="140" t="s">
        <v>1675</v>
      </c>
      <c r="D594" s="140" t="s">
        <v>1676</v>
      </c>
      <c r="E594" s="140" t="s">
        <v>21</v>
      </c>
      <c r="F594" s="140" t="s">
        <v>645</v>
      </c>
      <c r="G594" s="140" t="s">
        <v>1056</v>
      </c>
      <c r="H594" s="140" t="s">
        <v>13</v>
      </c>
      <c r="I594" s="140" t="s">
        <v>3582</v>
      </c>
    </row>
    <row r="595" spans="1:9" hidden="1" x14ac:dyDescent="0.25">
      <c r="A595" s="50">
        <v>394</v>
      </c>
      <c r="B595" s="140" t="s">
        <v>40</v>
      </c>
      <c r="C595" s="140" t="s">
        <v>1678</v>
      </c>
      <c r="D595" s="140" t="s">
        <v>1679</v>
      </c>
      <c r="E595" s="140" t="s">
        <v>21</v>
      </c>
      <c r="F595" s="140" t="s">
        <v>121</v>
      </c>
      <c r="G595" s="140" t="s">
        <v>2412</v>
      </c>
      <c r="H595" s="140" t="s">
        <v>13</v>
      </c>
      <c r="I595" s="140" t="s">
        <v>3582</v>
      </c>
    </row>
    <row r="596" spans="1:9" hidden="1" x14ac:dyDescent="0.25">
      <c r="A596" s="50">
        <v>395</v>
      </c>
      <c r="B596" s="140" t="s">
        <v>40</v>
      </c>
      <c r="C596" s="140" t="s">
        <v>1737</v>
      </c>
      <c r="D596" s="154" t="s">
        <v>3141</v>
      </c>
      <c r="E596" s="140" t="s">
        <v>21</v>
      </c>
      <c r="F596" s="140" t="s">
        <v>645</v>
      </c>
      <c r="G596" s="140" t="s">
        <v>930</v>
      </c>
      <c r="H596" s="140" t="s">
        <v>13</v>
      </c>
      <c r="I596" s="140" t="s">
        <v>3582</v>
      </c>
    </row>
    <row r="597" spans="1:9" hidden="1" x14ac:dyDescent="0.25">
      <c r="A597" s="50">
        <v>396</v>
      </c>
      <c r="B597" s="140" t="s">
        <v>40</v>
      </c>
      <c r="C597" s="140" t="s">
        <v>3143</v>
      </c>
      <c r="D597" s="154" t="s">
        <v>3144</v>
      </c>
      <c r="E597" s="140" t="s">
        <v>21</v>
      </c>
      <c r="F597" s="140" t="s">
        <v>271</v>
      </c>
      <c r="G597" s="140" t="s">
        <v>943</v>
      </c>
      <c r="H597" s="140" t="s">
        <v>13</v>
      </c>
      <c r="I597" s="140" t="s">
        <v>3582</v>
      </c>
    </row>
    <row r="598" spans="1:9" hidden="1" x14ac:dyDescent="0.25">
      <c r="A598" s="50">
        <v>397</v>
      </c>
      <c r="B598" s="140" t="s">
        <v>40</v>
      </c>
      <c r="C598" s="140" t="s">
        <v>3612</v>
      </c>
      <c r="D598" s="154" t="s">
        <v>3613</v>
      </c>
      <c r="E598" s="140" t="s">
        <v>21</v>
      </c>
      <c r="F598" s="140" t="s">
        <v>271</v>
      </c>
      <c r="G598" s="140" t="s">
        <v>1013</v>
      </c>
      <c r="H598" s="140" t="s">
        <v>13</v>
      </c>
      <c r="I598" s="140" t="s">
        <v>3582</v>
      </c>
    </row>
    <row r="599" spans="1:9" hidden="1" x14ac:dyDescent="0.25">
      <c r="A599" s="50">
        <v>398</v>
      </c>
      <c r="B599" s="140" t="s">
        <v>40</v>
      </c>
      <c r="C599" s="140" t="s">
        <v>1683</v>
      </c>
      <c r="D599" s="140" t="s">
        <v>1684</v>
      </c>
      <c r="E599" s="140" t="s">
        <v>21</v>
      </c>
      <c r="F599" s="140" t="s">
        <v>121</v>
      </c>
      <c r="G599" s="140" t="s">
        <v>998</v>
      </c>
      <c r="H599" s="140" t="s">
        <v>13</v>
      </c>
      <c r="I599" s="140" t="s">
        <v>3582</v>
      </c>
    </row>
    <row r="600" spans="1:9" hidden="1" x14ac:dyDescent="0.25">
      <c r="A600" s="50">
        <v>399</v>
      </c>
      <c r="B600" s="140" t="s">
        <v>40</v>
      </c>
      <c r="C600" s="140" t="s">
        <v>578</v>
      </c>
      <c r="D600" s="140" t="s">
        <v>579</v>
      </c>
      <c r="E600" s="140" t="s">
        <v>21</v>
      </c>
      <c r="F600" s="140" t="s">
        <v>51</v>
      </c>
      <c r="G600" s="140" t="s">
        <v>52</v>
      </c>
      <c r="H600" s="140" t="s">
        <v>14</v>
      </c>
      <c r="I600" s="140" t="s">
        <v>3583</v>
      </c>
    </row>
    <row r="601" spans="1:9" hidden="1" x14ac:dyDescent="0.25">
      <c r="A601" s="50">
        <v>400</v>
      </c>
      <c r="B601" s="140" t="s">
        <v>743</v>
      </c>
      <c r="C601" s="140" t="s">
        <v>1686</v>
      </c>
      <c r="D601" s="140" t="s">
        <v>1687</v>
      </c>
      <c r="E601" s="140" t="s">
        <v>21</v>
      </c>
      <c r="F601" s="140" t="s">
        <v>645</v>
      </c>
      <c r="G601" s="140" t="s">
        <v>1688</v>
      </c>
      <c r="H601" s="140" t="s">
        <v>13</v>
      </c>
      <c r="I601" s="140" t="s">
        <v>3582</v>
      </c>
    </row>
    <row r="602" spans="1:9" hidden="1" x14ac:dyDescent="0.25">
      <c r="A602" s="50">
        <v>401</v>
      </c>
      <c r="B602" s="140" t="s">
        <v>40</v>
      </c>
      <c r="C602" s="140" t="s">
        <v>3149</v>
      </c>
      <c r="D602" s="140" t="s">
        <v>3150</v>
      </c>
      <c r="E602" s="140" t="s">
        <v>21</v>
      </c>
      <c r="F602" s="140" t="s">
        <v>121</v>
      </c>
      <c r="G602" s="140" t="s">
        <v>715</v>
      </c>
      <c r="H602" s="140" t="s">
        <v>13</v>
      </c>
      <c r="I602" s="140" t="s">
        <v>3582</v>
      </c>
    </row>
    <row r="603" spans="1:9" hidden="1" x14ac:dyDescent="0.25">
      <c r="A603" s="50">
        <v>402</v>
      </c>
      <c r="B603" s="140" t="s">
        <v>40</v>
      </c>
      <c r="C603" s="140" t="s">
        <v>1692</v>
      </c>
      <c r="D603" s="140" t="s">
        <v>1693</v>
      </c>
      <c r="E603" s="140" t="s">
        <v>21</v>
      </c>
      <c r="F603" s="140" t="s">
        <v>121</v>
      </c>
      <c r="G603" s="140" t="s">
        <v>751</v>
      </c>
      <c r="H603" s="140" t="s">
        <v>13</v>
      </c>
      <c r="I603" s="140" t="s">
        <v>3582</v>
      </c>
    </row>
    <row r="604" spans="1:9" hidden="1" x14ac:dyDescent="0.25">
      <c r="A604" s="50">
        <v>403</v>
      </c>
      <c r="B604" s="140" t="s">
        <v>40</v>
      </c>
      <c r="C604" s="140" t="s">
        <v>972</v>
      </c>
      <c r="D604" s="140" t="s">
        <v>3153</v>
      </c>
      <c r="E604" s="140" t="s">
        <v>21</v>
      </c>
      <c r="F604" s="140" t="s">
        <v>328</v>
      </c>
      <c r="G604" s="140" t="s">
        <v>1502</v>
      </c>
      <c r="H604" s="140" t="s">
        <v>13</v>
      </c>
      <c r="I604" s="140" t="s">
        <v>3582</v>
      </c>
    </row>
    <row r="605" spans="1:9" hidden="1" x14ac:dyDescent="0.25">
      <c r="A605" s="50">
        <v>404</v>
      </c>
      <c r="B605" s="140" t="s">
        <v>40</v>
      </c>
      <c r="C605" s="140" t="s">
        <v>1698</v>
      </c>
      <c r="D605" s="140" t="s">
        <v>1699</v>
      </c>
      <c r="E605" s="140" t="s">
        <v>21</v>
      </c>
      <c r="F605" s="140" t="s">
        <v>121</v>
      </c>
      <c r="G605" s="140" t="s">
        <v>1701</v>
      </c>
      <c r="H605" s="140" t="s">
        <v>13</v>
      </c>
      <c r="I605" s="140" t="s">
        <v>3582</v>
      </c>
    </row>
    <row r="606" spans="1:9" hidden="1" x14ac:dyDescent="0.25">
      <c r="A606" s="50">
        <v>405</v>
      </c>
      <c r="B606" s="140" t="s">
        <v>40</v>
      </c>
      <c r="C606" s="140" t="s">
        <v>1702</v>
      </c>
      <c r="D606" s="140" t="s">
        <v>1703</v>
      </c>
      <c r="E606" s="140" t="s">
        <v>21</v>
      </c>
      <c r="F606" s="140" t="s">
        <v>43</v>
      </c>
      <c r="G606" s="140" t="s">
        <v>3602</v>
      </c>
      <c r="H606" s="140" t="s">
        <v>13</v>
      </c>
      <c r="I606" s="140" t="s">
        <v>3582</v>
      </c>
    </row>
    <row r="607" spans="1:9" hidden="1" x14ac:dyDescent="0.25">
      <c r="A607" s="50">
        <v>406</v>
      </c>
      <c r="B607" s="140" t="s">
        <v>40</v>
      </c>
      <c r="C607" s="140" t="s">
        <v>580</v>
      </c>
      <c r="D607" s="140" t="s">
        <v>581</v>
      </c>
      <c r="E607" s="140" t="s">
        <v>21</v>
      </c>
      <c r="F607" s="140" t="s">
        <v>115</v>
      </c>
      <c r="G607" s="140" t="s">
        <v>332</v>
      </c>
      <c r="H607" s="140" t="s">
        <v>14</v>
      </c>
      <c r="I607" s="140" t="s">
        <v>3583</v>
      </c>
    </row>
    <row r="608" spans="1:9" hidden="1" x14ac:dyDescent="0.25">
      <c r="A608" s="50">
        <v>407</v>
      </c>
      <c r="B608" s="140" t="s">
        <v>40</v>
      </c>
      <c r="C608" s="140" t="s">
        <v>1706</v>
      </c>
      <c r="D608" s="140" t="s">
        <v>1707</v>
      </c>
      <c r="E608" s="140" t="s">
        <v>21</v>
      </c>
      <c r="F608" s="140" t="s">
        <v>645</v>
      </c>
      <c r="G608" s="140" t="s">
        <v>3614</v>
      </c>
      <c r="H608" s="140" t="s">
        <v>13</v>
      </c>
      <c r="I608" s="140" t="s">
        <v>3582</v>
      </c>
    </row>
    <row r="609" spans="1:9" hidden="1" x14ac:dyDescent="0.25">
      <c r="A609" s="50">
        <v>408</v>
      </c>
      <c r="B609" s="140" t="s">
        <v>40</v>
      </c>
      <c r="C609" s="140" t="s">
        <v>1672</v>
      </c>
      <c r="D609" s="154" t="s">
        <v>3158</v>
      </c>
      <c r="E609" s="140" t="s">
        <v>21</v>
      </c>
      <c r="F609" s="140" t="s">
        <v>271</v>
      </c>
      <c r="G609" s="140" t="s">
        <v>1671</v>
      </c>
      <c r="H609" s="140" t="s">
        <v>13</v>
      </c>
      <c r="I609" s="140" t="s">
        <v>3582</v>
      </c>
    </row>
    <row r="610" spans="1:9" hidden="1" x14ac:dyDescent="0.25">
      <c r="A610" s="50">
        <v>409</v>
      </c>
      <c r="B610" s="140" t="s">
        <v>40</v>
      </c>
      <c r="C610" s="140" t="s">
        <v>1708</v>
      </c>
      <c r="D610" s="140" t="s">
        <v>1709</v>
      </c>
      <c r="E610" s="140" t="s">
        <v>21</v>
      </c>
      <c r="F610" s="140" t="s">
        <v>271</v>
      </c>
      <c r="G610" s="140" t="s">
        <v>1711</v>
      </c>
      <c r="H610" s="140" t="s">
        <v>13</v>
      </c>
      <c r="I610" s="140" t="s">
        <v>3582</v>
      </c>
    </row>
    <row r="611" spans="1:9" hidden="1" x14ac:dyDescent="0.25">
      <c r="A611" s="50">
        <v>410</v>
      </c>
      <c r="B611" s="140" t="s">
        <v>40</v>
      </c>
      <c r="C611" s="140" t="s">
        <v>1715</v>
      </c>
      <c r="D611" s="140" t="s">
        <v>1716</v>
      </c>
      <c r="E611" s="140" t="s">
        <v>21</v>
      </c>
      <c r="F611" s="140" t="s">
        <v>43</v>
      </c>
      <c r="G611" s="140" t="s">
        <v>1718</v>
      </c>
      <c r="H611" s="140" t="s">
        <v>13</v>
      </c>
      <c r="I611" s="140" t="s">
        <v>3582</v>
      </c>
    </row>
    <row r="612" spans="1:9" hidden="1" x14ac:dyDescent="0.25">
      <c r="A612" s="50">
        <v>411</v>
      </c>
      <c r="B612" s="140" t="s">
        <v>40</v>
      </c>
      <c r="C612" s="140" t="s">
        <v>3162</v>
      </c>
      <c r="D612" s="154" t="s">
        <v>3163</v>
      </c>
      <c r="E612" s="140" t="s">
        <v>21</v>
      </c>
      <c r="F612" s="140" t="s">
        <v>271</v>
      </c>
      <c r="G612" s="140" t="s">
        <v>943</v>
      </c>
      <c r="H612" s="140" t="s">
        <v>13</v>
      </c>
      <c r="I612" s="140" t="s">
        <v>3582</v>
      </c>
    </row>
    <row r="613" spans="1:9" hidden="1" x14ac:dyDescent="0.25">
      <c r="A613" s="50">
        <v>412</v>
      </c>
      <c r="B613" s="140" t="s">
        <v>40</v>
      </c>
      <c r="C613" s="140" t="s">
        <v>3165</v>
      </c>
      <c r="D613" s="154" t="s">
        <v>3166</v>
      </c>
      <c r="E613" s="140" t="s">
        <v>21</v>
      </c>
      <c r="F613" s="140" t="s">
        <v>271</v>
      </c>
      <c r="G613" s="140" t="s">
        <v>951</v>
      </c>
      <c r="H613" s="140" t="s">
        <v>13</v>
      </c>
      <c r="I613" s="140" t="s">
        <v>3582</v>
      </c>
    </row>
    <row r="614" spans="1:9" hidden="1" x14ac:dyDescent="0.25">
      <c r="A614" s="50">
        <v>413</v>
      </c>
      <c r="B614" s="140" t="s">
        <v>40</v>
      </c>
      <c r="C614" s="140" t="s">
        <v>1719</v>
      </c>
      <c r="D614" s="140" t="s">
        <v>1720</v>
      </c>
      <c r="E614" s="140" t="s">
        <v>21</v>
      </c>
      <c r="F614" s="140" t="s">
        <v>271</v>
      </c>
      <c r="G614" s="140" t="s">
        <v>667</v>
      </c>
      <c r="H614" s="140" t="s">
        <v>13</v>
      </c>
      <c r="I614" s="140" t="s">
        <v>3582</v>
      </c>
    </row>
    <row r="615" spans="1:9" hidden="1" x14ac:dyDescent="0.25">
      <c r="A615" s="50">
        <v>414</v>
      </c>
      <c r="B615" s="140" t="s">
        <v>40</v>
      </c>
      <c r="C615" s="140" t="s">
        <v>1721</v>
      </c>
      <c r="D615" s="140" t="s">
        <v>1722</v>
      </c>
      <c r="E615" s="140" t="s">
        <v>21</v>
      </c>
      <c r="F615" s="140" t="s">
        <v>121</v>
      </c>
      <c r="G615" s="140" t="s">
        <v>1175</v>
      </c>
      <c r="H615" s="140" t="s">
        <v>13</v>
      </c>
      <c r="I615" s="140" t="s">
        <v>3582</v>
      </c>
    </row>
    <row r="616" spans="1:9" hidden="1" x14ac:dyDescent="0.25">
      <c r="A616" s="50">
        <v>415</v>
      </c>
      <c r="B616" s="140" t="s">
        <v>40</v>
      </c>
      <c r="C616" s="140" t="s">
        <v>3169</v>
      </c>
      <c r="D616" s="154" t="s">
        <v>3170</v>
      </c>
      <c r="E616" s="140" t="s">
        <v>21</v>
      </c>
      <c r="F616" s="140" t="s">
        <v>271</v>
      </c>
      <c r="G616" s="140" t="s">
        <v>1671</v>
      </c>
      <c r="H616" s="140" t="s">
        <v>13</v>
      </c>
      <c r="I616" s="140" t="s">
        <v>3582</v>
      </c>
    </row>
    <row r="617" spans="1:9" hidden="1" x14ac:dyDescent="0.25">
      <c r="A617" s="50">
        <v>416</v>
      </c>
      <c r="B617" s="140" t="s">
        <v>40</v>
      </c>
      <c r="C617" s="140" t="s">
        <v>1724</v>
      </c>
      <c r="D617" s="140" t="s">
        <v>1725</v>
      </c>
      <c r="E617" s="140" t="s">
        <v>21</v>
      </c>
      <c r="F617" s="140" t="s">
        <v>152</v>
      </c>
      <c r="G617" s="140" t="s">
        <v>1192</v>
      </c>
      <c r="H617" s="140" t="s">
        <v>13</v>
      </c>
      <c r="I617" s="140" t="s">
        <v>3582</v>
      </c>
    </row>
    <row r="618" spans="1:9" hidden="1" x14ac:dyDescent="0.25">
      <c r="A618" s="50">
        <v>417</v>
      </c>
      <c r="B618" s="140" t="s">
        <v>40</v>
      </c>
      <c r="C618" s="140" t="s">
        <v>582</v>
      </c>
      <c r="D618" s="140" t="s">
        <v>583</v>
      </c>
      <c r="E618" s="140" t="s">
        <v>21</v>
      </c>
      <c r="F618" s="140" t="s">
        <v>271</v>
      </c>
      <c r="G618" s="140" t="s">
        <v>584</v>
      </c>
      <c r="H618" s="140" t="s">
        <v>14</v>
      </c>
      <c r="I618" s="140" t="s">
        <v>3583</v>
      </c>
    </row>
    <row r="619" spans="1:9" hidden="1" x14ac:dyDescent="0.25">
      <c r="A619" s="50">
        <v>418</v>
      </c>
      <c r="B619" s="140" t="s">
        <v>40</v>
      </c>
      <c r="C619" s="140" t="s">
        <v>1727</v>
      </c>
      <c r="D619" s="140" t="s">
        <v>1728</v>
      </c>
      <c r="E619" s="140" t="s">
        <v>21</v>
      </c>
      <c r="F619" s="140" t="s">
        <v>121</v>
      </c>
      <c r="G619" s="140" t="s">
        <v>715</v>
      </c>
      <c r="H619" s="140" t="s">
        <v>13</v>
      </c>
      <c r="I619" s="140" t="s">
        <v>3582</v>
      </c>
    </row>
    <row r="620" spans="1:9" hidden="1" x14ac:dyDescent="0.25">
      <c r="A620" s="50">
        <v>419</v>
      </c>
      <c r="B620" s="140" t="s">
        <v>40</v>
      </c>
      <c r="C620" s="140" t="s">
        <v>585</v>
      </c>
      <c r="D620" s="140" t="s">
        <v>586</v>
      </c>
      <c r="E620" s="140" t="s">
        <v>21</v>
      </c>
      <c r="F620" s="140" t="s">
        <v>47</v>
      </c>
      <c r="G620" s="140" t="s">
        <v>587</v>
      </c>
      <c r="H620" s="140" t="s">
        <v>14</v>
      </c>
      <c r="I620" s="140" t="s">
        <v>3583</v>
      </c>
    </row>
    <row r="621" spans="1:9" hidden="1" x14ac:dyDescent="0.25">
      <c r="A621" s="50">
        <v>420</v>
      </c>
      <c r="B621" s="140" t="s">
        <v>40</v>
      </c>
      <c r="C621" s="140" t="s">
        <v>1730</v>
      </c>
      <c r="D621" s="140" t="s">
        <v>1731</v>
      </c>
      <c r="E621" s="140" t="s">
        <v>21</v>
      </c>
      <c r="F621" s="140" t="s">
        <v>271</v>
      </c>
      <c r="G621" s="140" t="s">
        <v>1160</v>
      </c>
      <c r="H621" s="140" t="s">
        <v>13</v>
      </c>
      <c r="I621" s="140" t="s">
        <v>3582</v>
      </c>
    </row>
    <row r="622" spans="1:9" hidden="1" x14ac:dyDescent="0.25">
      <c r="A622" s="50">
        <v>421</v>
      </c>
      <c r="B622" s="140" t="s">
        <v>743</v>
      </c>
      <c r="C622" s="140" t="s">
        <v>1732</v>
      </c>
      <c r="D622" s="140" t="s">
        <v>1733</v>
      </c>
      <c r="E622" s="140" t="s">
        <v>21</v>
      </c>
      <c r="F622" s="140" t="s">
        <v>645</v>
      </c>
      <c r="G622" s="140" t="s">
        <v>728</v>
      </c>
      <c r="H622" s="140" t="s">
        <v>13</v>
      </c>
      <c r="I622" s="140" t="s">
        <v>3582</v>
      </c>
    </row>
    <row r="623" spans="1:9" hidden="1" x14ac:dyDescent="0.25">
      <c r="A623" s="50">
        <v>422</v>
      </c>
      <c r="B623" s="140" t="s">
        <v>40</v>
      </c>
      <c r="C623" s="140" t="s">
        <v>1738</v>
      </c>
      <c r="D623" s="140" t="s">
        <v>1739</v>
      </c>
      <c r="E623" s="140" t="s">
        <v>21</v>
      </c>
      <c r="F623" s="140" t="s">
        <v>121</v>
      </c>
      <c r="G623" s="140" t="s">
        <v>3588</v>
      </c>
      <c r="H623" s="140" t="s">
        <v>13</v>
      </c>
      <c r="I623" s="140" t="s">
        <v>3582</v>
      </c>
    </row>
    <row r="624" spans="1:9" hidden="1" x14ac:dyDescent="0.25">
      <c r="A624" s="50">
        <v>423</v>
      </c>
      <c r="B624" s="140" t="s">
        <v>40</v>
      </c>
      <c r="C624" s="140" t="s">
        <v>1740</v>
      </c>
      <c r="D624" s="140" t="s">
        <v>1741</v>
      </c>
      <c r="E624" s="140" t="s">
        <v>21</v>
      </c>
      <c r="F624" s="140" t="s">
        <v>121</v>
      </c>
      <c r="G624" s="140" t="s">
        <v>3615</v>
      </c>
      <c r="H624" s="140" t="s">
        <v>13</v>
      </c>
      <c r="I624" s="140" t="s">
        <v>3582</v>
      </c>
    </row>
    <row r="625" spans="1:9" hidden="1" x14ac:dyDescent="0.25">
      <c r="A625" s="50">
        <v>424</v>
      </c>
      <c r="B625" s="140" t="s">
        <v>40</v>
      </c>
      <c r="C625" s="140" t="s">
        <v>1742</v>
      </c>
      <c r="D625" s="140" t="s">
        <v>1743</v>
      </c>
      <c r="E625" s="140" t="s">
        <v>21</v>
      </c>
      <c r="F625" s="140" t="s">
        <v>121</v>
      </c>
      <c r="G625" s="140" t="s">
        <v>1056</v>
      </c>
      <c r="H625" s="140" t="s">
        <v>13</v>
      </c>
      <c r="I625" s="140" t="s">
        <v>3582</v>
      </c>
    </row>
    <row r="626" spans="1:9" hidden="1" x14ac:dyDescent="0.25">
      <c r="A626" s="50">
        <v>425</v>
      </c>
      <c r="B626" s="140" t="s">
        <v>40</v>
      </c>
      <c r="C626" s="140" t="s">
        <v>1745</v>
      </c>
      <c r="D626" s="140" t="s">
        <v>1746</v>
      </c>
      <c r="E626" s="140" t="s">
        <v>21</v>
      </c>
      <c r="F626" s="140" t="s">
        <v>43</v>
      </c>
      <c r="G626" s="140" t="s">
        <v>1718</v>
      </c>
      <c r="H626" s="140" t="s">
        <v>13</v>
      </c>
      <c r="I626" s="140" t="s">
        <v>3582</v>
      </c>
    </row>
    <row r="627" spans="1:9" hidden="1" x14ac:dyDescent="0.25">
      <c r="A627" s="50">
        <v>426</v>
      </c>
      <c r="B627" s="140" t="s">
        <v>40</v>
      </c>
      <c r="C627" s="140" t="s">
        <v>1747</v>
      </c>
      <c r="D627" s="140" t="s">
        <v>1748</v>
      </c>
      <c r="E627" s="140" t="s">
        <v>24</v>
      </c>
      <c r="F627" s="140" t="s">
        <v>121</v>
      </c>
      <c r="G627" s="140" t="s">
        <v>1763</v>
      </c>
      <c r="H627" s="140" t="s">
        <v>13</v>
      </c>
      <c r="I627" s="140" t="s">
        <v>3582</v>
      </c>
    </row>
    <row r="628" spans="1:9" hidden="1" x14ac:dyDescent="0.25">
      <c r="A628" s="50">
        <v>427</v>
      </c>
      <c r="B628" s="140" t="s">
        <v>40</v>
      </c>
      <c r="C628" s="140" t="s">
        <v>1750</v>
      </c>
      <c r="D628" s="140" t="s">
        <v>1751</v>
      </c>
      <c r="E628" s="140" t="s">
        <v>24</v>
      </c>
      <c r="F628" s="140" t="s">
        <v>121</v>
      </c>
      <c r="G628" s="140" t="s">
        <v>1005</v>
      </c>
      <c r="H628" s="140" t="s">
        <v>13</v>
      </c>
      <c r="I628" s="140" t="s">
        <v>3582</v>
      </c>
    </row>
    <row r="629" spans="1:9" hidden="1" x14ac:dyDescent="0.25">
      <c r="A629" s="50">
        <v>428</v>
      </c>
      <c r="B629" s="140" t="s">
        <v>40</v>
      </c>
      <c r="C629" s="140" t="s">
        <v>1209</v>
      </c>
      <c r="D629" s="140" t="s">
        <v>3185</v>
      </c>
      <c r="E629" s="140" t="s">
        <v>24</v>
      </c>
      <c r="F629" s="140" t="s">
        <v>43</v>
      </c>
      <c r="G629" s="140" t="s">
        <v>1718</v>
      </c>
      <c r="H629" s="140" t="s">
        <v>13</v>
      </c>
      <c r="I629" s="140" t="s">
        <v>3582</v>
      </c>
    </row>
    <row r="630" spans="1:9" hidden="1" x14ac:dyDescent="0.25">
      <c r="A630" s="50">
        <v>429</v>
      </c>
      <c r="B630" s="140" t="s">
        <v>40</v>
      </c>
      <c r="C630" s="140" t="s">
        <v>2594</v>
      </c>
      <c r="D630" s="140" t="s">
        <v>2595</v>
      </c>
      <c r="E630" s="140" t="s">
        <v>24</v>
      </c>
      <c r="F630" s="140" t="s">
        <v>47</v>
      </c>
      <c r="G630" s="140" t="s">
        <v>2596</v>
      </c>
      <c r="H630" s="140" t="s">
        <v>14</v>
      </c>
      <c r="I630" s="140" t="s">
        <v>3583</v>
      </c>
    </row>
    <row r="631" spans="1:9" hidden="1" x14ac:dyDescent="0.25">
      <c r="A631" s="50">
        <v>430</v>
      </c>
      <c r="B631" s="140" t="s">
        <v>40</v>
      </c>
      <c r="C631" s="140" t="s">
        <v>1757</v>
      </c>
      <c r="D631" s="140" t="s">
        <v>1758</v>
      </c>
      <c r="E631" s="140" t="s">
        <v>24</v>
      </c>
      <c r="F631" s="140" t="s">
        <v>121</v>
      </c>
      <c r="G631" s="140" t="s">
        <v>1701</v>
      </c>
      <c r="H631" s="140" t="s">
        <v>13</v>
      </c>
      <c r="I631" s="140" t="s">
        <v>3582</v>
      </c>
    </row>
    <row r="632" spans="1:9" hidden="1" x14ac:dyDescent="0.25">
      <c r="A632" s="50">
        <v>431</v>
      </c>
      <c r="B632" s="140" t="s">
        <v>40</v>
      </c>
      <c r="C632" s="140" t="s">
        <v>1760</v>
      </c>
      <c r="D632" s="140" t="s">
        <v>1761</v>
      </c>
      <c r="E632" s="140" t="s">
        <v>24</v>
      </c>
      <c r="F632" s="140" t="s">
        <v>645</v>
      </c>
      <c r="G632" s="140" t="s">
        <v>1763</v>
      </c>
      <c r="H632" s="140" t="s">
        <v>13</v>
      </c>
      <c r="I632" s="140" t="s">
        <v>3582</v>
      </c>
    </row>
    <row r="633" spans="1:9" hidden="1" x14ac:dyDescent="0.25">
      <c r="A633" s="50">
        <v>432</v>
      </c>
      <c r="B633" s="140" t="s">
        <v>40</v>
      </c>
      <c r="C633" s="140" t="s">
        <v>1764</v>
      </c>
      <c r="D633" s="140" t="s">
        <v>1765</v>
      </c>
      <c r="E633" s="140" t="s">
        <v>17</v>
      </c>
      <c r="F633" s="140" t="s">
        <v>148</v>
      </c>
      <c r="G633" s="140" t="s">
        <v>712</v>
      </c>
      <c r="H633" s="140" t="s">
        <v>13</v>
      </c>
      <c r="I633" s="140" t="s">
        <v>3582</v>
      </c>
    </row>
    <row r="634" spans="1:9" hidden="1" x14ac:dyDescent="0.25">
      <c r="A634" s="50">
        <v>433</v>
      </c>
      <c r="B634" s="140" t="s">
        <v>40</v>
      </c>
      <c r="C634" s="140" t="s">
        <v>3191</v>
      </c>
      <c r="D634" s="154" t="s">
        <v>3192</v>
      </c>
      <c r="E634" s="140" t="s">
        <v>24</v>
      </c>
      <c r="F634" s="140" t="s">
        <v>121</v>
      </c>
      <c r="G634" s="140" t="s">
        <v>3616</v>
      </c>
      <c r="H634" s="140" t="s">
        <v>13</v>
      </c>
      <c r="I634" s="140" t="s">
        <v>3582</v>
      </c>
    </row>
    <row r="635" spans="1:9" hidden="1" x14ac:dyDescent="0.25">
      <c r="A635" s="50">
        <v>434</v>
      </c>
      <c r="B635" s="140" t="s">
        <v>40</v>
      </c>
      <c r="C635" s="140" t="s">
        <v>1775</v>
      </c>
      <c r="D635" s="140" t="s">
        <v>1776</v>
      </c>
      <c r="E635" s="140" t="s">
        <v>24</v>
      </c>
      <c r="F635" s="140" t="s">
        <v>121</v>
      </c>
      <c r="G635" s="140" t="s">
        <v>1778</v>
      </c>
      <c r="H635" s="140" t="s">
        <v>13</v>
      </c>
      <c r="I635" s="140" t="s">
        <v>3582</v>
      </c>
    </row>
    <row r="636" spans="1:9" hidden="1" x14ac:dyDescent="0.25">
      <c r="A636" s="50">
        <v>435</v>
      </c>
      <c r="B636" s="140" t="s">
        <v>40</v>
      </c>
      <c r="C636" s="140" t="s">
        <v>1779</v>
      </c>
      <c r="D636" s="140" t="s">
        <v>1780</v>
      </c>
      <c r="E636" s="140" t="s">
        <v>24</v>
      </c>
      <c r="F636" s="140" t="s">
        <v>2425</v>
      </c>
      <c r="G636" s="140" t="s">
        <v>192</v>
      </c>
      <c r="H636" s="140" t="s">
        <v>13</v>
      </c>
      <c r="I636" s="140" t="s">
        <v>3582</v>
      </c>
    </row>
    <row r="637" spans="1:9" hidden="1" x14ac:dyDescent="0.25">
      <c r="A637" s="50">
        <v>436</v>
      </c>
      <c r="B637" s="140" t="s">
        <v>40</v>
      </c>
      <c r="C637" s="140" t="s">
        <v>1782</v>
      </c>
      <c r="D637" s="140" t="s">
        <v>1783</v>
      </c>
      <c r="E637" s="140" t="s">
        <v>24</v>
      </c>
      <c r="F637" s="140" t="s">
        <v>645</v>
      </c>
      <c r="G637" s="140" t="s">
        <v>1763</v>
      </c>
      <c r="H637" s="140" t="s">
        <v>13</v>
      </c>
      <c r="I637" s="140" t="s">
        <v>3582</v>
      </c>
    </row>
    <row r="638" spans="1:9" hidden="1" x14ac:dyDescent="0.25">
      <c r="A638" s="50">
        <v>437</v>
      </c>
      <c r="B638" s="140" t="s">
        <v>40</v>
      </c>
      <c r="C638" s="140" t="s">
        <v>588</v>
      </c>
      <c r="D638" s="140" t="s">
        <v>589</v>
      </c>
      <c r="E638" s="140" t="s">
        <v>24</v>
      </c>
      <c r="F638" s="140" t="s">
        <v>47</v>
      </c>
      <c r="G638" s="140" t="s">
        <v>48</v>
      </c>
      <c r="H638" s="140" t="s">
        <v>14</v>
      </c>
      <c r="I638" s="140" t="s">
        <v>3583</v>
      </c>
    </row>
    <row r="639" spans="1:9" hidden="1" x14ac:dyDescent="0.25">
      <c r="A639" s="50">
        <v>438</v>
      </c>
      <c r="B639" s="140" t="s">
        <v>40</v>
      </c>
      <c r="C639" s="140" t="s">
        <v>1786</v>
      </c>
      <c r="D639" s="140" t="s">
        <v>1787</v>
      </c>
      <c r="E639" s="140" t="s">
        <v>24</v>
      </c>
      <c r="F639" s="140" t="s">
        <v>121</v>
      </c>
      <c r="G639" s="140" t="s">
        <v>751</v>
      </c>
      <c r="H639" s="140" t="s">
        <v>13</v>
      </c>
      <c r="I639" s="140" t="s">
        <v>3582</v>
      </c>
    </row>
    <row r="640" spans="1:9" hidden="1" x14ac:dyDescent="0.25">
      <c r="A640" s="50">
        <v>439</v>
      </c>
      <c r="B640" s="140" t="s">
        <v>40</v>
      </c>
      <c r="C640" s="140" t="s">
        <v>1835</v>
      </c>
      <c r="D640" s="154" t="s">
        <v>2608</v>
      </c>
      <c r="E640" s="140" t="s">
        <v>24</v>
      </c>
      <c r="F640" s="140" t="s">
        <v>47</v>
      </c>
      <c r="G640" s="140" t="s">
        <v>58</v>
      </c>
      <c r="H640" s="140" t="s">
        <v>14</v>
      </c>
      <c r="I640" s="140" t="s">
        <v>3583</v>
      </c>
    </row>
    <row r="641" spans="1:9" hidden="1" x14ac:dyDescent="0.25">
      <c r="A641" s="50">
        <v>440</v>
      </c>
      <c r="B641" s="140" t="s">
        <v>40</v>
      </c>
      <c r="C641" s="140" t="s">
        <v>590</v>
      </c>
      <c r="D641" s="140" t="s">
        <v>591</v>
      </c>
      <c r="E641" s="140" t="s">
        <v>24</v>
      </c>
      <c r="F641" s="140" t="s">
        <v>271</v>
      </c>
      <c r="G641" s="140" t="s">
        <v>417</v>
      </c>
      <c r="H641" s="140" t="s">
        <v>14</v>
      </c>
      <c r="I641" s="140" t="s">
        <v>3583</v>
      </c>
    </row>
    <row r="642" spans="1:9" hidden="1" x14ac:dyDescent="0.25">
      <c r="A642" s="50">
        <v>441</v>
      </c>
      <c r="B642" s="140" t="s">
        <v>40</v>
      </c>
      <c r="C642" s="140" t="s">
        <v>592</v>
      </c>
      <c r="D642" s="140" t="s">
        <v>593</v>
      </c>
      <c r="E642" s="140" t="s">
        <v>24</v>
      </c>
      <c r="F642" s="140" t="s">
        <v>51</v>
      </c>
      <c r="G642" s="140" t="s">
        <v>52</v>
      </c>
      <c r="H642" s="140" t="s">
        <v>14</v>
      </c>
      <c r="I642" s="140" t="s">
        <v>3583</v>
      </c>
    </row>
    <row r="643" spans="1:9" hidden="1" x14ac:dyDescent="0.25">
      <c r="A643" s="50">
        <v>442</v>
      </c>
      <c r="B643" s="140" t="s">
        <v>40</v>
      </c>
      <c r="C643" s="140" t="s">
        <v>1793</v>
      </c>
      <c r="D643" s="140" t="s">
        <v>1794</v>
      </c>
      <c r="E643" s="140" t="s">
        <v>24</v>
      </c>
      <c r="F643" s="140" t="s">
        <v>608</v>
      </c>
      <c r="G643" s="140" t="s">
        <v>3617</v>
      </c>
      <c r="H643" s="140" t="s">
        <v>13</v>
      </c>
      <c r="I643" s="140" t="s">
        <v>3582</v>
      </c>
    </row>
    <row r="644" spans="1:9" hidden="1" x14ac:dyDescent="0.25">
      <c r="A644" s="50">
        <v>443</v>
      </c>
      <c r="B644" s="140" t="s">
        <v>40</v>
      </c>
      <c r="C644" s="140" t="s">
        <v>1795</v>
      </c>
      <c r="D644" s="140" t="s">
        <v>1796</v>
      </c>
      <c r="E644" s="140" t="s">
        <v>24</v>
      </c>
      <c r="F644" s="140" t="s">
        <v>271</v>
      </c>
      <c r="G644" s="140" t="s">
        <v>3618</v>
      </c>
      <c r="H644" s="140" t="s">
        <v>13</v>
      </c>
      <c r="I644" s="140" t="s">
        <v>3582</v>
      </c>
    </row>
    <row r="645" spans="1:9" hidden="1" x14ac:dyDescent="0.25">
      <c r="A645" s="50">
        <v>444</v>
      </c>
      <c r="B645" s="140" t="s">
        <v>40</v>
      </c>
      <c r="C645" s="140" t="s">
        <v>2466</v>
      </c>
      <c r="D645" s="140" t="s">
        <v>2467</v>
      </c>
      <c r="E645" s="140" t="s">
        <v>24</v>
      </c>
      <c r="F645" s="140" t="s">
        <v>2431</v>
      </c>
      <c r="G645" s="140" t="s">
        <v>2469</v>
      </c>
      <c r="H645" s="140" t="s">
        <v>14</v>
      </c>
      <c r="I645" s="140" t="s">
        <v>3583</v>
      </c>
    </row>
    <row r="646" spans="1:9" hidden="1" x14ac:dyDescent="0.25">
      <c r="A646" s="50">
        <v>445</v>
      </c>
      <c r="B646" s="140" t="s">
        <v>743</v>
      </c>
      <c r="C646" s="140" t="s">
        <v>1798</v>
      </c>
      <c r="D646" s="140" t="s">
        <v>1799</v>
      </c>
      <c r="E646" s="140" t="s">
        <v>24</v>
      </c>
      <c r="F646" s="140" t="s">
        <v>271</v>
      </c>
      <c r="G646" s="140" t="s">
        <v>742</v>
      </c>
      <c r="H646" s="140" t="s">
        <v>13</v>
      </c>
      <c r="I646" s="140" t="s">
        <v>3582</v>
      </c>
    </row>
    <row r="647" spans="1:9" hidden="1" x14ac:dyDescent="0.25">
      <c r="A647" s="50">
        <v>446</v>
      </c>
      <c r="B647" s="140" t="s">
        <v>40</v>
      </c>
      <c r="C647" s="140" t="s">
        <v>2548</v>
      </c>
      <c r="D647" s="154" t="s">
        <v>2549</v>
      </c>
      <c r="E647" s="140" t="s">
        <v>24</v>
      </c>
      <c r="F647" s="140" t="s">
        <v>121</v>
      </c>
      <c r="G647" s="140"/>
      <c r="H647" s="140" t="s">
        <v>14</v>
      </c>
      <c r="I647" s="140" t="s">
        <v>3599</v>
      </c>
    </row>
    <row r="648" spans="1:9" hidden="1" x14ac:dyDescent="0.25">
      <c r="A648" s="50">
        <v>447</v>
      </c>
      <c r="B648" s="140" t="s">
        <v>40</v>
      </c>
      <c r="C648" s="140" t="s">
        <v>1800</v>
      </c>
      <c r="D648" s="140" t="s">
        <v>1801</v>
      </c>
      <c r="E648" s="140" t="s">
        <v>24</v>
      </c>
      <c r="F648" s="140" t="s">
        <v>645</v>
      </c>
      <c r="G648" s="140" t="s">
        <v>1803</v>
      </c>
      <c r="H648" s="140" t="s">
        <v>13</v>
      </c>
      <c r="I648" s="140" t="s">
        <v>3582</v>
      </c>
    </row>
    <row r="649" spans="1:9" hidden="1" x14ac:dyDescent="0.25">
      <c r="A649" s="50">
        <v>448</v>
      </c>
      <c r="B649" s="140" t="s">
        <v>40</v>
      </c>
      <c r="C649" s="140" t="s">
        <v>1804</v>
      </c>
      <c r="D649" s="140" t="s">
        <v>1805</v>
      </c>
      <c r="E649" s="140" t="s">
        <v>24</v>
      </c>
      <c r="F649" s="140" t="s">
        <v>645</v>
      </c>
      <c r="G649" s="140" t="s">
        <v>1094</v>
      </c>
      <c r="H649" s="140" t="s">
        <v>13</v>
      </c>
      <c r="I649" s="140" t="s">
        <v>3582</v>
      </c>
    </row>
    <row r="650" spans="1:9" hidden="1" x14ac:dyDescent="0.25">
      <c r="A650" s="50">
        <v>449</v>
      </c>
      <c r="B650" s="140" t="s">
        <v>743</v>
      </c>
      <c r="C650" s="140" t="s">
        <v>1807</v>
      </c>
      <c r="D650" s="140" t="s">
        <v>1808</v>
      </c>
      <c r="E650" s="140" t="s">
        <v>24</v>
      </c>
      <c r="F650" s="140" t="s">
        <v>645</v>
      </c>
      <c r="G650" s="140" t="s">
        <v>971</v>
      </c>
      <c r="H650" s="140" t="s">
        <v>13</v>
      </c>
      <c r="I650" s="140" t="s">
        <v>3582</v>
      </c>
    </row>
    <row r="651" spans="1:9" hidden="1" x14ac:dyDescent="0.25">
      <c r="A651" s="50">
        <v>450</v>
      </c>
      <c r="B651" s="140" t="s">
        <v>743</v>
      </c>
      <c r="C651" s="140" t="s">
        <v>1809</v>
      </c>
      <c r="D651" s="140" t="s">
        <v>1810</v>
      </c>
      <c r="E651" s="140" t="s">
        <v>24</v>
      </c>
      <c r="F651" s="140" t="s">
        <v>645</v>
      </c>
      <c r="G651" s="140" t="s">
        <v>1811</v>
      </c>
      <c r="H651" s="140" t="s">
        <v>13</v>
      </c>
      <c r="I651" s="140" t="s">
        <v>3582</v>
      </c>
    </row>
    <row r="652" spans="1:9" hidden="1" x14ac:dyDescent="0.25">
      <c r="A652" s="50">
        <v>451</v>
      </c>
      <c r="B652" s="140" t="s">
        <v>40</v>
      </c>
      <c r="C652" s="140" t="s">
        <v>1812</v>
      </c>
      <c r="D652" s="140" t="s">
        <v>1813</v>
      </c>
      <c r="E652" s="140" t="s">
        <v>24</v>
      </c>
      <c r="F652" s="140" t="s">
        <v>271</v>
      </c>
      <c r="G652" s="140" t="s">
        <v>943</v>
      </c>
      <c r="H652" s="140" t="s">
        <v>13</v>
      </c>
      <c r="I652" s="140" t="s">
        <v>3582</v>
      </c>
    </row>
    <row r="653" spans="1:9" hidden="1" x14ac:dyDescent="0.25">
      <c r="A653" s="50">
        <v>452</v>
      </c>
      <c r="B653" s="140" t="s">
        <v>40</v>
      </c>
      <c r="C653" s="140" t="s">
        <v>1814</v>
      </c>
      <c r="D653" s="140" t="s">
        <v>1815</v>
      </c>
      <c r="E653" s="140" t="s">
        <v>24</v>
      </c>
      <c r="F653" s="140" t="s">
        <v>43</v>
      </c>
      <c r="G653" s="140" t="s">
        <v>1580</v>
      </c>
      <c r="H653" s="140" t="s">
        <v>13</v>
      </c>
      <c r="I653" s="140" t="s">
        <v>3582</v>
      </c>
    </row>
    <row r="654" spans="1:9" hidden="1" x14ac:dyDescent="0.25">
      <c r="A654" s="50">
        <v>453</v>
      </c>
      <c r="B654" s="140" t="s">
        <v>40</v>
      </c>
      <c r="C654" s="140" t="s">
        <v>1819</v>
      </c>
      <c r="D654" s="140" t="s">
        <v>1820</v>
      </c>
      <c r="E654" s="140" t="s">
        <v>24</v>
      </c>
      <c r="F654" s="140" t="s">
        <v>121</v>
      </c>
      <c r="G654" s="140" t="s">
        <v>998</v>
      </c>
      <c r="H654" s="140" t="s">
        <v>13</v>
      </c>
      <c r="I654" s="140" t="s">
        <v>3582</v>
      </c>
    </row>
    <row r="655" spans="1:9" hidden="1" x14ac:dyDescent="0.25">
      <c r="A655" s="50">
        <v>454</v>
      </c>
      <c r="B655" s="140" t="s">
        <v>40</v>
      </c>
      <c r="C655" s="140" t="s">
        <v>1822</v>
      </c>
      <c r="D655" s="140" t="s">
        <v>1823</v>
      </c>
      <c r="E655" s="140" t="s">
        <v>24</v>
      </c>
      <c r="F655" s="140" t="s">
        <v>43</v>
      </c>
      <c r="G655" s="140" t="s">
        <v>3589</v>
      </c>
      <c r="H655" s="140" t="s">
        <v>13</v>
      </c>
      <c r="I655" s="140" t="s">
        <v>3582</v>
      </c>
    </row>
    <row r="656" spans="1:9" hidden="1" x14ac:dyDescent="0.25">
      <c r="A656" s="50">
        <v>455</v>
      </c>
      <c r="B656" s="140" t="s">
        <v>40</v>
      </c>
      <c r="C656" s="140" t="s">
        <v>1824</v>
      </c>
      <c r="D656" s="140" t="s">
        <v>1825</v>
      </c>
      <c r="E656" s="140" t="s">
        <v>24</v>
      </c>
      <c r="F656" s="140" t="s">
        <v>271</v>
      </c>
      <c r="G656" s="140" t="s">
        <v>943</v>
      </c>
      <c r="H656" s="140" t="s">
        <v>13</v>
      </c>
      <c r="I656" s="140" t="s">
        <v>3582</v>
      </c>
    </row>
    <row r="657" spans="1:9" hidden="1" x14ac:dyDescent="0.25">
      <c r="A657" s="50">
        <v>456</v>
      </c>
      <c r="B657" s="140" t="s">
        <v>40</v>
      </c>
      <c r="C657" s="140" t="s">
        <v>1853</v>
      </c>
      <c r="D657" s="140" t="s">
        <v>2456</v>
      </c>
      <c r="E657" s="140" t="s">
        <v>17</v>
      </c>
      <c r="F657" s="140" t="s">
        <v>121</v>
      </c>
      <c r="G657" s="140" t="s">
        <v>383</v>
      </c>
      <c r="H657" s="140" t="s">
        <v>14</v>
      </c>
      <c r="I657" s="140" t="s">
        <v>3583</v>
      </c>
    </row>
    <row r="658" spans="1:9" hidden="1" x14ac:dyDescent="0.25">
      <c r="A658" s="50">
        <v>457</v>
      </c>
      <c r="B658" s="140" t="s">
        <v>40</v>
      </c>
      <c r="C658" s="140" t="s">
        <v>3212</v>
      </c>
      <c r="D658" s="154" t="s">
        <v>3213</v>
      </c>
      <c r="E658" s="140" t="s">
        <v>24</v>
      </c>
      <c r="F658" s="140" t="s">
        <v>43</v>
      </c>
      <c r="G658" s="140" t="s">
        <v>1632</v>
      </c>
      <c r="H658" s="140" t="s">
        <v>13</v>
      </c>
      <c r="I658" s="140" t="s">
        <v>3582</v>
      </c>
    </row>
    <row r="659" spans="1:9" hidden="1" x14ac:dyDescent="0.25">
      <c r="A659" s="50">
        <v>458</v>
      </c>
      <c r="B659" s="140" t="s">
        <v>40</v>
      </c>
      <c r="C659" s="140" t="s">
        <v>983</v>
      </c>
      <c r="D659" s="140" t="s">
        <v>3215</v>
      </c>
      <c r="E659" s="140" t="s">
        <v>24</v>
      </c>
      <c r="F659" s="140" t="s">
        <v>121</v>
      </c>
      <c r="G659" s="140" t="s">
        <v>1756</v>
      </c>
      <c r="H659" s="140" t="s">
        <v>13</v>
      </c>
      <c r="I659" s="140" t="s">
        <v>3582</v>
      </c>
    </row>
    <row r="660" spans="1:9" hidden="1" x14ac:dyDescent="0.25">
      <c r="A660" s="50">
        <v>459</v>
      </c>
      <c r="B660" s="140" t="s">
        <v>40</v>
      </c>
      <c r="C660" s="140" t="s">
        <v>2529</v>
      </c>
      <c r="D660" s="154" t="s">
        <v>2530</v>
      </c>
      <c r="E660" s="140" t="s">
        <v>24</v>
      </c>
      <c r="F660" s="140" t="s">
        <v>130</v>
      </c>
      <c r="G660" s="140" t="s">
        <v>352</v>
      </c>
      <c r="H660" s="140" t="s">
        <v>14</v>
      </c>
      <c r="I660" s="140" t="s">
        <v>3583</v>
      </c>
    </row>
    <row r="661" spans="1:9" hidden="1" x14ac:dyDescent="0.25">
      <c r="A661" s="50">
        <v>460</v>
      </c>
      <c r="B661" s="140" t="s">
        <v>40</v>
      </c>
      <c r="C661" s="140" t="s">
        <v>594</v>
      </c>
      <c r="D661" s="140" t="s">
        <v>595</v>
      </c>
      <c r="E661" s="140" t="s">
        <v>24</v>
      </c>
      <c r="F661" s="140" t="s">
        <v>121</v>
      </c>
      <c r="G661" s="140" t="s">
        <v>596</v>
      </c>
      <c r="H661" s="140" t="s">
        <v>14</v>
      </c>
      <c r="I661" s="140" t="s">
        <v>3583</v>
      </c>
    </row>
    <row r="662" spans="1:9" hidden="1" x14ac:dyDescent="0.25">
      <c r="A662" s="50">
        <v>461</v>
      </c>
      <c r="B662" s="140" t="s">
        <v>40</v>
      </c>
      <c r="C662" s="140" t="s">
        <v>1829</v>
      </c>
      <c r="D662" s="140" t="s">
        <v>1830</v>
      </c>
      <c r="E662" s="140" t="s">
        <v>24</v>
      </c>
      <c r="F662" s="140" t="s">
        <v>2426</v>
      </c>
      <c r="G662" s="140" t="s">
        <v>3619</v>
      </c>
      <c r="H662" s="140" t="s">
        <v>13</v>
      </c>
      <c r="I662" s="140" t="s">
        <v>3582</v>
      </c>
    </row>
    <row r="663" spans="1:9" hidden="1" x14ac:dyDescent="0.25">
      <c r="A663" s="50">
        <v>462</v>
      </c>
      <c r="B663" s="140" t="s">
        <v>40</v>
      </c>
      <c r="C663" s="140" t="s">
        <v>1831</v>
      </c>
      <c r="D663" s="140" t="s">
        <v>1832</v>
      </c>
      <c r="E663" s="140" t="s">
        <v>24</v>
      </c>
      <c r="F663" s="140" t="s">
        <v>271</v>
      </c>
      <c r="G663" s="140" t="s">
        <v>1013</v>
      </c>
      <c r="H663" s="140" t="s">
        <v>13</v>
      </c>
      <c r="I663" s="140" t="s">
        <v>3582</v>
      </c>
    </row>
    <row r="664" spans="1:9" hidden="1" x14ac:dyDescent="0.25">
      <c r="A664" s="50">
        <v>463</v>
      </c>
      <c r="B664" s="140" t="s">
        <v>40</v>
      </c>
      <c r="C664" s="140" t="s">
        <v>3219</v>
      </c>
      <c r="D664" s="140" t="s">
        <v>3220</v>
      </c>
      <c r="E664" s="140" t="s">
        <v>24</v>
      </c>
      <c r="F664" s="140" t="s">
        <v>121</v>
      </c>
      <c r="G664" s="140" t="s">
        <v>1756</v>
      </c>
      <c r="H664" s="140" t="s">
        <v>13</v>
      </c>
      <c r="I664" s="140" t="s">
        <v>3582</v>
      </c>
    </row>
    <row r="665" spans="1:9" hidden="1" x14ac:dyDescent="0.25">
      <c r="A665" s="50">
        <v>464</v>
      </c>
      <c r="B665" s="140" t="s">
        <v>40</v>
      </c>
      <c r="C665" s="140" t="s">
        <v>1839</v>
      </c>
      <c r="D665" s="140" t="s">
        <v>1840</v>
      </c>
      <c r="E665" s="140" t="s">
        <v>24</v>
      </c>
      <c r="F665" s="140" t="s">
        <v>121</v>
      </c>
      <c r="G665" s="140" t="s">
        <v>1842</v>
      </c>
      <c r="H665" s="140" t="s">
        <v>13</v>
      </c>
      <c r="I665" s="140" t="s">
        <v>3582</v>
      </c>
    </row>
    <row r="666" spans="1:9" hidden="1" x14ac:dyDescent="0.25">
      <c r="A666" s="50">
        <v>465</v>
      </c>
      <c r="B666" s="140" t="s">
        <v>40</v>
      </c>
      <c r="C666" s="140" t="s">
        <v>1843</v>
      </c>
      <c r="D666" s="140" t="s">
        <v>1844</v>
      </c>
      <c r="E666" s="140" t="s">
        <v>24</v>
      </c>
      <c r="F666" s="140" t="s">
        <v>121</v>
      </c>
      <c r="G666" s="140"/>
      <c r="H666" s="140" t="s">
        <v>13</v>
      </c>
      <c r="I666" s="140" t="s">
        <v>3582</v>
      </c>
    </row>
    <row r="667" spans="1:9" hidden="1" x14ac:dyDescent="0.25">
      <c r="A667" s="50">
        <v>466</v>
      </c>
      <c r="B667" s="140" t="s">
        <v>40</v>
      </c>
      <c r="C667" s="140" t="s">
        <v>1845</v>
      </c>
      <c r="D667" s="140" t="s">
        <v>1846</v>
      </c>
      <c r="E667" s="140" t="s">
        <v>24</v>
      </c>
      <c r="F667" s="140" t="s">
        <v>271</v>
      </c>
      <c r="G667" s="140" t="s">
        <v>3620</v>
      </c>
      <c r="H667" s="140" t="s">
        <v>13</v>
      </c>
      <c r="I667" s="140" t="s">
        <v>3582</v>
      </c>
    </row>
    <row r="668" spans="1:9" hidden="1" x14ac:dyDescent="0.25">
      <c r="A668" s="50">
        <v>467</v>
      </c>
      <c r="B668" s="140" t="s">
        <v>743</v>
      </c>
      <c r="C668" s="140" t="s">
        <v>1847</v>
      </c>
      <c r="D668" s="140" t="s">
        <v>1848</v>
      </c>
      <c r="E668" s="140" t="s">
        <v>24</v>
      </c>
      <c r="F668" s="140" t="s">
        <v>121</v>
      </c>
      <c r="G668" s="140" t="s">
        <v>1849</v>
      </c>
      <c r="H668" s="140" t="s">
        <v>13</v>
      </c>
      <c r="I668" s="140" t="s">
        <v>3582</v>
      </c>
    </row>
    <row r="669" spans="1:9" hidden="1" x14ac:dyDescent="0.25">
      <c r="A669" s="50">
        <v>468</v>
      </c>
      <c r="B669" s="140" t="s">
        <v>40</v>
      </c>
      <c r="C669" s="140" t="s">
        <v>3621</v>
      </c>
      <c r="D669" s="154" t="s">
        <v>3622</v>
      </c>
      <c r="E669" s="140" t="s">
        <v>24</v>
      </c>
      <c r="F669" s="140" t="s">
        <v>121</v>
      </c>
      <c r="G669" s="140" t="s">
        <v>1778</v>
      </c>
      <c r="H669" s="140" t="s">
        <v>13</v>
      </c>
      <c r="I669" s="140" t="s">
        <v>3582</v>
      </c>
    </row>
    <row r="670" spans="1:9" hidden="1" x14ac:dyDescent="0.25">
      <c r="A670" s="50">
        <v>469</v>
      </c>
      <c r="B670" s="140" t="s">
        <v>40</v>
      </c>
      <c r="C670" s="140" t="s">
        <v>1850</v>
      </c>
      <c r="D670" s="140" t="s">
        <v>1851</v>
      </c>
      <c r="E670" s="140" t="s">
        <v>24</v>
      </c>
      <c r="F670" s="140" t="s">
        <v>645</v>
      </c>
      <c r="G670" s="140" t="s">
        <v>728</v>
      </c>
      <c r="H670" s="140" t="s">
        <v>13</v>
      </c>
      <c r="I670" s="140" t="s">
        <v>3582</v>
      </c>
    </row>
    <row r="671" spans="1:9" hidden="1" x14ac:dyDescent="0.25">
      <c r="A671" s="50">
        <v>470</v>
      </c>
      <c r="B671" s="140" t="s">
        <v>40</v>
      </c>
      <c r="C671" s="140" t="s">
        <v>1771</v>
      </c>
      <c r="D671" s="140" t="s">
        <v>1856</v>
      </c>
      <c r="E671" s="140" t="s">
        <v>24</v>
      </c>
      <c r="F671" s="140" t="s">
        <v>271</v>
      </c>
      <c r="G671" s="140" t="s">
        <v>1013</v>
      </c>
      <c r="H671" s="140" t="s">
        <v>13</v>
      </c>
      <c r="I671" s="140" t="s">
        <v>3582</v>
      </c>
    </row>
    <row r="672" spans="1:9" hidden="1" x14ac:dyDescent="0.25">
      <c r="A672" s="50">
        <v>471</v>
      </c>
      <c r="B672" s="140" t="s">
        <v>40</v>
      </c>
      <c r="C672" s="140" t="s">
        <v>1857</v>
      </c>
      <c r="D672" s="140" t="s">
        <v>1858</v>
      </c>
      <c r="E672" s="140" t="s">
        <v>24</v>
      </c>
      <c r="F672" s="140" t="s">
        <v>121</v>
      </c>
      <c r="G672" s="140" t="s">
        <v>740</v>
      </c>
      <c r="H672" s="140" t="s">
        <v>13</v>
      </c>
      <c r="I672" s="140" t="s">
        <v>3582</v>
      </c>
    </row>
    <row r="673" spans="1:9" hidden="1" x14ac:dyDescent="0.25">
      <c r="A673" s="50">
        <v>472</v>
      </c>
      <c r="B673" s="140" t="s">
        <v>40</v>
      </c>
      <c r="C673" s="140" t="s">
        <v>1859</v>
      </c>
      <c r="D673" s="140" t="s">
        <v>1860</v>
      </c>
      <c r="E673" s="140" t="s">
        <v>24</v>
      </c>
      <c r="F673" s="140" t="s">
        <v>645</v>
      </c>
      <c r="G673" s="140" t="s">
        <v>728</v>
      </c>
      <c r="H673" s="140" t="s">
        <v>13</v>
      </c>
      <c r="I673" s="140" t="s">
        <v>3582</v>
      </c>
    </row>
    <row r="674" spans="1:9" hidden="1" x14ac:dyDescent="0.25">
      <c r="A674" s="50">
        <v>473</v>
      </c>
      <c r="B674" s="140" t="s">
        <v>743</v>
      </c>
      <c r="C674" s="140" t="s">
        <v>3234</v>
      </c>
      <c r="D674" s="140" t="s">
        <v>3235</v>
      </c>
      <c r="E674" s="140" t="s">
        <v>24</v>
      </c>
      <c r="F674" s="140" t="s">
        <v>121</v>
      </c>
      <c r="G674" s="140">
        <v>0</v>
      </c>
      <c r="H674" s="140" t="s">
        <v>13</v>
      </c>
      <c r="I674" s="140" t="s">
        <v>3582</v>
      </c>
    </row>
    <row r="675" spans="1:9" hidden="1" x14ac:dyDescent="0.25">
      <c r="A675" s="50">
        <v>474</v>
      </c>
      <c r="B675" s="140" t="s">
        <v>40</v>
      </c>
      <c r="C675" s="140" t="s">
        <v>1864</v>
      </c>
      <c r="D675" s="140" t="s">
        <v>1865</v>
      </c>
      <c r="E675" s="140" t="s">
        <v>24</v>
      </c>
      <c r="F675" s="140" t="s">
        <v>121</v>
      </c>
      <c r="G675" s="140" t="s">
        <v>740</v>
      </c>
      <c r="H675" s="140" t="s">
        <v>13</v>
      </c>
      <c r="I675" s="140" t="s">
        <v>3582</v>
      </c>
    </row>
    <row r="676" spans="1:9" hidden="1" x14ac:dyDescent="0.25">
      <c r="A676" s="50">
        <v>475</v>
      </c>
      <c r="B676" s="140" t="s">
        <v>40</v>
      </c>
      <c r="C676" s="140" t="s">
        <v>601</v>
      </c>
      <c r="D676" s="140" t="s">
        <v>602</v>
      </c>
      <c r="E676" s="140" t="s">
        <v>24</v>
      </c>
      <c r="F676" s="140" t="s">
        <v>271</v>
      </c>
      <c r="G676" s="140" t="s">
        <v>603</v>
      </c>
      <c r="H676" s="140" t="s">
        <v>14</v>
      </c>
      <c r="I676" s="140" t="s">
        <v>3583</v>
      </c>
    </row>
    <row r="677" spans="1:9" hidden="1" x14ac:dyDescent="0.25">
      <c r="A677" s="50">
        <v>476</v>
      </c>
      <c r="B677" s="140" t="s">
        <v>40</v>
      </c>
      <c r="C677" s="140" t="s">
        <v>1872</v>
      </c>
      <c r="D677" s="140" t="s">
        <v>1873</v>
      </c>
      <c r="E677" s="140" t="s">
        <v>24</v>
      </c>
      <c r="F677" s="140" t="s">
        <v>121</v>
      </c>
      <c r="G677" s="140" t="s">
        <v>2412</v>
      </c>
      <c r="H677" s="140" t="s">
        <v>13</v>
      </c>
      <c r="I677" s="140" t="s">
        <v>3582</v>
      </c>
    </row>
    <row r="678" spans="1:9" hidden="1" x14ac:dyDescent="0.25">
      <c r="A678" s="50">
        <v>477</v>
      </c>
      <c r="B678" s="140" t="s">
        <v>40</v>
      </c>
      <c r="C678" s="140" t="s">
        <v>1874</v>
      </c>
      <c r="D678" s="140" t="s">
        <v>1875</v>
      </c>
      <c r="E678" s="140" t="s">
        <v>24</v>
      </c>
      <c r="F678" s="140" t="s">
        <v>271</v>
      </c>
      <c r="G678" s="140" t="s">
        <v>667</v>
      </c>
      <c r="H678" s="140" t="s">
        <v>13</v>
      </c>
      <c r="I678" s="140" t="s">
        <v>3582</v>
      </c>
    </row>
    <row r="679" spans="1:9" hidden="1" x14ac:dyDescent="0.25">
      <c r="A679" s="50">
        <v>478</v>
      </c>
      <c r="B679" s="140" t="s">
        <v>40</v>
      </c>
      <c r="C679" s="140" t="s">
        <v>1876</v>
      </c>
      <c r="D679" s="140" t="s">
        <v>1877</v>
      </c>
      <c r="E679" s="140" t="s">
        <v>24</v>
      </c>
      <c r="F679" s="140" t="s">
        <v>121</v>
      </c>
      <c r="G679" s="140" t="s">
        <v>1440</v>
      </c>
      <c r="H679" s="140" t="s">
        <v>13</v>
      </c>
      <c r="I679" s="140" t="s">
        <v>3582</v>
      </c>
    </row>
    <row r="680" spans="1:9" hidden="1" x14ac:dyDescent="0.25">
      <c r="A680" s="50">
        <v>479</v>
      </c>
      <c r="B680" s="140" t="s">
        <v>40</v>
      </c>
      <c r="C680" s="140" t="s">
        <v>1879</v>
      </c>
      <c r="D680" s="140" t="s">
        <v>1880</v>
      </c>
      <c r="E680" s="140" t="s">
        <v>24</v>
      </c>
      <c r="F680" s="140" t="s">
        <v>645</v>
      </c>
      <c r="G680" s="140" t="s">
        <v>728</v>
      </c>
      <c r="H680" s="140" t="s">
        <v>13</v>
      </c>
      <c r="I680" s="140" t="s">
        <v>3582</v>
      </c>
    </row>
    <row r="681" spans="1:9" hidden="1" x14ac:dyDescent="0.25">
      <c r="A681" s="50">
        <v>480</v>
      </c>
      <c r="B681" s="140" t="s">
        <v>40</v>
      </c>
      <c r="C681" s="140" t="s">
        <v>1881</v>
      </c>
      <c r="D681" s="140" t="s">
        <v>1882</v>
      </c>
      <c r="E681" s="140" t="s">
        <v>24</v>
      </c>
      <c r="F681" s="140" t="s">
        <v>645</v>
      </c>
      <c r="G681" s="140" t="s">
        <v>1763</v>
      </c>
      <c r="H681" s="140" t="s">
        <v>13</v>
      </c>
      <c r="I681" s="140" t="s">
        <v>3582</v>
      </c>
    </row>
    <row r="682" spans="1:9" hidden="1" x14ac:dyDescent="0.25">
      <c r="A682" s="50">
        <v>481</v>
      </c>
      <c r="B682" s="140" t="s">
        <v>40</v>
      </c>
      <c r="C682" s="140" t="s">
        <v>3243</v>
      </c>
      <c r="D682" s="140" t="s">
        <v>3244</v>
      </c>
      <c r="E682" s="140" t="s">
        <v>24</v>
      </c>
      <c r="F682" s="140" t="s">
        <v>271</v>
      </c>
      <c r="G682" s="140" t="s">
        <v>3623</v>
      </c>
      <c r="H682" s="140" t="s">
        <v>13</v>
      </c>
      <c r="I682" s="140" t="s">
        <v>3582</v>
      </c>
    </row>
    <row r="683" spans="1:9" hidden="1" x14ac:dyDescent="0.25">
      <c r="A683" s="50">
        <v>482</v>
      </c>
      <c r="B683" s="140" t="s">
        <v>743</v>
      </c>
      <c r="C683" s="149" t="s">
        <v>682</v>
      </c>
      <c r="D683" s="140" t="s">
        <v>1884</v>
      </c>
      <c r="E683" s="140" t="s">
        <v>24</v>
      </c>
      <c r="F683" s="140" t="s">
        <v>645</v>
      </c>
      <c r="G683" s="140" t="s">
        <v>728</v>
      </c>
      <c r="H683" s="140" t="s">
        <v>13</v>
      </c>
      <c r="I683" s="140" t="s">
        <v>3582</v>
      </c>
    </row>
    <row r="684" spans="1:9" hidden="1" x14ac:dyDescent="0.25">
      <c r="A684" s="50">
        <v>483</v>
      </c>
      <c r="B684" s="140" t="s">
        <v>40</v>
      </c>
      <c r="C684" s="140" t="s">
        <v>1885</v>
      </c>
      <c r="D684" s="140" t="s">
        <v>1886</v>
      </c>
      <c r="E684" s="140" t="s">
        <v>24</v>
      </c>
      <c r="F684" s="140" t="s">
        <v>271</v>
      </c>
      <c r="G684" s="140" t="s">
        <v>1671</v>
      </c>
      <c r="H684" s="140" t="s">
        <v>13</v>
      </c>
      <c r="I684" s="140" t="s">
        <v>3582</v>
      </c>
    </row>
    <row r="685" spans="1:9" hidden="1" x14ac:dyDescent="0.25">
      <c r="A685" s="50">
        <v>484</v>
      </c>
      <c r="B685" s="140" t="s">
        <v>40</v>
      </c>
      <c r="C685" s="140" t="s">
        <v>1888</v>
      </c>
      <c r="D685" s="140" t="s">
        <v>1889</v>
      </c>
      <c r="E685" s="140" t="s">
        <v>24</v>
      </c>
      <c r="F685" s="140" t="s">
        <v>121</v>
      </c>
      <c r="G685" s="140" t="s">
        <v>1891</v>
      </c>
      <c r="H685" s="140" t="s">
        <v>13</v>
      </c>
      <c r="I685" s="140" t="s">
        <v>3582</v>
      </c>
    </row>
    <row r="686" spans="1:9" hidden="1" x14ac:dyDescent="0.25">
      <c r="A686" s="50">
        <v>485</v>
      </c>
      <c r="B686" s="140" t="s">
        <v>40</v>
      </c>
      <c r="C686" s="140" t="s">
        <v>1892</v>
      </c>
      <c r="D686" s="140" t="s">
        <v>1893</v>
      </c>
      <c r="E686" s="140" t="s">
        <v>24</v>
      </c>
      <c r="F686" s="140" t="s">
        <v>271</v>
      </c>
      <c r="G686" s="140" t="s">
        <v>1013</v>
      </c>
      <c r="H686" s="140" t="s">
        <v>13</v>
      </c>
      <c r="I686" s="140" t="s">
        <v>3582</v>
      </c>
    </row>
    <row r="687" spans="1:9" hidden="1" x14ac:dyDescent="0.25">
      <c r="A687" s="50">
        <v>486</v>
      </c>
      <c r="B687" s="140" t="s">
        <v>40</v>
      </c>
      <c r="C687" s="140" t="s">
        <v>604</v>
      </c>
      <c r="D687" s="140" t="s">
        <v>605</v>
      </c>
      <c r="E687" s="140" t="s">
        <v>17</v>
      </c>
      <c r="F687" s="140" t="s">
        <v>121</v>
      </c>
      <c r="G687" s="140" t="s">
        <v>383</v>
      </c>
      <c r="H687" s="140" t="s">
        <v>14</v>
      </c>
      <c r="I687" s="140" t="s">
        <v>3583</v>
      </c>
    </row>
    <row r="688" spans="1:9" hidden="1" x14ac:dyDescent="0.25">
      <c r="A688" s="50">
        <v>487</v>
      </c>
      <c r="B688" s="140" t="s">
        <v>40</v>
      </c>
      <c r="C688" s="140" t="s">
        <v>1896</v>
      </c>
      <c r="D688" s="140" t="s">
        <v>1897</v>
      </c>
      <c r="E688" s="140" t="s">
        <v>24</v>
      </c>
      <c r="F688" s="140" t="s">
        <v>3624</v>
      </c>
      <c r="G688" s="140" t="s">
        <v>930</v>
      </c>
      <c r="H688" s="140" t="s">
        <v>13</v>
      </c>
      <c r="I688" s="140" t="s">
        <v>3582</v>
      </c>
    </row>
    <row r="689" spans="1:9" hidden="1" x14ac:dyDescent="0.25">
      <c r="A689" s="50">
        <v>488</v>
      </c>
      <c r="B689" s="140" t="s">
        <v>40</v>
      </c>
      <c r="C689" s="140" t="s">
        <v>1899</v>
      </c>
      <c r="D689" s="140" t="s">
        <v>1900</v>
      </c>
      <c r="E689" s="140" t="s">
        <v>24</v>
      </c>
      <c r="F689" s="140" t="s">
        <v>271</v>
      </c>
      <c r="G689" s="140" t="s">
        <v>3625</v>
      </c>
      <c r="H689" s="140" t="s">
        <v>13</v>
      </c>
      <c r="I689" s="140" t="s">
        <v>3582</v>
      </c>
    </row>
    <row r="690" spans="1:9" hidden="1" x14ac:dyDescent="0.25">
      <c r="A690" s="50">
        <v>489</v>
      </c>
      <c r="B690" s="140" t="s">
        <v>40</v>
      </c>
      <c r="C690" s="140" t="s">
        <v>1901</v>
      </c>
      <c r="D690" s="140" t="s">
        <v>1902</v>
      </c>
      <c r="E690" s="140" t="s">
        <v>24</v>
      </c>
      <c r="F690" s="140" t="s">
        <v>271</v>
      </c>
      <c r="G690" s="140" t="s">
        <v>957</v>
      </c>
      <c r="H690" s="140" t="s">
        <v>13</v>
      </c>
      <c r="I690" s="140" t="s">
        <v>3582</v>
      </c>
    </row>
    <row r="691" spans="1:9" hidden="1" x14ac:dyDescent="0.25">
      <c r="A691" s="50">
        <v>490</v>
      </c>
      <c r="B691" s="140" t="s">
        <v>40</v>
      </c>
      <c r="C691" s="140" t="s">
        <v>1904</v>
      </c>
      <c r="D691" s="140" t="s">
        <v>1905</v>
      </c>
      <c r="E691" s="140" t="s">
        <v>24</v>
      </c>
      <c r="F691" s="140" t="s">
        <v>43</v>
      </c>
      <c r="G691" s="140" t="s">
        <v>192</v>
      </c>
      <c r="H691" s="140" t="s">
        <v>13</v>
      </c>
      <c r="I691" s="140" t="s">
        <v>3582</v>
      </c>
    </row>
    <row r="692" spans="1:9" hidden="1" x14ac:dyDescent="0.25">
      <c r="A692" s="50">
        <v>491</v>
      </c>
      <c r="B692" s="140" t="s">
        <v>40</v>
      </c>
      <c r="C692" s="140" t="s">
        <v>1911</v>
      </c>
      <c r="D692" s="140" t="s">
        <v>1912</v>
      </c>
      <c r="E692" s="140" t="s">
        <v>20</v>
      </c>
      <c r="F692" s="140" t="s">
        <v>608</v>
      </c>
      <c r="G692" s="140"/>
      <c r="H692" s="140" t="s">
        <v>13</v>
      </c>
      <c r="I692" s="140" t="s">
        <v>3582</v>
      </c>
    </row>
    <row r="693" spans="1:9" hidden="1" x14ac:dyDescent="0.25">
      <c r="A693" s="50">
        <v>492</v>
      </c>
      <c r="B693" s="140" t="s">
        <v>40</v>
      </c>
      <c r="C693" s="140" t="s">
        <v>1914</v>
      </c>
      <c r="D693" s="140" t="s">
        <v>1915</v>
      </c>
      <c r="E693" s="140" t="s">
        <v>20</v>
      </c>
      <c r="F693" s="140" t="s">
        <v>608</v>
      </c>
      <c r="G693" s="140"/>
      <c r="H693" s="140" t="s">
        <v>13</v>
      </c>
      <c r="I693" s="140" t="s">
        <v>3582</v>
      </c>
    </row>
    <row r="694" spans="1:9" hidden="1" x14ac:dyDescent="0.25">
      <c r="A694" s="50">
        <v>493</v>
      </c>
      <c r="B694" s="140" t="s">
        <v>40</v>
      </c>
      <c r="C694" s="140" t="s">
        <v>1917</v>
      </c>
      <c r="D694" s="140" t="s">
        <v>1918</v>
      </c>
      <c r="E694" s="140" t="s">
        <v>20</v>
      </c>
      <c r="F694" s="140" t="s">
        <v>608</v>
      </c>
      <c r="G694" s="140"/>
      <c r="H694" s="140" t="s">
        <v>13</v>
      </c>
      <c r="I694" s="140" t="s">
        <v>3582</v>
      </c>
    </row>
    <row r="695" spans="1:9" hidden="1" x14ac:dyDescent="0.25">
      <c r="A695" s="50">
        <v>494</v>
      </c>
      <c r="B695" s="140" t="s">
        <v>40</v>
      </c>
      <c r="C695" s="149" t="s">
        <v>206</v>
      </c>
      <c r="D695" s="140" t="s">
        <v>1921</v>
      </c>
      <c r="E695" s="140" t="s">
        <v>20</v>
      </c>
      <c r="F695" s="140" t="s">
        <v>608</v>
      </c>
      <c r="G695" s="140" t="s">
        <v>208</v>
      </c>
      <c r="H695" s="140" t="s">
        <v>13</v>
      </c>
      <c r="I695" s="140" t="s">
        <v>3582</v>
      </c>
    </row>
    <row r="696" spans="1:9" hidden="1" x14ac:dyDescent="0.25">
      <c r="A696" s="50">
        <v>495</v>
      </c>
      <c r="B696" s="140" t="s">
        <v>40</v>
      </c>
      <c r="C696" s="140" t="s">
        <v>606</v>
      </c>
      <c r="D696" s="140" t="s">
        <v>607</v>
      </c>
      <c r="E696" s="140" t="s">
        <v>20</v>
      </c>
      <c r="F696" s="140" t="s">
        <v>608</v>
      </c>
      <c r="G696" s="140" t="s">
        <v>609</v>
      </c>
      <c r="H696" s="140" t="s">
        <v>14</v>
      </c>
      <c r="I696" s="140" t="s">
        <v>3583</v>
      </c>
    </row>
    <row r="697" spans="1:9" hidden="1" x14ac:dyDescent="0.25">
      <c r="A697" s="50">
        <v>496</v>
      </c>
      <c r="B697" s="140" t="s">
        <v>40</v>
      </c>
      <c r="C697" s="140" t="s">
        <v>1922</v>
      </c>
      <c r="D697" s="140" t="s">
        <v>1923</v>
      </c>
      <c r="E697" s="140" t="s">
        <v>20</v>
      </c>
      <c r="F697" s="140" t="s">
        <v>608</v>
      </c>
      <c r="G697" s="140"/>
      <c r="H697" s="140" t="s">
        <v>13</v>
      </c>
      <c r="I697" s="140" t="s">
        <v>3582</v>
      </c>
    </row>
    <row r="698" spans="1:9" hidden="1" x14ac:dyDescent="0.25">
      <c r="A698" s="50">
        <v>497</v>
      </c>
      <c r="B698" s="140" t="s">
        <v>40</v>
      </c>
      <c r="C698" s="140" t="s">
        <v>1924</v>
      </c>
      <c r="D698" s="140" t="s">
        <v>1925</v>
      </c>
      <c r="E698" s="140" t="s">
        <v>20</v>
      </c>
      <c r="F698" s="140" t="s">
        <v>608</v>
      </c>
      <c r="G698" s="140"/>
      <c r="H698" s="140" t="s">
        <v>13</v>
      </c>
      <c r="I698" s="140" t="s">
        <v>3582</v>
      </c>
    </row>
    <row r="699" spans="1:9" hidden="1" x14ac:dyDescent="0.25">
      <c r="A699" s="50">
        <v>498</v>
      </c>
      <c r="B699" s="140" t="s">
        <v>40</v>
      </c>
      <c r="C699" s="140" t="s">
        <v>610</v>
      </c>
      <c r="D699" s="140" t="s">
        <v>611</v>
      </c>
      <c r="E699" s="140" t="s">
        <v>20</v>
      </c>
      <c r="F699" s="140" t="s">
        <v>608</v>
      </c>
      <c r="G699" s="140" t="s">
        <v>612</v>
      </c>
      <c r="H699" s="140" t="s">
        <v>14</v>
      </c>
      <c r="I699" s="140" t="s">
        <v>3583</v>
      </c>
    </row>
    <row r="700" spans="1:9" hidden="1" x14ac:dyDescent="0.25">
      <c r="A700" s="50">
        <v>499</v>
      </c>
      <c r="B700" s="140" t="s">
        <v>40</v>
      </c>
      <c r="C700" s="140" t="s">
        <v>1927</v>
      </c>
      <c r="D700" s="140" t="s">
        <v>1928</v>
      </c>
      <c r="E700" s="140" t="s">
        <v>20</v>
      </c>
      <c r="F700" s="140" t="s">
        <v>608</v>
      </c>
      <c r="G700" s="140"/>
      <c r="H700" s="140" t="s">
        <v>13</v>
      </c>
      <c r="I700" s="140" t="s">
        <v>3582</v>
      </c>
    </row>
    <row r="701" spans="1:9" hidden="1" x14ac:dyDescent="0.25">
      <c r="A701" s="50">
        <v>500</v>
      </c>
      <c r="B701" s="140" t="s">
        <v>40</v>
      </c>
      <c r="C701" s="140" t="s">
        <v>1931</v>
      </c>
      <c r="D701" s="140" t="s">
        <v>1932</v>
      </c>
      <c r="E701" s="140" t="s">
        <v>20</v>
      </c>
      <c r="F701" s="140" t="s">
        <v>608</v>
      </c>
      <c r="G701" s="140"/>
      <c r="H701" s="140" t="s">
        <v>13</v>
      </c>
      <c r="I701" s="140" t="s">
        <v>3582</v>
      </c>
    </row>
    <row r="702" spans="1:9" hidden="1" x14ac:dyDescent="0.25">
      <c r="A702" s="50">
        <v>501</v>
      </c>
      <c r="B702" s="140" t="s">
        <v>40</v>
      </c>
      <c r="C702" s="140" t="s">
        <v>1934</v>
      </c>
      <c r="D702" s="140" t="s">
        <v>1935</v>
      </c>
      <c r="E702" s="140" t="s">
        <v>20</v>
      </c>
      <c r="F702" s="140" t="s">
        <v>608</v>
      </c>
      <c r="G702" s="140"/>
      <c r="H702" s="140" t="s">
        <v>13</v>
      </c>
      <c r="I702" s="140" t="s">
        <v>3582</v>
      </c>
    </row>
    <row r="703" spans="1:9" hidden="1" x14ac:dyDescent="0.25">
      <c r="A703" s="50">
        <v>502</v>
      </c>
      <c r="B703" s="140" t="s">
        <v>40</v>
      </c>
      <c r="C703" s="140" t="s">
        <v>1936</v>
      </c>
      <c r="D703" s="140" t="s">
        <v>1937</v>
      </c>
      <c r="E703" s="140" t="s">
        <v>20</v>
      </c>
      <c r="F703" s="140" t="s">
        <v>608</v>
      </c>
      <c r="G703" s="140"/>
      <c r="H703" s="140" t="s">
        <v>13</v>
      </c>
      <c r="I703" s="140" t="s">
        <v>3582</v>
      </c>
    </row>
    <row r="704" spans="1:9" hidden="1" x14ac:dyDescent="0.25">
      <c r="A704" s="50">
        <v>503</v>
      </c>
      <c r="B704" s="140" t="s">
        <v>40</v>
      </c>
      <c r="C704" s="140" t="s">
        <v>1938</v>
      </c>
      <c r="D704" s="140" t="s">
        <v>1939</v>
      </c>
      <c r="E704" s="140" t="s">
        <v>20</v>
      </c>
      <c r="F704" s="140" t="s">
        <v>608</v>
      </c>
      <c r="G704" s="140"/>
      <c r="H704" s="140" t="s">
        <v>13</v>
      </c>
      <c r="I704" s="140" t="s">
        <v>3582</v>
      </c>
    </row>
    <row r="705" spans="1:9" hidden="1" x14ac:dyDescent="0.25">
      <c r="A705" s="50">
        <v>504</v>
      </c>
      <c r="B705" s="140" t="s">
        <v>40</v>
      </c>
      <c r="C705" s="140" t="s">
        <v>1942</v>
      </c>
      <c r="D705" s="140" t="s">
        <v>1943</v>
      </c>
      <c r="E705" s="140" t="s">
        <v>20</v>
      </c>
      <c r="F705" s="140" t="s">
        <v>608</v>
      </c>
      <c r="G705" s="140" t="s">
        <v>1944</v>
      </c>
      <c r="H705" s="140" t="s">
        <v>13</v>
      </c>
      <c r="I705" s="140" t="s">
        <v>3582</v>
      </c>
    </row>
    <row r="706" spans="1:9" hidden="1" x14ac:dyDescent="0.25">
      <c r="A706" s="50">
        <v>505</v>
      </c>
      <c r="B706" s="140" t="s">
        <v>40</v>
      </c>
      <c r="C706" s="140" t="s">
        <v>1946</v>
      </c>
      <c r="D706" s="140" t="s">
        <v>1947</v>
      </c>
      <c r="E706" s="140" t="s">
        <v>20</v>
      </c>
      <c r="F706" s="140" t="s">
        <v>608</v>
      </c>
      <c r="G706" s="140" t="s">
        <v>1944</v>
      </c>
      <c r="H706" s="140" t="s">
        <v>13</v>
      </c>
      <c r="I706" s="140" t="s">
        <v>3582</v>
      </c>
    </row>
    <row r="707" spans="1:9" hidden="1" x14ac:dyDescent="0.25">
      <c r="A707" s="50">
        <v>506</v>
      </c>
      <c r="B707" s="140" t="s">
        <v>40</v>
      </c>
      <c r="C707" s="140" t="s">
        <v>1948</v>
      </c>
      <c r="D707" s="140" t="s">
        <v>1949</v>
      </c>
      <c r="E707" s="140" t="s">
        <v>20</v>
      </c>
      <c r="F707" s="140" t="s">
        <v>608</v>
      </c>
      <c r="G707" s="140" t="s">
        <v>1944</v>
      </c>
      <c r="H707" s="140" t="s">
        <v>13</v>
      </c>
      <c r="I707" s="140" t="s">
        <v>3582</v>
      </c>
    </row>
    <row r="708" spans="1:9" hidden="1" x14ac:dyDescent="0.25">
      <c r="A708" s="50">
        <v>507</v>
      </c>
      <c r="B708" s="140" t="s">
        <v>40</v>
      </c>
      <c r="C708" s="140" t="s">
        <v>1950</v>
      </c>
      <c r="D708" s="140" t="s">
        <v>1951</v>
      </c>
      <c r="E708" s="140" t="s">
        <v>20</v>
      </c>
      <c r="F708" s="140" t="s">
        <v>608</v>
      </c>
      <c r="G708" s="140" t="s">
        <v>1944</v>
      </c>
      <c r="H708" s="140" t="s">
        <v>13</v>
      </c>
      <c r="I708" s="140" t="s">
        <v>3582</v>
      </c>
    </row>
    <row r="709" spans="1:9" hidden="1" x14ac:dyDescent="0.25">
      <c r="A709" s="50">
        <v>508</v>
      </c>
      <c r="B709" s="140" t="s">
        <v>40</v>
      </c>
      <c r="C709" s="140" t="s">
        <v>3261</v>
      </c>
      <c r="D709" s="140" t="s">
        <v>3262</v>
      </c>
      <c r="E709" s="140" t="s">
        <v>20</v>
      </c>
      <c r="F709" s="140" t="s">
        <v>608</v>
      </c>
      <c r="G709" s="140"/>
      <c r="H709" s="140" t="s">
        <v>13</v>
      </c>
      <c r="I709" s="140" t="s">
        <v>3582</v>
      </c>
    </row>
    <row r="710" spans="1:9" hidden="1" x14ac:dyDescent="0.25">
      <c r="A710" s="50">
        <v>509</v>
      </c>
      <c r="B710" s="140" t="s">
        <v>40</v>
      </c>
      <c r="C710" s="140" t="s">
        <v>1954</v>
      </c>
      <c r="D710" s="140" t="s">
        <v>1955</v>
      </c>
      <c r="E710" s="140" t="s">
        <v>20</v>
      </c>
      <c r="F710" s="140" t="s">
        <v>608</v>
      </c>
      <c r="G710" s="140"/>
      <c r="H710" s="140" t="s">
        <v>13</v>
      </c>
      <c r="I710" s="140" t="s">
        <v>3582</v>
      </c>
    </row>
    <row r="711" spans="1:9" hidden="1" x14ac:dyDescent="0.25">
      <c r="A711" s="50">
        <v>510</v>
      </c>
      <c r="B711" s="140" t="s">
        <v>40</v>
      </c>
      <c r="C711" s="140" t="s">
        <v>1956</v>
      </c>
      <c r="D711" s="140" t="s">
        <v>1957</v>
      </c>
      <c r="E711" s="140" t="s">
        <v>20</v>
      </c>
      <c r="F711" s="140" t="s">
        <v>608</v>
      </c>
      <c r="G711" s="140"/>
      <c r="H711" s="140" t="s">
        <v>13</v>
      </c>
      <c r="I711" s="140" t="s">
        <v>3582</v>
      </c>
    </row>
    <row r="712" spans="1:9" hidden="1" x14ac:dyDescent="0.25">
      <c r="A712" s="50">
        <v>511</v>
      </c>
      <c r="B712" s="140" t="s">
        <v>40</v>
      </c>
      <c r="C712" s="140" t="s">
        <v>613</v>
      </c>
      <c r="D712" s="140" t="s">
        <v>3263</v>
      </c>
      <c r="E712" s="140" t="s">
        <v>20</v>
      </c>
      <c r="F712" s="140" t="s">
        <v>608</v>
      </c>
      <c r="G712" s="140" t="s">
        <v>615</v>
      </c>
      <c r="H712" s="140" t="s">
        <v>14</v>
      </c>
      <c r="I712" s="140" t="s">
        <v>3583</v>
      </c>
    </row>
    <row r="713" spans="1:9" hidden="1" x14ac:dyDescent="0.25">
      <c r="A713" s="50">
        <v>512</v>
      </c>
      <c r="B713" s="140" t="s">
        <v>40</v>
      </c>
      <c r="C713" s="140" t="s">
        <v>1958</v>
      </c>
      <c r="D713" s="140" t="s">
        <v>1959</v>
      </c>
      <c r="E713" s="140" t="s">
        <v>20</v>
      </c>
      <c r="F713" s="140" t="s">
        <v>608</v>
      </c>
      <c r="G713" s="140"/>
      <c r="H713" s="140" t="s">
        <v>13</v>
      </c>
      <c r="I713" s="140" t="s">
        <v>3582</v>
      </c>
    </row>
    <row r="714" spans="1:9" hidden="1" x14ac:dyDescent="0.25">
      <c r="A714" s="50">
        <v>513</v>
      </c>
      <c r="B714" s="140" t="s">
        <v>40</v>
      </c>
      <c r="C714" s="140" t="s">
        <v>1960</v>
      </c>
      <c r="D714" s="140" t="s">
        <v>1961</v>
      </c>
      <c r="E714" s="140" t="s">
        <v>20</v>
      </c>
      <c r="F714" s="140" t="s">
        <v>608</v>
      </c>
      <c r="G714" s="140"/>
      <c r="H714" s="140" t="s">
        <v>13</v>
      </c>
      <c r="I714" s="140" t="s">
        <v>3582</v>
      </c>
    </row>
    <row r="715" spans="1:9" hidden="1" x14ac:dyDescent="0.25">
      <c r="A715" s="50">
        <v>514</v>
      </c>
      <c r="B715" s="140" t="s">
        <v>40</v>
      </c>
      <c r="C715" s="140" t="s">
        <v>1963</v>
      </c>
      <c r="D715" s="140" t="s">
        <v>1964</v>
      </c>
      <c r="E715" s="140" t="s">
        <v>20</v>
      </c>
      <c r="F715" s="140" t="s">
        <v>608</v>
      </c>
      <c r="G715" s="140" t="s">
        <v>1965</v>
      </c>
      <c r="H715" s="140" t="s">
        <v>13</v>
      </c>
      <c r="I715" s="140" t="s">
        <v>3582</v>
      </c>
    </row>
    <row r="716" spans="1:9" hidden="1" x14ac:dyDescent="0.25">
      <c r="A716" s="50">
        <v>515</v>
      </c>
      <c r="B716" s="140" t="s">
        <v>40</v>
      </c>
      <c r="C716" s="140" t="s">
        <v>1966</v>
      </c>
      <c r="D716" s="140" t="s">
        <v>1967</v>
      </c>
      <c r="E716" s="140" t="s">
        <v>20</v>
      </c>
      <c r="F716" s="140" t="s">
        <v>608</v>
      </c>
      <c r="G716" s="140" t="s">
        <v>1965</v>
      </c>
      <c r="H716" s="140" t="s">
        <v>13</v>
      </c>
      <c r="I716" s="140" t="s">
        <v>3582</v>
      </c>
    </row>
    <row r="717" spans="1:9" hidden="1" x14ac:dyDescent="0.25">
      <c r="A717" s="50">
        <v>516</v>
      </c>
      <c r="B717" s="140" t="s">
        <v>40</v>
      </c>
      <c r="C717" s="140" t="s">
        <v>1968</v>
      </c>
      <c r="D717" s="140" t="s">
        <v>1969</v>
      </c>
      <c r="E717" s="140" t="s">
        <v>20</v>
      </c>
      <c r="F717" s="140" t="s">
        <v>608</v>
      </c>
      <c r="G717" s="140" t="s">
        <v>1965</v>
      </c>
      <c r="H717" s="140" t="s">
        <v>13</v>
      </c>
      <c r="I717" s="140" t="s">
        <v>3582</v>
      </c>
    </row>
    <row r="718" spans="1:9" hidden="1" x14ac:dyDescent="0.25">
      <c r="A718" s="50">
        <v>517</v>
      </c>
      <c r="B718" s="140" t="s">
        <v>40</v>
      </c>
      <c r="C718" s="140" t="s">
        <v>1970</v>
      </c>
      <c r="D718" s="140" t="s">
        <v>1971</v>
      </c>
      <c r="E718" s="140" t="s">
        <v>20</v>
      </c>
      <c r="F718" s="140" t="s">
        <v>608</v>
      </c>
      <c r="G718" s="140" t="s">
        <v>1965</v>
      </c>
      <c r="H718" s="140" t="s">
        <v>13</v>
      </c>
      <c r="I718" s="140" t="s">
        <v>3582</v>
      </c>
    </row>
    <row r="719" spans="1:9" hidden="1" x14ac:dyDescent="0.25">
      <c r="A719" s="50">
        <v>518</v>
      </c>
      <c r="B719" s="140" t="s">
        <v>40</v>
      </c>
      <c r="C719" s="140" t="s">
        <v>1973</v>
      </c>
      <c r="D719" s="140" t="s">
        <v>1974</v>
      </c>
      <c r="E719" s="140" t="s">
        <v>20</v>
      </c>
      <c r="F719" s="140" t="s">
        <v>608</v>
      </c>
      <c r="G719" s="140" t="s">
        <v>1944</v>
      </c>
      <c r="H719" s="140" t="s">
        <v>13</v>
      </c>
      <c r="I719" s="140" t="s">
        <v>3582</v>
      </c>
    </row>
    <row r="720" spans="1:9" hidden="1" x14ac:dyDescent="0.25">
      <c r="A720" s="50">
        <v>519</v>
      </c>
      <c r="B720" s="140" t="s">
        <v>40</v>
      </c>
      <c r="C720" s="140" t="s">
        <v>616</v>
      </c>
      <c r="D720" s="140" t="s">
        <v>617</v>
      </c>
      <c r="E720" s="140" t="s">
        <v>20</v>
      </c>
      <c r="F720" s="140" t="s">
        <v>608</v>
      </c>
      <c r="G720" s="140" t="s">
        <v>618</v>
      </c>
      <c r="H720" s="140" t="s">
        <v>14</v>
      </c>
      <c r="I720" s="140" t="s">
        <v>3583</v>
      </c>
    </row>
    <row r="721" spans="1:9" hidden="1" x14ac:dyDescent="0.25">
      <c r="A721" s="50">
        <v>520</v>
      </c>
      <c r="B721" s="140" t="s">
        <v>40</v>
      </c>
      <c r="C721" s="140" t="s">
        <v>619</v>
      </c>
      <c r="D721" s="140" t="s">
        <v>620</v>
      </c>
      <c r="E721" s="140" t="s">
        <v>26</v>
      </c>
      <c r="F721" s="140" t="s">
        <v>51</v>
      </c>
      <c r="G721" s="140" t="s">
        <v>621</v>
      </c>
      <c r="H721" s="140" t="s">
        <v>14</v>
      </c>
      <c r="I721" s="140" t="s">
        <v>3583</v>
      </c>
    </row>
    <row r="722" spans="1:9" hidden="1" x14ac:dyDescent="0.25">
      <c r="A722" s="50">
        <v>521</v>
      </c>
      <c r="B722" s="140" t="s">
        <v>40</v>
      </c>
      <c r="C722" s="140" t="s">
        <v>1975</v>
      </c>
      <c r="D722" s="140" t="s">
        <v>1976</v>
      </c>
      <c r="E722" s="140" t="s">
        <v>26</v>
      </c>
      <c r="F722" s="140" t="s">
        <v>637</v>
      </c>
      <c r="G722" s="140" t="s">
        <v>2410</v>
      </c>
      <c r="H722" s="140" t="s">
        <v>13</v>
      </c>
      <c r="I722" s="140" t="s">
        <v>3582</v>
      </c>
    </row>
    <row r="723" spans="1:9" hidden="1" x14ac:dyDescent="0.25">
      <c r="A723" s="50">
        <v>522</v>
      </c>
      <c r="B723" s="140" t="s">
        <v>40</v>
      </c>
      <c r="C723" s="149" t="s">
        <v>1977</v>
      </c>
      <c r="D723" s="140" t="s">
        <v>1978</v>
      </c>
      <c r="E723" s="140" t="s">
        <v>26</v>
      </c>
      <c r="F723" s="140" t="s">
        <v>271</v>
      </c>
      <c r="G723" s="140" t="s">
        <v>742</v>
      </c>
      <c r="H723" s="140" t="s">
        <v>13</v>
      </c>
      <c r="I723" s="140" t="s">
        <v>3582</v>
      </c>
    </row>
    <row r="724" spans="1:9" hidden="1" x14ac:dyDescent="0.25">
      <c r="A724" s="50">
        <v>523</v>
      </c>
      <c r="B724" s="140" t="s">
        <v>40</v>
      </c>
      <c r="C724" s="140" t="s">
        <v>1979</v>
      </c>
      <c r="D724" s="140" t="s">
        <v>1980</v>
      </c>
      <c r="E724" s="140" t="s">
        <v>26</v>
      </c>
      <c r="F724" s="140" t="s">
        <v>271</v>
      </c>
      <c r="G724" s="140" t="s">
        <v>3626</v>
      </c>
      <c r="H724" s="140" t="s">
        <v>13</v>
      </c>
      <c r="I724" s="140" t="s">
        <v>3582</v>
      </c>
    </row>
    <row r="725" spans="1:9" hidden="1" x14ac:dyDescent="0.25">
      <c r="A725" s="50">
        <v>524</v>
      </c>
      <c r="B725" s="140" t="s">
        <v>40</v>
      </c>
      <c r="C725" s="140" t="s">
        <v>1981</v>
      </c>
      <c r="D725" s="140" t="s">
        <v>1982</v>
      </c>
      <c r="E725" s="140" t="s">
        <v>26</v>
      </c>
      <c r="F725" s="140" t="s">
        <v>739</v>
      </c>
      <c r="G725" s="140" t="s">
        <v>3627</v>
      </c>
      <c r="H725" s="140" t="s">
        <v>13</v>
      </c>
      <c r="I725" s="140" t="s">
        <v>3582</v>
      </c>
    </row>
    <row r="726" spans="1:9" hidden="1" x14ac:dyDescent="0.25">
      <c r="A726" s="50">
        <v>525</v>
      </c>
      <c r="B726" s="140" t="s">
        <v>40</v>
      </c>
      <c r="C726" s="140" t="s">
        <v>622</v>
      </c>
      <c r="D726" s="140" t="s">
        <v>623</v>
      </c>
      <c r="E726" s="140" t="s">
        <v>26</v>
      </c>
      <c r="F726" s="140" t="s">
        <v>2439</v>
      </c>
      <c r="G726" s="140" t="s">
        <v>625</v>
      </c>
      <c r="H726" s="140" t="s">
        <v>13</v>
      </c>
      <c r="I726" s="140" t="s">
        <v>3582</v>
      </c>
    </row>
    <row r="727" spans="1:9" hidden="1" x14ac:dyDescent="0.25">
      <c r="A727" s="50">
        <v>526</v>
      </c>
      <c r="B727" s="140" t="s">
        <v>40</v>
      </c>
      <c r="C727" s="140" t="s">
        <v>1983</v>
      </c>
      <c r="D727" s="140" t="s">
        <v>1984</v>
      </c>
      <c r="E727" s="140" t="s">
        <v>26</v>
      </c>
      <c r="F727" s="140" t="s">
        <v>645</v>
      </c>
      <c r="G727" s="140"/>
      <c r="H727" s="140" t="s">
        <v>13</v>
      </c>
      <c r="I727" s="140" t="s">
        <v>3582</v>
      </c>
    </row>
    <row r="728" spans="1:9" hidden="1" x14ac:dyDescent="0.25">
      <c r="A728" s="50">
        <v>527</v>
      </c>
      <c r="B728" s="140" t="s">
        <v>40</v>
      </c>
      <c r="C728" s="140" t="s">
        <v>626</v>
      </c>
      <c r="D728" s="140" t="s">
        <v>627</v>
      </c>
      <c r="E728" s="140" t="s">
        <v>26</v>
      </c>
      <c r="F728" s="140" t="s">
        <v>51</v>
      </c>
      <c r="G728" s="140"/>
      <c r="H728" s="140" t="s">
        <v>14</v>
      </c>
      <c r="I728" s="140" t="s">
        <v>3583</v>
      </c>
    </row>
    <row r="729" spans="1:9" hidden="1" x14ac:dyDescent="0.25">
      <c r="A729" s="50">
        <v>528</v>
      </c>
      <c r="B729" s="140" t="s">
        <v>40</v>
      </c>
      <c r="C729" s="149" t="s">
        <v>629</v>
      </c>
      <c r="D729" s="140" t="s">
        <v>630</v>
      </c>
      <c r="E729" s="140" t="s">
        <v>26</v>
      </c>
      <c r="F729" s="140" t="s">
        <v>51</v>
      </c>
      <c r="G729" s="140" t="s">
        <v>160</v>
      </c>
      <c r="H729" s="140" t="s">
        <v>14</v>
      </c>
      <c r="I729" s="140" t="s">
        <v>3583</v>
      </c>
    </row>
    <row r="730" spans="1:9" hidden="1" x14ac:dyDescent="0.25">
      <c r="A730" s="50">
        <v>529</v>
      </c>
      <c r="B730" s="140" t="s">
        <v>40</v>
      </c>
      <c r="C730" s="140" t="s">
        <v>631</v>
      </c>
      <c r="D730" s="140" t="s">
        <v>632</v>
      </c>
      <c r="E730" s="140" t="s">
        <v>26</v>
      </c>
      <c r="F730" s="140" t="s">
        <v>51</v>
      </c>
      <c r="G730" s="140" t="s">
        <v>71</v>
      </c>
      <c r="H730" s="140" t="s">
        <v>14</v>
      </c>
      <c r="I730" s="140" t="s">
        <v>3583</v>
      </c>
    </row>
    <row r="731" spans="1:9" hidden="1" x14ac:dyDescent="0.25">
      <c r="A731" s="50">
        <v>530</v>
      </c>
      <c r="B731" s="140" t="s">
        <v>40</v>
      </c>
      <c r="C731" s="140" t="s">
        <v>633</v>
      </c>
      <c r="D731" s="140" t="s">
        <v>634</v>
      </c>
      <c r="E731" s="140" t="s">
        <v>26</v>
      </c>
      <c r="F731" s="140" t="s">
        <v>51</v>
      </c>
      <c r="G731" s="140" t="s">
        <v>71</v>
      </c>
      <c r="H731" s="140" t="s">
        <v>14</v>
      </c>
      <c r="I731" s="140" t="s">
        <v>3583</v>
      </c>
    </row>
    <row r="732" spans="1:9" hidden="1" x14ac:dyDescent="0.25">
      <c r="A732" s="50">
        <v>531</v>
      </c>
      <c r="B732" s="140" t="s">
        <v>40</v>
      </c>
      <c r="C732" s="149" t="s">
        <v>639</v>
      </c>
      <c r="D732" s="140" t="s">
        <v>640</v>
      </c>
      <c r="E732" s="140" t="s">
        <v>26</v>
      </c>
      <c r="F732" s="140" t="s">
        <v>271</v>
      </c>
      <c r="G732" s="140" t="s">
        <v>584</v>
      </c>
      <c r="H732" s="140" t="s">
        <v>14</v>
      </c>
      <c r="I732" s="140" t="s">
        <v>3583</v>
      </c>
    </row>
    <row r="733" spans="1:9" hidden="1" x14ac:dyDescent="0.25">
      <c r="A733" s="50">
        <v>532</v>
      </c>
      <c r="B733" s="140" t="s">
        <v>40</v>
      </c>
      <c r="C733" s="140" t="s">
        <v>641</v>
      </c>
      <c r="D733" s="140" t="s">
        <v>642</v>
      </c>
      <c r="E733" s="140" t="s">
        <v>26</v>
      </c>
      <c r="F733" s="140" t="s">
        <v>121</v>
      </c>
      <c r="G733" s="140"/>
      <c r="H733" s="140" t="s">
        <v>14</v>
      </c>
      <c r="I733" s="140" t="s">
        <v>3583</v>
      </c>
    </row>
    <row r="734" spans="1:9" hidden="1" x14ac:dyDescent="0.25">
      <c r="A734" s="50">
        <v>533</v>
      </c>
      <c r="B734" s="140" t="s">
        <v>40</v>
      </c>
      <c r="C734" s="149" t="s">
        <v>643</v>
      </c>
      <c r="D734" s="140" t="s">
        <v>644</v>
      </c>
      <c r="E734" s="140" t="s">
        <v>26</v>
      </c>
      <c r="F734" s="140" t="s">
        <v>682</v>
      </c>
      <c r="G734" s="140"/>
      <c r="H734" s="140" t="s">
        <v>14</v>
      </c>
      <c r="I734" s="140" t="s">
        <v>3583</v>
      </c>
    </row>
    <row r="735" spans="1:9" hidden="1" x14ac:dyDescent="0.25">
      <c r="A735" s="50">
        <v>534</v>
      </c>
      <c r="B735" s="140" t="s">
        <v>40</v>
      </c>
      <c r="C735" s="140" t="s">
        <v>646</v>
      </c>
      <c r="D735" s="140" t="s">
        <v>647</v>
      </c>
      <c r="E735" s="140" t="s">
        <v>26</v>
      </c>
      <c r="F735" s="140" t="s">
        <v>51</v>
      </c>
      <c r="G735" s="140" t="s">
        <v>85</v>
      </c>
      <c r="H735" s="140" t="s">
        <v>14</v>
      </c>
      <c r="I735" s="140" t="s">
        <v>3583</v>
      </c>
    </row>
    <row r="736" spans="1:9" hidden="1" x14ac:dyDescent="0.25">
      <c r="A736" s="50">
        <v>535</v>
      </c>
      <c r="B736" s="140" t="s">
        <v>40</v>
      </c>
      <c r="C736" s="140" t="s">
        <v>648</v>
      </c>
      <c r="D736" s="140" t="s">
        <v>649</v>
      </c>
      <c r="E736" s="140" t="s">
        <v>26</v>
      </c>
      <c r="F736" s="140" t="s">
        <v>51</v>
      </c>
      <c r="G736" s="140" t="s">
        <v>85</v>
      </c>
      <c r="H736" s="140" t="s">
        <v>14</v>
      </c>
      <c r="I736" s="140" t="s">
        <v>3583</v>
      </c>
    </row>
    <row r="737" spans="1:9" hidden="1" x14ac:dyDescent="0.25">
      <c r="A737" s="50">
        <v>536</v>
      </c>
      <c r="B737" s="140" t="s">
        <v>40</v>
      </c>
      <c r="C737" s="140" t="s">
        <v>1989</v>
      </c>
      <c r="D737" s="140" t="s">
        <v>1990</v>
      </c>
      <c r="E737" s="140" t="s">
        <v>26</v>
      </c>
      <c r="F737" s="140" t="s">
        <v>105</v>
      </c>
      <c r="G737" s="140" t="s">
        <v>1991</v>
      </c>
      <c r="H737" s="140" t="s">
        <v>13</v>
      </c>
      <c r="I737" s="140" t="s">
        <v>3582</v>
      </c>
    </row>
    <row r="738" spans="1:9" hidden="1" x14ac:dyDescent="0.25">
      <c r="A738" s="50">
        <v>537</v>
      </c>
      <c r="B738" s="140" t="s">
        <v>40</v>
      </c>
      <c r="C738" s="140" t="s">
        <v>1992</v>
      </c>
      <c r="D738" s="140" t="s">
        <v>1993</v>
      </c>
      <c r="E738" s="140" t="s">
        <v>26</v>
      </c>
      <c r="F738" s="140" t="s">
        <v>271</v>
      </c>
      <c r="G738" s="140" t="s">
        <v>1992</v>
      </c>
      <c r="H738" s="140" t="s">
        <v>13</v>
      </c>
      <c r="I738" s="140" t="s">
        <v>3582</v>
      </c>
    </row>
    <row r="739" spans="1:9" hidden="1" x14ac:dyDescent="0.25">
      <c r="A739" s="50">
        <v>538</v>
      </c>
      <c r="B739" s="140" t="s">
        <v>40</v>
      </c>
      <c r="C739" s="140" t="s">
        <v>650</v>
      </c>
      <c r="D739" s="140" t="s">
        <v>651</v>
      </c>
      <c r="E739" s="140" t="s">
        <v>26</v>
      </c>
      <c r="F739" s="140" t="s">
        <v>51</v>
      </c>
      <c r="G739" s="140" t="s">
        <v>621</v>
      </c>
      <c r="H739" s="140" t="s">
        <v>14</v>
      </c>
      <c r="I739" s="140" t="s">
        <v>3583</v>
      </c>
    </row>
    <row r="740" spans="1:9" hidden="1" x14ac:dyDescent="0.25">
      <c r="A740" s="50">
        <v>539</v>
      </c>
      <c r="B740" s="140" t="s">
        <v>40</v>
      </c>
      <c r="C740" s="140" t="s">
        <v>1994</v>
      </c>
      <c r="D740" s="140" t="s">
        <v>1995</v>
      </c>
      <c r="E740" s="140" t="s">
        <v>26</v>
      </c>
      <c r="F740" s="140" t="s">
        <v>148</v>
      </c>
      <c r="G740" s="140" t="s">
        <v>1996</v>
      </c>
      <c r="H740" s="140" t="s">
        <v>13</v>
      </c>
      <c r="I740" s="140" t="s">
        <v>3582</v>
      </c>
    </row>
    <row r="741" spans="1:9" hidden="1" x14ac:dyDescent="0.25">
      <c r="A741" s="50">
        <v>540</v>
      </c>
      <c r="B741" s="140" t="s">
        <v>40</v>
      </c>
      <c r="C741" s="149" t="s">
        <v>1997</v>
      </c>
      <c r="D741" s="140" t="s">
        <v>1998</v>
      </c>
      <c r="E741" s="140" t="s">
        <v>26</v>
      </c>
      <c r="F741" s="140" t="s">
        <v>739</v>
      </c>
      <c r="G741" s="140" t="s">
        <v>740</v>
      </c>
      <c r="H741" s="140" t="s">
        <v>13</v>
      </c>
      <c r="I741" s="140" t="s">
        <v>3582</v>
      </c>
    </row>
    <row r="742" spans="1:9" hidden="1" x14ac:dyDescent="0.25">
      <c r="A742" s="50">
        <v>541</v>
      </c>
      <c r="B742" s="140" t="s">
        <v>40</v>
      </c>
      <c r="C742" s="140" t="s">
        <v>652</v>
      </c>
      <c r="D742" s="140" t="s">
        <v>653</v>
      </c>
      <c r="E742" s="140" t="s">
        <v>26</v>
      </c>
      <c r="F742" s="140" t="s">
        <v>51</v>
      </c>
      <c r="G742" s="140" t="s">
        <v>71</v>
      </c>
      <c r="H742" s="140" t="s">
        <v>14</v>
      </c>
      <c r="I742" s="140" t="s">
        <v>3583</v>
      </c>
    </row>
    <row r="743" spans="1:9" hidden="1" x14ac:dyDescent="0.25">
      <c r="A743" s="50">
        <v>542</v>
      </c>
      <c r="B743" s="140" t="s">
        <v>40</v>
      </c>
      <c r="C743" s="149" t="s">
        <v>654</v>
      </c>
      <c r="D743" s="140" t="s">
        <v>655</v>
      </c>
      <c r="E743" s="140" t="s">
        <v>26</v>
      </c>
      <c r="F743" s="140" t="s">
        <v>105</v>
      </c>
      <c r="G743" s="140" t="s">
        <v>656</v>
      </c>
      <c r="H743" s="140" t="s">
        <v>14</v>
      </c>
      <c r="I743" s="140" t="s">
        <v>3583</v>
      </c>
    </row>
    <row r="744" spans="1:9" hidden="1" x14ac:dyDescent="0.25">
      <c r="A744" s="50">
        <v>543</v>
      </c>
      <c r="B744" s="140" t="s">
        <v>40</v>
      </c>
      <c r="C744" s="140" t="s">
        <v>657</v>
      </c>
      <c r="D744" s="140" t="s">
        <v>658</v>
      </c>
      <c r="E744" s="140" t="s">
        <v>26</v>
      </c>
      <c r="F744" s="140" t="s">
        <v>183</v>
      </c>
      <c r="G744" s="140" t="s">
        <v>659</v>
      </c>
      <c r="H744" s="140" t="s">
        <v>14</v>
      </c>
      <c r="I744" s="140" t="s">
        <v>3583</v>
      </c>
    </row>
    <row r="745" spans="1:9" hidden="1" x14ac:dyDescent="0.25">
      <c r="A745" s="50">
        <v>544</v>
      </c>
      <c r="B745" s="140" t="s">
        <v>40</v>
      </c>
      <c r="C745" s="140" t="s">
        <v>2007</v>
      </c>
      <c r="D745" s="140" t="s">
        <v>2008</v>
      </c>
      <c r="E745" s="140" t="s">
        <v>26</v>
      </c>
      <c r="F745" s="140" t="s">
        <v>183</v>
      </c>
      <c r="G745" s="140" t="s">
        <v>659</v>
      </c>
      <c r="H745" s="140" t="s">
        <v>14</v>
      </c>
      <c r="I745" s="140" t="s">
        <v>3583</v>
      </c>
    </row>
    <row r="746" spans="1:9" hidden="1" x14ac:dyDescent="0.25">
      <c r="A746" s="50">
        <v>545</v>
      </c>
      <c r="B746" s="140" t="s">
        <v>40</v>
      </c>
      <c r="C746" s="140" t="s">
        <v>3289</v>
      </c>
      <c r="D746" s="140" t="s">
        <v>3290</v>
      </c>
      <c r="E746" s="140" t="s">
        <v>26</v>
      </c>
      <c r="F746" s="140" t="s">
        <v>637</v>
      </c>
      <c r="G746" s="140" t="s">
        <v>3628</v>
      </c>
      <c r="H746" s="140" t="s">
        <v>13</v>
      </c>
      <c r="I746" s="140" t="s">
        <v>3582</v>
      </c>
    </row>
    <row r="747" spans="1:9" hidden="1" x14ac:dyDescent="0.25">
      <c r="A747" s="50">
        <v>546</v>
      </c>
      <c r="B747" s="140" t="s">
        <v>40</v>
      </c>
      <c r="C747" s="149" t="s">
        <v>2013</v>
      </c>
      <c r="D747" s="140" t="s">
        <v>2014</v>
      </c>
      <c r="E747" s="140" t="s">
        <v>26</v>
      </c>
      <c r="F747" s="140" t="s">
        <v>271</v>
      </c>
      <c r="G747" s="140" t="s">
        <v>690</v>
      </c>
      <c r="H747" s="140" t="s">
        <v>13</v>
      </c>
      <c r="I747" s="140" t="s">
        <v>3582</v>
      </c>
    </row>
    <row r="748" spans="1:9" hidden="1" x14ac:dyDescent="0.25">
      <c r="A748" s="50">
        <v>547</v>
      </c>
      <c r="B748" s="140" t="s">
        <v>40</v>
      </c>
      <c r="C748" s="140" t="s">
        <v>2015</v>
      </c>
      <c r="D748" s="140" t="s">
        <v>2016</v>
      </c>
      <c r="E748" s="140" t="s">
        <v>26</v>
      </c>
      <c r="F748" s="140" t="s">
        <v>271</v>
      </c>
      <c r="G748" s="140" t="s">
        <v>690</v>
      </c>
      <c r="H748" s="140" t="s">
        <v>13</v>
      </c>
      <c r="I748" s="140" t="s">
        <v>3582</v>
      </c>
    </row>
    <row r="749" spans="1:9" hidden="1" x14ac:dyDescent="0.25">
      <c r="A749" s="50">
        <v>548</v>
      </c>
      <c r="B749" s="140" t="s">
        <v>40</v>
      </c>
      <c r="C749" s="140" t="s">
        <v>2017</v>
      </c>
      <c r="D749" s="140" t="s">
        <v>2018</v>
      </c>
      <c r="E749" s="140" t="s">
        <v>26</v>
      </c>
      <c r="F749" s="140" t="s">
        <v>271</v>
      </c>
      <c r="G749" s="140" t="s">
        <v>690</v>
      </c>
      <c r="H749" s="140" t="s">
        <v>13</v>
      </c>
      <c r="I749" s="140" t="s">
        <v>3582</v>
      </c>
    </row>
    <row r="750" spans="1:9" hidden="1" x14ac:dyDescent="0.25">
      <c r="A750" s="50">
        <v>549</v>
      </c>
      <c r="B750" s="140" t="s">
        <v>40</v>
      </c>
      <c r="C750" s="140" t="s">
        <v>2019</v>
      </c>
      <c r="D750" s="140" t="s">
        <v>2020</v>
      </c>
      <c r="E750" s="140" t="s">
        <v>26</v>
      </c>
      <c r="F750" s="140" t="s">
        <v>148</v>
      </c>
      <c r="G750" s="140" t="s">
        <v>712</v>
      </c>
      <c r="H750" s="140" t="s">
        <v>13</v>
      </c>
      <c r="I750" s="140" t="s">
        <v>3582</v>
      </c>
    </row>
    <row r="751" spans="1:9" hidden="1" x14ac:dyDescent="0.25">
      <c r="A751" s="50">
        <v>550</v>
      </c>
      <c r="B751" s="140" t="s">
        <v>40</v>
      </c>
      <c r="C751" s="140" t="s">
        <v>2021</v>
      </c>
      <c r="D751" s="140" t="s">
        <v>2000</v>
      </c>
      <c r="E751" s="140" t="s">
        <v>26</v>
      </c>
      <c r="F751" s="140" t="s">
        <v>121</v>
      </c>
      <c r="G751" s="140"/>
      <c r="H751" s="140" t="s">
        <v>13</v>
      </c>
      <c r="I751" s="140" t="s">
        <v>3582</v>
      </c>
    </row>
    <row r="752" spans="1:9" hidden="1" x14ac:dyDescent="0.25">
      <c r="A752" s="50">
        <v>551</v>
      </c>
      <c r="B752" s="140" t="s">
        <v>40</v>
      </c>
      <c r="C752" s="140" t="s">
        <v>2024</v>
      </c>
      <c r="D752" s="140" t="s">
        <v>3296</v>
      </c>
      <c r="E752" s="140" t="s">
        <v>26</v>
      </c>
      <c r="F752" s="140" t="s">
        <v>739</v>
      </c>
      <c r="G752" s="140" t="s">
        <v>2023</v>
      </c>
      <c r="H752" s="140" t="s">
        <v>13</v>
      </c>
      <c r="I752" s="140" t="s">
        <v>3582</v>
      </c>
    </row>
    <row r="753" spans="1:9" hidden="1" x14ac:dyDescent="0.25">
      <c r="A753" s="50">
        <v>552</v>
      </c>
      <c r="B753" s="140" t="s">
        <v>40</v>
      </c>
      <c r="C753" s="140" t="s">
        <v>2025</v>
      </c>
      <c r="D753" s="140" t="s">
        <v>2022</v>
      </c>
      <c r="E753" s="140" t="s">
        <v>26</v>
      </c>
      <c r="F753" s="140" t="s">
        <v>121</v>
      </c>
      <c r="G753" s="140" t="s">
        <v>2023</v>
      </c>
      <c r="H753" s="140" t="s">
        <v>13</v>
      </c>
      <c r="I753" s="140" t="s">
        <v>3582</v>
      </c>
    </row>
    <row r="754" spans="1:9" hidden="1" x14ac:dyDescent="0.25">
      <c r="A754" s="50">
        <v>553</v>
      </c>
      <c r="B754" s="140" t="s">
        <v>40</v>
      </c>
      <c r="C754" s="140" t="s">
        <v>2026</v>
      </c>
      <c r="D754" s="151" t="s">
        <v>2027</v>
      </c>
      <c r="E754" s="140" t="s">
        <v>26</v>
      </c>
      <c r="F754" s="140" t="s">
        <v>121</v>
      </c>
      <c r="G754" s="140" t="s">
        <v>2023</v>
      </c>
      <c r="H754" s="140" t="s">
        <v>13</v>
      </c>
      <c r="I754" s="140" t="s">
        <v>3582</v>
      </c>
    </row>
    <row r="755" spans="1:9" hidden="1" x14ac:dyDescent="0.25">
      <c r="A755" s="50">
        <v>554</v>
      </c>
      <c r="B755" s="140" t="s">
        <v>40</v>
      </c>
      <c r="C755" s="140" t="s">
        <v>2028</v>
      </c>
      <c r="D755" s="140" t="s">
        <v>2029</v>
      </c>
      <c r="E755" s="140" t="s">
        <v>26</v>
      </c>
      <c r="F755" s="140" t="s">
        <v>121</v>
      </c>
      <c r="G755" s="140">
        <v>0</v>
      </c>
      <c r="H755" s="140" t="s">
        <v>13</v>
      </c>
      <c r="I755" s="140" t="s">
        <v>3582</v>
      </c>
    </row>
    <row r="756" spans="1:9" hidden="1" x14ac:dyDescent="0.25">
      <c r="A756" s="50">
        <v>555</v>
      </c>
      <c r="B756" s="140" t="s">
        <v>40</v>
      </c>
      <c r="C756" s="140" t="s">
        <v>660</v>
      </c>
      <c r="D756" s="140" t="s">
        <v>661</v>
      </c>
      <c r="E756" s="140" t="s">
        <v>26</v>
      </c>
      <c r="F756" s="140" t="s">
        <v>51</v>
      </c>
      <c r="G756" s="140" t="s">
        <v>259</v>
      </c>
      <c r="H756" s="140" t="s">
        <v>14</v>
      </c>
      <c r="I756" s="140" t="s">
        <v>3583</v>
      </c>
    </row>
    <row r="757" spans="1:9" hidden="1" x14ac:dyDescent="0.25">
      <c r="A757" s="50">
        <v>556</v>
      </c>
      <c r="B757" s="140" t="s">
        <v>40</v>
      </c>
      <c r="C757" s="140" t="s">
        <v>2030</v>
      </c>
      <c r="D757" s="140" t="s">
        <v>2031</v>
      </c>
      <c r="E757" s="140" t="s">
        <v>26</v>
      </c>
      <c r="F757" s="140" t="s">
        <v>682</v>
      </c>
      <c r="G757" s="140" t="s">
        <v>720</v>
      </c>
      <c r="H757" s="140" t="s">
        <v>13</v>
      </c>
      <c r="I757" s="140" t="s">
        <v>3582</v>
      </c>
    </row>
    <row r="758" spans="1:9" hidden="1" x14ac:dyDescent="0.25">
      <c r="A758" s="50">
        <v>557</v>
      </c>
      <c r="B758" s="140" t="s">
        <v>40</v>
      </c>
      <c r="C758" s="149" t="s">
        <v>2032</v>
      </c>
      <c r="D758" s="140" t="s">
        <v>2033</v>
      </c>
      <c r="E758" s="140" t="s">
        <v>26</v>
      </c>
      <c r="F758" s="140" t="s">
        <v>682</v>
      </c>
      <c r="G758" s="140" t="s">
        <v>720</v>
      </c>
      <c r="H758" s="140" t="s">
        <v>13</v>
      </c>
      <c r="I758" s="140" t="s">
        <v>3582</v>
      </c>
    </row>
    <row r="759" spans="1:9" hidden="1" x14ac:dyDescent="0.25">
      <c r="A759" s="50">
        <v>558</v>
      </c>
      <c r="B759" s="140" t="s">
        <v>40</v>
      </c>
      <c r="C759" s="140" t="s">
        <v>2034</v>
      </c>
      <c r="D759" s="140" t="s">
        <v>2035</v>
      </c>
      <c r="E759" s="140" t="s">
        <v>26</v>
      </c>
      <c r="F759" s="140" t="s">
        <v>682</v>
      </c>
      <c r="G759" s="140" t="s">
        <v>720</v>
      </c>
      <c r="H759" s="140" t="s">
        <v>13</v>
      </c>
      <c r="I759" s="140" t="s">
        <v>3582</v>
      </c>
    </row>
    <row r="760" spans="1:9" hidden="1" x14ac:dyDescent="0.25">
      <c r="A760" s="50">
        <v>559</v>
      </c>
      <c r="B760" s="140" t="s">
        <v>40</v>
      </c>
      <c r="C760" s="149" t="s">
        <v>662</v>
      </c>
      <c r="D760" s="140" t="s">
        <v>663</v>
      </c>
      <c r="E760" s="140" t="s">
        <v>26</v>
      </c>
      <c r="F760" s="140" t="s">
        <v>47</v>
      </c>
      <c r="G760" s="140" t="s">
        <v>664</v>
      </c>
      <c r="H760" s="140" t="s">
        <v>14</v>
      </c>
      <c r="I760" s="140" t="s">
        <v>3583</v>
      </c>
    </row>
    <row r="761" spans="1:9" hidden="1" x14ac:dyDescent="0.25">
      <c r="A761" s="50">
        <v>560</v>
      </c>
      <c r="B761" s="140" t="s">
        <v>40</v>
      </c>
      <c r="C761" s="140" t="s">
        <v>2037</v>
      </c>
      <c r="D761" s="140" t="s">
        <v>2038</v>
      </c>
      <c r="E761" s="140" t="s">
        <v>26</v>
      </c>
      <c r="F761" s="140" t="s">
        <v>682</v>
      </c>
      <c r="G761" s="140" t="s">
        <v>728</v>
      </c>
      <c r="H761" s="140" t="s">
        <v>13</v>
      </c>
      <c r="I761" s="140" t="s">
        <v>3582</v>
      </c>
    </row>
    <row r="762" spans="1:9" hidden="1" x14ac:dyDescent="0.25">
      <c r="A762" s="50">
        <v>561</v>
      </c>
      <c r="B762" s="140" t="s">
        <v>40</v>
      </c>
      <c r="C762" s="140" t="s">
        <v>2039</v>
      </c>
      <c r="D762" s="140" t="s">
        <v>2040</v>
      </c>
      <c r="E762" s="140" t="s">
        <v>26</v>
      </c>
      <c r="F762" s="140" t="s">
        <v>682</v>
      </c>
      <c r="G762" s="140" t="s">
        <v>728</v>
      </c>
      <c r="H762" s="140" t="s">
        <v>13</v>
      </c>
      <c r="I762" s="140" t="s">
        <v>3582</v>
      </c>
    </row>
    <row r="763" spans="1:9" hidden="1" x14ac:dyDescent="0.25">
      <c r="A763" s="50">
        <v>562</v>
      </c>
      <c r="B763" s="140" t="s">
        <v>40</v>
      </c>
      <c r="C763" s="140" t="s">
        <v>2041</v>
      </c>
      <c r="D763" s="140" t="s">
        <v>2042</v>
      </c>
      <c r="E763" s="140" t="s">
        <v>26</v>
      </c>
      <c r="F763" s="140" t="s">
        <v>682</v>
      </c>
      <c r="G763" s="140" t="s">
        <v>728</v>
      </c>
      <c r="H763" s="140" t="s">
        <v>13</v>
      </c>
      <c r="I763" s="140" t="s">
        <v>3582</v>
      </c>
    </row>
    <row r="764" spans="1:9" hidden="1" x14ac:dyDescent="0.25">
      <c r="A764" s="50">
        <v>563</v>
      </c>
      <c r="B764" s="140" t="s">
        <v>40</v>
      </c>
      <c r="C764" s="140" t="s">
        <v>2043</v>
      </c>
      <c r="D764" s="140" t="s">
        <v>2044</v>
      </c>
      <c r="E764" s="140" t="s">
        <v>26</v>
      </c>
      <c r="F764" s="140" t="s">
        <v>682</v>
      </c>
      <c r="G764" s="140" t="s">
        <v>728</v>
      </c>
      <c r="H764" s="140" t="s">
        <v>13</v>
      </c>
      <c r="I764" s="140" t="s">
        <v>3582</v>
      </c>
    </row>
    <row r="765" spans="1:9" hidden="1" x14ac:dyDescent="0.25">
      <c r="A765" s="50">
        <v>564</v>
      </c>
      <c r="B765" s="140" t="s">
        <v>40</v>
      </c>
      <c r="C765" s="140" t="s">
        <v>2045</v>
      </c>
      <c r="D765" s="140" t="s">
        <v>2046</v>
      </c>
      <c r="E765" s="140" t="s">
        <v>26</v>
      </c>
      <c r="F765" s="140" t="s">
        <v>682</v>
      </c>
      <c r="G765" s="140" t="s">
        <v>728</v>
      </c>
      <c r="H765" s="140" t="s">
        <v>13</v>
      </c>
      <c r="I765" s="140" t="s">
        <v>3582</v>
      </c>
    </row>
    <row r="766" spans="1:9" hidden="1" x14ac:dyDescent="0.25">
      <c r="A766" s="50">
        <v>565</v>
      </c>
      <c r="B766" s="140" t="s">
        <v>40</v>
      </c>
      <c r="C766" s="140" t="s">
        <v>2047</v>
      </c>
      <c r="D766" s="140" t="s">
        <v>2048</v>
      </c>
      <c r="E766" s="140" t="s">
        <v>26</v>
      </c>
      <c r="F766" s="140" t="s">
        <v>682</v>
      </c>
      <c r="G766" s="140" t="s">
        <v>728</v>
      </c>
      <c r="H766" s="140" t="s">
        <v>13</v>
      </c>
      <c r="I766" s="140" t="s">
        <v>3582</v>
      </c>
    </row>
    <row r="767" spans="1:9" hidden="1" x14ac:dyDescent="0.25">
      <c r="A767" s="50">
        <v>566</v>
      </c>
      <c r="B767" s="140" t="s">
        <v>40</v>
      </c>
      <c r="C767" s="140" t="s">
        <v>2049</v>
      </c>
      <c r="D767" s="140" t="s">
        <v>2050</v>
      </c>
      <c r="E767" s="140" t="s">
        <v>26</v>
      </c>
      <c r="F767" s="140" t="s">
        <v>682</v>
      </c>
      <c r="G767" s="140" t="s">
        <v>728</v>
      </c>
      <c r="H767" s="140" t="s">
        <v>13</v>
      </c>
      <c r="I767" s="140" t="s">
        <v>3582</v>
      </c>
    </row>
    <row r="768" spans="1:9" hidden="1" x14ac:dyDescent="0.25">
      <c r="A768" s="50">
        <v>567</v>
      </c>
      <c r="B768" s="140" t="s">
        <v>40</v>
      </c>
      <c r="C768" s="149" t="s">
        <v>665</v>
      </c>
      <c r="D768" s="140" t="s">
        <v>666</v>
      </c>
      <c r="E768" s="140" t="s">
        <v>23</v>
      </c>
      <c r="F768" s="140" t="s">
        <v>271</v>
      </c>
      <c r="G768" s="140" t="s">
        <v>667</v>
      </c>
      <c r="H768" s="140" t="s">
        <v>13</v>
      </c>
      <c r="I768" s="140" t="s">
        <v>3582</v>
      </c>
    </row>
    <row r="769" spans="1:9" hidden="1" x14ac:dyDescent="0.25">
      <c r="A769" s="50">
        <v>568</v>
      </c>
      <c r="B769" s="140" t="s">
        <v>40</v>
      </c>
      <c r="C769" s="149" t="s">
        <v>671</v>
      </c>
      <c r="D769" s="140" t="s">
        <v>672</v>
      </c>
      <c r="E769" s="140" t="s">
        <v>23</v>
      </c>
      <c r="F769" s="140" t="s">
        <v>51</v>
      </c>
      <c r="G769" s="140" t="s">
        <v>160</v>
      </c>
      <c r="H769" s="140" t="s">
        <v>14</v>
      </c>
      <c r="I769" s="140" t="s">
        <v>3583</v>
      </c>
    </row>
    <row r="770" spans="1:9" hidden="1" x14ac:dyDescent="0.25">
      <c r="A770" s="50">
        <v>569</v>
      </c>
      <c r="B770" s="140" t="s">
        <v>40</v>
      </c>
      <c r="C770" s="140" t="s">
        <v>673</v>
      </c>
      <c r="D770" s="140" t="s">
        <v>674</v>
      </c>
      <c r="E770" s="140" t="s">
        <v>23</v>
      </c>
      <c r="F770" s="140" t="s">
        <v>51</v>
      </c>
      <c r="G770" s="140" t="s">
        <v>71</v>
      </c>
      <c r="H770" s="140" t="s">
        <v>14</v>
      </c>
      <c r="I770" s="140" t="s">
        <v>3583</v>
      </c>
    </row>
    <row r="771" spans="1:9" hidden="1" x14ac:dyDescent="0.25">
      <c r="A771" s="50">
        <v>570</v>
      </c>
      <c r="B771" s="140" t="s">
        <v>40</v>
      </c>
      <c r="C771" s="140" t="s">
        <v>675</v>
      </c>
      <c r="D771" s="140" t="s">
        <v>676</v>
      </c>
      <c r="E771" s="140" t="s">
        <v>23</v>
      </c>
      <c r="F771" s="140" t="s">
        <v>752</v>
      </c>
      <c r="G771" s="140" t="s">
        <v>677</v>
      </c>
      <c r="H771" s="140" t="s">
        <v>13</v>
      </c>
      <c r="I771" s="140" t="s">
        <v>3582</v>
      </c>
    </row>
    <row r="772" spans="1:9" hidden="1" x14ac:dyDescent="0.25">
      <c r="A772" s="50">
        <v>571</v>
      </c>
      <c r="B772" s="140" t="s">
        <v>40</v>
      </c>
      <c r="C772" s="149" t="s">
        <v>678</v>
      </c>
      <c r="D772" s="140" t="s">
        <v>679</v>
      </c>
      <c r="E772" s="140" t="s">
        <v>23</v>
      </c>
      <c r="F772" s="140" t="s">
        <v>271</v>
      </c>
      <c r="G772" s="140" t="s">
        <v>584</v>
      </c>
      <c r="H772" s="140" t="s">
        <v>14</v>
      </c>
      <c r="I772" s="140" t="s">
        <v>3583</v>
      </c>
    </row>
    <row r="773" spans="1:9" hidden="1" x14ac:dyDescent="0.25">
      <c r="A773" s="50">
        <v>572</v>
      </c>
      <c r="B773" s="140" t="s">
        <v>40</v>
      </c>
      <c r="C773" s="149" t="s">
        <v>680</v>
      </c>
      <c r="D773" s="140" t="s">
        <v>681</v>
      </c>
      <c r="E773" s="140" t="s">
        <v>23</v>
      </c>
      <c r="F773" s="140" t="s">
        <v>682</v>
      </c>
      <c r="G773" s="140" t="s">
        <v>683</v>
      </c>
      <c r="H773" s="140" t="s">
        <v>14</v>
      </c>
      <c r="I773" s="140" t="s">
        <v>3583</v>
      </c>
    </row>
    <row r="774" spans="1:9" hidden="1" x14ac:dyDescent="0.25">
      <c r="A774" s="50">
        <v>573</v>
      </c>
      <c r="B774" s="140" t="s">
        <v>40</v>
      </c>
      <c r="C774" s="149" t="s">
        <v>684</v>
      </c>
      <c r="D774" s="140" t="s">
        <v>685</v>
      </c>
      <c r="E774" s="140" t="s">
        <v>23</v>
      </c>
      <c r="F774" s="140" t="s">
        <v>51</v>
      </c>
      <c r="G774" s="140" t="s">
        <v>85</v>
      </c>
      <c r="H774" s="140" t="s">
        <v>14</v>
      </c>
      <c r="I774" s="140" t="s">
        <v>3583</v>
      </c>
    </row>
    <row r="775" spans="1:9" hidden="1" x14ac:dyDescent="0.25">
      <c r="A775" s="50">
        <v>574</v>
      </c>
      <c r="B775" s="140" t="s">
        <v>40</v>
      </c>
      <c r="C775" s="140" t="s">
        <v>686</v>
      </c>
      <c r="D775" s="140" t="s">
        <v>687</v>
      </c>
      <c r="E775" s="140" t="s">
        <v>23</v>
      </c>
      <c r="F775" s="140" t="s">
        <v>105</v>
      </c>
      <c r="G775" s="140" t="s">
        <v>656</v>
      </c>
      <c r="H775" s="140" t="s">
        <v>14</v>
      </c>
      <c r="I775" s="140" t="s">
        <v>3583</v>
      </c>
    </row>
    <row r="776" spans="1:9" hidden="1" x14ac:dyDescent="0.25">
      <c r="A776" s="50">
        <v>575</v>
      </c>
      <c r="B776" s="140" t="s">
        <v>40</v>
      </c>
      <c r="C776" s="149" t="s">
        <v>691</v>
      </c>
      <c r="D776" s="140" t="s">
        <v>692</v>
      </c>
      <c r="E776" s="140" t="s">
        <v>23</v>
      </c>
      <c r="F776" s="140" t="s">
        <v>121</v>
      </c>
      <c r="G776" s="140" t="s">
        <v>693</v>
      </c>
      <c r="H776" s="140" t="s">
        <v>13</v>
      </c>
      <c r="I776" s="140" t="s">
        <v>3582</v>
      </c>
    </row>
    <row r="777" spans="1:9" hidden="1" x14ac:dyDescent="0.25">
      <c r="A777" s="50">
        <v>576</v>
      </c>
      <c r="B777" s="140" t="s">
        <v>40</v>
      </c>
      <c r="C777" s="140" t="s">
        <v>694</v>
      </c>
      <c r="D777" s="140" t="s">
        <v>695</v>
      </c>
      <c r="E777" s="140" t="s">
        <v>23</v>
      </c>
      <c r="F777" s="140" t="s">
        <v>121</v>
      </c>
      <c r="G777" s="140" t="s">
        <v>696</v>
      </c>
      <c r="H777" s="140" t="s">
        <v>13</v>
      </c>
      <c r="I777" s="140" t="s">
        <v>3582</v>
      </c>
    </row>
    <row r="778" spans="1:9" hidden="1" x14ac:dyDescent="0.25">
      <c r="A778" s="50">
        <v>577</v>
      </c>
      <c r="B778" s="140" t="s">
        <v>40</v>
      </c>
      <c r="C778" s="140" t="s">
        <v>700</v>
      </c>
      <c r="D778" s="140" t="s">
        <v>701</v>
      </c>
      <c r="E778" s="140" t="s">
        <v>17</v>
      </c>
      <c r="F778" s="140" t="s">
        <v>78</v>
      </c>
      <c r="G778" s="140" t="s">
        <v>702</v>
      </c>
      <c r="H778" s="140" t="s">
        <v>14</v>
      </c>
      <c r="I778" s="140" t="s">
        <v>3583</v>
      </c>
    </row>
    <row r="779" spans="1:9" hidden="1" x14ac:dyDescent="0.25">
      <c r="A779" s="50">
        <v>578</v>
      </c>
      <c r="B779" s="140" t="s">
        <v>40</v>
      </c>
      <c r="C779" s="140" t="s">
        <v>703</v>
      </c>
      <c r="D779" s="140" t="s">
        <v>704</v>
      </c>
      <c r="E779" s="140" t="s">
        <v>23</v>
      </c>
      <c r="F779" s="140" t="s">
        <v>47</v>
      </c>
      <c r="G779" s="140" t="s">
        <v>380</v>
      </c>
      <c r="H779" s="140" t="s">
        <v>14</v>
      </c>
      <c r="I779" s="140" t="s">
        <v>3583</v>
      </c>
    </row>
    <row r="780" spans="1:9" hidden="1" x14ac:dyDescent="0.25">
      <c r="A780" s="50">
        <v>579</v>
      </c>
      <c r="B780" s="140" t="s">
        <v>743</v>
      </c>
      <c r="C780" s="140" t="s">
        <v>868</v>
      </c>
      <c r="D780" s="140" t="s">
        <v>2060</v>
      </c>
      <c r="E780" s="140" t="s">
        <v>23</v>
      </c>
      <c r="F780" s="140" t="s">
        <v>121</v>
      </c>
      <c r="G780" s="140" t="s">
        <v>728</v>
      </c>
      <c r="H780" s="140" t="s">
        <v>13</v>
      </c>
      <c r="I780" s="140" t="s">
        <v>3582</v>
      </c>
    </row>
    <row r="781" spans="1:9" hidden="1" x14ac:dyDescent="0.25">
      <c r="A781" s="50">
        <v>580</v>
      </c>
      <c r="B781" s="140" t="s">
        <v>40</v>
      </c>
      <c r="C781" s="149" t="s">
        <v>656</v>
      </c>
      <c r="D781" s="140" t="s">
        <v>705</v>
      </c>
      <c r="E781" s="140" t="s">
        <v>23</v>
      </c>
      <c r="F781" s="140" t="s">
        <v>3629</v>
      </c>
      <c r="G781" s="140" t="s">
        <v>656</v>
      </c>
      <c r="H781" s="140" t="s">
        <v>13</v>
      </c>
      <c r="I781" s="140" t="s">
        <v>3582</v>
      </c>
    </row>
    <row r="782" spans="1:9" hidden="1" x14ac:dyDescent="0.25">
      <c r="A782" s="50">
        <v>581</v>
      </c>
      <c r="B782" s="140" t="s">
        <v>40</v>
      </c>
      <c r="C782" s="140" t="s">
        <v>710</v>
      </c>
      <c r="D782" s="140" t="s">
        <v>711</v>
      </c>
      <c r="E782" s="140" t="s">
        <v>23</v>
      </c>
      <c r="F782" s="140" t="s">
        <v>148</v>
      </c>
      <c r="G782" s="140" t="s">
        <v>712</v>
      </c>
      <c r="H782" s="140" t="s">
        <v>13</v>
      </c>
      <c r="I782" s="140" t="s">
        <v>3582</v>
      </c>
    </row>
    <row r="783" spans="1:9" hidden="1" x14ac:dyDescent="0.25">
      <c r="A783" s="50">
        <v>582</v>
      </c>
      <c r="B783" s="140" t="s">
        <v>40</v>
      </c>
      <c r="C783" s="149" t="s">
        <v>713</v>
      </c>
      <c r="D783" s="140" t="s">
        <v>714</v>
      </c>
      <c r="E783" s="140" t="s">
        <v>23</v>
      </c>
      <c r="F783" s="140" t="s">
        <v>121</v>
      </c>
      <c r="G783" s="140" t="s">
        <v>715</v>
      </c>
      <c r="H783" s="140" t="s">
        <v>13</v>
      </c>
      <c r="I783" s="140" t="s">
        <v>3582</v>
      </c>
    </row>
    <row r="784" spans="1:9" hidden="1" x14ac:dyDescent="0.25">
      <c r="A784" s="50">
        <v>583</v>
      </c>
      <c r="B784" s="140" t="s">
        <v>40</v>
      </c>
      <c r="C784" s="140" t="s">
        <v>716</v>
      </c>
      <c r="D784" s="140" t="s">
        <v>717</v>
      </c>
      <c r="E784" s="140" t="s">
        <v>23</v>
      </c>
      <c r="F784" s="140" t="s">
        <v>752</v>
      </c>
      <c r="G784" s="140" t="s">
        <v>716</v>
      </c>
      <c r="H784" s="140" t="s">
        <v>14</v>
      </c>
      <c r="I784" s="140" t="s">
        <v>3583</v>
      </c>
    </row>
    <row r="785" spans="1:9" hidden="1" x14ac:dyDescent="0.25">
      <c r="A785" s="50">
        <v>584</v>
      </c>
      <c r="B785" s="140" t="s">
        <v>40</v>
      </c>
      <c r="C785" s="149" t="s">
        <v>718</v>
      </c>
      <c r="D785" s="140" t="s">
        <v>719</v>
      </c>
      <c r="E785" s="140" t="s">
        <v>23</v>
      </c>
      <c r="F785" s="140" t="s">
        <v>682</v>
      </c>
      <c r="G785" s="140" t="s">
        <v>720</v>
      </c>
      <c r="H785" s="140" t="s">
        <v>13</v>
      </c>
      <c r="I785" s="140" t="s">
        <v>3582</v>
      </c>
    </row>
    <row r="786" spans="1:9" hidden="1" x14ac:dyDescent="0.25">
      <c r="A786" s="50">
        <v>585</v>
      </c>
      <c r="B786" s="140" t="s">
        <v>40</v>
      </c>
      <c r="C786" s="149" t="s">
        <v>721</v>
      </c>
      <c r="D786" s="140" t="s">
        <v>722</v>
      </c>
      <c r="E786" s="140" t="s">
        <v>23</v>
      </c>
      <c r="F786" s="140" t="s">
        <v>47</v>
      </c>
      <c r="G786" s="140" t="s">
        <v>721</v>
      </c>
      <c r="H786" s="140" t="s">
        <v>14</v>
      </c>
      <c r="I786" s="140" t="s">
        <v>3583</v>
      </c>
    </row>
    <row r="787" spans="1:9" hidden="1" x14ac:dyDescent="0.25">
      <c r="A787" s="50">
        <v>586</v>
      </c>
      <c r="B787" s="140" t="s">
        <v>40</v>
      </c>
      <c r="C787" s="140" t="s">
        <v>723</v>
      </c>
      <c r="D787" s="140" t="s">
        <v>724</v>
      </c>
      <c r="E787" s="140" t="s">
        <v>23</v>
      </c>
      <c r="F787" s="140" t="s">
        <v>271</v>
      </c>
      <c r="G787" s="140" t="s">
        <v>690</v>
      </c>
      <c r="H787" s="140" t="s">
        <v>13</v>
      </c>
      <c r="I787" s="140" t="s">
        <v>3582</v>
      </c>
    </row>
    <row r="788" spans="1:9" hidden="1" x14ac:dyDescent="0.25">
      <c r="A788" s="50">
        <v>587</v>
      </c>
      <c r="B788" s="140" t="s">
        <v>40</v>
      </c>
      <c r="C788" s="140" t="s">
        <v>725</v>
      </c>
      <c r="D788" s="140" t="s">
        <v>726</v>
      </c>
      <c r="E788" s="140" t="s">
        <v>23</v>
      </c>
      <c r="F788" s="140" t="s">
        <v>271</v>
      </c>
      <c r="G788" s="140" t="s">
        <v>690</v>
      </c>
      <c r="H788" s="140" t="s">
        <v>13</v>
      </c>
      <c r="I788" s="140" t="s">
        <v>3582</v>
      </c>
    </row>
    <row r="789" spans="1:9" hidden="1" x14ac:dyDescent="0.25">
      <c r="A789" s="50">
        <v>588</v>
      </c>
      <c r="B789" s="140" t="s">
        <v>40</v>
      </c>
      <c r="C789" s="149" t="s">
        <v>682</v>
      </c>
      <c r="D789" s="140" t="s">
        <v>727</v>
      </c>
      <c r="E789" s="140" t="s">
        <v>23</v>
      </c>
      <c r="F789" s="140" t="s">
        <v>682</v>
      </c>
      <c r="G789" s="140" t="s">
        <v>728</v>
      </c>
      <c r="H789" s="140" t="s">
        <v>13</v>
      </c>
      <c r="I789" s="140" t="s">
        <v>3582</v>
      </c>
    </row>
    <row r="790" spans="1:9" hidden="1" x14ac:dyDescent="0.25">
      <c r="A790" s="50">
        <v>589</v>
      </c>
      <c r="B790" s="140" t="s">
        <v>40</v>
      </c>
      <c r="C790" s="140" t="s">
        <v>729</v>
      </c>
      <c r="D790" s="140" t="s">
        <v>730</v>
      </c>
      <c r="E790" s="140" t="s">
        <v>17</v>
      </c>
      <c r="F790" s="140" t="s">
        <v>43</v>
      </c>
      <c r="G790" s="140" t="s">
        <v>64</v>
      </c>
      <c r="H790" s="140" t="s">
        <v>14</v>
      </c>
      <c r="I790" s="140" t="s">
        <v>3583</v>
      </c>
    </row>
    <row r="791" spans="1:9" hidden="1" x14ac:dyDescent="0.25">
      <c r="A791" s="50">
        <v>590</v>
      </c>
      <c r="B791" s="140" t="s">
        <v>40</v>
      </c>
      <c r="C791" s="149" t="s">
        <v>665</v>
      </c>
      <c r="D791" s="140" t="s">
        <v>731</v>
      </c>
      <c r="E791" s="140" t="s">
        <v>19</v>
      </c>
      <c r="F791" s="140" t="s">
        <v>271</v>
      </c>
      <c r="G791" s="140" t="s">
        <v>667</v>
      </c>
      <c r="H791" s="140" t="s">
        <v>13</v>
      </c>
      <c r="I791" s="140" t="s">
        <v>3582</v>
      </c>
    </row>
    <row r="792" spans="1:9" hidden="1" x14ac:dyDescent="0.25">
      <c r="A792" s="50">
        <v>591</v>
      </c>
      <c r="B792" s="140" t="s">
        <v>40</v>
      </c>
      <c r="C792" s="140" t="s">
        <v>2552</v>
      </c>
      <c r="D792" s="140" t="s">
        <v>2553</v>
      </c>
      <c r="E792" s="140" t="s">
        <v>19</v>
      </c>
      <c r="F792" s="140" t="s">
        <v>51</v>
      </c>
      <c r="G792" s="140" t="s">
        <v>772</v>
      </c>
      <c r="H792" s="140" t="s">
        <v>14</v>
      </c>
      <c r="I792" s="140" t="s">
        <v>3583</v>
      </c>
    </row>
    <row r="793" spans="1:9" hidden="1" x14ac:dyDescent="0.25">
      <c r="A793" s="50">
        <v>592</v>
      </c>
      <c r="B793" s="140" t="s">
        <v>40</v>
      </c>
      <c r="C793" s="140" t="s">
        <v>732</v>
      </c>
      <c r="D793" s="140" t="s">
        <v>733</v>
      </c>
      <c r="E793" s="140" t="s">
        <v>19</v>
      </c>
      <c r="F793" s="140" t="s">
        <v>105</v>
      </c>
      <c r="G793" s="140" t="s">
        <v>656</v>
      </c>
      <c r="H793" s="140" t="s">
        <v>14</v>
      </c>
      <c r="I793" s="140" t="s">
        <v>3583</v>
      </c>
    </row>
    <row r="794" spans="1:9" hidden="1" x14ac:dyDescent="0.25">
      <c r="A794" s="50">
        <v>593</v>
      </c>
      <c r="B794" s="140" t="s">
        <v>40</v>
      </c>
      <c r="C794" s="149" t="s">
        <v>678</v>
      </c>
      <c r="D794" s="140" t="s">
        <v>734</v>
      </c>
      <c r="E794" s="140" t="s">
        <v>19</v>
      </c>
      <c r="F794" s="140" t="s">
        <v>271</v>
      </c>
      <c r="G794" s="140" t="s">
        <v>678</v>
      </c>
      <c r="H794" s="140" t="s">
        <v>14</v>
      </c>
      <c r="I794" s="140" t="s">
        <v>3583</v>
      </c>
    </row>
    <row r="795" spans="1:9" hidden="1" x14ac:dyDescent="0.25">
      <c r="A795" s="50">
        <v>594</v>
      </c>
      <c r="B795" s="140" t="s">
        <v>40</v>
      </c>
      <c r="C795" s="140" t="s">
        <v>2084</v>
      </c>
      <c r="D795" s="140" t="s">
        <v>2085</v>
      </c>
      <c r="E795" s="140" t="s">
        <v>19</v>
      </c>
      <c r="F795" s="140" t="s">
        <v>51</v>
      </c>
      <c r="G795" s="140" t="s">
        <v>2084</v>
      </c>
      <c r="H795" s="140" t="s">
        <v>14</v>
      </c>
      <c r="I795" s="140" t="s">
        <v>3583</v>
      </c>
    </row>
    <row r="796" spans="1:9" hidden="1" x14ac:dyDescent="0.25">
      <c r="A796" s="50">
        <v>595</v>
      </c>
      <c r="B796" s="140" t="s">
        <v>40</v>
      </c>
      <c r="C796" s="149" t="s">
        <v>680</v>
      </c>
      <c r="D796" s="140" t="s">
        <v>735</v>
      </c>
      <c r="E796" s="140" t="s">
        <v>19</v>
      </c>
      <c r="F796" s="140" t="s">
        <v>682</v>
      </c>
      <c r="G796" s="140" t="s">
        <v>683</v>
      </c>
      <c r="H796" s="140" t="s">
        <v>14</v>
      </c>
      <c r="I796" s="140" t="s">
        <v>3583</v>
      </c>
    </row>
    <row r="797" spans="1:9" hidden="1" x14ac:dyDescent="0.25">
      <c r="A797" s="50">
        <v>596</v>
      </c>
      <c r="B797" s="140" t="s">
        <v>40</v>
      </c>
      <c r="C797" s="149" t="s">
        <v>684</v>
      </c>
      <c r="D797" s="140" t="s">
        <v>736</v>
      </c>
      <c r="E797" s="140" t="s">
        <v>19</v>
      </c>
      <c r="F797" s="140" t="s">
        <v>51</v>
      </c>
      <c r="G797" s="140" t="s">
        <v>85</v>
      </c>
      <c r="H797" s="140" t="s">
        <v>14</v>
      </c>
      <c r="I797" s="140" t="s">
        <v>3583</v>
      </c>
    </row>
    <row r="798" spans="1:9" hidden="1" x14ac:dyDescent="0.25">
      <c r="A798" s="50">
        <v>597</v>
      </c>
      <c r="B798" s="140" t="s">
        <v>40</v>
      </c>
      <c r="C798" s="140" t="s">
        <v>737</v>
      </c>
      <c r="D798" s="140" t="s">
        <v>738</v>
      </c>
      <c r="E798" s="140" t="s">
        <v>19</v>
      </c>
      <c r="F798" s="140" t="s">
        <v>739</v>
      </c>
      <c r="G798" s="140" t="s">
        <v>740</v>
      </c>
      <c r="H798" s="140" t="s">
        <v>13</v>
      </c>
      <c r="I798" s="140" t="s">
        <v>3582</v>
      </c>
    </row>
    <row r="799" spans="1:9" hidden="1" x14ac:dyDescent="0.25">
      <c r="A799" s="50">
        <v>598</v>
      </c>
      <c r="B799" s="140" t="s">
        <v>40</v>
      </c>
      <c r="C799" s="140" t="s">
        <v>271</v>
      </c>
      <c r="D799" s="140" t="s">
        <v>741</v>
      </c>
      <c r="E799" s="140" t="s">
        <v>19</v>
      </c>
      <c r="F799" s="140" t="s">
        <v>271</v>
      </c>
      <c r="G799" s="140" t="s">
        <v>742</v>
      </c>
      <c r="H799" s="140" t="s">
        <v>13</v>
      </c>
      <c r="I799" s="140" t="s">
        <v>3582</v>
      </c>
    </row>
    <row r="800" spans="1:9" hidden="1" x14ac:dyDescent="0.25">
      <c r="A800" s="50">
        <v>599</v>
      </c>
      <c r="B800" s="140" t="s">
        <v>743</v>
      </c>
      <c r="C800" s="140" t="s">
        <v>744</v>
      </c>
      <c r="D800" s="140" t="s">
        <v>745</v>
      </c>
      <c r="E800" s="140" t="s">
        <v>19</v>
      </c>
      <c r="F800" s="140" t="s">
        <v>682</v>
      </c>
      <c r="G800" s="140" t="s">
        <v>728</v>
      </c>
      <c r="H800" s="140" t="s">
        <v>13</v>
      </c>
      <c r="I800" s="140" t="s">
        <v>3582</v>
      </c>
    </row>
    <row r="801" spans="1:9" hidden="1" x14ac:dyDescent="0.25">
      <c r="A801" s="50">
        <v>600</v>
      </c>
      <c r="B801" s="140" t="s">
        <v>40</v>
      </c>
      <c r="C801" s="149" t="s">
        <v>691</v>
      </c>
      <c r="D801" s="140" t="s">
        <v>746</v>
      </c>
      <c r="E801" s="140" t="s">
        <v>19</v>
      </c>
      <c r="F801" s="140" t="s">
        <v>624</v>
      </c>
      <c r="G801" s="140" t="s">
        <v>693</v>
      </c>
      <c r="H801" s="140" t="s">
        <v>13</v>
      </c>
      <c r="I801" s="140" t="s">
        <v>3582</v>
      </c>
    </row>
    <row r="802" spans="1:9" hidden="1" x14ac:dyDescent="0.25">
      <c r="A802" s="50">
        <v>601</v>
      </c>
      <c r="B802" s="140" t="s">
        <v>40</v>
      </c>
      <c r="C802" s="140" t="s">
        <v>747</v>
      </c>
      <c r="D802" s="140" t="s">
        <v>3331</v>
      </c>
      <c r="E802" s="140" t="s">
        <v>19</v>
      </c>
      <c r="F802" s="140" t="s">
        <v>47</v>
      </c>
      <c r="G802" s="140" t="s">
        <v>48</v>
      </c>
      <c r="H802" s="140" t="s">
        <v>14</v>
      </c>
      <c r="I802" s="140" t="s">
        <v>3583</v>
      </c>
    </row>
    <row r="803" spans="1:9" hidden="1" x14ac:dyDescent="0.25">
      <c r="A803" s="50">
        <v>602</v>
      </c>
      <c r="B803" s="140" t="s">
        <v>40</v>
      </c>
      <c r="C803" s="140" t="s">
        <v>2249</v>
      </c>
      <c r="D803" s="140" t="s">
        <v>2586</v>
      </c>
      <c r="E803" s="140" t="s">
        <v>19</v>
      </c>
      <c r="F803" s="140" t="s">
        <v>47</v>
      </c>
      <c r="G803" s="140" t="s">
        <v>1419</v>
      </c>
      <c r="H803" s="140" t="s">
        <v>14</v>
      </c>
      <c r="I803" s="140" t="s">
        <v>3583</v>
      </c>
    </row>
    <row r="804" spans="1:9" hidden="1" x14ac:dyDescent="0.25">
      <c r="A804" s="50">
        <v>603</v>
      </c>
      <c r="B804" s="140" t="s">
        <v>40</v>
      </c>
      <c r="C804" s="149" t="s">
        <v>749</v>
      </c>
      <c r="D804" s="140" t="s">
        <v>750</v>
      </c>
      <c r="E804" s="140" t="s">
        <v>19</v>
      </c>
      <c r="F804" s="140" t="s">
        <v>739</v>
      </c>
      <c r="G804" s="140" t="s">
        <v>751</v>
      </c>
      <c r="H804" s="140" t="s">
        <v>13</v>
      </c>
      <c r="I804" s="140" t="s">
        <v>3582</v>
      </c>
    </row>
    <row r="805" spans="1:9" hidden="1" x14ac:dyDescent="0.25">
      <c r="A805" s="50">
        <v>604</v>
      </c>
      <c r="B805" s="140" t="s">
        <v>40</v>
      </c>
      <c r="C805" s="140" t="s">
        <v>752</v>
      </c>
      <c r="D805" s="140" t="s">
        <v>753</v>
      </c>
      <c r="E805" s="140" t="s">
        <v>19</v>
      </c>
      <c r="F805" s="140" t="s">
        <v>121</v>
      </c>
      <c r="G805" s="140" t="s">
        <v>677</v>
      </c>
      <c r="H805" s="140" t="s">
        <v>13</v>
      </c>
      <c r="I805" s="140" t="s">
        <v>3582</v>
      </c>
    </row>
    <row r="806" spans="1:9" hidden="1" x14ac:dyDescent="0.25">
      <c r="A806" s="50">
        <v>605</v>
      </c>
      <c r="B806" s="140" t="s">
        <v>40</v>
      </c>
      <c r="C806" s="140" t="s">
        <v>183</v>
      </c>
      <c r="D806" s="140" t="s">
        <v>2632</v>
      </c>
      <c r="E806" s="140" t="s">
        <v>19</v>
      </c>
      <c r="F806" s="140" t="s">
        <v>183</v>
      </c>
      <c r="G806" s="140" t="s">
        <v>189</v>
      </c>
      <c r="H806" s="140" t="s">
        <v>14</v>
      </c>
      <c r="I806" s="140" t="s">
        <v>3583</v>
      </c>
    </row>
    <row r="807" spans="1:9" hidden="1" x14ac:dyDescent="0.25">
      <c r="A807" s="50">
        <v>606</v>
      </c>
      <c r="B807" s="140" t="s">
        <v>40</v>
      </c>
      <c r="C807" s="149" t="s">
        <v>2093</v>
      </c>
      <c r="D807" s="140" t="s">
        <v>2094</v>
      </c>
      <c r="E807" s="140" t="s">
        <v>19</v>
      </c>
      <c r="F807" s="140" t="s">
        <v>271</v>
      </c>
      <c r="G807" s="140" t="s">
        <v>2095</v>
      </c>
      <c r="H807" s="140" t="s">
        <v>13</v>
      </c>
      <c r="I807" s="140" t="s">
        <v>3582</v>
      </c>
    </row>
    <row r="808" spans="1:9" hidden="1" x14ac:dyDescent="0.25">
      <c r="A808" s="50">
        <v>607</v>
      </c>
      <c r="B808" s="140" t="s">
        <v>40</v>
      </c>
      <c r="C808" s="140" t="s">
        <v>756</v>
      </c>
      <c r="D808" s="140" t="s">
        <v>757</v>
      </c>
      <c r="E808" s="140" t="s">
        <v>19</v>
      </c>
      <c r="F808" s="140" t="s">
        <v>271</v>
      </c>
      <c r="G808" s="140" t="s">
        <v>584</v>
      </c>
      <c r="H808" s="140" t="s">
        <v>14</v>
      </c>
      <c r="I808" s="140" t="s">
        <v>3583</v>
      </c>
    </row>
    <row r="809" spans="1:9" hidden="1" x14ac:dyDescent="0.25">
      <c r="A809" s="50">
        <v>608</v>
      </c>
      <c r="B809" s="140" t="s">
        <v>40</v>
      </c>
      <c r="C809" s="149" t="s">
        <v>718</v>
      </c>
      <c r="D809" s="140" t="s">
        <v>758</v>
      </c>
      <c r="E809" s="140" t="s">
        <v>19</v>
      </c>
      <c r="F809" s="140" t="s">
        <v>682</v>
      </c>
      <c r="G809" s="140" t="s">
        <v>720</v>
      </c>
      <c r="H809" s="140" t="s">
        <v>13</v>
      </c>
      <c r="I809" s="140" t="s">
        <v>3582</v>
      </c>
    </row>
    <row r="810" spans="1:9" hidden="1" x14ac:dyDescent="0.25">
      <c r="A810" s="50">
        <v>609</v>
      </c>
      <c r="B810" s="140" t="s">
        <v>40</v>
      </c>
      <c r="C810" s="149" t="s">
        <v>2099</v>
      </c>
      <c r="D810" s="140" t="s">
        <v>2100</v>
      </c>
      <c r="E810" s="140" t="s">
        <v>19</v>
      </c>
      <c r="F810" s="140" t="s">
        <v>682</v>
      </c>
      <c r="G810" s="140" t="s">
        <v>720</v>
      </c>
      <c r="H810" s="140" t="s">
        <v>13</v>
      </c>
      <c r="I810" s="140" t="s">
        <v>3582</v>
      </c>
    </row>
    <row r="811" spans="1:9" hidden="1" x14ac:dyDescent="0.25">
      <c r="A811" s="50">
        <v>610</v>
      </c>
      <c r="B811" s="140" t="s">
        <v>40</v>
      </c>
      <c r="C811" s="149" t="s">
        <v>721</v>
      </c>
      <c r="D811" s="140" t="s">
        <v>759</v>
      </c>
      <c r="E811" s="140" t="s">
        <v>19</v>
      </c>
      <c r="F811" s="140" t="s">
        <v>47</v>
      </c>
      <c r="G811" s="140" t="s">
        <v>721</v>
      </c>
      <c r="H811" s="140" t="s">
        <v>14</v>
      </c>
      <c r="I811" s="140" t="s">
        <v>3583</v>
      </c>
    </row>
    <row r="812" spans="1:9" hidden="1" x14ac:dyDescent="0.25">
      <c r="A812" s="50">
        <v>611</v>
      </c>
      <c r="B812" s="140" t="s">
        <v>40</v>
      </c>
      <c r="C812" s="149" t="s">
        <v>682</v>
      </c>
      <c r="D812" s="140" t="s">
        <v>760</v>
      </c>
      <c r="E812" s="140" t="s">
        <v>19</v>
      </c>
      <c r="F812" s="140" t="s">
        <v>682</v>
      </c>
      <c r="G812" s="140" t="s">
        <v>728</v>
      </c>
      <c r="H812" s="140" t="s">
        <v>13</v>
      </c>
      <c r="I812" s="140" t="s">
        <v>3582</v>
      </c>
    </row>
    <row r="813" spans="1:9" hidden="1" x14ac:dyDescent="0.25">
      <c r="A813" s="50">
        <v>612</v>
      </c>
      <c r="B813" s="140" t="s">
        <v>40</v>
      </c>
      <c r="C813" s="140" t="s">
        <v>3630</v>
      </c>
      <c r="D813" s="140" t="s">
        <v>3631</v>
      </c>
      <c r="E813" s="140" t="s">
        <v>18</v>
      </c>
      <c r="F813" s="140" t="e">
        <v>#N/A</v>
      </c>
      <c r="G813" s="140" t="e">
        <v>#N/A</v>
      </c>
      <c r="H813" s="140" t="s">
        <v>13</v>
      </c>
      <c r="I813" s="140" t="s">
        <v>3582</v>
      </c>
    </row>
    <row r="814" spans="1:9" hidden="1" x14ac:dyDescent="0.25">
      <c r="A814" s="50">
        <v>613</v>
      </c>
      <c r="B814" s="140" t="s">
        <v>743</v>
      </c>
      <c r="C814" s="140" t="s">
        <v>2108</v>
      </c>
      <c r="D814" s="140" t="s">
        <v>2109</v>
      </c>
      <c r="E814" s="140" t="s">
        <v>18</v>
      </c>
      <c r="F814" s="140" t="e">
        <v>#N/A</v>
      </c>
      <c r="G814" s="140" t="e">
        <v>#N/A</v>
      </c>
      <c r="H814" s="140" t="s">
        <v>13</v>
      </c>
      <c r="I814" s="140" t="s">
        <v>3582</v>
      </c>
    </row>
    <row r="815" spans="1:9" hidden="1" x14ac:dyDescent="0.25">
      <c r="A815" s="50">
        <v>614</v>
      </c>
      <c r="B815" s="140" t="s">
        <v>743</v>
      </c>
      <c r="C815" s="140" t="s">
        <v>761</v>
      </c>
      <c r="D815" s="140" t="s">
        <v>762</v>
      </c>
      <c r="E815" s="140" t="s">
        <v>18</v>
      </c>
      <c r="F815" s="140" t="s">
        <v>183</v>
      </c>
      <c r="G815" s="140" t="s">
        <v>189</v>
      </c>
      <c r="H815" s="140" t="s">
        <v>14</v>
      </c>
      <c r="I815" s="140" t="s">
        <v>3583</v>
      </c>
    </row>
    <row r="816" spans="1:9" hidden="1" x14ac:dyDescent="0.25">
      <c r="A816" s="50">
        <v>614</v>
      </c>
      <c r="B816" s="140" t="s">
        <v>743</v>
      </c>
      <c r="C816" s="140" t="s">
        <v>763</v>
      </c>
      <c r="D816" s="154" t="s">
        <v>3632</v>
      </c>
      <c r="E816" s="140" t="s">
        <v>18</v>
      </c>
      <c r="F816" s="140" t="s">
        <v>183</v>
      </c>
      <c r="G816" s="140" t="s">
        <v>189</v>
      </c>
      <c r="H816" s="140" t="s">
        <v>14</v>
      </c>
      <c r="I816" s="140" t="s">
        <v>3583</v>
      </c>
    </row>
    <row r="817" spans="1:9" hidden="1" x14ac:dyDescent="0.25">
      <c r="A817" s="50">
        <v>615</v>
      </c>
      <c r="B817" s="140" t="s">
        <v>40</v>
      </c>
      <c r="C817" s="140" t="s">
        <v>2113</v>
      </c>
      <c r="D817" s="140" t="s">
        <v>2114</v>
      </c>
      <c r="E817" s="140" t="s">
        <v>18</v>
      </c>
      <c r="F817" s="140" t="s">
        <v>806</v>
      </c>
      <c r="G817" s="140" t="s">
        <v>3633</v>
      </c>
      <c r="H817" s="140" t="s">
        <v>13</v>
      </c>
      <c r="I817" s="140" t="s">
        <v>3582</v>
      </c>
    </row>
    <row r="818" spans="1:9" hidden="1" x14ac:dyDescent="0.25">
      <c r="A818" s="50">
        <v>616</v>
      </c>
      <c r="B818" s="140" t="s">
        <v>40</v>
      </c>
      <c r="C818" s="140" t="s">
        <v>2118</v>
      </c>
      <c r="D818" s="140" t="s">
        <v>2119</v>
      </c>
      <c r="E818" s="140" t="s">
        <v>18</v>
      </c>
      <c r="F818" s="140" t="s">
        <v>2122</v>
      </c>
      <c r="G818" s="140" t="s">
        <v>3634</v>
      </c>
      <c r="H818" s="140" t="s">
        <v>13</v>
      </c>
      <c r="I818" s="140" t="s">
        <v>3582</v>
      </c>
    </row>
    <row r="819" spans="1:9" hidden="1" x14ac:dyDescent="0.25">
      <c r="A819" s="50">
        <v>617</v>
      </c>
      <c r="B819" s="140" t="s">
        <v>40</v>
      </c>
      <c r="C819" s="140" t="s">
        <v>3635</v>
      </c>
      <c r="D819" s="154" t="s">
        <v>3636</v>
      </c>
      <c r="E819" s="140" t="s">
        <v>18</v>
      </c>
      <c r="F819" s="140" t="s">
        <v>806</v>
      </c>
      <c r="G819" s="140" t="s">
        <v>3637</v>
      </c>
      <c r="H819" s="140" t="s">
        <v>14</v>
      </c>
      <c r="I819" s="140" t="s">
        <v>3583</v>
      </c>
    </row>
    <row r="820" spans="1:9" hidden="1" x14ac:dyDescent="0.25">
      <c r="A820" s="50">
        <v>618</v>
      </c>
      <c r="B820" s="140" t="s">
        <v>40</v>
      </c>
      <c r="C820" s="140" t="s">
        <v>3638</v>
      </c>
      <c r="D820" s="154" t="s">
        <v>3639</v>
      </c>
      <c r="E820" s="140" t="s">
        <v>18</v>
      </c>
      <c r="F820" s="140" t="s">
        <v>775</v>
      </c>
      <c r="G820" s="140" t="s">
        <v>3640</v>
      </c>
      <c r="H820" s="140" t="s">
        <v>14</v>
      </c>
      <c r="I820" s="140" t="s">
        <v>3583</v>
      </c>
    </row>
    <row r="821" spans="1:9" hidden="1" x14ac:dyDescent="0.25">
      <c r="A821" s="50">
        <v>619</v>
      </c>
      <c r="B821" s="140" t="s">
        <v>40</v>
      </c>
      <c r="C821" s="140" t="s">
        <v>3641</v>
      </c>
      <c r="D821" s="140" t="s">
        <v>3642</v>
      </c>
      <c r="E821" s="140" t="s">
        <v>18</v>
      </c>
      <c r="F821" s="140" t="s">
        <v>3643</v>
      </c>
      <c r="G821" s="140" t="s">
        <v>3644</v>
      </c>
      <c r="H821" s="140" t="s">
        <v>13</v>
      </c>
      <c r="I821" s="140" t="s">
        <v>3582</v>
      </c>
    </row>
    <row r="822" spans="1:9" hidden="1" x14ac:dyDescent="0.25">
      <c r="A822" s="50">
        <v>620</v>
      </c>
      <c r="B822" s="140" t="s">
        <v>40</v>
      </c>
      <c r="C822" s="140" t="s">
        <v>3645</v>
      </c>
      <c r="D822" s="154" t="s">
        <v>3646</v>
      </c>
      <c r="E822" s="140" t="s">
        <v>18</v>
      </c>
      <c r="F822" s="140" t="s">
        <v>781</v>
      </c>
      <c r="G822" s="140" t="s">
        <v>3647</v>
      </c>
      <c r="H822" s="140" t="s">
        <v>14</v>
      </c>
      <c r="I822" s="140" t="s">
        <v>3583</v>
      </c>
    </row>
    <row r="823" spans="1:9" hidden="1" x14ac:dyDescent="0.25">
      <c r="A823" s="50">
        <v>621</v>
      </c>
      <c r="B823" s="140" t="s">
        <v>40</v>
      </c>
      <c r="C823" s="140" t="s">
        <v>2128</v>
      </c>
      <c r="D823" s="140" t="s">
        <v>2129</v>
      </c>
      <c r="E823" s="140" t="s">
        <v>18</v>
      </c>
      <c r="F823" s="140" t="e">
        <v>#N/A</v>
      </c>
      <c r="G823" s="140" t="e">
        <v>#N/A</v>
      </c>
      <c r="H823" s="140" t="s">
        <v>13</v>
      </c>
      <c r="I823" s="140" t="s">
        <v>3582</v>
      </c>
    </row>
    <row r="824" spans="1:9" hidden="1" x14ac:dyDescent="0.25">
      <c r="A824" s="50">
        <v>622</v>
      </c>
      <c r="B824" s="140" t="s">
        <v>40</v>
      </c>
      <c r="C824" s="140" t="s">
        <v>2132</v>
      </c>
      <c r="D824" s="140" t="s">
        <v>2133</v>
      </c>
      <c r="E824" s="140" t="s">
        <v>18</v>
      </c>
      <c r="F824" s="140" t="s">
        <v>2122</v>
      </c>
      <c r="G824" s="140" t="s">
        <v>3648</v>
      </c>
      <c r="H824" s="140" t="s">
        <v>13</v>
      </c>
      <c r="I824" s="140" t="s">
        <v>3582</v>
      </c>
    </row>
    <row r="825" spans="1:9" hidden="1" x14ac:dyDescent="0.25">
      <c r="A825" s="50">
        <v>623</v>
      </c>
      <c r="B825" s="140" t="s">
        <v>40</v>
      </c>
      <c r="C825" s="140" t="s">
        <v>3649</v>
      </c>
      <c r="D825" s="140" t="s">
        <v>3650</v>
      </c>
      <c r="E825" s="140" t="s">
        <v>18</v>
      </c>
      <c r="F825" s="140" t="s">
        <v>775</v>
      </c>
      <c r="G825" s="140" t="s">
        <v>3651</v>
      </c>
      <c r="H825" s="140" t="s">
        <v>14</v>
      </c>
      <c r="I825" s="140" t="s">
        <v>3583</v>
      </c>
    </row>
    <row r="826" spans="1:9" hidden="1" x14ac:dyDescent="0.25">
      <c r="A826" s="50">
        <v>624</v>
      </c>
      <c r="B826" s="140" t="s">
        <v>40</v>
      </c>
      <c r="C826" s="140" t="s">
        <v>2137</v>
      </c>
      <c r="D826" s="140" t="s">
        <v>2138</v>
      </c>
      <c r="E826" s="140" t="s">
        <v>18</v>
      </c>
      <c r="F826" s="140" t="s">
        <v>2141</v>
      </c>
      <c r="G826" s="140" t="s">
        <v>3652</v>
      </c>
      <c r="H826" s="140" t="s">
        <v>13</v>
      </c>
      <c r="I826" s="140" t="s">
        <v>3582</v>
      </c>
    </row>
    <row r="827" spans="1:9" hidden="1" x14ac:dyDescent="0.25">
      <c r="A827" s="50">
        <v>625</v>
      </c>
      <c r="B827" s="140" t="s">
        <v>40</v>
      </c>
      <c r="C827" s="140" t="s">
        <v>2230</v>
      </c>
      <c r="D827" s="140" t="s">
        <v>3653</v>
      </c>
      <c r="E827" s="140" t="s">
        <v>18</v>
      </c>
      <c r="F827" s="140" t="s">
        <v>820</v>
      </c>
      <c r="G827" s="140" t="s">
        <v>3512</v>
      </c>
      <c r="H827" s="140" t="s">
        <v>13</v>
      </c>
      <c r="I827" s="140" t="s">
        <v>3582</v>
      </c>
    </row>
    <row r="828" spans="1:9" hidden="1" x14ac:dyDescent="0.25">
      <c r="A828" s="50">
        <v>626</v>
      </c>
      <c r="B828" s="140" t="s">
        <v>40</v>
      </c>
      <c r="C828" s="140" t="s">
        <v>3654</v>
      </c>
      <c r="D828" s="140" t="s">
        <v>3655</v>
      </c>
      <c r="E828" s="140" t="s">
        <v>18</v>
      </c>
      <c r="F828" s="140" t="e">
        <v>#N/A</v>
      </c>
      <c r="G828" s="140" t="e">
        <v>#N/A</v>
      </c>
      <c r="H828" s="140" t="s">
        <v>13</v>
      </c>
      <c r="I828" s="140" t="s">
        <v>3582</v>
      </c>
    </row>
    <row r="829" spans="1:9" hidden="1" x14ac:dyDescent="0.25">
      <c r="A829" s="50">
        <v>627</v>
      </c>
      <c r="B829" s="140" t="s">
        <v>40</v>
      </c>
      <c r="C829" s="140" t="s">
        <v>2145</v>
      </c>
      <c r="D829" s="140" t="s">
        <v>2146</v>
      </c>
      <c r="E829" s="140" t="s">
        <v>18</v>
      </c>
      <c r="F829" s="140" t="s">
        <v>2149</v>
      </c>
      <c r="G829" s="140" t="s">
        <v>3656</v>
      </c>
      <c r="H829" s="140" t="s">
        <v>13</v>
      </c>
      <c r="I829" s="140" t="s">
        <v>3582</v>
      </c>
    </row>
    <row r="830" spans="1:9" hidden="1" x14ac:dyDescent="0.25">
      <c r="A830" s="50">
        <v>628</v>
      </c>
      <c r="B830" s="140" t="s">
        <v>40</v>
      </c>
      <c r="C830" s="140" t="s">
        <v>2154</v>
      </c>
      <c r="D830" s="140" t="s">
        <v>2155</v>
      </c>
      <c r="E830" s="140" t="s">
        <v>18</v>
      </c>
      <c r="F830" s="140" t="e">
        <v>#N/A</v>
      </c>
      <c r="G830" s="140" t="e">
        <v>#N/A</v>
      </c>
      <c r="H830" s="140" t="s">
        <v>13</v>
      </c>
      <c r="I830" s="140" t="s">
        <v>3582</v>
      </c>
    </row>
    <row r="831" spans="1:9" hidden="1" x14ac:dyDescent="0.25">
      <c r="A831" s="50">
        <v>629</v>
      </c>
      <c r="B831" s="140" t="s">
        <v>40</v>
      </c>
      <c r="C831" s="140" t="s">
        <v>3657</v>
      </c>
      <c r="D831" s="140" t="s">
        <v>3658</v>
      </c>
      <c r="E831" s="140" t="s">
        <v>18</v>
      </c>
      <c r="F831" s="140" t="s">
        <v>820</v>
      </c>
      <c r="G831" s="140" t="s">
        <v>3659</v>
      </c>
      <c r="H831" s="140" t="s">
        <v>13</v>
      </c>
      <c r="I831" s="140" t="s">
        <v>3582</v>
      </c>
    </row>
    <row r="832" spans="1:9" hidden="1" x14ac:dyDescent="0.25">
      <c r="A832" s="50">
        <v>630</v>
      </c>
      <c r="B832" s="140" t="s">
        <v>743</v>
      </c>
      <c r="C832" s="140" t="s">
        <v>2159</v>
      </c>
      <c r="D832" s="140" t="s">
        <v>2160</v>
      </c>
      <c r="E832" s="140" t="s">
        <v>18</v>
      </c>
      <c r="F832" s="140" t="s">
        <v>802</v>
      </c>
      <c r="G832" s="140" t="s">
        <v>3660</v>
      </c>
      <c r="H832" s="140" t="s">
        <v>13</v>
      </c>
      <c r="I832" s="140" t="s">
        <v>3582</v>
      </c>
    </row>
    <row r="833" spans="1:9" hidden="1" x14ac:dyDescent="0.25">
      <c r="A833" s="50">
        <v>631</v>
      </c>
      <c r="B833" s="140" t="s">
        <v>40</v>
      </c>
      <c r="C833" s="140" t="s">
        <v>765</v>
      </c>
      <c r="D833" s="140" t="s">
        <v>766</v>
      </c>
      <c r="E833" s="140" t="s">
        <v>18</v>
      </c>
      <c r="F833" s="140" t="s">
        <v>749</v>
      </c>
      <c r="G833" s="140" t="s">
        <v>2131</v>
      </c>
      <c r="H833" s="140" t="s">
        <v>14</v>
      </c>
      <c r="I833" s="140" t="s">
        <v>3582</v>
      </c>
    </row>
    <row r="834" spans="1:9" hidden="1" x14ac:dyDescent="0.25">
      <c r="A834" s="50">
        <v>632</v>
      </c>
      <c r="B834" s="140" t="s">
        <v>743</v>
      </c>
      <c r="C834" s="140" t="s">
        <v>768</v>
      </c>
      <c r="D834" s="140" t="s">
        <v>769</v>
      </c>
      <c r="E834" s="140" t="s">
        <v>18</v>
      </c>
      <c r="F834" s="140" t="s">
        <v>51</v>
      </c>
      <c r="G834" s="140" t="s">
        <v>51</v>
      </c>
      <c r="H834" s="140" t="s">
        <v>14</v>
      </c>
      <c r="I834" s="140" t="s">
        <v>3583</v>
      </c>
    </row>
    <row r="835" spans="1:9" hidden="1" x14ac:dyDescent="0.25">
      <c r="A835" s="50">
        <v>633</v>
      </c>
      <c r="B835" s="140" t="s">
        <v>743</v>
      </c>
      <c r="C835" s="140" t="s">
        <v>2165</v>
      </c>
      <c r="D835" s="140" t="s">
        <v>2166</v>
      </c>
      <c r="E835" s="140" t="s">
        <v>18</v>
      </c>
      <c r="F835" s="140" t="e">
        <v>#N/A</v>
      </c>
      <c r="G835" s="140" t="e">
        <v>#N/A</v>
      </c>
      <c r="H835" s="140" t="s">
        <v>13</v>
      </c>
      <c r="I835" s="140" t="s">
        <v>3582</v>
      </c>
    </row>
    <row r="836" spans="1:9" hidden="1" x14ac:dyDescent="0.25">
      <c r="A836" s="50">
        <v>634</v>
      </c>
      <c r="B836" s="140" t="s">
        <v>40</v>
      </c>
      <c r="C836" s="140" t="s">
        <v>2168</v>
      </c>
      <c r="D836" s="140" t="s">
        <v>2169</v>
      </c>
      <c r="E836" s="140" t="s">
        <v>18</v>
      </c>
      <c r="F836" s="140" t="s">
        <v>806</v>
      </c>
      <c r="G836" s="140" t="s">
        <v>3633</v>
      </c>
      <c r="H836" s="140" t="s">
        <v>13</v>
      </c>
      <c r="I836" s="140" t="s">
        <v>3582</v>
      </c>
    </row>
    <row r="837" spans="1:9" hidden="1" x14ac:dyDescent="0.25">
      <c r="A837" s="50">
        <v>635</v>
      </c>
      <c r="B837" s="140" t="s">
        <v>743</v>
      </c>
      <c r="C837" s="140" t="s">
        <v>2171</v>
      </c>
      <c r="D837" s="140" t="s">
        <v>2172</v>
      </c>
      <c r="E837" s="140" t="s">
        <v>18</v>
      </c>
      <c r="F837" s="140" t="s">
        <v>645</v>
      </c>
      <c r="G837" s="140" t="s">
        <v>1688</v>
      </c>
      <c r="H837" s="140" t="s">
        <v>13</v>
      </c>
      <c r="I837" s="140" t="s">
        <v>3582</v>
      </c>
    </row>
    <row r="838" spans="1:9" hidden="1" x14ac:dyDescent="0.25">
      <c r="A838" s="50">
        <v>636</v>
      </c>
      <c r="B838" s="140" t="s">
        <v>743</v>
      </c>
      <c r="C838" s="140" t="s">
        <v>770</v>
      </c>
      <c r="D838" s="140" t="s">
        <v>771</v>
      </c>
      <c r="E838" s="140" t="s">
        <v>18</v>
      </c>
      <c r="F838" s="140" t="s">
        <v>51</v>
      </c>
      <c r="G838" s="140" t="s">
        <v>772</v>
      </c>
      <c r="H838" s="140" t="s">
        <v>14</v>
      </c>
      <c r="I838" s="140" t="s">
        <v>3583</v>
      </c>
    </row>
    <row r="839" spans="1:9" hidden="1" x14ac:dyDescent="0.25">
      <c r="A839" s="50">
        <v>637</v>
      </c>
      <c r="B839" s="148" t="s">
        <v>743</v>
      </c>
      <c r="C839" s="148" t="s">
        <v>2176</v>
      </c>
      <c r="D839" s="148" t="s">
        <v>2177</v>
      </c>
      <c r="E839" s="148" t="s">
        <v>18</v>
      </c>
      <c r="F839" s="148" t="s">
        <v>78</v>
      </c>
      <c r="G839" s="148" t="s">
        <v>1375</v>
      </c>
      <c r="H839" s="140" t="s">
        <v>14</v>
      </c>
      <c r="I839" s="148" t="s">
        <v>3582</v>
      </c>
    </row>
    <row r="840" spans="1:9" hidden="1" x14ac:dyDescent="0.25">
      <c r="A840" s="50">
        <v>638</v>
      </c>
      <c r="B840" s="140" t="s">
        <v>743</v>
      </c>
      <c r="C840" s="140" t="s">
        <v>2178</v>
      </c>
      <c r="D840" s="140" t="s">
        <v>2179</v>
      </c>
      <c r="E840" s="140" t="s">
        <v>18</v>
      </c>
      <c r="F840" s="140" t="s">
        <v>645</v>
      </c>
      <c r="G840" s="140" t="s">
        <v>1688</v>
      </c>
      <c r="H840" s="140" t="s">
        <v>13</v>
      </c>
      <c r="I840" s="140" t="s">
        <v>3582</v>
      </c>
    </row>
    <row r="841" spans="1:9" hidden="1" x14ac:dyDescent="0.25">
      <c r="A841" s="50">
        <v>639</v>
      </c>
      <c r="B841" s="140" t="s">
        <v>40</v>
      </c>
      <c r="C841" s="140" t="s">
        <v>3661</v>
      </c>
      <c r="D841" s="140" t="s">
        <v>3662</v>
      </c>
      <c r="E841" s="140" t="s">
        <v>18</v>
      </c>
      <c r="F841" s="140" t="e">
        <v>#N/A</v>
      </c>
      <c r="G841" s="140" t="e">
        <v>#N/A</v>
      </c>
      <c r="H841" s="140" t="s">
        <v>13</v>
      </c>
      <c r="I841" s="140" t="s">
        <v>3582</v>
      </c>
    </row>
    <row r="842" spans="1:9" hidden="1" x14ac:dyDescent="0.25">
      <c r="A842" s="50">
        <v>640</v>
      </c>
      <c r="B842" s="140" t="s">
        <v>743</v>
      </c>
      <c r="C842" s="140" t="s">
        <v>3663</v>
      </c>
      <c r="D842" s="140" t="s">
        <v>3664</v>
      </c>
      <c r="E842" s="140" t="s">
        <v>18</v>
      </c>
      <c r="F842" s="140" t="s">
        <v>47</v>
      </c>
      <c r="G842" s="140" t="s">
        <v>1419</v>
      </c>
      <c r="H842" s="140" t="s">
        <v>13</v>
      </c>
      <c r="I842" s="140" t="s">
        <v>3582</v>
      </c>
    </row>
    <row r="843" spans="1:9" hidden="1" x14ac:dyDescent="0.25">
      <c r="A843" s="50">
        <v>641</v>
      </c>
      <c r="B843" s="140" t="s">
        <v>40</v>
      </c>
      <c r="C843" s="140" t="s">
        <v>3665</v>
      </c>
      <c r="D843" s="140" t="s">
        <v>3666</v>
      </c>
      <c r="E843" s="140" t="s">
        <v>18</v>
      </c>
      <c r="F843" s="140" t="s">
        <v>775</v>
      </c>
      <c r="G843" s="140" t="s">
        <v>3667</v>
      </c>
      <c r="H843" s="140" t="s">
        <v>14</v>
      </c>
      <c r="I843" s="140" t="s">
        <v>3583</v>
      </c>
    </row>
    <row r="844" spans="1:9" hidden="1" x14ac:dyDescent="0.25">
      <c r="A844" s="50">
        <v>642</v>
      </c>
      <c r="B844" s="140" t="s">
        <v>40</v>
      </c>
      <c r="C844" s="140" t="s">
        <v>3668</v>
      </c>
      <c r="D844" s="140" t="s">
        <v>3669</v>
      </c>
      <c r="E844" s="140" t="s">
        <v>18</v>
      </c>
      <c r="F844" s="140" t="s">
        <v>820</v>
      </c>
      <c r="G844" s="140" t="s">
        <v>3633</v>
      </c>
      <c r="H844" s="140" t="s">
        <v>13</v>
      </c>
      <c r="I844" s="140" t="s">
        <v>3582</v>
      </c>
    </row>
    <row r="845" spans="1:9" hidden="1" x14ac:dyDescent="0.25">
      <c r="A845" s="50">
        <v>643</v>
      </c>
      <c r="B845" s="140" t="s">
        <v>40</v>
      </c>
      <c r="C845" s="140" t="s">
        <v>2181</v>
      </c>
      <c r="D845" s="140" t="s">
        <v>2182</v>
      </c>
      <c r="E845" s="140" t="s">
        <v>18</v>
      </c>
      <c r="F845" s="140" t="e">
        <v>#N/A</v>
      </c>
      <c r="G845" s="140" t="e">
        <v>#N/A</v>
      </c>
      <c r="H845" s="140" t="s">
        <v>13</v>
      </c>
      <c r="I845" s="140" t="s">
        <v>3582</v>
      </c>
    </row>
    <row r="846" spans="1:9" hidden="1" x14ac:dyDescent="0.25">
      <c r="A846" s="50">
        <v>644</v>
      </c>
      <c r="B846" s="140" t="s">
        <v>40</v>
      </c>
      <c r="C846" s="140" t="s">
        <v>773</v>
      </c>
      <c r="D846" s="140" t="s">
        <v>774</v>
      </c>
      <c r="E846" s="140" t="s">
        <v>18</v>
      </c>
      <c r="F846" s="140" t="s">
        <v>775</v>
      </c>
      <c r="G846" s="140" t="s">
        <v>3670</v>
      </c>
      <c r="H846" s="140" t="s">
        <v>14</v>
      </c>
      <c r="I846" s="140" t="s">
        <v>3583</v>
      </c>
    </row>
    <row r="847" spans="1:9" hidden="1" x14ac:dyDescent="0.25">
      <c r="A847" s="50">
        <v>645</v>
      </c>
      <c r="B847" s="140" t="s">
        <v>40</v>
      </c>
      <c r="C847" s="140" t="s">
        <v>776</v>
      </c>
      <c r="D847" s="140" t="s">
        <v>777</v>
      </c>
      <c r="E847" s="140" t="s">
        <v>18</v>
      </c>
      <c r="F847" s="140" t="s">
        <v>2149</v>
      </c>
      <c r="G847" s="140" t="s">
        <v>3671</v>
      </c>
      <c r="H847" s="140" t="s">
        <v>13</v>
      </c>
      <c r="I847" s="140" t="s">
        <v>3582</v>
      </c>
    </row>
    <row r="848" spans="1:9" hidden="1" x14ac:dyDescent="0.25">
      <c r="A848" s="50">
        <v>646</v>
      </c>
      <c r="B848" s="140" t="s">
        <v>40</v>
      </c>
      <c r="C848" s="140" t="s">
        <v>779</v>
      </c>
      <c r="D848" s="140" t="s">
        <v>780</v>
      </c>
      <c r="E848" s="140" t="s">
        <v>18</v>
      </c>
      <c r="F848" s="140" t="s">
        <v>781</v>
      </c>
      <c r="G848" s="140" t="s">
        <v>3672</v>
      </c>
      <c r="H848" s="140" t="s">
        <v>14</v>
      </c>
      <c r="I848" s="140" t="s">
        <v>3583</v>
      </c>
    </row>
    <row r="849" spans="1:9" hidden="1" x14ac:dyDescent="0.25">
      <c r="A849" s="50">
        <v>647</v>
      </c>
      <c r="B849" s="140" t="s">
        <v>40</v>
      </c>
      <c r="C849" s="140" t="s">
        <v>2190</v>
      </c>
      <c r="D849" s="140" t="s">
        <v>2191</v>
      </c>
      <c r="E849" s="140" t="s">
        <v>18</v>
      </c>
      <c r="F849" s="140" t="s">
        <v>806</v>
      </c>
      <c r="G849" s="140" t="s">
        <v>3673</v>
      </c>
      <c r="H849" s="140" t="s">
        <v>13</v>
      </c>
      <c r="I849" s="140" t="s">
        <v>3582</v>
      </c>
    </row>
    <row r="850" spans="1:9" hidden="1" x14ac:dyDescent="0.25">
      <c r="A850" s="50">
        <v>648</v>
      </c>
      <c r="B850" s="140" t="s">
        <v>40</v>
      </c>
      <c r="C850" s="140" t="s">
        <v>782</v>
      </c>
      <c r="D850" s="140" t="s">
        <v>783</v>
      </c>
      <c r="E850" s="140" t="s">
        <v>18</v>
      </c>
      <c r="F850" s="140" t="e">
        <v>#N/A</v>
      </c>
      <c r="G850" s="140" t="e">
        <v>#N/A</v>
      </c>
      <c r="H850" s="140" t="s">
        <v>13</v>
      </c>
      <c r="I850" s="140" t="s">
        <v>3582</v>
      </c>
    </row>
    <row r="851" spans="1:9" hidden="1" x14ac:dyDescent="0.25">
      <c r="A851" s="50">
        <v>649</v>
      </c>
      <c r="B851" s="140" t="s">
        <v>40</v>
      </c>
      <c r="C851" s="140" t="s">
        <v>785</v>
      </c>
      <c r="D851" s="140" t="s">
        <v>786</v>
      </c>
      <c r="E851" s="140" t="s">
        <v>18</v>
      </c>
      <c r="F851" s="140" t="s">
        <v>781</v>
      </c>
      <c r="G851" s="140" t="s">
        <v>3672</v>
      </c>
      <c r="H851" s="140" t="s">
        <v>14</v>
      </c>
      <c r="I851" s="140" t="s">
        <v>3583</v>
      </c>
    </row>
    <row r="852" spans="1:9" hidden="1" x14ac:dyDescent="0.25">
      <c r="A852" s="50">
        <v>650</v>
      </c>
      <c r="B852" s="140" t="s">
        <v>40</v>
      </c>
      <c r="C852" s="140" t="s">
        <v>787</v>
      </c>
      <c r="D852" s="140" t="s">
        <v>788</v>
      </c>
      <c r="E852" s="140" t="s">
        <v>18</v>
      </c>
      <c r="F852" s="140" t="s">
        <v>789</v>
      </c>
      <c r="G852" s="140" t="s">
        <v>3674</v>
      </c>
      <c r="H852" s="140" t="s">
        <v>14</v>
      </c>
      <c r="I852" s="140" t="s">
        <v>3583</v>
      </c>
    </row>
    <row r="853" spans="1:9" hidden="1" x14ac:dyDescent="0.25">
      <c r="A853" s="50">
        <v>651</v>
      </c>
      <c r="B853" s="140" t="s">
        <v>743</v>
      </c>
      <c r="C853" s="140" t="s">
        <v>2199</v>
      </c>
      <c r="D853" s="140" t="s">
        <v>2200</v>
      </c>
      <c r="E853" s="140" t="s">
        <v>18</v>
      </c>
      <c r="F853" s="140" t="s">
        <v>47</v>
      </c>
      <c r="G853" s="140" t="s">
        <v>1419</v>
      </c>
      <c r="H853" s="140" t="s">
        <v>13</v>
      </c>
      <c r="I853" s="140" t="s">
        <v>3582</v>
      </c>
    </row>
    <row r="854" spans="1:9" hidden="1" x14ac:dyDescent="0.25">
      <c r="A854" s="50">
        <v>652</v>
      </c>
      <c r="B854" s="140" t="s">
        <v>40</v>
      </c>
      <c r="C854" s="140" t="s">
        <v>3675</v>
      </c>
      <c r="D854" s="140" t="s">
        <v>3676</v>
      </c>
      <c r="E854" s="140" t="s">
        <v>18</v>
      </c>
      <c r="F854" s="140" t="e">
        <v>#N/A</v>
      </c>
      <c r="G854" s="140" t="e">
        <v>#N/A</v>
      </c>
      <c r="H854" s="140" t="s">
        <v>13</v>
      </c>
      <c r="I854" s="140" t="s">
        <v>3582</v>
      </c>
    </row>
    <row r="855" spans="1:9" hidden="1" x14ac:dyDescent="0.25">
      <c r="A855" s="50">
        <v>653</v>
      </c>
      <c r="B855" s="140" t="s">
        <v>40</v>
      </c>
      <c r="C855" s="140" t="s">
        <v>2112</v>
      </c>
      <c r="D855" s="140" t="s">
        <v>764</v>
      </c>
      <c r="E855" s="140" t="s">
        <v>18</v>
      </c>
      <c r="F855" s="140" t="s">
        <v>183</v>
      </c>
      <c r="G855" s="140" t="s">
        <v>189</v>
      </c>
      <c r="H855" s="140" t="s">
        <v>14</v>
      </c>
      <c r="I855" s="140" t="s">
        <v>3583</v>
      </c>
    </row>
    <row r="856" spans="1:9" hidden="1" x14ac:dyDescent="0.25">
      <c r="A856" s="50">
        <v>654</v>
      </c>
      <c r="B856" s="140" t="s">
        <v>40</v>
      </c>
      <c r="C856" s="140" t="s">
        <v>3677</v>
      </c>
      <c r="D856" s="140" t="s">
        <v>3678</v>
      </c>
      <c r="E856" s="140" t="s">
        <v>18</v>
      </c>
      <c r="F856" s="140" t="e">
        <v>#N/A</v>
      </c>
      <c r="G856" s="140" t="e">
        <v>#N/A</v>
      </c>
      <c r="H856" s="140" t="s">
        <v>13</v>
      </c>
      <c r="I856" s="140" t="s">
        <v>3582</v>
      </c>
    </row>
    <row r="857" spans="1:9" hidden="1" x14ac:dyDescent="0.25">
      <c r="A857" s="50">
        <v>655</v>
      </c>
      <c r="B857" s="140" t="s">
        <v>40</v>
      </c>
      <c r="C857" s="140" t="s">
        <v>2203</v>
      </c>
      <c r="D857" s="140" t="s">
        <v>2204</v>
      </c>
      <c r="E857" s="140" t="s">
        <v>18</v>
      </c>
      <c r="F857" s="140" t="e">
        <v>#N/A</v>
      </c>
      <c r="G857" s="140" t="e">
        <v>#N/A</v>
      </c>
      <c r="H857" s="140" t="s">
        <v>13</v>
      </c>
      <c r="I857" s="140" t="s">
        <v>3582</v>
      </c>
    </row>
    <row r="858" spans="1:9" hidden="1" x14ac:dyDescent="0.25">
      <c r="A858" s="50">
        <v>656</v>
      </c>
      <c r="B858" s="140" t="s">
        <v>40</v>
      </c>
      <c r="C858" s="140" t="s">
        <v>2208</v>
      </c>
      <c r="D858" s="140" t="s">
        <v>2209</v>
      </c>
      <c r="E858" s="140" t="s">
        <v>18</v>
      </c>
      <c r="F858" s="140" t="s">
        <v>2149</v>
      </c>
      <c r="G858" s="140" t="s">
        <v>3679</v>
      </c>
      <c r="H858" s="140" t="s">
        <v>13</v>
      </c>
      <c r="I858" s="140" t="s">
        <v>3582</v>
      </c>
    </row>
    <row r="859" spans="1:9" hidden="1" x14ac:dyDescent="0.25">
      <c r="A859" s="50">
        <v>657</v>
      </c>
      <c r="B859" s="140" t="s">
        <v>40</v>
      </c>
      <c r="C859" s="140" t="s">
        <v>2213</v>
      </c>
      <c r="D859" s="140" t="s">
        <v>2214</v>
      </c>
      <c r="E859" s="140" t="s">
        <v>18</v>
      </c>
      <c r="F859" s="140" t="e">
        <v>#N/A</v>
      </c>
      <c r="G859" s="140" t="e">
        <v>#N/A</v>
      </c>
      <c r="H859" s="140" t="s">
        <v>13</v>
      </c>
      <c r="I859" s="140" t="s">
        <v>3582</v>
      </c>
    </row>
    <row r="860" spans="1:9" hidden="1" x14ac:dyDescent="0.25">
      <c r="A860" s="50">
        <v>658</v>
      </c>
      <c r="B860" s="140" t="s">
        <v>743</v>
      </c>
      <c r="C860" s="140" t="s">
        <v>2218</v>
      </c>
      <c r="D860" s="140" t="s">
        <v>2219</v>
      </c>
      <c r="E860" s="140" t="s">
        <v>18</v>
      </c>
      <c r="F860" s="140" t="s">
        <v>645</v>
      </c>
      <c r="G860" s="140" t="s">
        <v>1688</v>
      </c>
      <c r="H860" s="140" t="s">
        <v>13</v>
      </c>
      <c r="I860" s="140" t="s">
        <v>3582</v>
      </c>
    </row>
    <row r="861" spans="1:9" hidden="1" x14ac:dyDescent="0.25">
      <c r="A861" s="50">
        <v>659</v>
      </c>
      <c r="B861" s="140" t="s">
        <v>40</v>
      </c>
      <c r="C861" s="140" t="s">
        <v>3680</v>
      </c>
      <c r="D861" s="140" t="s">
        <v>3681</v>
      </c>
      <c r="E861" s="140" t="s">
        <v>18</v>
      </c>
      <c r="F861" s="140" t="e">
        <v>#N/A</v>
      </c>
      <c r="G861" s="140" t="e">
        <v>#N/A</v>
      </c>
      <c r="H861" s="140" t="s">
        <v>13</v>
      </c>
      <c r="I861" s="140" t="s">
        <v>3582</v>
      </c>
    </row>
    <row r="862" spans="1:9" hidden="1" x14ac:dyDescent="0.25">
      <c r="A862" s="50">
        <v>660</v>
      </c>
      <c r="B862" s="140" t="s">
        <v>40</v>
      </c>
      <c r="C862" s="140" t="s">
        <v>2220</v>
      </c>
      <c r="D862" s="140" t="s">
        <v>2221</v>
      </c>
      <c r="E862" s="140" t="s">
        <v>18</v>
      </c>
      <c r="F862" s="140" t="s">
        <v>820</v>
      </c>
      <c r="G862" s="140" t="s">
        <v>3512</v>
      </c>
      <c r="H862" s="140" t="s">
        <v>13</v>
      </c>
      <c r="I862" s="140" t="s">
        <v>3582</v>
      </c>
    </row>
    <row r="863" spans="1:9" hidden="1" x14ac:dyDescent="0.25">
      <c r="A863" s="50">
        <v>661</v>
      </c>
      <c r="B863" s="140" t="s">
        <v>40</v>
      </c>
      <c r="C863" s="140" t="s">
        <v>2224</v>
      </c>
      <c r="D863" s="140" t="s">
        <v>2225</v>
      </c>
      <c r="E863" s="140" t="s">
        <v>18</v>
      </c>
      <c r="F863" s="140" t="s">
        <v>820</v>
      </c>
      <c r="G863" s="140" t="s">
        <v>3682</v>
      </c>
      <c r="H863" s="140" t="s">
        <v>13</v>
      </c>
      <c r="I863" s="140" t="s">
        <v>3582</v>
      </c>
    </row>
    <row r="864" spans="1:9" hidden="1" x14ac:dyDescent="0.25">
      <c r="A864" s="50">
        <v>662</v>
      </c>
      <c r="B864" s="140" t="s">
        <v>40</v>
      </c>
      <c r="C864" s="140" t="s">
        <v>3683</v>
      </c>
      <c r="D864" s="140" t="s">
        <v>3684</v>
      </c>
      <c r="E864" s="140" t="s">
        <v>18</v>
      </c>
      <c r="F864" s="140" t="e">
        <v>#N/A</v>
      </c>
      <c r="G864" s="140" t="e">
        <v>#N/A</v>
      </c>
      <c r="H864" s="140" t="s">
        <v>13</v>
      </c>
      <c r="I864" s="140" t="s">
        <v>3582</v>
      </c>
    </row>
    <row r="865" spans="1:9" hidden="1" x14ac:dyDescent="0.25">
      <c r="A865" s="50">
        <v>663</v>
      </c>
      <c r="B865" s="140" t="s">
        <v>40</v>
      </c>
      <c r="C865" s="140" t="s">
        <v>2231</v>
      </c>
      <c r="D865" s="140" t="s">
        <v>2232</v>
      </c>
      <c r="E865" s="140" t="s">
        <v>18</v>
      </c>
      <c r="F865" s="140" t="s">
        <v>806</v>
      </c>
      <c r="G865" s="140" t="s">
        <v>3685</v>
      </c>
      <c r="H865" s="140" t="s">
        <v>13</v>
      </c>
      <c r="I865" s="140" t="s">
        <v>3582</v>
      </c>
    </row>
    <row r="866" spans="1:9" hidden="1" x14ac:dyDescent="0.25">
      <c r="A866" s="50">
        <v>664</v>
      </c>
      <c r="B866" s="140" t="s">
        <v>743</v>
      </c>
      <c r="C866" s="140" t="s">
        <v>2235</v>
      </c>
      <c r="D866" s="140" t="s">
        <v>2236</v>
      </c>
      <c r="E866" s="140" t="s">
        <v>18</v>
      </c>
      <c r="F866" s="140" t="s">
        <v>121</v>
      </c>
      <c r="G866" s="140" t="s">
        <v>2334</v>
      </c>
      <c r="H866" s="140" t="s">
        <v>13</v>
      </c>
      <c r="I866" s="140" t="s">
        <v>3582</v>
      </c>
    </row>
    <row r="867" spans="1:9" hidden="1" x14ac:dyDescent="0.25">
      <c r="A867" s="50">
        <v>665</v>
      </c>
      <c r="B867" s="140" t="s">
        <v>743</v>
      </c>
      <c r="C867" s="140" t="s">
        <v>2239</v>
      </c>
      <c r="D867" s="140" t="s">
        <v>2240</v>
      </c>
      <c r="E867" s="140" t="s">
        <v>18</v>
      </c>
      <c r="F867" s="140" t="s">
        <v>121</v>
      </c>
      <c r="G867" s="140" t="s">
        <v>2334</v>
      </c>
      <c r="H867" s="140" t="s">
        <v>13</v>
      </c>
      <c r="I867" s="140" t="s">
        <v>3582</v>
      </c>
    </row>
    <row r="868" spans="1:9" hidden="1" x14ac:dyDescent="0.25">
      <c r="A868" s="50">
        <v>666</v>
      </c>
      <c r="B868" s="140" t="s">
        <v>743</v>
      </c>
      <c r="C868" s="140" t="s">
        <v>2241</v>
      </c>
      <c r="D868" s="140" t="s">
        <v>2242</v>
      </c>
      <c r="E868" s="140" t="s">
        <v>18</v>
      </c>
      <c r="F868" s="140" t="s">
        <v>121</v>
      </c>
      <c r="G868" s="140" t="s">
        <v>2334</v>
      </c>
      <c r="H868" s="140" t="s">
        <v>13</v>
      </c>
      <c r="I868" s="140" t="s">
        <v>3582</v>
      </c>
    </row>
    <row r="869" spans="1:9" hidden="1" x14ac:dyDescent="0.25">
      <c r="A869" s="50">
        <v>667</v>
      </c>
      <c r="B869" s="140" t="s">
        <v>40</v>
      </c>
      <c r="C869" s="140" t="s">
        <v>1689</v>
      </c>
      <c r="D869" s="140" t="s">
        <v>2244</v>
      </c>
      <c r="E869" s="140" t="s">
        <v>18</v>
      </c>
      <c r="F869" s="140" t="s">
        <v>2247</v>
      </c>
      <c r="G869" s="140" t="s">
        <v>3686</v>
      </c>
      <c r="H869" s="140" t="s">
        <v>13</v>
      </c>
      <c r="I869" s="140" t="s">
        <v>3582</v>
      </c>
    </row>
    <row r="870" spans="1:9" hidden="1" x14ac:dyDescent="0.25">
      <c r="A870" s="50">
        <v>668</v>
      </c>
      <c r="B870" s="140" t="s">
        <v>40</v>
      </c>
      <c r="C870" s="140" t="s">
        <v>793</v>
      </c>
      <c r="D870" s="140" t="s">
        <v>794</v>
      </c>
      <c r="E870" s="140" t="s">
        <v>18</v>
      </c>
      <c r="F870" s="140" t="s">
        <v>781</v>
      </c>
      <c r="G870" s="140" t="s">
        <v>3687</v>
      </c>
      <c r="H870" s="140" t="s">
        <v>14</v>
      </c>
      <c r="I870" s="140" t="s">
        <v>3583</v>
      </c>
    </row>
    <row r="871" spans="1:9" hidden="1" x14ac:dyDescent="0.25">
      <c r="A871" s="50">
        <v>669</v>
      </c>
      <c r="B871" s="140" t="s">
        <v>743</v>
      </c>
      <c r="C871" s="140" t="s">
        <v>2249</v>
      </c>
      <c r="D871" s="140" t="s">
        <v>2250</v>
      </c>
      <c r="E871" s="140" t="s">
        <v>18</v>
      </c>
      <c r="F871" s="140" t="s">
        <v>47</v>
      </c>
      <c r="G871" s="140" t="s">
        <v>1419</v>
      </c>
      <c r="H871" s="140" t="s">
        <v>14</v>
      </c>
      <c r="I871" s="140" t="s">
        <v>3582</v>
      </c>
    </row>
    <row r="872" spans="1:9" hidden="1" x14ac:dyDescent="0.25">
      <c r="A872" s="50">
        <v>670</v>
      </c>
      <c r="B872" s="140" t="s">
        <v>743</v>
      </c>
      <c r="C872" s="140" t="s">
        <v>2252</v>
      </c>
      <c r="D872" s="140" t="s">
        <v>2253</v>
      </c>
      <c r="E872" s="140" t="s">
        <v>18</v>
      </c>
      <c r="F872" s="140" t="s">
        <v>121</v>
      </c>
      <c r="G872" s="140" t="s">
        <v>749</v>
      </c>
      <c r="H872" s="140" t="s">
        <v>13</v>
      </c>
      <c r="I872" s="140" t="s">
        <v>3582</v>
      </c>
    </row>
    <row r="873" spans="1:9" hidden="1" x14ac:dyDescent="0.25">
      <c r="A873" s="50">
        <v>671</v>
      </c>
      <c r="B873" s="140" t="s">
        <v>40</v>
      </c>
      <c r="C873" s="140" t="s">
        <v>2258</v>
      </c>
      <c r="D873" s="140" t="s">
        <v>2259</v>
      </c>
      <c r="E873" s="140" t="s">
        <v>18</v>
      </c>
      <c r="F873" s="140" t="s">
        <v>3643</v>
      </c>
      <c r="G873" s="140" t="s">
        <v>3673</v>
      </c>
      <c r="H873" s="140" t="s">
        <v>13</v>
      </c>
      <c r="I873" s="140" t="s">
        <v>3582</v>
      </c>
    </row>
    <row r="874" spans="1:9" hidden="1" x14ac:dyDescent="0.25">
      <c r="A874" s="50">
        <v>672</v>
      </c>
      <c r="B874" s="140" t="s">
        <v>743</v>
      </c>
      <c r="C874" s="140" t="s">
        <v>2260</v>
      </c>
      <c r="D874" s="140" t="s">
        <v>2261</v>
      </c>
      <c r="E874" s="140" t="s">
        <v>18</v>
      </c>
      <c r="F874" s="140" t="s">
        <v>47</v>
      </c>
      <c r="G874" s="140" t="s">
        <v>1419</v>
      </c>
      <c r="H874" s="140" t="s">
        <v>14</v>
      </c>
      <c r="I874" s="140" t="s">
        <v>3582</v>
      </c>
    </row>
    <row r="875" spans="1:9" hidden="1" x14ac:dyDescent="0.25">
      <c r="A875" s="50">
        <v>673</v>
      </c>
      <c r="B875" s="140" t="s">
        <v>40</v>
      </c>
      <c r="C875" s="140" t="s">
        <v>795</v>
      </c>
      <c r="D875" s="140" t="s">
        <v>796</v>
      </c>
      <c r="E875" s="140" t="s">
        <v>18</v>
      </c>
      <c r="F875" s="140" t="s">
        <v>781</v>
      </c>
      <c r="G875" s="140" t="s">
        <v>3688</v>
      </c>
      <c r="H875" s="140" t="s">
        <v>14</v>
      </c>
      <c r="I875" s="140" t="s">
        <v>3583</v>
      </c>
    </row>
    <row r="876" spans="1:9" hidden="1" x14ac:dyDescent="0.25">
      <c r="A876" s="50">
        <v>674</v>
      </c>
      <c r="B876" s="140" t="s">
        <v>40</v>
      </c>
      <c r="C876" s="140" t="s">
        <v>2265</v>
      </c>
      <c r="D876" s="140" t="s">
        <v>2266</v>
      </c>
      <c r="E876" s="140" t="s">
        <v>18</v>
      </c>
      <c r="F876" s="140" t="e">
        <v>#N/A</v>
      </c>
      <c r="G876" s="140" t="e">
        <v>#N/A</v>
      </c>
      <c r="H876" s="140" t="s">
        <v>13</v>
      </c>
      <c r="I876" s="140" t="s">
        <v>3582</v>
      </c>
    </row>
    <row r="877" spans="1:9" hidden="1" x14ac:dyDescent="0.25">
      <c r="A877" s="50">
        <v>675</v>
      </c>
      <c r="B877" s="140" t="s">
        <v>40</v>
      </c>
      <c r="C877" s="140" t="s">
        <v>798</v>
      </c>
      <c r="D877" s="140" t="s">
        <v>799</v>
      </c>
      <c r="E877" s="140" t="s">
        <v>18</v>
      </c>
      <c r="F877" s="140" t="s">
        <v>3689</v>
      </c>
      <c r="G877" s="140" t="s">
        <v>3690</v>
      </c>
      <c r="H877" s="140" t="s">
        <v>14</v>
      </c>
      <c r="I877" s="140" t="s">
        <v>3583</v>
      </c>
    </row>
    <row r="878" spans="1:9" hidden="1" x14ac:dyDescent="0.25">
      <c r="A878" s="50">
        <v>676</v>
      </c>
      <c r="B878" s="140" t="s">
        <v>40</v>
      </c>
      <c r="C878" s="140" t="s">
        <v>800</v>
      </c>
      <c r="D878" s="140" t="s">
        <v>801</v>
      </c>
      <c r="E878" s="140" t="s">
        <v>18</v>
      </c>
      <c r="F878" s="140" t="s">
        <v>802</v>
      </c>
      <c r="G878" s="140" t="s">
        <v>3691</v>
      </c>
      <c r="H878" s="140" t="s">
        <v>14</v>
      </c>
      <c r="I878" s="140" t="s">
        <v>3583</v>
      </c>
    </row>
    <row r="879" spans="1:9" hidden="1" x14ac:dyDescent="0.25">
      <c r="A879" s="50">
        <v>677</v>
      </c>
      <c r="B879" s="140" t="s">
        <v>40</v>
      </c>
      <c r="C879" s="140" t="s">
        <v>3692</v>
      </c>
      <c r="D879" s="140" t="s">
        <v>3693</v>
      </c>
      <c r="E879" s="140" t="s">
        <v>18</v>
      </c>
      <c r="F879" s="140" t="s">
        <v>2141</v>
      </c>
      <c r="G879" s="140" t="s">
        <v>3694</v>
      </c>
      <c r="H879" s="140" t="s">
        <v>13</v>
      </c>
      <c r="I879" s="140" t="s">
        <v>3582</v>
      </c>
    </row>
    <row r="880" spans="1:9" hidden="1" x14ac:dyDescent="0.25">
      <c r="A880" s="50">
        <v>678</v>
      </c>
      <c r="B880" s="140" t="s">
        <v>40</v>
      </c>
      <c r="C880" s="140" t="s">
        <v>3695</v>
      </c>
      <c r="D880" s="140" t="s">
        <v>3696</v>
      </c>
      <c r="E880" s="140" t="s">
        <v>18</v>
      </c>
      <c r="F880" s="140" t="e">
        <v>#N/A</v>
      </c>
      <c r="G880" s="140" t="e">
        <v>#N/A</v>
      </c>
      <c r="H880" s="140" t="s">
        <v>13</v>
      </c>
      <c r="I880" s="140" t="s">
        <v>3582</v>
      </c>
    </row>
    <row r="881" spans="1:9" hidden="1" x14ac:dyDescent="0.25">
      <c r="A881" s="50">
        <v>679</v>
      </c>
      <c r="B881" s="140" t="s">
        <v>40</v>
      </c>
      <c r="C881" s="140" t="s">
        <v>2287</v>
      </c>
      <c r="D881" s="140" t="s">
        <v>2288</v>
      </c>
      <c r="E881" s="140" t="s">
        <v>18</v>
      </c>
      <c r="F881" s="140" t="s">
        <v>806</v>
      </c>
      <c r="G881" s="140" t="s">
        <v>3697</v>
      </c>
      <c r="H881" s="140" t="s">
        <v>13</v>
      </c>
      <c r="I881" s="140" t="s">
        <v>3582</v>
      </c>
    </row>
    <row r="882" spans="1:9" hidden="1" x14ac:dyDescent="0.25">
      <c r="A882" s="50">
        <v>680</v>
      </c>
      <c r="B882" s="140" t="s">
        <v>40</v>
      </c>
      <c r="C882" s="140" t="s">
        <v>2292</v>
      </c>
      <c r="D882" s="140" t="s">
        <v>2293</v>
      </c>
      <c r="E882" s="140" t="s">
        <v>18</v>
      </c>
      <c r="F882" s="140" t="s">
        <v>806</v>
      </c>
      <c r="G882" s="140" t="s">
        <v>3673</v>
      </c>
      <c r="H882" s="140" t="s">
        <v>13</v>
      </c>
      <c r="I882" s="140" t="s">
        <v>3582</v>
      </c>
    </row>
    <row r="883" spans="1:9" hidden="1" x14ac:dyDescent="0.25">
      <c r="A883" s="50">
        <v>681</v>
      </c>
      <c r="B883" s="140" t="s">
        <v>40</v>
      </c>
      <c r="C883" s="140" t="s">
        <v>2294</v>
      </c>
      <c r="D883" s="140" t="s">
        <v>2295</v>
      </c>
      <c r="E883" s="140" t="s">
        <v>18</v>
      </c>
      <c r="F883" s="140" t="s">
        <v>820</v>
      </c>
      <c r="G883" s="140" t="s">
        <v>3673</v>
      </c>
      <c r="H883" s="140" t="s">
        <v>13</v>
      </c>
      <c r="I883" s="140" t="s">
        <v>3582</v>
      </c>
    </row>
    <row r="884" spans="1:9" hidden="1" x14ac:dyDescent="0.25">
      <c r="A884" s="50">
        <v>682</v>
      </c>
      <c r="B884" s="140" t="s">
        <v>40</v>
      </c>
      <c r="C884" s="140" t="s">
        <v>804</v>
      </c>
      <c r="D884" s="140" t="s">
        <v>805</v>
      </c>
      <c r="E884" s="140" t="s">
        <v>18</v>
      </c>
      <c r="F884" s="140" t="s">
        <v>806</v>
      </c>
      <c r="G884" s="140" t="s">
        <v>3698</v>
      </c>
      <c r="H884" s="140" t="s">
        <v>14</v>
      </c>
      <c r="I884" s="140" t="s">
        <v>3583</v>
      </c>
    </row>
    <row r="885" spans="1:9" hidden="1" x14ac:dyDescent="0.25">
      <c r="A885" s="50">
        <v>683</v>
      </c>
      <c r="B885" s="140" t="s">
        <v>40</v>
      </c>
      <c r="C885" s="140" t="s">
        <v>3699</v>
      </c>
      <c r="D885" s="140" t="s">
        <v>3700</v>
      </c>
      <c r="E885" s="140" t="s">
        <v>18</v>
      </c>
      <c r="F885" s="140" t="s">
        <v>806</v>
      </c>
      <c r="G885" s="140" t="s">
        <v>3697</v>
      </c>
      <c r="H885" s="140" t="s">
        <v>13</v>
      </c>
      <c r="I885" s="140" t="s">
        <v>3582</v>
      </c>
    </row>
    <row r="886" spans="1:9" hidden="1" x14ac:dyDescent="0.25">
      <c r="A886" s="50">
        <v>684</v>
      </c>
      <c r="B886" s="140" t="s">
        <v>40</v>
      </c>
      <c r="C886" s="140" t="s">
        <v>2305</v>
      </c>
      <c r="D886" s="140" t="s">
        <v>2306</v>
      </c>
      <c r="E886" s="140" t="s">
        <v>18</v>
      </c>
      <c r="F886" s="140" t="e">
        <v>#N/A</v>
      </c>
      <c r="G886" s="140" t="e">
        <v>#N/A</v>
      </c>
      <c r="H886" s="140" t="s">
        <v>13</v>
      </c>
      <c r="I886" s="140" t="s">
        <v>3582</v>
      </c>
    </row>
    <row r="887" spans="1:9" hidden="1" x14ac:dyDescent="0.25">
      <c r="A887" s="50">
        <v>685</v>
      </c>
      <c r="B887" s="140" t="s">
        <v>40</v>
      </c>
      <c r="C887" s="140" t="s">
        <v>3701</v>
      </c>
      <c r="D887" s="140" t="s">
        <v>809</v>
      </c>
      <c r="E887" s="140" t="s">
        <v>18</v>
      </c>
      <c r="F887" s="140" t="s">
        <v>3689</v>
      </c>
      <c r="G887" s="140" t="s">
        <v>3690</v>
      </c>
      <c r="H887" s="140" t="s">
        <v>14</v>
      </c>
      <c r="I887" s="140" t="s">
        <v>3583</v>
      </c>
    </row>
    <row r="888" spans="1:9" hidden="1" x14ac:dyDescent="0.25">
      <c r="A888" s="50">
        <v>686</v>
      </c>
      <c r="B888" s="140" t="s">
        <v>40</v>
      </c>
      <c r="C888" s="140" t="s">
        <v>810</v>
      </c>
      <c r="D888" s="140" t="s">
        <v>811</v>
      </c>
      <c r="E888" s="140" t="s">
        <v>18</v>
      </c>
      <c r="F888" s="140" t="s">
        <v>781</v>
      </c>
      <c r="G888" s="140" t="s">
        <v>3702</v>
      </c>
      <c r="H888" s="140" t="s">
        <v>14</v>
      </c>
      <c r="I888" s="140" t="s">
        <v>3583</v>
      </c>
    </row>
    <row r="889" spans="1:9" hidden="1" x14ac:dyDescent="0.25">
      <c r="A889" s="50">
        <v>687</v>
      </c>
      <c r="B889" s="140" t="s">
        <v>40</v>
      </c>
      <c r="C889" s="140" t="s">
        <v>2313</v>
      </c>
      <c r="D889" s="140" t="s">
        <v>2314</v>
      </c>
      <c r="E889" s="140" t="s">
        <v>18</v>
      </c>
      <c r="F889" s="140" t="s">
        <v>820</v>
      </c>
      <c r="G889" s="140" t="s">
        <v>3685</v>
      </c>
      <c r="H889" s="140" t="s">
        <v>13</v>
      </c>
      <c r="I889" s="140" t="s">
        <v>3582</v>
      </c>
    </row>
    <row r="890" spans="1:9" hidden="1" x14ac:dyDescent="0.25">
      <c r="A890" s="50">
        <v>688</v>
      </c>
      <c r="B890" s="140" t="s">
        <v>40</v>
      </c>
      <c r="C890" s="140" t="s">
        <v>3703</v>
      </c>
      <c r="D890" s="154" t="s">
        <v>3704</v>
      </c>
      <c r="E890" s="140" t="s">
        <v>18</v>
      </c>
      <c r="F890" s="140" t="s">
        <v>2149</v>
      </c>
      <c r="G890" s="140" t="s">
        <v>3705</v>
      </c>
      <c r="H890" s="140" t="s">
        <v>14</v>
      </c>
      <c r="I890" s="140" t="s">
        <v>3583</v>
      </c>
    </row>
    <row r="891" spans="1:9" hidden="1" x14ac:dyDescent="0.25">
      <c r="A891" s="50">
        <v>689</v>
      </c>
      <c r="B891" s="140" t="s">
        <v>40</v>
      </c>
      <c r="C891" s="140" t="s">
        <v>3706</v>
      </c>
      <c r="D891" s="140" t="s">
        <v>3707</v>
      </c>
      <c r="E891" s="140" t="s">
        <v>18</v>
      </c>
      <c r="F891" s="140" t="e">
        <v>#N/A</v>
      </c>
      <c r="G891" s="140" t="e">
        <v>#N/A</v>
      </c>
      <c r="H891" s="140" t="s">
        <v>13</v>
      </c>
      <c r="I891" s="140" t="s">
        <v>3582</v>
      </c>
    </row>
    <row r="892" spans="1:9" hidden="1" x14ac:dyDescent="0.25">
      <c r="A892" s="50">
        <v>690</v>
      </c>
      <c r="B892" s="140" t="s">
        <v>40</v>
      </c>
      <c r="C892" s="140" t="s">
        <v>813</v>
      </c>
      <c r="D892" s="140" t="s">
        <v>814</v>
      </c>
      <c r="E892" s="140" t="s">
        <v>18</v>
      </c>
      <c r="F892" s="140" t="e">
        <v>#N/A</v>
      </c>
      <c r="G892" s="140" t="e">
        <v>#N/A</v>
      </c>
      <c r="H892" s="140" t="s">
        <v>13</v>
      </c>
      <c r="I892" s="140" t="s">
        <v>3582</v>
      </c>
    </row>
    <row r="893" spans="1:9" hidden="1" x14ac:dyDescent="0.25">
      <c r="A893" s="50">
        <v>691</v>
      </c>
      <c r="B893" s="140" t="s">
        <v>40</v>
      </c>
      <c r="C893" s="140" t="s">
        <v>3708</v>
      </c>
      <c r="D893" s="140" t="s">
        <v>3709</v>
      </c>
      <c r="E893" s="140" t="s">
        <v>18</v>
      </c>
      <c r="F893" s="140" t="s">
        <v>820</v>
      </c>
      <c r="G893" s="140" t="s">
        <v>3710</v>
      </c>
      <c r="H893" s="140" t="s">
        <v>13</v>
      </c>
      <c r="I893" s="140" t="s">
        <v>3582</v>
      </c>
    </row>
    <row r="894" spans="1:9" hidden="1" x14ac:dyDescent="0.25">
      <c r="A894" s="50">
        <v>692</v>
      </c>
      <c r="B894" s="140" t="s">
        <v>40</v>
      </c>
      <c r="C894" s="140" t="s">
        <v>815</v>
      </c>
      <c r="D894" s="140" t="s">
        <v>816</v>
      </c>
      <c r="E894" s="140" t="s">
        <v>18</v>
      </c>
      <c r="F894" s="140" t="s">
        <v>781</v>
      </c>
      <c r="G894" s="140" t="s">
        <v>3711</v>
      </c>
      <c r="H894" s="140" t="s">
        <v>14</v>
      </c>
      <c r="I894" s="140" t="s">
        <v>3583</v>
      </c>
    </row>
    <row r="895" spans="1:9" hidden="1" x14ac:dyDescent="0.25">
      <c r="A895" s="50">
        <v>693</v>
      </c>
      <c r="B895" s="140" t="s">
        <v>40</v>
      </c>
      <c r="C895" s="140" t="s">
        <v>2275</v>
      </c>
      <c r="D895" s="140" t="s">
        <v>3712</v>
      </c>
      <c r="E895" s="140" t="s">
        <v>18</v>
      </c>
      <c r="F895" s="140" t="s">
        <v>2149</v>
      </c>
      <c r="G895" s="140" t="s">
        <v>3671</v>
      </c>
      <c r="H895" s="140" t="s">
        <v>13</v>
      </c>
      <c r="I895" s="140" t="s">
        <v>3582</v>
      </c>
    </row>
    <row r="896" spans="1:9" hidden="1" x14ac:dyDescent="0.25">
      <c r="A896" s="50">
        <v>694</v>
      </c>
      <c r="B896" s="140" t="s">
        <v>743</v>
      </c>
      <c r="C896" s="140" t="s">
        <v>2315</v>
      </c>
      <c r="D896" s="140" t="s">
        <v>2316</v>
      </c>
      <c r="E896" s="140" t="s">
        <v>18</v>
      </c>
      <c r="F896" s="140" t="s">
        <v>121</v>
      </c>
      <c r="G896" s="140" t="s">
        <v>121</v>
      </c>
      <c r="H896" s="140" t="s">
        <v>13</v>
      </c>
      <c r="I896" s="140" t="s">
        <v>3582</v>
      </c>
    </row>
    <row r="897" spans="1:9" hidden="1" x14ac:dyDescent="0.25">
      <c r="A897" s="50">
        <v>695</v>
      </c>
      <c r="B897" s="140" t="s">
        <v>40</v>
      </c>
      <c r="C897" s="140" t="s">
        <v>3713</v>
      </c>
      <c r="D897" s="140" t="s">
        <v>3714</v>
      </c>
      <c r="E897" s="140" t="s">
        <v>18</v>
      </c>
      <c r="F897" s="140" t="s">
        <v>806</v>
      </c>
      <c r="G897" s="140" t="s">
        <v>3512</v>
      </c>
      <c r="H897" s="140" t="s">
        <v>13</v>
      </c>
      <c r="I897" s="140" t="s">
        <v>3582</v>
      </c>
    </row>
    <row r="898" spans="1:9" hidden="1" x14ac:dyDescent="0.25">
      <c r="A898" s="50">
        <v>696</v>
      </c>
      <c r="B898" s="140" t="s">
        <v>40</v>
      </c>
      <c r="C898" s="140" t="s">
        <v>2318</v>
      </c>
      <c r="D898" s="140" t="s">
        <v>2319</v>
      </c>
      <c r="E898" s="140" t="s">
        <v>18</v>
      </c>
      <c r="F898" s="140" t="e">
        <v>#N/A</v>
      </c>
      <c r="G898" s="140" t="e">
        <v>#N/A</v>
      </c>
      <c r="H898" s="140" t="s">
        <v>13</v>
      </c>
      <c r="I898" s="140" t="s">
        <v>3582</v>
      </c>
    </row>
    <row r="899" spans="1:9" hidden="1" x14ac:dyDescent="0.25">
      <c r="A899" s="50">
        <v>697</v>
      </c>
      <c r="B899" s="140" t="s">
        <v>40</v>
      </c>
      <c r="C899" s="140" t="s">
        <v>3715</v>
      </c>
      <c r="D899" s="140" t="s">
        <v>3716</v>
      </c>
      <c r="E899" s="140" t="s">
        <v>18</v>
      </c>
      <c r="F899" s="140" t="e">
        <v>#N/A</v>
      </c>
      <c r="G899" s="140" t="e">
        <v>#N/A</v>
      </c>
      <c r="H899" s="140" t="s">
        <v>13</v>
      </c>
      <c r="I899" s="140" t="s">
        <v>3582</v>
      </c>
    </row>
    <row r="900" spans="1:9" hidden="1" x14ac:dyDescent="0.25">
      <c r="A900" s="50">
        <v>698</v>
      </c>
      <c r="B900" s="140" t="s">
        <v>40</v>
      </c>
      <c r="C900" s="140" t="s">
        <v>3717</v>
      </c>
      <c r="D900" s="154" t="s">
        <v>3718</v>
      </c>
      <c r="E900" s="140" t="s">
        <v>18</v>
      </c>
      <c r="F900" s="140" t="s">
        <v>775</v>
      </c>
      <c r="G900" s="140" t="s">
        <v>3719</v>
      </c>
      <c r="H900" s="140" t="s">
        <v>14</v>
      </c>
      <c r="I900" s="140" t="s">
        <v>3583</v>
      </c>
    </row>
    <row r="901" spans="1:9" hidden="1" x14ac:dyDescent="0.25">
      <c r="A901" s="50">
        <v>699</v>
      </c>
      <c r="B901" s="140" t="s">
        <v>40</v>
      </c>
      <c r="C901" s="140" t="s">
        <v>3720</v>
      </c>
      <c r="D901" s="140" t="s">
        <v>3721</v>
      </c>
      <c r="E901" s="140" t="s">
        <v>18</v>
      </c>
      <c r="F901" s="140" t="s">
        <v>820</v>
      </c>
      <c r="G901" s="140" t="s">
        <v>3710</v>
      </c>
      <c r="H901" s="140" t="s">
        <v>13</v>
      </c>
      <c r="I901" s="140" t="s">
        <v>3582</v>
      </c>
    </row>
    <row r="902" spans="1:9" hidden="1" x14ac:dyDescent="0.25">
      <c r="A902" s="50">
        <v>700</v>
      </c>
      <c r="B902" s="140" t="s">
        <v>743</v>
      </c>
      <c r="C902" s="140" t="s">
        <v>2320</v>
      </c>
      <c r="D902" s="140" t="s">
        <v>2321</v>
      </c>
      <c r="E902" s="140" t="s">
        <v>18</v>
      </c>
      <c r="F902" s="140" t="e">
        <v>#N/A</v>
      </c>
      <c r="G902" s="140" t="e">
        <v>#N/A</v>
      </c>
      <c r="H902" s="140" t="s">
        <v>13</v>
      </c>
      <c r="I902" s="140" t="s">
        <v>3582</v>
      </c>
    </row>
    <row r="903" spans="1:9" hidden="1" x14ac:dyDescent="0.25">
      <c r="A903" s="50">
        <v>701</v>
      </c>
      <c r="B903" s="140" t="s">
        <v>40</v>
      </c>
      <c r="C903" s="140" t="s">
        <v>2327</v>
      </c>
      <c r="D903" s="140" t="s">
        <v>2328</v>
      </c>
      <c r="E903" s="140" t="s">
        <v>18</v>
      </c>
      <c r="F903" s="140" t="e">
        <v>#N/A</v>
      </c>
      <c r="G903" s="140" t="e">
        <v>#N/A</v>
      </c>
      <c r="H903" s="140" t="s">
        <v>13</v>
      </c>
      <c r="I903" s="140" t="s">
        <v>3582</v>
      </c>
    </row>
    <row r="904" spans="1:9" hidden="1" x14ac:dyDescent="0.25">
      <c r="A904" s="50">
        <v>702</v>
      </c>
      <c r="B904" s="140" t="s">
        <v>40</v>
      </c>
      <c r="C904" s="140" t="s">
        <v>3722</v>
      </c>
      <c r="D904" s="140" t="s">
        <v>3723</v>
      </c>
      <c r="E904" s="140" t="s">
        <v>18</v>
      </c>
      <c r="F904" s="140" t="s">
        <v>781</v>
      </c>
      <c r="G904" s="140" t="s">
        <v>3724</v>
      </c>
      <c r="H904" s="140" t="s">
        <v>14</v>
      </c>
      <c r="I904" s="140" t="s">
        <v>3583</v>
      </c>
    </row>
    <row r="905" spans="1:9" hidden="1" x14ac:dyDescent="0.25">
      <c r="A905" s="50">
        <v>703</v>
      </c>
      <c r="B905" s="140" t="s">
        <v>40</v>
      </c>
      <c r="C905" s="140" t="s">
        <v>3725</v>
      </c>
      <c r="D905" s="140" t="s">
        <v>3726</v>
      </c>
      <c r="E905" s="140" t="s">
        <v>18</v>
      </c>
      <c r="F905" s="140" t="s">
        <v>2141</v>
      </c>
      <c r="G905" s="140" t="s">
        <v>3686</v>
      </c>
      <c r="H905" s="140" t="s">
        <v>13</v>
      </c>
      <c r="I905" s="140" t="s">
        <v>3582</v>
      </c>
    </row>
    <row r="906" spans="1:9" hidden="1" x14ac:dyDescent="0.25">
      <c r="A906" s="50">
        <v>704</v>
      </c>
      <c r="B906" s="140" t="s">
        <v>40</v>
      </c>
      <c r="C906" s="140" t="s">
        <v>3727</v>
      </c>
      <c r="D906" s="140" t="s">
        <v>2341</v>
      </c>
      <c r="E906" s="140" t="s">
        <v>18</v>
      </c>
      <c r="F906" s="140" t="s">
        <v>820</v>
      </c>
      <c r="G906" s="140" t="s">
        <v>3659</v>
      </c>
      <c r="H906" s="140" t="s">
        <v>13</v>
      </c>
      <c r="I906" s="140" t="s">
        <v>3582</v>
      </c>
    </row>
    <row r="907" spans="1:9" hidden="1" x14ac:dyDescent="0.25">
      <c r="A907" s="50">
        <v>705</v>
      </c>
      <c r="B907" s="140" t="s">
        <v>40</v>
      </c>
      <c r="C907" s="140" t="s">
        <v>3728</v>
      </c>
      <c r="D907" s="140" t="s">
        <v>3729</v>
      </c>
      <c r="E907" s="140" t="s">
        <v>18</v>
      </c>
      <c r="F907" s="140" t="s">
        <v>2141</v>
      </c>
      <c r="G907" s="140" t="s">
        <v>3730</v>
      </c>
      <c r="H907" s="140" t="s">
        <v>14</v>
      </c>
      <c r="I907" s="140" t="s">
        <v>3583</v>
      </c>
    </row>
    <row r="908" spans="1:9" hidden="1" x14ac:dyDescent="0.25">
      <c r="A908" s="50">
        <v>706</v>
      </c>
      <c r="B908" s="140" t="s">
        <v>40</v>
      </c>
      <c r="C908" s="140" t="s">
        <v>3731</v>
      </c>
      <c r="D908" s="140" t="s">
        <v>2344</v>
      </c>
      <c r="E908" s="140" t="s">
        <v>18</v>
      </c>
      <c r="F908" s="140" t="s">
        <v>806</v>
      </c>
      <c r="G908" s="140" t="s">
        <v>3732</v>
      </c>
      <c r="H908" s="140" t="s">
        <v>13</v>
      </c>
      <c r="I908" s="140" t="s">
        <v>3582</v>
      </c>
    </row>
    <row r="909" spans="1:9" hidden="1" x14ac:dyDescent="0.25">
      <c r="A909" s="50">
        <v>707</v>
      </c>
      <c r="B909" s="140" t="s">
        <v>743</v>
      </c>
      <c r="C909" s="140" t="s">
        <v>2346</v>
      </c>
      <c r="D909" s="140" t="s">
        <v>2347</v>
      </c>
      <c r="E909" s="140" t="s">
        <v>18</v>
      </c>
      <c r="F909" s="140" t="s">
        <v>789</v>
      </c>
      <c r="G909" s="140" t="s">
        <v>3733</v>
      </c>
      <c r="H909" s="140" t="s">
        <v>13</v>
      </c>
      <c r="I909" s="140" t="s">
        <v>3582</v>
      </c>
    </row>
    <row r="910" spans="1:9" hidden="1" x14ac:dyDescent="0.25">
      <c r="A910" s="50">
        <v>708</v>
      </c>
      <c r="B910" s="140" t="s">
        <v>743</v>
      </c>
      <c r="C910" s="140" t="s">
        <v>2349</v>
      </c>
      <c r="D910" s="140" t="s">
        <v>2350</v>
      </c>
      <c r="E910" s="140" t="s">
        <v>18</v>
      </c>
      <c r="F910" s="140" t="s">
        <v>789</v>
      </c>
      <c r="G910" s="140" t="s">
        <v>3733</v>
      </c>
      <c r="H910" s="140" t="s">
        <v>13</v>
      </c>
      <c r="I910" s="140" t="s">
        <v>3582</v>
      </c>
    </row>
    <row r="911" spans="1:9" hidden="1" x14ac:dyDescent="0.25">
      <c r="A911" s="50">
        <v>709</v>
      </c>
      <c r="B911" s="140" t="s">
        <v>40</v>
      </c>
      <c r="C911" s="140" t="s">
        <v>3734</v>
      </c>
      <c r="D911" s="154" t="s">
        <v>3735</v>
      </c>
      <c r="E911" s="140" t="s">
        <v>18</v>
      </c>
      <c r="F911" s="140" t="s">
        <v>802</v>
      </c>
      <c r="G911" s="140" t="s">
        <v>3736</v>
      </c>
      <c r="H911" s="140" t="s">
        <v>14</v>
      </c>
      <c r="I911" s="140" t="s">
        <v>3583</v>
      </c>
    </row>
    <row r="912" spans="1:9" hidden="1" x14ac:dyDescent="0.25">
      <c r="A912" s="50">
        <v>710</v>
      </c>
      <c r="B912" s="140" t="s">
        <v>40</v>
      </c>
      <c r="C912" s="140" t="s">
        <v>2351</v>
      </c>
      <c r="D912" s="140" t="s">
        <v>2352</v>
      </c>
      <c r="E912" s="140" t="s">
        <v>18</v>
      </c>
      <c r="F912" s="140" t="e">
        <v>#N/A</v>
      </c>
      <c r="G912" s="140" t="e">
        <v>#N/A</v>
      </c>
      <c r="H912" s="140" t="s">
        <v>13</v>
      </c>
      <c r="I912" s="140" t="s">
        <v>3582</v>
      </c>
    </row>
    <row r="913" spans="1:9" hidden="1" x14ac:dyDescent="0.25">
      <c r="A913" s="50">
        <v>711</v>
      </c>
      <c r="B913" s="140" t="s">
        <v>40</v>
      </c>
      <c r="C913" s="140" t="s">
        <v>818</v>
      </c>
      <c r="D913" s="140" t="s">
        <v>819</v>
      </c>
      <c r="E913" s="140" t="s">
        <v>18</v>
      </c>
      <c r="F913" s="140" t="s">
        <v>820</v>
      </c>
      <c r="G913" s="140" t="s">
        <v>3698</v>
      </c>
      <c r="H913" s="140" t="s">
        <v>14</v>
      </c>
      <c r="I913" s="140" t="s">
        <v>3583</v>
      </c>
    </row>
    <row r="914" spans="1:9" hidden="1" x14ac:dyDescent="0.25">
      <c r="A914" s="50">
        <v>712</v>
      </c>
      <c r="B914" s="140" t="s">
        <v>40</v>
      </c>
      <c r="C914" s="140" t="s">
        <v>2353</v>
      </c>
      <c r="D914" s="140" t="s">
        <v>2354</v>
      </c>
      <c r="E914" s="140" t="s">
        <v>18</v>
      </c>
      <c r="F914" s="140" t="s">
        <v>3643</v>
      </c>
      <c r="G914" s="140" t="s">
        <v>3673</v>
      </c>
      <c r="H914" s="140" t="s">
        <v>13</v>
      </c>
      <c r="I914" s="140" t="s">
        <v>3582</v>
      </c>
    </row>
    <row r="915" spans="1:9" hidden="1" x14ac:dyDescent="0.25">
      <c r="A915" s="50">
        <v>713</v>
      </c>
      <c r="B915" s="140" t="s">
        <v>40</v>
      </c>
      <c r="C915" s="140" t="s">
        <v>2358</v>
      </c>
      <c r="D915" s="140" t="s">
        <v>2359</v>
      </c>
      <c r="E915" s="140" t="s">
        <v>18</v>
      </c>
      <c r="F915" s="140" t="e">
        <v>#N/A</v>
      </c>
      <c r="G915" s="140" t="e">
        <v>#N/A</v>
      </c>
      <c r="H915" s="140" t="s">
        <v>13</v>
      </c>
      <c r="I915" s="140" t="s">
        <v>3582</v>
      </c>
    </row>
    <row r="916" spans="1:9" hidden="1" x14ac:dyDescent="0.25">
      <c r="A916" s="50">
        <v>714</v>
      </c>
      <c r="B916" s="140" t="s">
        <v>40</v>
      </c>
      <c r="C916" s="140" t="s">
        <v>2360</v>
      </c>
      <c r="D916" s="140" t="s">
        <v>2361</v>
      </c>
      <c r="E916" s="140" t="s">
        <v>18</v>
      </c>
      <c r="F916" s="140" t="s">
        <v>2149</v>
      </c>
      <c r="G916" s="140" t="s">
        <v>3737</v>
      </c>
      <c r="H916" s="140" t="s">
        <v>13</v>
      </c>
      <c r="I916" s="140" t="s">
        <v>3582</v>
      </c>
    </row>
    <row r="917" spans="1:9" hidden="1" x14ac:dyDescent="0.25">
      <c r="A917" s="50">
        <v>715</v>
      </c>
      <c r="B917" s="140" t="s">
        <v>40</v>
      </c>
      <c r="C917" s="140" t="s">
        <v>2362</v>
      </c>
      <c r="D917" s="140" t="s">
        <v>2363</v>
      </c>
      <c r="E917" s="140" t="s">
        <v>18</v>
      </c>
      <c r="F917" s="140" t="e">
        <v>#N/A</v>
      </c>
      <c r="G917" s="140" t="e">
        <v>#N/A</v>
      </c>
      <c r="H917" s="140" t="s">
        <v>13</v>
      </c>
      <c r="I917" s="140" t="s">
        <v>3582</v>
      </c>
    </row>
    <row r="918" spans="1:9" hidden="1" x14ac:dyDescent="0.25">
      <c r="A918" s="50">
        <v>716</v>
      </c>
      <c r="B918" s="140" t="s">
        <v>40</v>
      </c>
      <c r="C918" s="140" t="s">
        <v>2367</v>
      </c>
      <c r="D918" s="140" t="s">
        <v>2368</v>
      </c>
      <c r="E918" s="140" t="s">
        <v>18</v>
      </c>
      <c r="F918" s="140" t="s">
        <v>820</v>
      </c>
      <c r="G918" s="140" t="s">
        <v>3673</v>
      </c>
      <c r="H918" s="140" t="s">
        <v>13</v>
      </c>
      <c r="I918" s="140" t="s">
        <v>3582</v>
      </c>
    </row>
    <row r="919" spans="1:9" hidden="1" x14ac:dyDescent="0.25">
      <c r="A919" s="50">
        <v>717</v>
      </c>
      <c r="B919" s="140" t="s">
        <v>40</v>
      </c>
      <c r="C919" s="140" t="s">
        <v>821</v>
      </c>
      <c r="D919" s="140" t="s">
        <v>822</v>
      </c>
      <c r="E919" s="140" t="s">
        <v>18</v>
      </c>
      <c r="F919" s="140" t="s">
        <v>2149</v>
      </c>
      <c r="G919" s="140" t="s">
        <v>3738</v>
      </c>
      <c r="H919" s="140" t="s">
        <v>13</v>
      </c>
      <c r="I919" s="140" t="s">
        <v>3582</v>
      </c>
    </row>
    <row r="920" spans="1:9" hidden="1" x14ac:dyDescent="0.25">
      <c r="A920" s="50">
        <v>718</v>
      </c>
      <c r="B920" s="140" t="s">
        <v>743</v>
      </c>
      <c r="C920" s="140" t="s">
        <v>2369</v>
      </c>
      <c r="D920" s="140" t="s">
        <v>2370</v>
      </c>
      <c r="E920" s="140" t="s">
        <v>18</v>
      </c>
      <c r="F920" s="140" t="s">
        <v>271</v>
      </c>
      <c r="G920" s="140" t="s">
        <v>2095</v>
      </c>
      <c r="H920" s="140" t="s">
        <v>13</v>
      </c>
      <c r="I920" s="140" t="s">
        <v>3582</v>
      </c>
    </row>
    <row r="921" spans="1:9" hidden="1" x14ac:dyDescent="0.25">
      <c r="A921" s="50">
        <v>719</v>
      </c>
      <c r="B921" s="140" t="s">
        <v>40</v>
      </c>
      <c r="C921" s="140" t="s">
        <v>3739</v>
      </c>
      <c r="D921" s="140" t="s">
        <v>3740</v>
      </c>
      <c r="E921" s="140" t="s">
        <v>18</v>
      </c>
      <c r="F921" s="140" t="s">
        <v>2141</v>
      </c>
      <c r="G921" s="140" t="s">
        <v>3686</v>
      </c>
      <c r="H921" s="140" t="s">
        <v>13</v>
      </c>
      <c r="I921" s="140" t="s">
        <v>3582</v>
      </c>
    </row>
    <row r="922" spans="1:9" hidden="1" x14ac:dyDescent="0.25">
      <c r="A922" s="50">
        <v>720</v>
      </c>
      <c r="B922" s="140" t="s">
        <v>40</v>
      </c>
      <c r="C922" s="140" t="s">
        <v>825</v>
      </c>
      <c r="D922" s="140" t="s">
        <v>826</v>
      </c>
      <c r="E922" s="140" t="s">
        <v>18</v>
      </c>
      <c r="F922" s="140" t="s">
        <v>3689</v>
      </c>
      <c r="G922" s="140" t="s">
        <v>3741</v>
      </c>
      <c r="H922" s="140" t="s">
        <v>14</v>
      </c>
      <c r="I922" s="140" t="s">
        <v>3583</v>
      </c>
    </row>
    <row r="923" spans="1:9" hidden="1" x14ac:dyDescent="0.25">
      <c r="A923" s="50">
        <v>721</v>
      </c>
      <c r="B923" s="140" t="s">
        <v>40</v>
      </c>
      <c r="C923" s="140" t="s">
        <v>2378</v>
      </c>
      <c r="D923" s="140" t="s">
        <v>2379</v>
      </c>
      <c r="E923" s="140" t="s">
        <v>18</v>
      </c>
      <c r="F923" s="140" t="s">
        <v>820</v>
      </c>
      <c r="G923" s="140" t="s">
        <v>3673</v>
      </c>
      <c r="H923" s="140" t="s">
        <v>13</v>
      </c>
      <c r="I923" s="140" t="s">
        <v>3582</v>
      </c>
    </row>
    <row r="924" spans="1:9" hidden="1" x14ac:dyDescent="0.25">
      <c r="A924" s="50">
        <v>722</v>
      </c>
      <c r="B924" s="140" t="s">
        <v>40</v>
      </c>
      <c r="C924" s="140" t="s">
        <v>2380</v>
      </c>
      <c r="D924" s="140" t="s">
        <v>2381</v>
      </c>
      <c r="E924" s="140" t="s">
        <v>18</v>
      </c>
      <c r="F924" s="140" t="s">
        <v>2149</v>
      </c>
      <c r="G924" s="140" t="s">
        <v>3737</v>
      </c>
      <c r="H924" s="140" t="s">
        <v>13</v>
      </c>
      <c r="I924" s="140" t="s">
        <v>3582</v>
      </c>
    </row>
    <row r="925" spans="1:9" hidden="1" x14ac:dyDescent="0.25">
      <c r="A925" s="50">
        <v>723</v>
      </c>
      <c r="B925" s="140" t="s">
        <v>40</v>
      </c>
      <c r="C925" s="140" t="s">
        <v>3742</v>
      </c>
      <c r="D925" s="154" t="s">
        <v>3743</v>
      </c>
      <c r="E925" s="140" t="s">
        <v>18</v>
      </c>
      <c r="F925" s="140" t="s">
        <v>775</v>
      </c>
      <c r="G925" s="140" t="s">
        <v>3719</v>
      </c>
      <c r="H925" s="140" t="s">
        <v>14</v>
      </c>
      <c r="I925" s="140" t="s">
        <v>3583</v>
      </c>
    </row>
    <row r="926" spans="1:9" hidden="1" x14ac:dyDescent="0.25">
      <c r="A926" s="50">
        <v>724</v>
      </c>
      <c r="B926" s="140" t="s">
        <v>40</v>
      </c>
      <c r="C926" s="140" t="s">
        <v>3744</v>
      </c>
      <c r="D926" s="140" t="s">
        <v>3745</v>
      </c>
      <c r="E926" s="140" t="s">
        <v>18</v>
      </c>
      <c r="F926" s="140" t="s">
        <v>749</v>
      </c>
      <c r="G926" s="140" t="s">
        <v>2131</v>
      </c>
      <c r="H926" s="140" t="s">
        <v>13</v>
      </c>
      <c r="I926" s="140" t="s">
        <v>3582</v>
      </c>
    </row>
    <row r="927" spans="1:9" hidden="1" x14ac:dyDescent="0.25">
      <c r="A927" s="50">
        <v>725</v>
      </c>
      <c r="B927" s="140" t="s">
        <v>40</v>
      </c>
      <c r="C927" s="140" t="s">
        <v>827</v>
      </c>
      <c r="D927" s="140" t="s">
        <v>828</v>
      </c>
      <c r="E927" s="140" t="s">
        <v>18</v>
      </c>
      <c r="F927" s="140" t="s">
        <v>3689</v>
      </c>
      <c r="G927" s="140" t="s">
        <v>3746</v>
      </c>
      <c r="H927" s="140" t="s">
        <v>14</v>
      </c>
      <c r="I927" s="140" t="s">
        <v>3583</v>
      </c>
    </row>
    <row r="928" spans="1:9" hidden="1" x14ac:dyDescent="0.25">
      <c r="A928" s="50">
        <v>726</v>
      </c>
      <c r="B928" s="140" t="s">
        <v>40</v>
      </c>
      <c r="C928" s="140" t="s">
        <v>829</v>
      </c>
      <c r="D928" s="140" t="s">
        <v>830</v>
      </c>
      <c r="E928" s="140" t="s">
        <v>18</v>
      </c>
      <c r="F928" s="140" t="e">
        <v>#N/A</v>
      </c>
      <c r="G928" s="140" t="e">
        <v>#N/A</v>
      </c>
      <c r="H928" s="140" t="s">
        <v>13</v>
      </c>
      <c r="I928" s="140" t="s">
        <v>3582</v>
      </c>
    </row>
    <row r="929" spans="1:13" hidden="1" x14ac:dyDescent="0.25">
      <c r="A929" s="50">
        <v>727</v>
      </c>
      <c r="B929" s="140" t="s">
        <v>40</v>
      </c>
      <c r="C929" s="140" t="s">
        <v>2386</v>
      </c>
      <c r="D929" s="140" t="s">
        <v>2387</v>
      </c>
      <c r="E929" s="140" t="s">
        <v>18</v>
      </c>
      <c r="F929" s="140" t="s">
        <v>2149</v>
      </c>
      <c r="G929" s="140" t="s">
        <v>3747</v>
      </c>
      <c r="H929" s="140" t="s">
        <v>13</v>
      </c>
      <c r="I929" s="140" t="s">
        <v>3582</v>
      </c>
    </row>
    <row r="930" spans="1:13" hidden="1" x14ac:dyDescent="0.25">
      <c r="A930" s="50">
        <v>728</v>
      </c>
      <c r="B930" s="140" t="s">
        <v>40</v>
      </c>
      <c r="C930" s="140" t="s">
        <v>831</v>
      </c>
      <c r="D930" s="140" t="s">
        <v>832</v>
      </c>
      <c r="E930" s="140" t="s">
        <v>18</v>
      </c>
      <c r="F930" s="140" t="e">
        <v>#N/A</v>
      </c>
      <c r="G930" s="140" t="e">
        <v>#N/A</v>
      </c>
      <c r="H930" s="140" t="s">
        <v>13</v>
      </c>
      <c r="I930" s="140" t="s">
        <v>3582</v>
      </c>
    </row>
    <row r="931" spans="1:13" hidden="1" x14ac:dyDescent="0.25">
      <c r="A931" s="50">
        <v>729</v>
      </c>
      <c r="B931" s="140" t="s">
        <v>40</v>
      </c>
      <c r="C931" s="140" t="s">
        <v>2389</v>
      </c>
      <c r="D931" s="140" t="s">
        <v>2390</v>
      </c>
      <c r="E931" s="140" t="s">
        <v>18</v>
      </c>
      <c r="F931" s="140" t="s">
        <v>806</v>
      </c>
      <c r="G931" s="140" t="s">
        <v>3682</v>
      </c>
      <c r="H931" s="140" t="s">
        <v>13</v>
      </c>
      <c r="I931" s="140" t="s">
        <v>3582</v>
      </c>
    </row>
    <row r="932" spans="1:13" hidden="1" x14ac:dyDescent="0.25">
      <c r="A932" s="50">
        <v>730</v>
      </c>
      <c r="B932" s="140" t="s">
        <v>40</v>
      </c>
      <c r="C932" s="140" t="s">
        <v>2393</v>
      </c>
      <c r="D932" s="140" t="s">
        <v>2394</v>
      </c>
      <c r="E932" s="140" t="s">
        <v>18</v>
      </c>
      <c r="F932" s="140" t="s">
        <v>806</v>
      </c>
      <c r="G932" s="140" t="s">
        <v>3710</v>
      </c>
      <c r="H932" s="140" t="s">
        <v>13</v>
      </c>
      <c r="I932" s="140" t="s">
        <v>3582</v>
      </c>
    </row>
    <row r="933" spans="1:13" hidden="1" x14ac:dyDescent="0.25">
      <c r="A933" s="50">
        <v>731</v>
      </c>
      <c r="B933" s="140" t="s">
        <v>40</v>
      </c>
      <c r="C933" s="140" t="s">
        <v>2395</v>
      </c>
      <c r="D933" s="140" t="s">
        <v>2396</v>
      </c>
      <c r="E933" s="140" t="s">
        <v>18</v>
      </c>
      <c r="F933" s="140" t="e">
        <v>#N/A</v>
      </c>
      <c r="G933" s="140" t="e">
        <v>#N/A</v>
      </c>
      <c r="H933" s="140" t="s">
        <v>13</v>
      </c>
      <c r="I933" s="140" t="s">
        <v>3582</v>
      </c>
    </row>
    <row r="934" spans="1:13" hidden="1" x14ac:dyDescent="0.25">
      <c r="A934" s="50">
        <v>732</v>
      </c>
      <c r="B934" s="140" t="s">
        <v>40</v>
      </c>
      <c r="C934" s="140" t="s">
        <v>2399</v>
      </c>
      <c r="D934" s="140" t="s">
        <v>2400</v>
      </c>
      <c r="E934" s="140" t="s">
        <v>18</v>
      </c>
      <c r="F934" s="140" t="e">
        <v>#N/A</v>
      </c>
      <c r="G934" s="140" t="e">
        <v>#N/A</v>
      </c>
      <c r="H934" s="140" t="s">
        <v>13</v>
      </c>
      <c r="I934" s="140" t="s">
        <v>3582</v>
      </c>
    </row>
    <row r="935" spans="1:13" hidden="1" x14ac:dyDescent="0.25">
      <c r="A935" s="50">
        <v>733</v>
      </c>
      <c r="B935" s="140" t="s">
        <v>40</v>
      </c>
      <c r="C935" s="140" t="s">
        <v>837</v>
      </c>
      <c r="D935" s="140" t="s">
        <v>838</v>
      </c>
      <c r="E935" s="140" t="s">
        <v>18</v>
      </c>
      <c r="F935" s="140" t="e">
        <v>#N/A</v>
      </c>
      <c r="G935" s="140" t="e">
        <v>#N/A</v>
      </c>
      <c r="H935" s="140" t="s">
        <v>13</v>
      </c>
      <c r="I935" s="140" t="s">
        <v>3582</v>
      </c>
    </row>
    <row r="939" spans="1:13" x14ac:dyDescent="0.25">
      <c r="A939" s="64" t="s">
        <v>893</v>
      </c>
    </row>
    <row r="940" spans="1:13" x14ac:dyDescent="0.25">
      <c r="A940" s="1"/>
    </row>
    <row r="941" spans="1:13" x14ac:dyDescent="0.25">
      <c r="A941" s="225" t="s">
        <v>840</v>
      </c>
      <c r="B941" s="225" t="s">
        <v>3551</v>
      </c>
      <c r="C941" s="225" t="s">
        <v>3552</v>
      </c>
      <c r="D941" s="200" t="s">
        <v>14</v>
      </c>
      <c r="E941" s="200" t="s">
        <v>13</v>
      </c>
      <c r="F941" s="200" t="s">
        <v>899</v>
      </c>
      <c r="G941" s="200" t="s">
        <v>900</v>
      </c>
      <c r="H941" s="200" t="s">
        <v>901</v>
      </c>
      <c r="I941" s="200" t="s">
        <v>902</v>
      </c>
      <c r="J941" s="200" t="s">
        <v>895</v>
      </c>
      <c r="L941" s="200" t="s">
        <v>3480</v>
      </c>
      <c r="M941" s="200" t="s">
        <v>3479</v>
      </c>
    </row>
    <row r="942" spans="1:13" x14ac:dyDescent="0.25">
      <c r="A942" s="226"/>
      <c r="B942" s="226"/>
      <c r="C942" s="230"/>
      <c r="D942" s="200"/>
      <c r="E942" s="200"/>
      <c r="F942" s="200"/>
      <c r="G942" s="200"/>
      <c r="H942" s="200"/>
      <c r="I942" s="200"/>
      <c r="J942" s="200"/>
      <c r="L942" s="200"/>
      <c r="M942" s="200"/>
    </row>
    <row r="943" spans="1:13" x14ac:dyDescent="0.25">
      <c r="A943" s="140" t="s">
        <v>16</v>
      </c>
      <c r="B943" s="145">
        <v>46161</v>
      </c>
      <c r="C943" s="146" t="s">
        <v>3556</v>
      </c>
      <c r="D943" s="50">
        <v>4</v>
      </c>
      <c r="E943" s="50">
        <v>25</v>
      </c>
      <c r="F943" s="50">
        <v>0</v>
      </c>
      <c r="G943" s="50">
        <v>2</v>
      </c>
      <c r="H943" s="50">
        <v>0</v>
      </c>
      <c r="I943" s="50">
        <v>1</v>
      </c>
      <c r="J943" s="50">
        <v>32</v>
      </c>
      <c r="L943">
        <v>4</v>
      </c>
    </row>
    <row r="944" spans="1:13" x14ac:dyDescent="0.25">
      <c r="A944" s="140" t="s">
        <v>17</v>
      </c>
      <c r="B944" s="145">
        <v>46161</v>
      </c>
      <c r="C944" s="146" t="s">
        <v>3559</v>
      </c>
      <c r="D944" s="50">
        <v>203</v>
      </c>
      <c r="E944" s="50">
        <v>86</v>
      </c>
      <c r="F944" s="50">
        <v>17</v>
      </c>
      <c r="G944" s="50">
        <v>5</v>
      </c>
      <c r="H944" s="50">
        <v>0</v>
      </c>
      <c r="I944" s="50">
        <v>0</v>
      </c>
      <c r="J944" s="55">
        <v>311</v>
      </c>
      <c r="K944" t="s">
        <v>3579</v>
      </c>
    </row>
    <row r="945" spans="1:10" x14ac:dyDescent="0.25">
      <c r="A945" s="140" t="s">
        <v>744</v>
      </c>
      <c r="B945" s="145">
        <v>46161</v>
      </c>
      <c r="C945" s="146" t="s">
        <v>14</v>
      </c>
      <c r="D945" s="50">
        <v>11</v>
      </c>
      <c r="E945" s="50">
        <v>11</v>
      </c>
      <c r="F945" s="50">
        <v>2</v>
      </c>
      <c r="G945" s="50">
        <v>6</v>
      </c>
      <c r="H945" s="50">
        <v>0</v>
      </c>
      <c r="I945" s="50">
        <v>0</v>
      </c>
      <c r="J945" s="50">
        <v>30</v>
      </c>
    </row>
    <row r="946" spans="1:10" x14ac:dyDescent="0.25">
      <c r="A946" s="140" t="s">
        <v>856</v>
      </c>
      <c r="B946" s="145">
        <v>46161</v>
      </c>
      <c r="C946" s="146" t="s">
        <v>3556</v>
      </c>
      <c r="D946" s="50">
        <v>4</v>
      </c>
      <c r="E946" s="50">
        <v>25</v>
      </c>
      <c r="F946" s="50">
        <v>0</v>
      </c>
      <c r="G946" s="50">
        <v>1</v>
      </c>
      <c r="H946" s="50">
        <v>0</v>
      </c>
      <c r="I946" s="50">
        <v>0</v>
      </c>
      <c r="J946" s="50">
        <v>30</v>
      </c>
    </row>
    <row r="947" spans="1:10" x14ac:dyDescent="0.25">
      <c r="A947" s="140" t="s">
        <v>21</v>
      </c>
      <c r="B947" s="145">
        <v>46161</v>
      </c>
      <c r="C947" s="146" t="s">
        <v>13</v>
      </c>
      <c r="D947" s="50">
        <v>6</v>
      </c>
      <c r="E947" s="50">
        <v>33</v>
      </c>
      <c r="F947" s="50">
        <v>0</v>
      </c>
      <c r="G947" s="50">
        <v>1</v>
      </c>
      <c r="H947" s="50">
        <v>0</v>
      </c>
      <c r="I947" s="50">
        <v>1</v>
      </c>
      <c r="J947" s="50">
        <v>41</v>
      </c>
    </row>
    <row r="948" spans="1:10" x14ac:dyDescent="0.25">
      <c r="A948" s="140" t="s">
        <v>22</v>
      </c>
      <c r="B948" s="145">
        <v>45638</v>
      </c>
      <c r="C948" s="146" t="s">
        <v>3556</v>
      </c>
      <c r="D948" s="50">
        <v>2</v>
      </c>
      <c r="E948" s="50">
        <v>28</v>
      </c>
      <c r="F948" s="50">
        <v>1</v>
      </c>
      <c r="G948" s="50">
        <v>4</v>
      </c>
      <c r="H948" s="50">
        <v>1</v>
      </c>
      <c r="I948" s="50">
        <v>1</v>
      </c>
      <c r="J948" s="50">
        <v>37</v>
      </c>
    </row>
    <row r="949" spans="1:10" x14ac:dyDescent="0.25">
      <c r="A949" s="140" t="s">
        <v>868</v>
      </c>
      <c r="B949" s="147" t="s">
        <v>3570</v>
      </c>
      <c r="C949" s="146" t="s">
        <v>14</v>
      </c>
      <c r="D949" s="50">
        <v>9</v>
      </c>
      <c r="E949" s="50">
        <v>13</v>
      </c>
      <c r="F949" s="50">
        <v>2</v>
      </c>
      <c r="G949" s="50">
        <v>9</v>
      </c>
      <c r="H949" s="50">
        <v>0</v>
      </c>
      <c r="I949" s="50">
        <v>0</v>
      </c>
      <c r="J949" s="50">
        <v>33</v>
      </c>
    </row>
    <row r="950" spans="1:10" x14ac:dyDescent="0.25">
      <c r="A950" s="140" t="s">
        <v>24</v>
      </c>
      <c r="B950" s="147" t="s">
        <v>3565</v>
      </c>
      <c r="C950" s="146" t="s">
        <v>13</v>
      </c>
      <c r="D950" s="50">
        <v>10</v>
      </c>
      <c r="E950" s="50">
        <v>52</v>
      </c>
      <c r="F950" s="50">
        <v>2</v>
      </c>
      <c r="G950" s="50">
        <v>2</v>
      </c>
      <c r="H950" s="50">
        <v>0</v>
      </c>
      <c r="I950" s="50">
        <v>0</v>
      </c>
      <c r="J950" s="50">
        <v>66</v>
      </c>
    </row>
    <row r="951" spans="1:10" x14ac:dyDescent="0.25">
      <c r="A951" s="140" t="s">
        <v>25</v>
      </c>
      <c r="B951" s="147" t="s">
        <v>3573</v>
      </c>
      <c r="C951" s="146" t="s">
        <v>13</v>
      </c>
      <c r="D951" s="50">
        <v>6</v>
      </c>
      <c r="E951" s="50">
        <v>36</v>
      </c>
      <c r="F951" s="50">
        <v>1</v>
      </c>
      <c r="G951" s="50">
        <v>4</v>
      </c>
      <c r="H951" s="50">
        <v>0</v>
      </c>
      <c r="I951" s="50">
        <v>1</v>
      </c>
      <c r="J951" s="50">
        <v>48</v>
      </c>
    </row>
    <row r="952" spans="1:10" x14ac:dyDescent="0.25">
      <c r="A952" s="140" t="s">
        <v>878</v>
      </c>
      <c r="B952" s="145">
        <v>45485</v>
      </c>
      <c r="C952" s="146" t="s">
        <v>3556</v>
      </c>
      <c r="D952" s="50">
        <v>17</v>
      </c>
      <c r="E952" s="50">
        <v>30</v>
      </c>
      <c r="F952" s="50">
        <v>3</v>
      </c>
      <c r="G952" s="50">
        <v>6</v>
      </c>
      <c r="H952" s="50">
        <v>0</v>
      </c>
      <c r="I952" s="50">
        <v>0</v>
      </c>
      <c r="J952" s="50">
        <v>56</v>
      </c>
    </row>
    <row r="953" spans="1:10" x14ac:dyDescent="0.25">
      <c r="A953" s="140" t="s">
        <v>883</v>
      </c>
      <c r="B953" s="145">
        <v>45658</v>
      </c>
      <c r="C953" s="146" t="s">
        <v>13</v>
      </c>
      <c r="D953" s="50">
        <v>35</v>
      </c>
      <c r="E953" s="50">
        <v>88</v>
      </c>
      <c r="F953" s="50">
        <v>13</v>
      </c>
      <c r="G953" s="50">
        <v>47</v>
      </c>
      <c r="H953" s="50">
        <v>0</v>
      </c>
      <c r="I953" s="50">
        <v>0</v>
      </c>
      <c r="J953" s="50">
        <v>183</v>
      </c>
    </row>
    <row r="954" spans="1:10" x14ac:dyDescent="0.25">
      <c r="A954" s="96" t="s">
        <v>888</v>
      </c>
      <c r="B954" s="145" t="s">
        <v>12</v>
      </c>
      <c r="C954" s="146" t="s">
        <v>3556</v>
      </c>
      <c r="D954" s="50">
        <v>0</v>
      </c>
      <c r="E954" s="50">
        <v>0</v>
      </c>
      <c r="F954" s="50">
        <v>12</v>
      </c>
      <c r="G954" s="50">
        <v>41</v>
      </c>
      <c r="H954" s="50">
        <v>3</v>
      </c>
      <c r="I954" s="50">
        <v>0</v>
      </c>
      <c r="J954" s="50">
        <v>56</v>
      </c>
    </row>
    <row r="955" spans="1:10" x14ac:dyDescent="0.25">
      <c r="D955" s="50">
        <v>307</v>
      </c>
      <c r="E955" s="50">
        <v>427</v>
      </c>
      <c r="F955" s="50">
        <v>53</v>
      </c>
      <c r="G955" s="50">
        <v>128</v>
      </c>
      <c r="H955" s="50">
        <v>4</v>
      </c>
      <c r="I955" s="50">
        <v>4</v>
      </c>
      <c r="J955" s="103">
        <v>923</v>
      </c>
    </row>
    <row r="956" spans="1:10" x14ac:dyDescent="0.25">
      <c r="J956" s="160"/>
    </row>
    <row r="957" spans="1:10" x14ac:dyDescent="0.25">
      <c r="A957" s="140" t="s">
        <v>17</v>
      </c>
      <c r="B957" s="147" t="s">
        <v>3558</v>
      </c>
      <c r="C957" s="146" t="s">
        <v>3559</v>
      </c>
      <c r="D957" s="50">
        <v>203</v>
      </c>
      <c r="E957" s="50">
        <v>80</v>
      </c>
      <c r="F957" s="50">
        <v>17</v>
      </c>
      <c r="G957" s="50">
        <v>5</v>
      </c>
      <c r="H957" s="50">
        <v>0</v>
      </c>
      <c r="I957" s="50">
        <v>0</v>
      </c>
      <c r="J957" s="55">
        <v>305</v>
      </c>
    </row>
    <row r="958" spans="1:10" x14ac:dyDescent="0.25">
      <c r="J958" s="160"/>
    </row>
  </sheetData>
  <autoFilter ref="A201:I935" xr:uid="{CE41A002-2AF1-491A-B5D6-5A7267773029}">
    <filterColumn colId="4">
      <filters>
        <filter val="ASRI"/>
      </filters>
    </filterColumn>
    <filterColumn colId="5">
      <filters>
        <filter val="Procurement"/>
      </filters>
    </filterColumn>
  </autoFilter>
  <mergeCells count="69">
    <mergeCell ref="L941:L942"/>
    <mergeCell ref="M941:M942"/>
    <mergeCell ref="F941:F942"/>
    <mergeCell ref="G941:G942"/>
    <mergeCell ref="H941:H942"/>
    <mergeCell ref="I941:I942"/>
    <mergeCell ref="J941:J942"/>
    <mergeCell ref="A941:A942"/>
    <mergeCell ref="B941:B942"/>
    <mergeCell ref="C941:C942"/>
    <mergeCell ref="D941:D942"/>
    <mergeCell ref="E941:E942"/>
    <mergeCell ref="B184:M184"/>
    <mergeCell ref="A184:A185"/>
    <mergeCell ref="T145:AE145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L163:L164"/>
    <mergeCell ref="M163:M164"/>
    <mergeCell ref="C125:D125"/>
    <mergeCell ref="A127:A138"/>
    <mergeCell ref="A125:B126"/>
    <mergeCell ref="E125:J125"/>
    <mergeCell ref="A145:A146"/>
    <mergeCell ref="B145:B146"/>
    <mergeCell ref="C145:C146"/>
    <mergeCell ref="D145:D146"/>
    <mergeCell ref="G145:G146"/>
    <mergeCell ref="H145:S145"/>
    <mergeCell ref="M83:U83"/>
    <mergeCell ref="A4:A5"/>
    <mergeCell ref="A2:A3"/>
    <mergeCell ref="C14:C15"/>
    <mergeCell ref="A22:A23"/>
    <mergeCell ref="C22:C23"/>
    <mergeCell ref="A16:A17"/>
    <mergeCell ref="A14:A15"/>
    <mergeCell ref="A12:A13"/>
    <mergeCell ref="A10:A11"/>
    <mergeCell ref="A8:A9"/>
    <mergeCell ref="A6:A7"/>
    <mergeCell ref="A20:A21"/>
    <mergeCell ref="A18:A19"/>
    <mergeCell ref="F88:G88"/>
    <mergeCell ref="A83:I83"/>
    <mergeCell ref="D14:D15"/>
    <mergeCell ref="B14:B15"/>
    <mergeCell ref="E22:E23"/>
    <mergeCell ref="D22:D23"/>
    <mergeCell ref="A84:A85"/>
    <mergeCell ref="G84:H84"/>
    <mergeCell ref="E84:F84"/>
    <mergeCell ref="I84:I85"/>
    <mergeCell ref="D84:D85"/>
    <mergeCell ref="C84:C85"/>
    <mergeCell ref="B84:B85"/>
    <mergeCell ref="M90:U90"/>
    <mergeCell ref="M96:U96"/>
    <mergeCell ref="M102:U102"/>
    <mergeCell ref="J88:J89"/>
    <mergeCell ref="H88:I88"/>
  </mergeCells>
  <conditionalFormatting sqref="AA127:AA140">
    <cfRule type="cellIs" dxfId="0" priority="1" operator="lessThan">
      <formula>0</formula>
    </cfRule>
  </conditionalFormatting>
  <hyperlinks>
    <hyperlink ref="D754" r:id="rId5" display="mailto:spv.gs3@tamananggrekresidence.co.id" xr:uid="{36C1B459-9A64-4F20-9B56-94B180612A53}"/>
    <hyperlink ref="M2" r:id="rId6" display="mailto:bi.fincon@asri.co.id" xr:uid="{AABF98EA-5DC9-4677-8164-8BEAEEA059C7}"/>
    <hyperlink ref="M3" r:id="rId7" display="mailto:bi.rd@asri.co.id" xr:uid="{83B7C7F1-FFA1-43CC-9B3B-C5892AE75580}"/>
    <hyperlink ref="M4" r:id="rId8" display="mailto:bi.iabp@asri.co.id" xr:uid="{C559A205-BB84-4F6E-A288-8F1E0050BAD6}"/>
    <hyperlink ref="M5" r:id="rId9" display="mailto:bi.it@asri.co.id" xr:uid="{5E4E199D-5A93-40DE-BF8F-E74DD589E1DF}"/>
    <hyperlink ref="M6" r:id="rId10" display="mailto:bi.managers@asri.co.id" xr:uid="{23DBCE57-F01A-43D5-B249-E8E2C29EBC6B}"/>
    <hyperlink ref="M7" r:id="rId11" display="mailto:bi.bod@asri.co.id" xr:uid="{4D3281E4-6C4F-455C-A897-C29427284621}"/>
    <hyperlink ref="M8" r:id="rId12" display="mailto:alex.kusuma@asri.co.id" xr:uid="{42124617-7811-4A30-9B25-862F4C403D81}"/>
    <hyperlink ref="M9" r:id="rId13" display="mailto:bi.moi@asri.co.id" xr:uid="{1B3EDCCC-FEFE-426E-ABC3-F17D78AA0136}"/>
    <hyperlink ref="M10" r:id="rId14" display="mailto:bi.ashta@asri.co.id" xr:uid="{5A2C47C8-F062-4223-A866-C8991EF85DE0}"/>
    <hyperlink ref="M11" r:id="rId15" display="mailto:bi.ggp@asri.co.id" xr:uid="{A13E71E6-DFC4-43C2-810F-8AE6993C2772}"/>
    <hyperlink ref="M12" r:id="rId16" display="mailto:bi.hublife@asri.co.id" xr:uid="{C81A280F-8EA0-4860-81C4-7C4955012109}"/>
    <hyperlink ref="M13" r:id="rId17" display="mailto:bi.pika@asri.co.id" xr:uid="{E91F8AC3-C0E8-46D3-B035-2477DEDC9C9B}"/>
    <hyperlink ref="M14" r:id="rId18" display="mailto:bi.mjmall@asri.co.id" xr:uid="{B44C1A9A-7C51-4F7D-92CB-6F4D8AA656E7}"/>
    <hyperlink ref="M15" r:id="rId19" display="mailto:bi.district8@asri.co.id" xr:uid="{DD21C93D-3A40-4246-A6ED-C24116B6EF7F}"/>
    <hyperlink ref="M16" r:id="rId20" display="mailto:bi.mjpom@asri.co.id" xr:uid="{9C490672-8FD5-42E9-80D2-8E80790A1B87}"/>
    <hyperlink ref="M17" r:id="rId21" display="mailto:bi.tares@asri.co.id" xr:uid="{FE0811FC-15E5-4CFB-9FD4-3E79521B8AC3}"/>
    <hyperlink ref="M18" r:id="rId22" display="mailto:bi.fcc@asri.co.id" xr:uid="{097B5830-AF27-464F-88B5-9E7263C906D8}"/>
    <hyperlink ref="M19" r:id="rId23" display="mailto:bi.flix@asri.co.id" xr:uid="{353E2CC8-A2A5-4C8D-80A6-5E13C7BD1C2B}"/>
  </hyperlinks>
  <pageMargins left="0.7" right="0.7" top="0.75" bottom="0.75" header="0.3" footer="0.3"/>
  <drawing r:id="rId24"/>
  <legacyDrawing r:id="rId2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80C1-B993-4F4F-A17A-20AA7038ECD3}">
  <dimension ref="A1:U182"/>
  <sheetViews>
    <sheetView topLeftCell="F1" zoomScaleNormal="100" workbookViewId="0">
      <selection activeCell="J1" sqref="J1"/>
    </sheetView>
  </sheetViews>
  <sheetFormatPr defaultRowHeight="15" x14ac:dyDescent="0.25"/>
  <cols>
    <col min="1" max="1" width="5.42578125" customWidth="1"/>
    <col min="2" max="2" width="11" customWidth="1"/>
    <col min="3" max="3" width="15.42578125" customWidth="1"/>
    <col min="4" max="4" width="41.5703125" bestFit="1" customWidth="1"/>
    <col min="5" max="5" width="7.42578125" bestFit="1" customWidth="1"/>
    <col min="6" max="6" width="27" bestFit="1" customWidth="1"/>
    <col min="7" max="8" width="50.140625" bestFit="1" customWidth="1"/>
    <col min="9" max="9" width="15.42578125" customWidth="1"/>
    <col min="10" max="10" width="25.28515625" bestFit="1" customWidth="1"/>
    <col min="11" max="11" width="18.42578125" bestFit="1" customWidth="1"/>
    <col min="12" max="12" width="77" bestFit="1" customWidth="1"/>
    <col min="13" max="13" width="23.28515625" customWidth="1"/>
    <col min="14" max="14" width="10.7109375" bestFit="1" customWidth="1"/>
    <col min="15" max="15" width="29.42578125" bestFit="1" customWidth="1"/>
    <col min="16" max="16" width="25.42578125" customWidth="1"/>
    <col min="17" max="17" width="19.85546875" customWidth="1"/>
    <col min="19" max="19" width="16.5703125" bestFit="1" customWidth="1"/>
  </cols>
  <sheetData>
    <row r="1" spans="1:21" x14ac:dyDescent="0.25">
      <c r="A1" t="s">
        <v>3486</v>
      </c>
      <c r="B1" t="s">
        <v>3748</v>
      </c>
      <c r="C1" t="s">
        <v>3749</v>
      </c>
      <c r="D1" t="s">
        <v>3750</v>
      </c>
      <c r="E1" t="s">
        <v>914</v>
      </c>
      <c r="F1" t="s">
        <v>3751</v>
      </c>
      <c r="G1" t="s">
        <v>3752</v>
      </c>
      <c r="H1" t="s">
        <v>3753</v>
      </c>
      <c r="I1" t="s">
        <v>3754</v>
      </c>
      <c r="J1" t="s">
        <v>3755</v>
      </c>
      <c r="K1" t="s">
        <v>3756</v>
      </c>
      <c r="L1" t="s">
        <v>3757</v>
      </c>
      <c r="M1" t="s">
        <v>3758</v>
      </c>
      <c r="N1" t="s">
        <v>3759</v>
      </c>
      <c r="O1" t="s">
        <v>3509</v>
      </c>
      <c r="P1" t="s">
        <v>3760</v>
      </c>
      <c r="Q1" t="s">
        <v>3761</v>
      </c>
      <c r="R1" t="s">
        <v>3496</v>
      </c>
      <c r="S1" t="s">
        <v>3762</v>
      </c>
      <c r="T1" t="s">
        <v>3763</v>
      </c>
      <c r="U1" t="s">
        <v>2443</v>
      </c>
    </row>
    <row r="2" spans="1:21" x14ac:dyDescent="0.25">
      <c r="A2">
        <v>1</v>
      </c>
      <c r="B2" s="101">
        <v>45658</v>
      </c>
      <c r="C2" t="s">
        <v>982</v>
      </c>
      <c r="D2" t="s">
        <v>802</v>
      </c>
      <c r="E2" t="s">
        <v>3764</v>
      </c>
      <c r="F2" t="s">
        <v>3765</v>
      </c>
      <c r="G2" t="s">
        <v>3766</v>
      </c>
      <c r="H2" t="s">
        <v>3766</v>
      </c>
      <c r="K2" t="s">
        <v>3767</v>
      </c>
      <c r="L2" t="s">
        <v>3768</v>
      </c>
      <c r="M2" t="s">
        <v>3450</v>
      </c>
      <c r="N2" t="s">
        <v>3769</v>
      </c>
      <c r="O2" t="s">
        <v>3451</v>
      </c>
      <c r="P2" t="s">
        <v>3770</v>
      </c>
      <c r="Q2" t="s">
        <v>3771</v>
      </c>
      <c r="R2" t="s">
        <v>3479</v>
      </c>
      <c r="T2">
        <f>IF(Table4[[#This Row],[LICENSE O365]]="BASIC",'License All Site'!$F$124,'License All Site'!$E$124)</f>
        <v>49000</v>
      </c>
      <c r="U2">
        <f>Table4[[#This Row],[PRICE]]*Table4[[#This Row],[ACTIVE MONTH]]</f>
        <v>0</v>
      </c>
    </row>
    <row r="3" spans="1:21" x14ac:dyDescent="0.25">
      <c r="A3">
        <v>2</v>
      </c>
      <c r="B3" s="101">
        <v>45658</v>
      </c>
      <c r="C3" t="s">
        <v>982</v>
      </c>
      <c r="D3" t="s">
        <v>3772</v>
      </c>
      <c r="E3" t="s">
        <v>3773</v>
      </c>
      <c r="F3" t="s">
        <v>3774</v>
      </c>
      <c r="G3" t="s">
        <v>3766</v>
      </c>
      <c r="H3" t="s">
        <v>3766</v>
      </c>
      <c r="K3" t="s">
        <v>3775</v>
      </c>
      <c r="L3" t="s">
        <v>3690</v>
      </c>
      <c r="M3" t="s">
        <v>3450</v>
      </c>
      <c r="N3" t="s">
        <v>3769</v>
      </c>
      <c r="O3" t="s">
        <v>3451</v>
      </c>
      <c r="P3" t="s">
        <v>3770</v>
      </c>
      <c r="Q3" t="s">
        <v>3771</v>
      </c>
      <c r="R3" t="s">
        <v>3480</v>
      </c>
      <c r="T3">
        <f>IF(Table4[[#This Row],[LICENSE O365]]="BASIC",'License All Site'!$F$124,'License All Site'!$E$124)</f>
        <v>109000</v>
      </c>
      <c r="U3">
        <f>Table4[[#This Row],[PRICE]]*Table4[[#This Row],[ACTIVE MONTH]]</f>
        <v>0</v>
      </c>
    </row>
    <row r="4" spans="1:21" x14ac:dyDescent="0.25">
      <c r="A4">
        <v>3</v>
      </c>
      <c r="B4" s="101">
        <v>45658</v>
      </c>
      <c r="C4" t="s">
        <v>982</v>
      </c>
      <c r="D4" t="s">
        <v>820</v>
      </c>
      <c r="E4" t="s">
        <v>3776</v>
      </c>
      <c r="F4" t="s">
        <v>3777</v>
      </c>
      <c r="G4" t="s">
        <v>3778</v>
      </c>
      <c r="H4" t="s">
        <v>3778</v>
      </c>
      <c r="K4" t="s">
        <v>3779</v>
      </c>
      <c r="L4" t="s">
        <v>3780</v>
      </c>
      <c r="M4" t="s">
        <v>3450</v>
      </c>
      <c r="N4" t="s">
        <v>3781</v>
      </c>
      <c r="O4" t="s">
        <v>3451</v>
      </c>
      <c r="P4" t="s">
        <v>3782</v>
      </c>
      <c r="Q4" t="s">
        <v>3771</v>
      </c>
      <c r="R4" t="s">
        <v>3479</v>
      </c>
      <c r="T4">
        <f>IF(Table4[[#This Row],[LICENSE O365]]="BASIC",'License All Site'!$F$124,'License All Site'!$E$124)</f>
        <v>49000</v>
      </c>
      <c r="U4">
        <f>Table4[[#This Row],[PRICE]]*Table4[[#This Row],[ACTIVE MONTH]]</f>
        <v>0</v>
      </c>
    </row>
    <row r="5" spans="1:21" x14ac:dyDescent="0.25">
      <c r="A5">
        <v>4</v>
      </c>
      <c r="B5" s="101">
        <v>45658</v>
      </c>
      <c r="C5" t="s">
        <v>982</v>
      </c>
      <c r="D5" t="s">
        <v>806</v>
      </c>
      <c r="E5" t="s">
        <v>3783</v>
      </c>
      <c r="F5" t="s">
        <v>3784</v>
      </c>
      <c r="G5" t="s">
        <v>3778</v>
      </c>
      <c r="H5" t="s">
        <v>3778</v>
      </c>
      <c r="K5" t="s">
        <v>3767</v>
      </c>
      <c r="L5" t="s">
        <v>3710</v>
      </c>
      <c r="M5" t="s">
        <v>3450</v>
      </c>
      <c r="N5" t="s">
        <v>3781</v>
      </c>
      <c r="O5" t="s">
        <v>3451</v>
      </c>
      <c r="P5" t="s">
        <v>3782</v>
      </c>
      <c r="Q5" t="s">
        <v>3771</v>
      </c>
      <c r="R5" t="s">
        <v>3479</v>
      </c>
      <c r="T5">
        <f>IF(Table4[[#This Row],[LICENSE O365]]="BASIC",'License All Site'!$F$124,'License All Site'!$E$124)</f>
        <v>49000</v>
      </c>
      <c r="U5">
        <f>Table4[[#This Row],[PRICE]]*Table4[[#This Row],[ACTIVE MONTH]]</f>
        <v>0</v>
      </c>
    </row>
    <row r="6" spans="1:21" x14ac:dyDescent="0.25">
      <c r="A6">
        <v>5</v>
      </c>
      <c r="B6" s="101">
        <v>45658</v>
      </c>
      <c r="C6" t="s">
        <v>982</v>
      </c>
      <c r="D6" t="s">
        <v>2247</v>
      </c>
      <c r="E6" t="s">
        <v>3785</v>
      </c>
      <c r="F6" t="s">
        <v>3786</v>
      </c>
      <c r="G6" t="s">
        <v>3766</v>
      </c>
      <c r="H6" t="s">
        <v>3766</v>
      </c>
      <c r="K6" t="s">
        <v>3787</v>
      </c>
      <c r="L6" t="s">
        <v>3730</v>
      </c>
      <c r="M6" t="s">
        <v>3450</v>
      </c>
      <c r="N6" t="s">
        <v>3769</v>
      </c>
      <c r="O6" t="s">
        <v>3451</v>
      </c>
      <c r="P6" t="s">
        <v>3770</v>
      </c>
      <c r="Q6" t="s">
        <v>3771</v>
      </c>
      <c r="R6" t="s">
        <v>3480</v>
      </c>
      <c r="T6">
        <f>IF(Table4[[#This Row],[LICENSE O365]]="BASIC",'License All Site'!$F$124,'License All Site'!$E$124)</f>
        <v>109000</v>
      </c>
      <c r="U6">
        <f>Table4[[#This Row],[PRICE]]*Table4[[#This Row],[ACTIVE MONTH]]</f>
        <v>0</v>
      </c>
    </row>
    <row r="7" spans="1:21" x14ac:dyDescent="0.25">
      <c r="A7">
        <v>6</v>
      </c>
      <c r="B7" s="101">
        <v>45658</v>
      </c>
      <c r="C7" t="s">
        <v>982</v>
      </c>
      <c r="D7" t="s">
        <v>2247</v>
      </c>
      <c r="E7" t="s">
        <v>3788</v>
      </c>
      <c r="F7" t="s">
        <v>3789</v>
      </c>
      <c r="G7" t="s">
        <v>3778</v>
      </c>
      <c r="H7" t="s">
        <v>3778</v>
      </c>
      <c r="K7" t="s">
        <v>3790</v>
      </c>
      <c r="L7" t="s">
        <v>3791</v>
      </c>
      <c r="M7" t="s">
        <v>3450</v>
      </c>
      <c r="N7" t="s">
        <v>3792</v>
      </c>
      <c r="O7" t="s">
        <v>3451</v>
      </c>
      <c r="P7" t="s">
        <v>3782</v>
      </c>
      <c r="Q7" t="s">
        <v>3771</v>
      </c>
      <c r="R7" t="s">
        <v>3480</v>
      </c>
      <c r="T7">
        <f>IF(Table4[[#This Row],[LICENSE O365]]="BASIC",'License All Site'!$F$124,'License All Site'!$E$124)</f>
        <v>109000</v>
      </c>
      <c r="U7">
        <f>Table4[[#This Row],[PRICE]]*Table4[[#This Row],[ACTIVE MONTH]]</f>
        <v>0</v>
      </c>
    </row>
    <row r="8" spans="1:21" x14ac:dyDescent="0.25">
      <c r="A8">
        <v>7</v>
      </c>
      <c r="B8" s="101">
        <v>45658</v>
      </c>
      <c r="C8" t="s">
        <v>982</v>
      </c>
      <c r="D8" t="s">
        <v>2247</v>
      </c>
      <c r="E8" t="s">
        <v>3793</v>
      </c>
      <c r="F8" t="s">
        <v>3794</v>
      </c>
      <c r="G8" t="s">
        <v>3778</v>
      </c>
      <c r="H8" t="s">
        <v>3778</v>
      </c>
      <c r="K8" t="s">
        <v>3775</v>
      </c>
      <c r="L8" t="s">
        <v>3795</v>
      </c>
      <c r="M8" t="s">
        <v>3450</v>
      </c>
      <c r="N8" t="s">
        <v>3792</v>
      </c>
      <c r="O8" t="s">
        <v>3451</v>
      </c>
      <c r="P8" t="s">
        <v>3782</v>
      </c>
      <c r="Q8" t="s">
        <v>3771</v>
      </c>
      <c r="R8" t="s">
        <v>3479</v>
      </c>
      <c r="T8">
        <f>IF(Table4[[#This Row],[LICENSE O365]]="BASIC",'License All Site'!$F$124,'License All Site'!$E$124)</f>
        <v>49000</v>
      </c>
      <c r="U8">
        <f>Table4[[#This Row],[PRICE]]*Table4[[#This Row],[ACTIVE MONTH]]</f>
        <v>0</v>
      </c>
    </row>
    <row r="9" spans="1:21" x14ac:dyDescent="0.25">
      <c r="A9">
        <v>8</v>
      </c>
      <c r="B9" s="101">
        <v>45658</v>
      </c>
      <c r="C9" t="s">
        <v>982</v>
      </c>
      <c r="D9" t="s">
        <v>2247</v>
      </c>
      <c r="E9" t="s">
        <v>3796</v>
      </c>
      <c r="F9" t="s">
        <v>3797</v>
      </c>
      <c r="G9" t="s">
        <v>3778</v>
      </c>
      <c r="H9" t="s">
        <v>3778</v>
      </c>
      <c r="K9" t="s">
        <v>3775</v>
      </c>
      <c r="L9" t="s">
        <v>3795</v>
      </c>
      <c r="M9" t="s">
        <v>3450</v>
      </c>
      <c r="N9" t="s">
        <v>3792</v>
      </c>
      <c r="O9" t="s">
        <v>3451</v>
      </c>
      <c r="P9" t="s">
        <v>3782</v>
      </c>
      <c r="Q9" t="s">
        <v>3771</v>
      </c>
      <c r="R9" t="s">
        <v>3479</v>
      </c>
      <c r="T9">
        <f>IF(Table4[[#This Row],[LICENSE O365]]="BASIC",'License All Site'!$F$124,'License All Site'!$E$124)</f>
        <v>49000</v>
      </c>
      <c r="U9">
        <f>Table4[[#This Row],[PRICE]]*Table4[[#This Row],[ACTIVE MONTH]]</f>
        <v>0</v>
      </c>
    </row>
    <row r="10" spans="1:21" x14ac:dyDescent="0.25">
      <c r="A10">
        <v>9</v>
      </c>
      <c r="B10" s="101">
        <v>45658</v>
      </c>
      <c r="C10" t="s">
        <v>982</v>
      </c>
      <c r="D10" t="s">
        <v>2247</v>
      </c>
      <c r="E10" t="s">
        <v>3798</v>
      </c>
      <c r="F10" t="s">
        <v>3799</v>
      </c>
      <c r="G10" t="s">
        <v>3778</v>
      </c>
      <c r="H10" t="s">
        <v>3778</v>
      </c>
      <c r="K10" t="s">
        <v>3775</v>
      </c>
      <c r="L10" t="s">
        <v>3795</v>
      </c>
      <c r="M10" t="s">
        <v>3450</v>
      </c>
      <c r="N10" t="s">
        <v>3792</v>
      </c>
      <c r="O10" t="s">
        <v>3451</v>
      </c>
      <c r="P10" t="s">
        <v>3782</v>
      </c>
      <c r="Q10" t="s">
        <v>3771</v>
      </c>
      <c r="R10" t="s">
        <v>3479</v>
      </c>
      <c r="T10">
        <f>IF(Table4[[#This Row],[LICENSE O365]]="BASIC",'License All Site'!$F$124,'License All Site'!$E$124)</f>
        <v>49000</v>
      </c>
      <c r="U10">
        <f>Table4[[#This Row],[PRICE]]*Table4[[#This Row],[ACTIVE MONTH]]</f>
        <v>0</v>
      </c>
    </row>
    <row r="11" spans="1:21" x14ac:dyDescent="0.25">
      <c r="A11">
        <v>10</v>
      </c>
      <c r="B11" s="101">
        <v>45658</v>
      </c>
      <c r="C11" t="s">
        <v>982</v>
      </c>
      <c r="D11" t="s">
        <v>2247</v>
      </c>
      <c r="E11" t="s">
        <v>3800</v>
      </c>
      <c r="F11" t="s">
        <v>3801</v>
      </c>
      <c r="G11" t="s">
        <v>3778</v>
      </c>
      <c r="H11" t="s">
        <v>3778</v>
      </c>
      <c r="K11" t="s">
        <v>3775</v>
      </c>
      <c r="L11" t="s">
        <v>3795</v>
      </c>
      <c r="M11" t="s">
        <v>3450</v>
      </c>
      <c r="N11" t="s">
        <v>3792</v>
      </c>
      <c r="O11" t="s">
        <v>3451</v>
      </c>
      <c r="P11" t="s">
        <v>3782</v>
      </c>
      <c r="Q11" t="s">
        <v>3771</v>
      </c>
      <c r="R11" t="s">
        <v>3479</v>
      </c>
      <c r="T11">
        <f>IF(Table4[[#This Row],[LICENSE O365]]="BASIC",'License All Site'!$F$124,'License All Site'!$E$124)</f>
        <v>49000</v>
      </c>
      <c r="U11">
        <f>Table4[[#This Row],[PRICE]]*Table4[[#This Row],[ACTIVE MONTH]]</f>
        <v>0</v>
      </c>
    </row>
    <row r="12" spans="1:21" x14ac:dyDescent="0.25">
      <c r="A12">
        <v>11</v>
      </c>
      <c r="B12" s="101">
        <v>45658</v>
      </c>
      <c r="C12" t="s">
        <v>982</v>
      </c>
      <c r="D12" t="s">
        <v>2247</v>
      </c>
      <c r="E12" t="s">
        <v>3802</v>
      </c>
      <c r="F12" t="s">
        <v>3803</v>
      </c>
      <c r="G12" t="s">
        <v>3778</v>
      </c>
      <c r="H12" t="s">
        <v>3778</v>
      </c>
      <c r="K12" t="s">
        <v>3775</v>
      </c>
      <c r="L12" t="s">
        <v>3795</v>
      </c>
      <c r="M12" t="s">
        <v>3450</v>
      </c>
      <c r="N12" t="s">
        <v>3792</v>
      </c>
      <c r="O12" t="s">
        <v>3451</v>
      </c>
      <c r="P12" t="s">
        <v>3782</v>
      </c>
      <c r="Q12" t="s">
        <v>3771</v>
      </c>
      <c r="R12" t="s">
        <v>3479</v>
      </c>
      <c r="T12">
        <f>IF(Table4[[#This Row],[LICENSE O365]]="BASIC",'License All Site'!$F$124,'License All Site'!$E$124)</f>
        <v>49000</v>
      </c>
      <c r="U12">
        <f>Table4[[#This Row],[PRICE]]*Table4[[#This Row],[ACTIVE MONTH]]</f>
        <v>0</v>
      </c>
    </row>
    <row r="13" spans="1:21" x14ac:dyDescent="0.25">
      <c r="A13">
        <v>12</v>
      </c>
      <c r="B13" s="101">
        <v>45658</v>
      </c>
      <c r="C13" t="s">
        <v>982</v>
      </c>
      <c r="D13" t="s">
        <v>2247</v>
      </c>
      <c r="E13" t="s">
        <v>3804</v>
      </c>
      <c r="F13" t="s">
        <v>3805</v>
      </c>
      <c r="G13" t="s">
        <v>3778</v>
      </c>
      <c r="H13" t="s">
        <v>3778</v>
      </c>
      <c r="K13" t="s">
        <v>3775</v>
      </c>
      <c r="L13" t="s">
        <v>3795</v>
      </c>
      <c r="M13" t="s">
        <v>3450</v>
      </c>
      <c r="N13" t="s">
        <v>3792</v>
      </c>
      <c r="O13" t="s">
        <v>3451</v>
      </c>
      <c r="P13" t="s">
        <v>3782</v>
      </c>
      <c r="Q13" t="s">
        <v>3771</v>
      </c>
      <c r="R13" t="s">
        <v>3479</v>
      </c>
      <c r="T13">
        <f>IF(Table4[[#This Row],[LICENSE O365]]="BASIC",'License All Site'!$F$124,'License All Site'!$E$124)</f>
        <v>49000</v>
      </c>
      <c r="U13">
        <f>Table4[[#This Row],[PRICE]]*Table4[[#This Row],[ACTIVE MONTH]]</f>
        <v>0</v>
      </c>
    </row>
    <row r="14" spans="1:21" x14ac:dyDescent="0.25">
      <c r="A14">
        <v>13</v>
      </c>
      <c r="B14" s="101">
        <v>45658</v>
      </c>
      <c r="C14" t="s">
        <v>982</v>
      </c>
      <c r="D14" t="s">
        <v>2247</v>
      </c>
      <c r="E14" t="s">
        <v>3806</v>
      </c>
      <c r="F14" t="s">
        <v>3807</v>
      </c>
      <c r="G14" t="s">
        <v>3778</v>
      </c>
      <c r="H14" t="s">
        <v>3778</v>
      </c>
      <c r="K14" t="s">
        <v>3775</v>
      </c>
      <c r="L14" t="s">
        <v>3795</v>
      </c>
      <c r="M14" t="s">
        <v>3450</v>
      </c>
      <c r="N14" t="s">
        <v>3792</v>
      </c>
      <c r="O14" t="s">
        <v>3451</v>
      </c>
      <c r="P14" t="s">
        <v>3782</v>
      </c>
      <c r="Q14" t="s">
        <v>3771</v>
      </c>
      <c r="R14" t="s">
        <v>3479</v>
      </c>
      <c r="T14">
        <f>IF(Table4[[#This Row],[LICENSE O365]]="BASIC",'License All Site'!$F$124,'License All Site'!$E$124)</f>
        <v>49000</v>
      </c>
      <c r="U14">
        <f>Table4[[#This Row],[PRICE]]*Table4[[#This Row],[ACTIVE MONTH]]</f>
        <v>0</v>
      </c>
    </row>
    <row r="15" spans="1:21" x14ac:dyDescent="0.25">
      <c r="A15">
        <v>14</v>
      </c>
      <c r="B15" s="101">
        <v>45658</v>
      </c>
      <c r="C15" t="s">
        <v>982</v>
      </c>
      <c r="D15" t="s">
        <v>749</v>
      </c>
      <c r="E15" t="s">
        <v>3808</v>
      </c>
      <c r="F15" t="s">
        <v>3809</v>
      </c>
      <c r="G15" t="s">
        <v>3778</v>
      </c>
      <c r="H15" t="s">
        <v>3778</v>
      </c>
      <c r="K15" t="s">
        <v>3787</v>
      </c>
      <c r="L15" t="s">
        <v>3810</v>
      </c>
      <c r="M15" t="s">
        <v>3450</v>
      </c>
      <c r="N15" t="s">
        <v>3781</v>
      </c>
      <c r="O15" t="s">
        <v>3451</v>
      </c>
      <c r="P15" t="s">
        <v>3782</v>
      </c>
      <c r="Q15" t="s">
        <v>3771</v>
      </c>
      <c r="R15" t="s">
        <v>3480</v>
      </c>
      <c r="T15">
        <f>IF(Table4[[#This Row],[LICENSE O365]]="BASIC",'License All Site'!$F$124,'License All Site'!$E$124)</f>
        <v>109000</v>
      </c>
      <c r="U15">
        <f>Table4[[#This Row],[PRICE]]*Table4[[#This Row],[ACTIVE MONTH]]</f>
        <v>0</v>
      </c>
    </row>
    <row r="16" spans="1:21" x14ac:dyDescent="0.25">
      <c r="A16">
        <v>15</v>
      </c>
      <c r="B16" s="101">
        <v>45658</v>
      </c>
      <c r="C16" t="s">
        <v>982</v>
      </c>
      <c r="D16" t="s">
        <v>749</v>
      </c>
      <c r="E16" t="s">
        <v>3811</v>
      </c>
      <c r="F16" t="s">
        <v>3812</v>
      </c>
      <c r="G16" t="s">
        <v>3778</v>
      </c>
      <c r="H16" t="s">
        <v>3778</v>
      </c>
      <c r="K16" t="s">
        <v>3790</v>
      </c>
      <c r="L16" t="s">
        <v>3813</v>
      </c>
      <c r="M16" t="s">
        <v>3450</v>
      </c>
      <c r="N16" t="s">
        <v>3781</v>
      </c>
      <c r="O16" t="s">
        <v>3451</v>
      </c>
      <c r="P16" t="s">
        <v>3782</v>
      </c>
      <c r="Q16" t="s">
        <v>3771</v>
      </c>
      <c r="R16" t="s">
        <v>3480</v>
      </c>
      <c r="T16">
        <f>IF(Table4[[#This Row],[LICENSE O365]]="BASIC",'License All Site'!$F$124,'License All Site'!$E$124)</f>
        <v>109000</v>
      </c>
      <c r="U16">
        <f>Table4[[#This Row],[PRICE]]*Table4[[#This Row],[ACTIVE MONTH]]</f>
        <v>0</v>
      </c>
    </row>
    <row r="17" spans="1:21" x14ac:dyDescent="0.25">
      <c r="A17">
        <v>16</v>
      </c>
      <c r="B17" s="101">
        <v>45658</v>
      </c>
      <c r="C17" t="s">
        <v>982</v>
      </c>
      <c r="D17" t="s">
        <v>749</v>
      </c>
      <c r="E17" t="s">
        <v>3814</v>
      </c>
      <c r="F17" t="s">
        <v>3815</v>
      </c>
      <c r="G17" t="s">
        <v>3778</v>
      </c>
      <c r="H17" t="s">
        <v>3778</v>
      </c>
      <c r="K17" t="s">
        <v>3767</v>
      </c>
      <c r="L17" t="s">
        <v>2131</v>
      </c>
      <c r="M17" t="s">
        <v>3450</v>
      </c>
      <c r="N17" t="s">
        <v>3792</v>
      </c>
      <c r="O17" t="s">
        <v>3451</v>
      </c>
      <c r="P17" t="s">
        <v>3782</v>
      </c>
      <c r="Q17" t="s">
        <v>3771</v>
      </c>
      <c r="R17" t="s">
        <v>3479</v>
      </c>
      <c r="T17">
        <f>IF(Table4[[#This Row],[LICENSE O365]]="BASIC",'License All Site'!$F$124,'License All Site'!$E$124)</f>
        <v>49000</v>
      </c>
      <c r="U17">
        <f>Table4[[#This Row],[PRICE]]*Table4[[#This Row],[ACTIVE MONTH]]</f>
        <v>0</v>
      </c>
    </row>
    <row r="18" spans="1:21" x14ac:dyDescent="0.25">
      <c r="A18">
        <v>17</v>
      </c>
      <c r="B18" s="101">
        <v>45658</v>
      </c>
      <c r="C18" t="s">
        <v>982</v>
      </c>
      <c r="D18" t="s">
        <v>749</v>
      </c>
      <c r="E18" t="s">
        <v>3816</v>
      </c>
      <c r="F18" t="s">
        <v>3817</v>
      </c>
      <c r="G18" t="s">
        <v>3778</v>
      </c>
      <c r="H18" t="s">
        <v>3778</v>
      </c>
      <c r="K18" t="s">
        <v>3775</v>
      </c>
      <c r="L18" t="s">
        <v>3818</v>
      </c>
      <c r="M18" t="s">
        <v>3450</v>
      </c>
      <c r="N18" t="s">
        <v>3792</v>
      </c>
      <c r="O18" t="s">
        <v>3451</v>
      </c>
      <c r="P18" t="s">
        <v>3782</v>
      </c>
      <c r="Q18" t="s">
        <v>3771</v>
      </c>
      <c r="R18" t="s">
        <v>3479</v>
      </c>
      <c r="T18">
        <f>IF(Table4[[#This Row],[LICENSE O365]]="BASIC",'License All Site'!$F$124,'License All Site'!$E$124)</f>
        <v>49000</v>
      </c>
      <c r="U18">
        <f>Table4[[#This Row],[PRICE]]*Table4[[#This Row],[ACTIVE MONTH]]</f>
        <v>0</v>
      </c>
    </row>
    <row r="19" spans="1:21" x14ac:dyDescent="0.25">
      <c r="A19">
        <v>18</v>
      </c>
      <c r="B19" s="101">
        <v>45658</v>
      </c>
      <c r="C19" t="s">
        <v>982</v>
      </c>
      <c r="D19" t="s">
        <v>749</v>
      </c>
      <c r="E19" t="s">
        <v>3819</v>
      </c>
      <c r="F19" t="s">
        <v>3820</v>
      </c>
      <c r="G19" t="s">
        <v>3778</v>
      </c>
      <c r="H19" t="s">
        <v>3778</v>
      </c>
      <c r="K19" t="s">
        <v>3775</v>
      </c>
      <c r="L19" t="s">
        <v>3818</v>
      </c>
      <c r="M19" t="s">
        <v>3450</v>
      </c>
      <c r="N19" t="s">
        <v>3792</v>
      </c>
      <c r="O19" t="s">
        <v>3451</v>
      </c>
      <c r="P19" t="s">
        <v>3782</v>
      </c>
      <c r="Q19" t="s">
        <v>3771</v>
      </c>
      <c r="R19" t="s">
        <v>3479</v>
      </c>
      <c r="T19">
        <f>IF(Table4[[#This Row],[LICENSE O365]]="BASIC",'License All Site'!$F$124,'License All Site'!$E$124)</f>
        <v>49000</v>
      </c>
      <c r="U19">
        <f>Table4[[#This Row],[PRICE]]*Table4[[#This Row],[ACTIVE MONTH]]</f>
        <v>0</v>
      </c>
    </row>
    <row r="20" spans="1:21" x14ac:dyDescent="0.25">
      <c r="A20">
        <v>19</v>
      </c>
      <c r="B20" s="101">
        <v>45658</v>
      </c>
      <c r="C20" t="s">
        <v>982</v>
      </c>
      <c r="D20" t="s">
        <v>749</v>
      </c>
      <c r="E20" t="s">
        <v>3821</v>
      </c>
      <c r="F20" t="s">
        <v>3822</v>
      </c>
      <c r="G20" t="s">
        <v>3778</v>
      </c>
      <c r="H20" t="s">
        <v>3778</v>
      </c>
      <c r="K20" t="s">
        <v>3775</v>
      </c>
      <c r="L20" t="s">
        <v>3818</v>
      </c>
      <c r="M20" t="s">
        <v>3450</v>
      </c>
      <c r="N20" t="s">
        <v>3781</v>
      </c>
      <c r="O20" t="s">
        <v>3451</v>
      </c>
      <c r="P20" t="s">
        <v>3782</v>
      </c>
      <c r="Q20" t="s">
        <v>3771</v>
      </c>
      <c r="R20" t="s">
        <v>3479</v>
      </c>
      <c r="T20">
        <f>IF(Table4[[#This Row],[LICENSE O365]]="BASIC",'License All Site'!$F$124,'License All Site'!$E$124)</f>
        <v>49000</v>
      </c>
      <c r="U20">
        <f>Table4[[#This Row],[PRICE]]*Table4[[#This Row],[ACTIVE MONTH]]</f>
        <v>0</v>
      </c>
    </row>
    <row r="21" spans="1:21" x14ac:dyDescent="0.25">
      <c r="A21">
        <v>20</v>
      </c>
      <c r="B21" s="101">
        <v>45658</v>
      </c>
      <c r="C21" t="s">
        <v>982</v>
      </c>
      <c r="D21" t="s">
        <v>749</v>
      </c>
      <c r="E21" t="s">
        <v>3823</v>
      </c>
      <c r="F21" t="s">
        <v>3824</v>
      </c>
      <c r="G21" t="s">
        <v>3778</v>
      </c>
      <c r="H21" t="s">
        <v>3778</v>
      </c>
      <c r="K21" t="s">
        <v>3775</v>
      </c>
      <c r="L21" t="s">
        <v>3818</v>
      </c>
      <c r="M21" t="s">
        <v>3450</v>
      </c>
      <c r="N21" t="s">
        <v>3781</v>
      </c>
      <c r="O21" t="s">
        <v>3451</v>
      </c>
      <c r="P21" t="s">
        <v>3782</v>
      </c>
      <c r="Q21" t="s">
        <v>3771</v>
      </c>
      <c r="R21" t="s">
        <v>3479</v>
      </c>
      <c r="T21">
        <f>IF(Table4[[#This Row],[LICENSE O365]]="BASIC",'License All Site'!$F$124,'License All Site'!$E$124)</f>
        <v>49000</v>
      </c>
      <c r="U21">
        <f>Table4[[#This Row],[PRICE]]*Table4[[#This Row],[ACTIVE MONTH]]</f>
        <v>0</v>
      </c>
    </row>
    <row r="22" spans="1:21" x14ac:dyDescent="0.25">
      <c r="A22">
        <v>21</v>
      </c>
      <c r="B22" s="101">
        <v>45658</v>
      </c>
      <c r="C22" t="s">
        <v>982</v>
      </c>
      <c r="D22" t="s">
        <v>749</v>
      </c>
      <c r="E22" t="s">
        <v>3825</v>
      </c>
      <c r="F22" t="s">
        <v>3826</v>
      </c>
      <c r="G22" t="s">
        <v>3778</v>
      </c>
      <c r="H22" t="s">
        <v>3778</v>
      </c>
      <c r="K22" t="s">
        <v>3775</v>
      </c>
      <c r="L22" t="s">
        <v>3818</v>
      </c>
      <c r="M22" t="s">
        <v>3450</v>
      </c>
      <c r="N22" t="s">
        <v>3781</v>
      </c>
      <c r="O22" t="s">
        <v>3451</v>
      </c>
      <c r="P22" t="s">
        <v>3782</v>
      </c>
      <c r="Q22" t="s">
        <v>3771</v>
      </c>
      <c r="R22" t="s">
        <v>3479</v>
      </c>
      <c r="T22">
        <f>IF(Table4[[#This Row],[LICENSE O365]]="BASIC",'License All Site'!$F$124,'License All Site'!$E$124)</f>
        <v>49000</v>
      </c>
      <c r="U22">
        <f>Table4[[#This Row],[PRICE]]*Table4[[#This Row],[ACTIVE MONTH]]</f>
        <v>0</v>
      </c>
    </row>
    <row r="23" spans="1:21" x14ac:dyDescent="0.25">
      <c r="A23">
        <v>22</v>
      </c>
      <c r="B23" s="101">
        <v>45658</v>
      </c>
      <c r="C23" t="s">
        <v>982</v>
      </c>
      <c r="D23" t="s">
        <v>3827</v>
      </c>
      <c r="E23" t="s">
        <v>3828</v>
      </c>
      <c r="F23" t="s">
        <v>3829</v>
      </c>
      <c r="G23" t="s">
        <v>3778</v>
      </c>
      <c r="H23" t="s">
        <v>3778</v>
      </c>
      <c r="K23" t="s">
        <v>3767</v>
      </c>
      <c r="L23" t="s">
        <v>3830</v>
      </c>
      <c r="M23" t="s">
        <v>3450</v>
      </c>
      <c r="N23" t="s">
        <v>3781</v>
      </c>
      <c r="O23" t="s">
        <v>3451</v>
      </c>
      <c r="P23" t="s">
        <v>3782</v>
      </c>
      <c r="Q23" t="s">
        <v>3771</v>
      </c>
      <c r="R23" t="s">
        <v>3479</v>
      </c>
      <c r="T23">
        <f>IF(Table4[[#This Row],[LICENSE O365]]="BASIC",'License All Site'!$F$124,'License All Site'!$E$124)</f>
        <v>49000</v>
      </c>
      <c r="U23">
        <f>Table4[[#This Row],[PRICE]]*Table4[[#This Row],[ACTIVE MONTH]]</f>
        <v>0</v>
      </c>
    </row>
    <row r="24" spans="1:21" x14ac:dyDescent="0.25">
      <c r="A24">
        <v>23</v>
      </c>
      <c r="B24" s="101">
        <v>45658</v>
      </c>
      <c r="C24" t="s">
        <v>982</v>
      </c>
      <c r="D24" t="s">
        <v>775</v>
      </c>
      <c r="E24" t="s">
        <v>3831</v>
      </c>
      <c r="F24" t="s">
        <v>3832</v>
      </c>
      <c r="G24" t="s">
        <v>3766</v>
      </c>
      <c r="H24" t="s">
        <v>3766</v>
      </c>
      <c r="K24" t="s">
        <v>3767</v>
      </c>
      <c r="L24" t="s">
        <v>3833</v>
      </c>
      <c r="M24" t="s">
        <v>3450</v>
      </c>
      <c r="N24" t="s">
        <v>3769</v>
      </c>
      <c r="O24" t="s">
        <v>3451</v>
      </c>
      <c r="P24" t="s">
        <v>3770</v>
      </c>
      <c r="Q24" t="s">
        <v>3771</v>
      </c>
      <c r="R24" t="s">
        <v>3480</v>
      </c>
      <c r="T24">
        <f>IF(Table4[[#This Row],[LICENSE O365]]="BASIC",'License All Site'!$F$124,'License All Site'!$E$124)</f>
        <v>109000</v>
      </c>
      <c r="U24">
        <f>Table4[[#This Row],[PRICE]]*Table4[[#This Row],[ACTIVE MONTH]]</f>
        <v>0</v>
      </c>
    </row>
    <row r="25" spans="1:21" x14ac:dyDescent="0.25">
      <c r="A25">
        <v>24</v>
      </c>
      <c r="B25" s="101">
        <v>45658</v>
      </c>
      <c r="C25" t="s">
        <v>982</v>
      </c>
      <c r="D25" t="s">
        <v>775</v>
      </c>
      <c r="E25" t="s">
        <v>3834</v>
      </c>
      <c r="F25" t="s">
        <v>3835</v>
      </c>
      <c r="G25" t="s">
        <v>3766</v>
      </c>
      <c r="H25" t="s">
        <v>3766</v>
      </c>
      <c r="K25" t="s">
        <v>3775</v>
      </c>
      <c r="L25" t="s">
        <v>3719</v>
      </c>
      <c r="M25" t="s">
        <v>3450</v>
      </c>
      <c r="N25" t="s">
        <v>3769</v>
      </c>
      <c r="O25" t="s">
        <v>3451</v>
      </c>
      <c r="P25" t="s">
        <v>3770</v>
      </c>
      <c r="Q25" t="s">
        <v>3771</v>
      </c>
      <c r="R25" t="s">
        <v>3480</v>
      </c>
      <c r="T25">
        <f>IF(Table4[[#This Row],[LICENSE O365]]="BASIC",'License All Site'!$F$124,'License All Site'!$E$124)</f>
        <v>109000</v>
      </c>
      <c r="U25">
        <f>Table4[[#This Row],[PRICE]]*Table4[[#This Row],[ACTIVE MONTH]]</f>
        <v>0</v>
      </c>
    </row>
    <row r="26" spans="1:21" x14ac:dyDescent="0.25">
      <c r="A26">
        <v>25</v>
      </c>
      <c r="B26" s="101">
        <v>45658</v>
      </c>
      <c r="C26" t="s">
        <v>982</v>
      </c>
      <c r="D26" t="s">
        <v>775</v>
      </c>
      <c r="E26" t="s">
        <v>3836</v>
      </c>
      <c r="F26" t="s">
        <v>3837</v>
      </c>
      <c r="G26" t="s">
        <v>3766</v>
      </c>
      <c r="H26" t="s">
        <v>3766</v>
      </c>
      <c r="K26" t="s">
        <v>3775</v>
      </c>
      <c r="L26" t="s">
        <v>3719</v>
      </c>
      <c r="M26" t="s">
        <v>3450</v>
      </c>
      <c r="N26" t="s">
        <v>3769</v>
      </c>
      <c r="O26" t="s">
        <v>3451</v>
      </c>
      <c r="P26" t="s">
        <v>3770</v>
      </c>
      <c r="Q26" t="s">
        <v>3771</v>
      </c>
      <c r="R26" t="s">
        <v>3480</v>
      </c>
      <c r="T26">
        <f>IF(Table4[[#This Row],[LICENSE O365]]="BASIC",'License All Site'!$F$124,'License All Site'!$E$124)</f>
        <v>109000</v>
      </c>
      <c r="U26">
        <f>Table4[[#This Row],[PRICE]]*Table4[[#This Row],[ACTIVE MONTH]]</f>
        <v>0</v>
      </c>
    </row>
    <row r="27" spans="1:21" x14ac:dyDescent="0.25">
      <c r="A27">
        <v>26</v>
      </c>
      <c r="B27" s="101">
        <v>45658</v>
      </c>
      <c r="C27" t="s">
        <v>982</v>
      </c>
      <c r="D27" t="s">
        <v>2122</v>
      </c>
      <c r="E27" t="s">
        <v>3838</v>
      </c>
      <c r="F27" t="s">
        <v>3839</v>
      </c>
      <c r="G27" t="s">
        <v>3778</v>
      </c>
      <c r="H27" t="s">
        <v>3778</v>
      </c>
      <c r="K27" t="s">
        <v>3767</v>
      </c>
      <c r="L27" t="s">
        <v>3840</v>
      </c>
      <c r="M27" t="s">
        <v>3450</v>
      </c>
      <c r="N27" t="s">
        <v>3841</v>
      </c>
      <c r="O27" t="s">
        <v>3451</v>
      </c>
      <c r="P27" t="s">
        <v>3782</v>
      </c>
      <c r="Q27" t="s">
        <v>3771</v>
      </c>
      <c r="R27" t="s">
        <v>3479</v>
      </c>
      <c r="T27">
        <f>IF(Table4[[#This Row],[LICENSE O365]]="BASIC",'License All Site'!$F$124,'License All Site'!$E$124)</f>
        <v>49000</v>
      </c>
      <c r="U27">
        <f>Table4[[#This Row],[PRICE]]*Table4[[#This Row],[ACTIVE MONTH]]</f>
        <v>0</v>
      </c>
    </row>
    <row r="28" spans="1:21" x14ac:dyDescent="0.25">
      <c r="A28">
        <v>27</v>
      </c>
      <c r="B28" s="101">
        <v>45809</v>
      </c>
      <c r="C28" t="s">
        <v>982</v>
      </c>
      <c r="D28" t="s">
        <v>47</v>
      </c>
      <c r="E28" t="s">
        <v>3842</v>
      </c>
      <c r="F28" t="s">
        <v>3843</v>
      </c>
      <c r="G28" t="s">
        <v>3844</v>
      </c>
      <c r="H28" t="s">
        <v>3845</v>
      </c>
      <c r="K28" t="s">
        <v>3767</v>
      </c>
      <c r="L28" t="s">
        <v>3846</v>
      </c>
      <c r="M28" t="s">
        <v>3847</v>
      </c>
      <c r="O28" t="s">
        <v>3527</v>
      </c>
      <c r="P28" t="s">
        <v>3848</v>
      </c>
      <c r="Q28" t="s">
        <v>3415</v>
      </c>
      <c r="R28" t="s">
        <v>3480</v>
      </c>
      <c r="T28">
        <f>IF(Table4[[#This Row],[LICENSE O365]]="BASIC",'License All Site'!$F$124,'License All Site'!$E$124)</f>
        <v>109000</v>
      </c>
      <c r="U28">
        <f>Table4[[#This Row],[PRICE]]*Table4[[#This Row],[ACTIVE MONTH]]</f>
        <v>0</v>
      </c>
    </row>
    <row r="29" spans="1:21" x14ac:dyDescent="0.25">
      <c r="A29">
        <v>28</v>
      </c>
      <c r="B29" s="101">
        <v>45658</v>
      </c>
      <c r="C29" t="s">
        <v>2088</v>
      </c>
      <c r="D29" t="s">
        <v>3849</v>
      </c>
      <c r="E29" t="s">
        <v>3850</v>
      </c>
      <c r="F29" t="s">
        <v>3851</v>
      </c>
      <c r="G29" t="s">
        <v>3852</v>
      </c>
      <c r="H29" t="s">
        <v>3852</v>
      </c>
      <c r="I29">
        <v>45627</v>
      </c>
      <c r="J29" t="s">
        <v>3853</v>
      </c>
      <c r="K29" t="s">
        <v>3767</v>
      </c>
      <c r="L29" t="s">
        <v>3830</v>
      </c>
      <c r="M29" t="s">
        <v>3434</v>
      </c>
      <c r="O29" t="s">
        <v>3443</v>
      </c>
      <c r="P29" t="s">
        <v>3848</v>
      </c>
      <c r="Q29" t="s">
        <v>3854</v>
      </c>
      <c r="R29" t="s">
        <v>3479</v>
      </c>
      <c r="T29">
        <f>IF(Table4[[#This Row],[LICENSE O365]]="BASIC",'License All Site'!$F$124,'License All Site'!$E$124)</f>
        <v>49000</v>
      </c>
      <c r="U29">
        <f>Table4[[#This Row],[PRICE]]*Table4[[#This Row],[ACTIVE MONTH]]</f>
        <v>0</v>
      </c>
    </row>
    <row r="30" spans="1:21" x14ac:dyDescent="0.25">
      <c r="A30">
        <v>29</v>
      </c>
      <c r="B30" s="101">
        <v>45778</v>
      </c>
      <c r="C30" t="s">
        <v>982</v>
      </c>
      <c r="D30" t="s">
        <v>3849</v>
      </c>
      <c r="E30" t="s">
        <v>3855</v>
      </c>
      <c r="F30" t="s">
        <v>3856</v>
      </c>
      <c r="G30" t="s">
        <v>3857</v>
      </c>
      <c r="H30" t="s">
        <v>3857</v>
      </c>
      <c r="K30" t="s">
        <v>3775</v>
      </c>
      <c r="L30" t="s">
        <v>3858</v>
      </c>
      <c r="M30" t="s">
        <v>3434</v>
      </c>
      <c r="O30" t="s">
        <v>3454</v>
      </c>
      <c r="P30" t="s">
        <v>3848</v>
      </c>
      <c r="Q30" t="s">
        <v>3859</v>
      </c>
      <c r="R30" t="s">
        <v>3479</v>
      </c>
      <c r="T30">
        <f>IF(Table4[[#This Row],[LICENSE O365]]="BASIC",'License All Site'!$F$124,'License All Site'!$E$124)</f>
        <v>49000</v>
      </c>
      <c r="U30">
        <f>Table4[[#This Row],[PRICE]]*Table4[[#This Row],[ACTIVE MONTH]]</f>
        <v>0</v>
      </c>
    </row>
    <row r="31" spans="1:21" x14ac:dyDescent="0.25">
      <c r="A31">
        <v>30</v>
      </c>
      <c r="B31" s="101">
        <v>45717</v>
      </c>
      <c r="C31" t="s">
        <v>982</v>
      </c>
      <c r="D31" t="s">
        <v>3849</v>
      </c>
      <c r="E31" t="s">
        <v>3860</v>
      </c>
      <c r="F31" t="s">
        <v>3861</v>
      </c>
      <c r="G31" t="s">
        <v>3857</v>
      </c>
      <c r="H31" t="s">
        <v>3857</v>
      </c>
      <c r="K31" t="s">
        <v>3775</v>
      </c>
      <c r="L31" t="s">
        <v>3862</v>
      </c>
      <c r="M31" t="s">
        <v>3434</v>
      </c>
      <c r="O31" t="s">
        <v>3454</v>
      </c>
      <c r="P31" t="s">
        <v>3848</v>
      </c>
      <c r="Q31" t="s">
        <v>3859</v>
      </c>
      <c r="R31" t="s">
        <v>3479</v>
      </c>
      <c r="T31">
        <f>IF(Table4[[#This Row],[LICENSE O365]]="BASIC",'License All Site'!$F$124,'License All Site'!$E$124)</f>
        <v>49000</v>
      </c>
      <c r="U31">
        <f>Table4[[#This Row],[PRICE]]*Table4[[#This Row],[ACTIVE MONTH]]</f>
        <v>0</v>
      </c>
    </row>
    <row r="32" spans="1:21" x14ac:dyDescent="0.25">
      <c r="A32">
        <v>31</v>
      </c>
      <c r="B32" s="101">
        <v>45717</v>
      </c>
      <c r="C32" t="s">
        <v>982</v>
      </c>
      <c r="D32" t="s">
        <v>3849</v>
      </c>
      <c r="E32" t="s">
        <v>3863</v>
      </c>
      <c r="F32" t="s">
        <v>3864</v>
      </c>
      <c r="G32" t="s">
        <v>3857</v>
      </c>
      <c r="H32" t="s">
        <v>3857</v>
      </c>
      <c r="K32" t="s">
        <v>3767</v>
      </c>
      <c r="L32" t="s">
        <v>3830</v>
      </c>
      <c r="M32" t="s">
        <v>3434</v>
      </c>
      <c r="O32" t="s">
        <v>3454</v>
      </c>
      <c r="P32" t="s">
        <v>3848</v>
      </c>
      <c r="Q32" t="s">
        <v>3859</v>
      </c>
      <c r="R32" t="s">
        <v>3479</v>
      </c>
      <c r="T32">
        <f>IF(Table4[[#This Row],[LICENSE O365]]="BASIC",'License All Site'!$F$124,'License All Site'!$E$124)</f>
        <v>49000</v>
      </c>
      <c r="U32">
        <f>Table4[[#This Row],[PRICE]]*Table4[[#This Row],[ACTIVE MONTH]]</f>
        <v>0</v>
      </c>
    </row>
    <row r="33" spans="1:21" x14ac:dyDescent="0.25">
      <c r="A33">
        <v>32</v>
      </c>
      <c r="B33" s="101">
        <v>45778</v>
      </c>
      <c r="C33" t="s">
        <v>982</v>
      </c>
      <c r="D33" t="s">
        <v>3849</v>
      </c>
      <c r="E33" t="s">
        <v>3865</v>
      </c>
      <c r="F33" t="s">
        <v>3866</v>
      </c>
      <c r="G33" t="s">
        <v>3857</v>
      </c>
      <c r="H33" t="s">
        <v>3857</v>
      </c>
      <c r="K33" t="s">
        <v>3775</v>
      </c>
      <c r="L33" t="s">
        <v>3867</v>
      </c>
      <c r="M33" t="s">
        <v>3434</v>
      </c>
      <c r="O33" t="s">
        <v>3454</v>
      </c>
      <c r="P33" t="s">
        <v>3848</v>
      </c>
      <c r="Q33" t="s">
        <v>3859</v>
      </c>
      <c r="R33" t="s">
        <v>3479</v>
      </c>
      <c r="T33">
        <f>IF(Table4[[#This Row],[LICENSE O365]]="BASIC",'License All Site'!$F$124,'License All Site'!$E$124)</f>
        <v>49000</v>
      </c>
      <c r="U33">
        <f>Table4[[#This Row],[PRICE]]*Table4[[#This Row],[ACTIVE MONTH]]</f>
        <v>0</v>
      </c>
    </row>
    <row r="34" spans="1:21" x14ac:dyDescent="0.25">
      <c r="A34">
        <v>33</v>
      </c>
      <c r="B34" s="101">
        <v>45717</v>
      </c>
      <c r="C34" t="s">
        <v>982</v>
      </c>
      <c r="D34" t="s">
        <v>3849</v>
      </c>
      <c r="E34" t="s">
        <v>3868</v>
      </c>
      <c r="F34" t="s">
        <v>3869</v>
      </c>
      <c r="G34" t="s">
        <v>3857</v>
      </c>
      <c r="H34" t="s">
        <v>3857</v>
      </c>
      <c r="K34" t="s">
        <v>3775</v>
      </c>
      <c r="L34" t="s">
        <v>3870</v>
      </c>
      <c r="M34" t="s">
        <v>3434</v>
      </c>
      <c r="O34" t="s">
        <v>3454</v>
      </c>
      <c r="P34" t="s">
        <v>3848</v>
      </c>
      <c r="Q34" t="s">
        <v>3859</v>
      </c>
      <c r="R34" t="s">
        <v>3479</v>
      </c>
      <c r="T34">
        <f>IF(Table4[[#This Row],[LICENSE O365]]="BASIC",'License All Site'!$F$124,'License All Site'!$E$124)</f>
        <v>49000</v>
      </c>
      <c r="U34">
        <f>Table4[[#This Row],[PRICE]]*Table4[[#This Row],[ACTIVE MONTH]]</f>
        <v>0</v>
      </c>
    </row>
    <row r="35" spans="1:21" x14ac:dyDescent="0.25">
      <c r="A35">
        <v>34</v>
      </c>
      <c r="B35" s="101">
        <v>45778</v>
      </c>
      <c r="C35" t="s">
        <v>982</v>
      </c>
      <c r="D35" t="s">
        <v>3849</v>
      </c>
      <c r="E35" t="s">
        <v>3871</v>
      </c>
      <c r="F35" t="s">
        <v>3872</v>
      </c>
      <c r="G35" t="s">
        <v>3857</v>
      </c>
      <c r="H35" t="s">
        <v>3857</v>
      </c>
      <c r="K35" t="s">
        <v>3767</v>
      </c>
      <c r="L35" t="s">
        <v>3873</v>
      </c>
      <c r="M35" t="s">
        <v>3434</v>
      </c>
      <c r="O35" t="s">
        <v>3454</v>
      </c>
      <c r="P35" t="s">
        <v>3848</v>
      </c>
      <c r="Q35" t="s">
        <v>3859</v>
      </c>
      <c r="R35" t="s">
        <v>3479</v>
      </c>
      <c r="T35">
        <f>IF(Table4[[#This Row],[LICENSE O365]]="BASIC",'License All Site'!$F$124,'License All Site'!$E$124)</f>
        <v>49000</v>
      </c>
      <c r="U35">
        <f>Table4[[#This Row],[PRICE]]*Table4[[#This Row],[ACTIVE MONTH]]</f>
        <v>0</v>
      </c>
    </row>
    <row r="36" spans="1:21" x14ac:dyDescent="0.25">
      <c r="A36">
        <v>35</v>
      </c>
      <c r="B36" s="101">
        <v>45778</v>
      </c>
      <c r="C36" t="s">
        <v>982</v>
      </c>
      <c r="D36" t="s">
        <v>3849</v>
      </c>
      <c r="E36" t="s">
        <v>3874</v>
      </c>
      <c r="F36" t="s">
        <v>3875</v>
      </c>
      <c r="G36" t="s">
        <v>3857</v>
      </c>
      <c r="H36" t="s">
        <v>3857</v>
      </c>
      <c r="K36" t="s">
        <v>3775</v>
      </c>
      <c r="L36" t="s">
        <v>3876</v>
      </c>
      <c r="M36" t="s">
        <v>3434</v>
      </c>
      <c r="O36" t="s">
        <v>3454</v>
      </c>
      <c r="P36" t="s">
        <v>3848</v>
      </c>
      <c r="Q36" t="s">
        <v>3859</v>
      </c>
      <c r="R36" t="s">
        <v>3479</v>
      </c>
      <c r="T36">
        <f>IF(Table4[[#This Row],[LICENSE O365]]="BASIC",'License All Site'!$F$124,'License All Site'!$E$124)</f>
        <v>49000</v>
      </c>
      <c r="U36">
        <f>Table4[[#This Row],[PRICE]]*Table4[[#This Row],[ACTIVE MONTH]]</f>
        <v>0</v>
      </c>
    </row>
    <row r="37" spans="1:21" x14ac:dyDescent="0.25">
      <c r="A37">
        <v>36</v>
      </c>
      <c r="B37" s="101">
        <v>45689</v>
      </c>
      <c r="C37" t="s">
        <v>982</v>
      </c>
      <c r="D37" t="s">
        <v>645</v>
      </c>
      <c r="E37" t="s">
        <v>3877</v>
      </c>
      <c r="F37" t="s">
        <v>3878</v>
      </c>
      <c r="G37" t="s">
        <v>3857</v>
      </c>
      <c r="H37" t="s">
        <v>3857</v>
      </c>
      <c r="K37" t="s">
        <v>3767</v>
      </c>
      <c r="L37" t="s">
        <v>3879</v>
      </c>
      <c r="M37" t="s">
        <v>3434</v>
      </c>
      <c r="O37" t="s">
        <v>3454</v>
      </c>
      <c r="P37" t="s">
        <v>3848</v>
      </c>
      <c r="Q37" t="s">
        <v>3859</v>
      </c>
      <c r="R37" t="s">
        <v>3479</v>
      </c>
      <c r="T37">
        <f>IF(Table4[[#This Row],[LICENSE O365]]="BASIC",'License All Site'!$F$124,'License All Site'!$E$124)</f>
        <v>49000</v>
      </c>
      <c r="U37">
        <f>Table4[[#This Row],[PRICE]]*Table4[[#This Row],[ACTIVE MONTH]]</f>
        <v>0</v>
      </c>
    </row>
    <row r="38" spans="1:21" x14ac:dyDescent="0.25">
      <c r="A38">
        <v>37</v>
      </c>
      <c r="B38" s="101">
        <v>45778</v>
      </c>
      <c r="C38" t="s">
        <v>982</v>
      </c>
      <c r="D38" t="s">
        <v>645</v>
      </c>
      <c r="E38" t="s">
        <v>3880</v>
      </c>
      <c r="F38" t="s">
        <v>3881</v>
      </c>
      <c r="G38" t="s">
        <v>3857</v>
      </c>
      <c r="H38" t="s">
        <v>3857</v>
      </c>
      <c r="K38" t="s">
        <v>3775</v>
      </c>
      <c r="L38" t="s">
        <v>3882</v>
      </c>
      <c r="M38" t="s">
        <v>3434</v>
      </c>
      <c r="O38" t="s">
        <v>3454</v>
      </c>
      <c r="P38" t="s">
        <v>3848</v>
      </c>
      <c r="Q38" t="s">
        <v>3859</v>
      </c>
      <c r="R38" t="s">
        <v>3479</v>
      </c>
      <c r="T38">
        <f>IF(Table4[[#This Row],[LICENSE O365]]="BASIC",'License All Site'!$F$124,'License All Site'!$E$124)</f>
        <v>49000</v>
      </c>
      <c r="U38">
        <f>Table4[[#This Row],[PRICE]]*Table4[[#This Row],[ACTIVE MONTH]]</f>
        <v>0</v>
      </c>
    </row>
    <row r="39" spans="1:21" x14ac:dyDescent="0.25">
      <c r="A39">
        <v>38</v>
      </c>
      <c r="B39" s="101">
        <v>45778</v>
      </c>
      <c r="C39" t="s">
        <v>982</v>
      </c>
      <c r="D39" t="s">
        <v>645</v>
      </c>
      <c r="E39" t="s">
        <v>3883</v>
      </c>
      <c r="F39" t="s">
        <v>3884</v>
      </c>
      <c r="G39" t="s">
        <v>3857</v>
      </c>
      <c r="H39" t="s">
        <v>3857</v>
      </c>
      <c r="K39" t="s">
        <v>3775</v>
      </c>
      <c r="L39" t="s">
        <v>3882</v>
      </c>
      <c r="M39" t="s">
        <v>3434</v>
      </c>
      <c r="O39" t="s">
        <v>3454</v>
      </c>
      <c r="P39" t="s">
        <v>3848</v>
      </c>
      <c r="Q39" t="s">
        <v>3859</v>
      </c>
      <c r="R39" t="s">
        <v>3479</v>
      </c>
      <c r="T39">
        <f>IF(Table4[[#This Row],[LICENSE O365]]="BASIC",'License All Site'!$F$124,'License All Site'!$E$124)</f>
        <v>49000</v>
      </c>
      <c r="U39">
        <f>Table4[[#This Row],[PRICE]]*Table4[[#This Row],[ACTIVE MONTH]]</f>
        <v>0</v>
      </c>
    </row>
    <row r="40" spans="1:21" x14ac:dyDescent="0.25">
      <c r="A40">
        <v>39</v>
      </c>
      <c r="B40" s="101">
        <v>45658</v>
      </c>
      <c r="C40" t="s">
        <v>2088</v>
      </c>
      <c r="D40" t="s">
        <v>3849</v>
      </c>
      <c r="E40" t="s">
        <v>3885</v>
      </c>
      <c r="F40" t="s">
        <v>3886</v>
      </c>
      <c r="G40" t="s">
        <v>3857</v>
      </c>
      <c r="H40" t="s">
        <v>3857</v>
      </c>
      <c r="K40" t="s">
        <v>3787</v>
      </c>
      <c r="L40" t="s">
        <v>3887</v>
      </c>
      <c r="M40" t="s">
        <v>3434</v>
      </c>
      <c r="O40" t="s">
        <v>3454</v>
      </c>
      <c r="P40" t="s">
        <v>3848</v>
      </c>
      <c r="Q40" t="s">
        <v>3859</v>
      </c>
      <c r="R40" t="s">
        <v>3480</v>
      </c>
      <c r="T40">
        <f>IF(Table4[[#This Row],[LICENSE O365]]="BASIC",'License All Site'!$F$124,'License All Site'!$E$124)</f>
        <v>109000</v>
      </c>
      <c r="U40">
        <f>Table4[[#This Row],[PRICE]]*Table4[[#This Row],[ACTIVE MONTH]]</f>
        <v>0</v>
      </c>
    </row>
    <row r="41" spans="1:21" x14ac:dyDescent="0.25">
      <c r="A41">
        <v>40</v>
      </c>
      <c r="B41" s="101">
        <v>45748</v>
      </c>
      <c r="C41" t="s">
        <v>2088</v>
      </c>
      <c r="D41" t="s">
        <v>3849</v>
      </c>
      <c r="E41" t="s">
        <v>3888</v>
      </c>
      <c r="F41" t="s">
        <v>3889</v>
      </c>
      <c r="G41" t="s">
        <v>3857</v>
      </c>
      <c r="H41" t="s">
        <v>3857</v>
      </c>
      <c r="K41" t="s">
        <v>3775</v>
      </c>
      <c r="L41" t="s">
        <v>3890</v>
      </c>
      <c r="M41" t="s">
        <v>3434</v>
      </c>
      <c r="O41" t="s">
        <v>3454</v>
      </c>
      <c r="P41" t="s">
        <v>3848</v>
      </c>
      <c r="Q41" t="s">
        <v>3859</v>
      </c>
      <c r="R41" t="s">
        <v>3479</v>
      </c>
      <c r="T41">
        <f>IF(Table4[[#This Row],[LICENSE O365]]="BASIC",'License All Site'!$F$124,'License All Site'!$E$124)</f>
        <v>49000</v>
      </c>
      <c r="U41">
        <f>Table4[[#This Row],[PRICE]]*Table4[[#This Row],[ACTIVE MONTH]]</f>
        <v>0</v>
      </c>
    </row>
    <row r="42" spans="1:21" x14ac:dyDescent="0.25">
      <c r="A42">
        <v>41</v>
      </c>
      <c r="B42" s="101">
        <v>45748</v>
      </c>
      <c r="C42" t="s">
        <v>2088</v>
      </c>
      <c r="D42" t="s">
        <v>3849</v>
      </c>
      <c r="E42" t="s">
        <v>3891</v>
      </c>
      <c r="F42" t="s">
        <v>3892</v>
      </c>
      <c r="G42" t="s">
        <v>3857</v>
      </c>
      <c r="H42" t="s">
        <v>3857</v>
      </c>
      <c r="K42" t="s">
        <v>3767</v>
      </c>
      <c r="L42" t="s">
        <v>3686</v>
      </c>
      <c r="M42" t="s">
        <v>3434</v>
      </c>
      <c r="O42" t="s">
        <v>3454</v>
      </c>
      <c r="P42" t="s">
        <v>3848</v>
      </c>
      <c r="Q42" t="s">
        <v>3859</v>
      </c>
      <c r="R42" t="s">
        <v>3479</v>
      </c>
      <c r="T42">
        <f>IF(Table4[[#This Row],[LICENSE O365]]="BASIC",'License All Site'!$F$124,'License All Site'!$E$124)</f>
        <v>49000</v>
      </c>
      <c r="U42">
        <f>Table4[[#This Row],[PRICE]]*Table4[[#This Row],[ACTIVE MONTH]]</f>
        <v>0</v>
      </c>
    </row>
    <row r="43" spans="1:21" x14ac:dyDescent="0.25">
      <c r="A43">
        <v>42</v>
      </c>
      <c r="B43" s="101">
        <v>45748</v>
      </c>
      <c r="C43" t="s">
        <v>2088</v>
      </c>
      <c r="D43" t="s">
        <v>3849</v>
      </c>
      <c r="E43" t="s">
        <v>3893</v>
      </c>
      <c r="F43" t="s">
        <v>3894</v>
      </c>
      <c r="G43" t="s">
        <v>3857</v>
      </c>
      <c r="H43" t="s">
        <v>3857</v>
      </c>
      <c r="K43" t="s">
        <v>3767</v>
      </c>
      <c r="L43" t="s">
        <v>3673</v>
      </c>
      <c r="M43" t="s">
        <v>3434</v>
      </c>
      <c r="O43" t="s">
        <v>3454</v>
      </c>
      <c r="P43" t="s">
        <v>3848</v>
      </c>
      <c r="Q43" t="s">
        <v>3859</v>
      </c>
      <c r="R43" t="s">
        <v>3479</v>
      </c>
      <c r="T43">
        <f>IF(Table4[[#This Row],[LICENSE O365]]="BASIC",'License All Site'!$F$124,'License All Site'!$E$124)</f>
        <v>49000</v>
      </c>
      <c r="U43">
        <f>Table4[[#This Row],[PRICE]]*Table4[[#This Row],[ACTIVE MONTH]]</f>
        <v>0</v>
      </c>
    </row>
    <row r="44" spans="1:21" x14ac:dyDescent="0.25">
      <c r="A44">
        <v>43</v>
      </c>
      <c r="B44" s="101">
        <v>45748</v>
      </c>
      <c r="C44" t="s">
        <v>2088</v>
      </c>
      <c r="D44" t="s">
        <v>3849</v>
      </c>
      <c r="E44" t="s">
        <v>3895</v>
      </c>
      <c r="F44" t="s">
        <v>3896</v>
      </c>
      <c r="G44" t="s">
        <v>3857</v>
      </c>
      <c r="H44" t="s">
        <v>3857</v>
      </c>
      <c r="K44" t="s">
        <v>3767</v>
      </c>
      <c r="L44" t="s">
        <v>2131</v>
      </c>
      <c r="M44" t="s">
        <v>3434</v>
      </c>
      <c r="O44" t="s">
        <v>3454</v>
      </c>
      <c r="P44" t="s">
        <v>3848</v>
      </c>
      <c r="Q44" t="s">
        <v>3859</v>
      </c>
      <c r="R44" t="s">
        <v>3479</v>
      </c>
      <c r="T44">
        <f>IF(Table4[[#This Row],[LICENSE O365]]="BASIC",'License All Site'!$F$124,'License All Site'!$E$124)</f>
        <v>49000</v>
      </c>
      <c r="U44">
        <f>Table4[[#This Row],[PRICE]]*Table4[[#This Row],[ACTIVE MONTH]]</f>
        <v>0</v>
      </c>
    </row>
    <row r="45" spans="1:21" x14ac:dyDescent="0.25">
      <c r="A45">
        <v>44</v>
      </c>
      <c r="B45" s="101">
        <v>45658</v>
      </c>
      <c r="C45" t="s">
        <v>2088</v>
      </c>
      <c r="D45" t="s">
        <v>2149</v>
      </c>
      <c r="E45" t="s">
        <v>3897</v>
      </c>
      <c r="F45" t="s">
        <v>3898</v>
      </c>
      <c r="G45" t="s">
        <v>3899</v>
      </c>
      <c r="H45" t="s">
        <v>3899</v>
      </c>
      <c r="K45" t="s">
        <v>3767</v>
      </c>
      <c r="L45" t="s">
        <v>3900</v>
      </c>
      <c r="M45" t="s">
        <v>3434</v>
      </c>
      <c r="O45" t="s">
        <v>3373</v>
      </c>
      <c r="P45" t="s">
        <v>3901</v>
      </c>
      <c r="Q45" t="s">
        <v>3902</v>
      </c>
      <c r="R45" t="s">
        <v>3479</v>
      </c>
      <c r="T45">
        <f>IF(Table4[[#This Row],[LICENSE O365]]="BASIC",'License All Site'!$F$124,'License All Site'!$E$124)</f>
        <v>49000</v>
      </c>
      <c r="U45">
        <f>Table4[[#This Row],[PRICE]]*Table4[[#This Row],[ACTIVE MONTH]]</f>
        <v>0</v>
      </c>
    </row>
    <row r="46" spans="1:21" x14ac:dyDescent="0.25">
      <c r="A46">
        <v>45</v>
      </c>
      <c r="B46" s="101">
        <v>45689</v>
      </c>
      <c r="C46" t="s">
        <v>982</v>
      </c>
      <c r="D46" t="s">
        <v>2149</v>
      </c>
      <c r="E46" t="s">
        <v>3903</v>
      </c>
      <c r="F46" t="s">
        <v>3904</v>
      </c>
      <c r="G46" t="s">
        <v>3899</v>
      </c>
      <c r="H46" t="s">
        <v>3899</v>
      </c>
      <c r="K46" t="s">
        <v>3775</v>
      </c>
      <c r="L46" t="s">
        <v>3905</v>
      </c>
      <c r="M46" t="s">
        <v>3434</v>
      </c>
      <c r="O46" t="s">
        <v>3373</v>
      </c>
      <c r="P46" t="s">
        <v>3901</v>
      </c>
      <c r="Q46" t="s">
        <v>3902</v>
      </c>
      <c r="R46" t="s">
        <v>3479</v>
      </c>
      <c r="T46">
        <f>IF(Table4[[#This Row],[LICENSE O365]]="BASIC",'License All Site'!$F$124,'License All Site'!$E$124)</f>
        <v>49000</v>
      </c>
      <c r="U46">
        <f>Table4[[#This Row],[PRICE]]*Table4[[#This Row],[ACTIVE MONTH]]</f>
        <v>0</v>
      </c>
    </row>
    <row r="47" spans="1:21" x14ac:dyDescent="0.25">
      <c r="A47">
        <v>46</v>
      </c>
      <c r="B47" s="101">
        <v>45717</v>
      </c>
      <c r="C47" t="s">
        <v>982</v>
      </c>
      <c r="D47" t="s">
        <v>3906</v>
      </c>
      <c r="E47" t="s">
        <v>3907</v>
      </c>
      <c r="F47" t="s">
        <v>3908</v>
      </c>
      <c r="G47" t="s">
        <v>3857</v>
      </c>
      <c r="H47" t="s">
        <v>3857</v>
      </c>
      <c r="K47" t="s">
        <v>3767</v>
      </c>
      <c r="L47" t="s">
        <v>3909</v>
      </c>
      <c r="M47" t="s">
        <v>3434</v>
      </c>
      <c r="O47" t="s">
        <v>3454</v>
      </c>
      <c r="P47" t="s">
        <v>3848</v>
      </c>
      <c r="Q47" t="s">
        <v>3859</v>
      </c>
      <c r="R47" t="s">
        <v>3479</v>
      </c>
      <c r="T47">
        <f>IF(Table4[[#This Row],[LICENSE O365]]="BASIC",'License All Site'!$F$124,'License All Site'!$E$124)</f>
        <v>49000</v>
      </c>
      <c r="U47">
        <f>Table4[[#This Row],[PRICE]]*Table4[[#This Row],[ACTIVE MONTH]]</f>
        <v>0</v>
      </c>
    </row>
    <row r="48" spans="1:21" x14ac:dyDescent="0.25">
      <c r="A48">
        <v>47</v>
      </c>
      <c r="B48" s="101">
        <v>45658</v>
      </c>
      <c r="C48" t="s">
        <v>2088</v>
      </c>
      <c r="D48" t="s">
        <v>3910</v>
      </c>
      <c r="E48" t="s">
        <v>3911</v>
      </c>
      <c r="F48" t="s">
        <v>3912</v>
      </c>
      <c r="G48" t="s">
        <v>3852</v>
      </c>
      <c r="H48" t="s">
        <v>3852</v>
      </c>
      <c r="J48" t="s">
        <v>3913</v>
      </c>
      <c r="K48" t="s">
        <v>3767</v>
      </c>
      <c r="L48" t="s">
        <v>3914</v>
      </c>
      <c r="M48" t="s">
        <v>3434</v>
      </c>
      <c r="O48" t="s">
        <v>3443</v>
      </c>
      <c r="P48" t="s">
        <v>3848</v>
      </c>
      <c r="Q48" t="s">
        <v>3854</v>
      </c>
      <c r="R48" t="s">
        <v>3479</v>
      </c>
      <c r="T48">
        <f>IF(Table4[[#This Row],[LICENSE O365]]="BASIC",'License All Site'!$F$124,'License All Site'!$E$124)</f>
        <v>49000</v>
      </c>
      <c r="U48">
        <f>Table4[[#This Row],[PRICE]]*Table4[[#This Row],[ACTIVE MONTH]]</f>
        <v>0</v>
      </c>
    </row>
    <row r="49" spans="1:21" x14ac:dyDescent="0.25">
      <c r="A49">
        <v>48</v>
      </c>
      <c r="B49" s="101">
        <v>45689</v>
      </c>
      <c r="C49" t="s">
        <v>982</v>
      </c>
      <c r="D49" t="s">
        <v>3501</v>
      </c>
      <c r="E49" t="s">
        <v>3915</v>
      </c>
      <c r="F49" t="s">
        <v>3916</v>
      </c>
      <c r="G49" t="s">
        <v>3917</v>
      </c>
      <c r="H49" t="s">
        <v>3857</v>
      </c>
      <c r="K49" t="s">
        <v>3767</v>
      </c>
      <c r="L49" t="s">
        <v>3512</v>
      </c>
      <c r="M49" t="s">
        <v>3434</v>
      </c>
      <c r="O49" t="s">
        <v>3527</v>
      </c>
      <c r="P49" t="s">
        <v>3848</v>
      </c>
      <c r="Q49" t="s">
        <v>3918</v>
      </c>
      <c r="R49" t="s">
        <v>3479</v>
      </c>
      <c r="T49">
        <f>IF(Table4[[#This Row],[LICENSE O365]]="BASIC",'License All Site'!$F$124,'License All Site'!$E$124)</f>
        <v>49000</v>
      </c>
      <c r="U49">
        <f>Table4[[#This Row],[PRICE]]*Table4[[#This Row],[ACTIVE MONTH]]</f>
        <v>0</v>
      </c>
    </row>
    <row r="50" spans="1:21" x14ac:dyDescent="0.25">
      <c r="A50">
        <v>49</v>
      </c>
      <c r="B50" s="101">
        <v>45689</v>
      </c>
      <c r="C50" t="s">
        <v>982</v>
      </c>
      <c r="D50" t="s">
        <v>3501</v>
      </c>
      <c r="E50" t="s">
        <v>3919</v>
      </c>
      <c r="F50" t="s">
        <v>3920</v>
      </c>
      <c r="G50" t="s">
        <v>3917</v>
      </c>
      <c r="H50" t="s">
        <v>3899</v>
      </c>
      <c r="K50" t="s">
        <v>3767</v>
      </c>
      <c r="L50" t="s">
        <v>3512</v>
      </c>
      <c r="M50" t="s">
        <v>3434</v>
      </c>
      <c r="O50" t="s">
        <v>3527</v>
      </c>
      <c r="P50" t="s">
        <v>3901</v>
      </c>
      <c r="Q50" t="s">
        <v>3918</v>
      </c>
      <c r="R50" t="s">
        <v>3479</v>
      </c>
      <c r="T50">
        <f>IF(Table4[[#This Row],[LICENSE O365]]="BASIC",'License All Site'!$F$124,'License All Site'!$E$124)</f>
        <v>49000</v>
      </c>
      <c r="U50">
        <f>Table4[[#This Row],[PRICE]]*Table4[[#This Row],[ACTIVE MONTH]]</f>
        <v>0</v>
      </c>
    </row>
    <row r="51" spans="1:21" x14ac:dyDescent="0.25">
      <c r="A51">
        <v>50</v>
      </c>
      <c r="B51" s="101">
        <v>45689</v>
      </c>
      <c r="C51" t="s">
        <v>982</v>
      </c>
      <c r="D51" t="s">
        <v>3501</v>
      </c>
      <c r="E51" t="s">
        <v>3921</v>
      </c>
      <c r="F51" t="s">
        <v>3922</v>
      </c>
      <c r="G51" t="s">
        <v>3917</v>
      </c>
      <c r="H51" t="s">
        <v>3899</v>
      </c>
      <c r="K51" t="s">
        <v>3775</v>
      </c>
      <c r="L51" t="s">
        <v>3923</v>
      </c>
      <c r="M51" t="s">
        <v>3434</v>
      </c>
      <c r="O51" t="s">
        <v>3527</v>
      </c>
      <c r="P51" t="s">
        <v>3901</v>
      </c>
      <c r="Q51" t="s">
        <v>3918</v>
      </c>
      <c r="R51" t="s">
        <v>3479</v>
      </c>
      <c r="T51">
        <f>IF(Table4[[#This Row],[LICENSE O365]]="BASIC",'License All Site'!$F$124,'License All Site'!$E$124)</f>
        <v>49000</v>
      </c>
      <c r="U51">
        <f>Table4[[#This Row],[PRICE]]*Table4[[#This Row],[ACTIVE MONTH]]</f>
        <v>0</v>
      </c>
    </row>
    <row r="52" spans="1:21" x14ac:dyDescent="0.25">
      <c r="A52">
        <v>51</v>
      </c>
      <c r="B52" s="101">
        <v>45748</v>
      </c>
      <c r="C52" t="s">
        <v>982</v>
      </c>
      <c r="D52" t="s">
        <v>3827</v>
      </c>
      <c r="E52" t="s">
        <v>3924</v>
      </c>
      <c r="F52" t="s">
        <v>3925</v>
      </c>
      <c r="G52" t="s">
        <v>3926</v>
      </c>
      <c r="H52" t="s">
        <v>3927</v>
      </c>
      <c r="K52" t="s">
        <v>3775</v>
      </c>
      <c r="L52" t="s">
        <v>3928</v>
      </c>
      <c r="M52" t="s">
        <v>3450</v>
      </c>
      <c r="N52" t="s">
        <v>3929</v>
      </c>
      <c r="O52" t="s">
        <v>3529</v>
      </c>
      <c r="P52" t="s">
        <v>3930</v>
      </c>
      <c r="Q52" t="s">
        <v>3931</v>
      </c>
      <c r="R52" t="s">
        <v>3479</v>
      </c>
      <c r="T52">
        <f>IF(Table4[[#This Row],[LICENSE O365]]="BASIC",'License All Site'!$F$124,'License All Site'!$E$124)</f>
        <v>49000</v>
      </c>
      <c r="U52">
        <f>Table4[[#This Row],[PRICE]]*Table4[[#This Row],[ACTIVE MONTH]]</f>
        <v>0</v>
      </c>
    </row>
    <row r="53" spans="1:21" x14ac:dyDescent="0.25">
      <c r="A53">
        <v>52</v>
      </c>
      <c r="B53" s="101">
        <v>45748</v>
      </c>
      <c r="C53" t="s">
        <v>982</v>
      </c>
      <c r="D53" t="s">
        <v>2149</v>
      </c>
      <c r="E53" t="s">
        <v>3932</v>
      </c>
      <c r="F53" t="s">
        <v>3933</v>
      </c>
      <c r="G53" t="s">
        <v>3926</v>
      </c>
      <c r="H53" t="s">
        <v>3927</v>
      </c>
      <c r="K53" t="s">
        <v>3775</v>
      </c>
      <c r="L53" t="s">
        <v>3682</v>
      </c>
      <c r="M53" t="s">
        <v>3450</v>
      </c>
      <c r="N53" t="s">
        <v>3929</v>
      </c>
      <c r="O53" t="s">
        <v>3529</v>
      </c>
      <c r="P53" t="s">
        <v>3930</v>
      </c>
      <c r="Q53" t="s">
        <v>3931</v>
      </c>
      <c r="R53" t="s">
        <v>3479</v>
      </c>
      <c r="T53">
        <f>IF(Table4[[#This Row],[LICENSE O365]]="BASIC",'License All Site'!$F$124,'License All Site'!$E$124)</f>
        <v>49000</v>
      </c>
      <c r="U53">
        <f>Table4[[#This Row],[PRICE]]*Table4[[#This Row],[ACTIVE MONTH]]</f>
        <v>0</v>
      </c>
    </row>
    <row r="54" spans="1:21" x14ac:dyDescent="0.25">
      <c r="A54">
        <v>53</v>
      </c>
      <c r="B54" s="101">
        <v>45748</v>
      </c>
      <c r="C54" t="s">
        <v>2088</v>
      </c>
      <c r="D54" t="s">
        <v>3827</v>
      </c>
      <c r="E54" t="s">
        <v>3934</v>
      </c>
      <c r="F54" t="s">
        <v>3935</v>
      </c>
      <c r="G54" t="s">
        <v>3926</v>
      </c>
      <c r="H54" t="s">
        <v>3927</v>
      </c>
      <c r="K54" t="s">
        <v>3775</v>
      </c>
      <c r="L54" t="s">
        <v>3870</v>
      </c>
      <c r="M54" t="s">
        <v>3450</v>
      </c>
      <c r="N54" t="s">
        <v>3929</v>
      </c>
      <c r="O54" t="s">
        <v>3529</v>
      </c>
      <c r="P54" t="s">
        <v>3930</v>
      </c>
      <c r="Q54" t="s">
        <v>3931</v>
      </c>
      <c r="R54" t="s">
        <v>3479</v>
      </c>
      <c r="T54">
        <f>IF(Table4[[#This Row],[LICENSE O365]]="BASIC",'License All Site'!$F$124,'License All Site'!$E$124)</f>
        <v>49000</v>
      </c>
      <c r="U54">
        <f>Table4[[#This Row],[PRICE]]*Table4[[#This Row],[ACTIVE MONTH]]</f>
        <v>0</v>
      </c>
    </row>
    <row r="55" spans="1:21" x14ac:dyDescent="0.25">
      <c r="A55">
        <v>54</v>
      </c>
      <c r="B55" s="101">
        <v>45748</v>
      </c>
      <c r="C55" t="s">
        <v>2088</v>
      </c>
      <c r="D55" t="s">
        <v>2149</v>
      </c>
      <c r="E55" t="s">
        <v>3936</v>
      </c>
      <c r="F55" t="s">
        <v>3937</v>
      </c>
      <c r="G55" t="s">
        <v>3926</v>
      </c>
      <c r="H55" t="s">
        <v>3927</v>
      </c>
      <c r="K55" t="s">
        <v>3767</v>
      </c>
      <c r="L55" t="s">
        <v>3671</v>
      </c>
      <c r="M55" t="s">
        <v>3450</v>
      </c>
      <c r="N55" t="s">
        <v>3929</v>
      </c>
      <c r="O55" t="s">
        <v>3529</v>
      </c>
      <c r="P55" t="s">
        <v>3930</v>
      </c>
      <c r="Q55" t="s">
        <v>3931</v>
      </c>
      <c r="R55" t="s">
        <v>3479</v>
      </c>
      <c r="T55">
        <f>IF(Table4[[#This Row],[LICENSE O365]]="BASIC",'License All Site'!$F$124,'License All Site'!$E$124)</f>
        <v>49000</v>
      </c>
      <c r="U55">
        <f>Table4[[#This Row],[PRICE]]*Table4[[#This Row],[ACTIVE MONTH]]</f>
        <v>0</v>
      </c>
    </row>
    <row r="56" spans="1:21" x14ac:dyDescent="0.25">
      <c r="A56">
        <v>55</v>
      </c>
      <c r="B56" s="101">
        <v>45748</v>
      </c>
      <c r="C56" t="s">
        <v>2088</v>
      </c>
      <c r="D56" t="s">
        <v>2149</v>
      </c>
      <c r="E56" t="s">
        <v>3938</v>
      </c>
      <c r="F56" t="s">
        <v>3939</v>
      </c>
      <c r="G56" t="s">
        <v>3926</v>
      </c>
      <c r="H56" t="s">
        <v>3926</v>
      </c>
      <c r="K56" t="s">
        <v>3775</v>
      </c>
      <c r="L56" t="s">
        <v>3940</v>
      </c>
      <c r="M56" t="s">
        <v>3450</v>
      </c>
      <c r="N56" t="s">
        <v>3941</v>
      </c>
      <c r="O56" t="s">
        <v>3529</v>
      </c>
      <c r="P56" t="s">
        <v>3942</v>
      </c>
      <c r="Q56" t="s">
        <v>3931</v>
      </c>
      <c r="R56" t="s">
        <v>3479</v>
      </c>
      <c r="T56">
        <f>IF(Table4[[#This Row],[LICENSE O365]]="BASIC",'License All Site'!$F$124,'License All Site'!$E$124)</f>
        <v>49000</v>
      </c>
      <c r="U56">
        <f>Table4[[#This Row],[PRICE]]*Table4[[#This Row],[ACTIVE MONTH]]</f>
        <v>0</v>
      </c>
    </row>
    <row r="57" spans="1:21" x14ac:dyDescent="0.25">
      <c r="A57">
        <v>56</v>
      </c>
      <c r="B57" s="101">
        <v>45748</v>
      </c>
      <c r="C57" t="s">
        <v>2088</v>
      </c>
      <c r="D57" t="s">
        <v>2149</v>
      </c>
      <c r="E57" t="s">
        <v>3943</v>
      </c>
      <c r="F57" t="s">
        <v>3944</v>
      </c>
      <c r="G57" t="s">
        <v>3926</v>
      </c>
      <c r="H57" t="s">
        <v>3927</v>
      </c>
      <c r="K57" t="s">
        <v>3775</v>
      </c>
      <c r="L57" t="s">
        <v>3940</v>
      </c>
      <c r="M57" t="s">
        <v>3450</v>
      </c>
      <c r="N57" t="s">
        <v>3929</v>
      </c>
      <c r="O57" t="s">
        <v>3529</v>
      </c>
      <c r="P57" t="s">
        <v>3930</v>
      </c>
      <c r="Q57" t="s">
        <v>3931</v>
      </c>
      <c r="R57" t="s">
        <v>3479</v>
      </c>
      <c r="T57">
        <f>IF(Table4[[#This Row],[LICENSE O365]]="BASIC",'License All Site'!$F$124,'License All Site'!$E$124)</f>
        <v>49000</v>
      </c>
      <c r="U57">
        <f>Table4[[#This Row],[PRICE]]*Table4[[#This Row],[ACTIVE MONTH]]</f>
        <v>0</v>
      </c>
    </row>
    <row r="58" spans="1:21" x14ac:dyDescent="0.25">
      <c r="A58">
        <v>57</v>
      </c>
      <c r="B58" s="101">
        <v>45748</v>
      </c>
      <c r="C58" t="s">
        <v>2088</v>
      </c>
      <c r="D58" t="s">
        <v>2149</v>
      </c>
      <c r="E58" t="s">
        <v>3945</v>
      </c>
      <c r="F58" t="s">
        <v>3946</v>
      </c>
      <c r="G58" t="s">
        <v>3926</v>
      </c>
      <c r="H58" t="s">
        <v>3927</v>
      </c>
      <c r="K58" t="s">
        <v>3775</v>
      </c>
      <c r="L58" t="s">
        <v>3940</v>
      </c>
      <c r="M58" t="s">
        <v>3450</v>
      </c>
      <c r="N58" t="s">
        <v>3929</v>
      </c>
      <c r="O58" t="s">
        <v>3529</v>
      </c>
      <c r="P58" t="s">
        <v>3930</v>
      </c>
      <c r="Q58" t="s">
        <v>3931</v>
      </c>
      <c r="R58" t="s">
        <v>3479</v>
      </c>
      <c r="T58">
        <f>IF(Table4[[#This Row],[LICENSE O365]]="BASIC",'License All Site'!$F$124,'License All Site'!$E$124)</f>
        <v>49000</v>
      </c>
      <c r="U58">
        <f>Table4[[#This Row],[PRICE]]*Table4[[#This Row],[ACTIVE MONTH]]</f>
        <v>0</v>
      </c>
    </row>
    <row r="59" spans="1:21" x14ac:dyDescent="0.25">
      <c r="A59">
        <v>58</v>
      </c>
      <c r="B59" s="101">
        <v>45748</v>
      </c>
      <c r="C59" t="s">
        <v>2088</v>
      </c>
      <c r="D59" t="s">
        <v>3947</v>
      </c>
      <c r="E59" t="s">
        <v>3948</v>
      </c>
      <c r="F59" t="s">
        <v>3949</v>
      </c>
      <c r="G59" t="s">
        <v>3926</v>
      </c>
      <c r="H59" t="s">
        <v>3926</v>
      </c>
      <c r="K59" t="s">
        <v>3767</v>
      </c>
      <c r="L59" t="s">
        <v>3710</v>
      </c>
      <c r="M59" t="s">
        <v>3450</v>
      </c>
      <c r="N59" t="s">
        <v>3941</v>
      </c>
      <c r="O59" t="s">
        <v>3529</v>
      </c>
      <c r="P59" t="s">
        <v>3942</v>
      </c>
      <c r="Q59" t="s">
        <v>3931</v>
      </c>
      <c r="R59" t="s">
        <v>3479</v>
      </c>
      <c r="T59">
        <f>IF(Table4[[#This Row],[LICENSE O365]]="BASIC",'License All Site'!$F$124,'License All Site'!$E$124)</f>
        <v>49000</v>
      </c>
      <c r="U59">
        <f>Table4[[#This Row],[PRICE]]*Table4[[#This Row],[ACTIVE MONTH]]</f>
        <v>0</v>
      </c>
    </row>
    <row r="60" spans="1:21" x14ac:dyDescent="0.25">
      <c r="A60">
        <v>59</v>
      </c>
      <c r="B60" s="101">
        <v>45839</v>
      </c>
      <c r="C60" t="s">
        <v>982</v>
      </c>
      <c r="D60" t="s">
        <v>2149</v>
      </c>
      <c r="E60" t="s">
        <v>3950</v>
      </c>
      <c r="F60" t="s">
        <v>3951</v>
      </c>
      <c r="G60" t="s">
        <v>3952</v>
      </c>
      <c r="H60" t="s">
        <v>3952</v>
      </c>
      <c r="K60" t="s">
        <v>3775</v>
      </c>
      <c r="L60" t="s">
        <v>3953</v>
      </c>
      <c r="M60" t="s">
        <v>3450</v>
      </c>
      <c r="N60" t="s">
        <v>3954</v>
      </c>
      <c r="O60" t="s">
        <v>3528</v>
      </c>
      <c r="P60" t="s">
        <v>3955</v>
      </c>
      <c r="Q60" t="s">
        <v>3956</v>
      </c>
      <c r="R60" t="s">
        <v>3479</v>
      </c>
      <c r="T60">
        <f>IF(Table4[[#This Row],[LICENSE O365]]="BASIC",'License All Site'!$F$124,'License All Site'!$E$124)</f>
        <v>49000</v>
      </c>
      <c r="U60">
        <f>Table4[[#This Row],[PRICE]]*Table4[[#This Row],[ACTIVE MONTH]]</f>
        <v>0</v>
      </c>
    </row>
    <row r="61" spans="1:21" x14ac:dyDescent="0.25">
      <c r="A61">
        <v>60</v>
      </c>
      <c r="B61" s="101">
        <v>45931</v>
      </c>
      <c r="C61" t="s">
        <v>982</v>
      </c>
      <c r="D61" t="s">
        <v>2149</v>
      </c>
      <c r="E61" t="s">
        <v>3957</v>
      </c>
      <c r="F61" t="s">
        <v>3958</v>
      </c>
      <c r="G61" t="s">
        <v>3952</v>
      </c>
      <c r="H61" t="s">
        <v>3952</v>
      </c>
      <c r="K61" t="s">
        <v>3775</v>
      </c>
      <c r="L61" t="s">
        <v>3953</v>
      </c>
      <c r="M61" t="s">
        <v>3450</v>
      </c>
      <c r="N61" t="s">
        <v>3954</v>
      </c>
      <c r="O61" t="s">
        <v>3528</v>
      </c>
      <c r="P61" t="s">
        <v>3955</v>
      </c>
      <c r="Q61" t="s">
        <v>3956</v>
      </c>
      <c r="R61" t="s">
        <v>3479</v>
      </c>
      <c r="T61">
        <f>IF(Table4[[#This Row],[LICENSE O365]]="BASIC",'License All Site'!$F$124,'License All Site'!$E$124)</f>
        <v>49000</v>
      </c>
      <c r="U61">
        <f>Table4[[#This Row],[PRICE]]*Table4[[#This Row],[ACTIVE MONTH]]</f>
        <v>0</v>
      </c>
    </row>
    <row r="62" spans="1:21" x14ac:dyDescent="0.25">
      <c r="A62">
        <v>61</v>
      </c>
      <c r="B62" s="101">
        <v>45839</v>
      </c>
      <c r="C62" t="s">
        <v>982</v>
      </c>
      <c r="D62" t="s">
        <v>3827</v>
      </c>
      <c r="E62" t="s">
        <v>3959</v>
      </c>
      <c r="F62" t="s">
        <v>3960</v>
      </c>
      <c r="G62" t="s">
        <v>3952</v>
      </c>
      <c r="H62" t="s">
        <v>3952</v>
      </c>
      <c r="K62" t="s">
        <v>3775</v>
      </c>
      <c r="L62" t="s">
        <v>3961</v>
      </c>
      <c r="M62" t="s">
        <v>3450</v>
      </c>
      <c r="N62" t="s">
        <v>3954</v>
      </c>
      <c r="O62" t="s">
        <v>3528</v>
      </c>
      <c r="P62" t="s">
        <v>3955</v>
      </c>
      <c r="Q62" t="s">
        <v>3956</v>
      </c>
      <c r="R62" t="s">
        <v>3479</v>
      </c>
      <c r="T62">
        <f>IF(Table4[[#This Row],[LICENSE O365]]="BASIC",'License All Site'!$F$124,'License All Site'!$E$124)</f>
        <v>49000</v>
      </c>
      <c r="U62">
        <f>Table4[[#This Row],[PRICE]]*Table4[[#This Row],[ACTIVE MONTH]]</f>
        <v>0</v>
      </c>
    </row>
    <row r="63" spans="1:21" x14ac:dyDescent="0.25">
      <c r="A63">
        <v>62</v>
      </c>
      <c r="B63" s="101">
        <v>45839</v>
      </c>
      <c r="C63" t="s">
        <v>982</v>
      </c>
      <c r="D63" t="s">
        <v>3947</v>
      </c>
      <c r="E63" t="s">
        <v>3962</v>
      </c>
      <c r="F63" t="s">
        <v>3963</v>
      </c>
      <c r="G63" t="s">
        <v>3952</v>
      </c>
      <c r="H63" t="s">
        <v>3952</v>
      </c>
      <c r="K63" t="s">
        <v>3775</v>
      </c>
      <c r="L63" t="s">
        <v>3685</v>
      </c>
      <c r="M63" t="s">
        <v>3450</v>
      </c>
      <c r="N63" t="s">
        <v>3954</v>
      </c>
      <c r="O63" t="s">
        <v>3528</v>
      </c>
      <c r="P63" t="s">
        <v>3955</v>
      </c>
      <c r="Q63" t="s">
        <v>3956</v>
      </c>
      <c r="R63" t="s">
        <v>3479</v>
      </c>
      <c r="T63">
        <f>IF(Table4[[#This Row],[LICENSE O365]]="BASIC",'License All Site'!$F$124,'License All Site'!$E$124)</f>
        <v>49000</v>
      </c>
      <c r="U63">
        <f>Table4[[#This Row],[PRICE]]*Table4[[#This Row],[ACTIVE MONTH]]</f>
        <v>0</v>
      </c>
    </row>
    <row r="64" spans="1:21" x14ac:dyDescent="0.25">
      <c r="A64">
        <v>63</v>
      </c>
      <c r="B64" s="101">
        <v>45658</v>
      </c>
      <c r="C64" t="s">
        <v>2088</v>
      </c>
      <c r="D64" t="s">
        <v>3827</v>
      </c>
      <c r="E64" t="s">
        <v>3964</v>
      </c>
      <c r="F64" t="s">
        <v>3965</v>
      </c>
      <c r="G64" t="s">
        <v>3952</v>
      </c>
      <c r="H64" t="s">
        <v>3952</v>
      </c>
      <c r="I64">
        <v>45627</v>
      </c>
      <c r="J64" t="s">
        <v>3966</v>
      </c>
      <c r="K64" t="s">
        <v>3767</v>
      </c>
      <c r="L64" t="s">
        <v>2131</v>
      </c>
      <c r="M64" t="s">
        <v>3450</v>
      </c>
      <c r="N64" t="s">
        <v>3954</v>
      </c>
      <c r="O64" t="s">
        <v>3528</v>
      </c>
      <c r="P64" t="s">
        <v>3955</v>
      </c>
      <c r="Q64" t="s">
        <v>3956</v>
      </c>
      <c r="R64" t="s">
        <v>3479</v>
      </c>
      <c r="T64">
        <f>IF(Table4[[#This Row],[LICENSE O365]]="BASIC",'License All Site'!$F$124,'License All Site'!$E$124)</f>
        <v>49000</v>
      </c>
      <c r="U64">
        <f>Table4[[#This Row],[PRICE]]*Table4[[#This Row],[ACTIVE MONTH]]</f>
        <v>0</v>
      </c>
    </row>
    <row r="65" spans="1:21" x14ac:dyDescent="0.25">
      <c r="A65">
        <v>64</v>
      </c>
      <c r="B65" s="101">
        <v>45870</v>
      </c>
      <c r="C65" t="s">
        <v>2088</v>
      </c>
      <c r="D65" t="s">
        <v>3967</v>
      </c>
      <c r="E65" t="s">
        <v>3968</v>
      </c>
      <c r="F65" t="s">
        <v>3969</v>
      </c>
      <c r="G65" t="s">
        <v>3844</v>
      </c>
      <c r="H65" t="s">
        <v>3845</v>
      </c>
      <c r="K65" t="s">
        <v>3790</v>
      </c>
      <c r="L65" t="s">
        <v>3970</v>
      </c>
      <c r="M65" t="s">
        <v>3847</v>
      </c>
      <c r="O65" t="s">
        <v>3527</v>
      </c>
      <c r="P65" t="s">
        <v>3848</v>
      </c>
      <c r="Q65" t="s">
        <v>3415</v>
      </c>
      <c r="R65" t="s">
        <v>3480</v>
      </c>
      <c r="T65">
        <f>IF(Table4[[#This Row],[LICENSE O365]]="BASIC",'License All Site'!$F$124,'License All Site'!$E$124)</f>
        <v>109000</v>
      </c>
      <c r="U65">
        <f>Table4[[#This Row],[PRICE]]*Table4[[#This Row],[ACTIVE MONTH]]</f>
        <v>0</v>
      </c>
    </row>
    <row r="66" spans="1:21" x14ac:dyDescent="0.25">
      <c r="A66">
        <v>65</v>
      </c>
      <c r="B66" s="101">
        <v>45809</v>
      </c>
      <c r="C66" t="s">
        <v>982</v>
      </c>
      <c r="D66" t="s">
        <v>3967</v>
      </c>
      <c r="E66" t="s">
        <v>3971</v>
      </c>
      <c r="F66" t="s">
        <v>3972</v>
      </c>
      <c r="G66" t="s">
        <v>3844</v>
      </c>
      <c r="H66" t="s">
        <v>3899</v>
      </c>
      <c r="K66" t="s">
        <v>3767</v>
      </c>
      <c r="L66" t="s">
        <v>3973</v>
      </c>
      <c r="M66" t="s">
        <v>3847</v>
      </c>
      <c r="O66" t="s">
        <v>3527</v>
      </c>
      <c r="P66" t="s">
        <v>3901</v>
      </c>
      <c r="Q66" t="s">
        <v>3415</v>
      </c>
      <c r="R66" t="s">
        <v>3480</v>
      </c>
      <c r="T66">
        <f>IF(Table4[[#This Row],[LICENSE O365]]="BASIC",'License All Site'!$F$124,'License All Site'!$E$124)</f>
        <v>109000</v>
      </c>
      <c r="U66">
        <f>Table4[[#This Row],[PRICE]]*Table4[[#This Row],[ACTIVE MONTH]]</f>
        <v>0</v>
      </c>
    </row>
    <row r="67" spans="1:21" x14ac:dyDescent="0.25">
      <c r="A67">
        <v>66</v>
      </c>
      <c r="B67" s="101">
        <v>45658</v>
      </c>
      <c r="C67" t="s">
        <v>2088</v>
      </c>
      <c r="D67" t="s">
        <v>781</v>
      </c>
      <c r="E67" t="s">
        <v>3974</v>
      </c>
      <c r="F67" t="s">
        <v>3975</v>
      </c>
      <c r="G67" t="s">
        <v>3917</v>
      </c>
      <c r="H67" t="s">
        <v>3899</v>
      </c>
      <c r="K67" t="s">
        <v>3775</v>
      </c>
      <c r="L67" t="s">
        <v>3976</v>
      </c>
      <c r="M67" t="s">
        <v>3434</v>
      </c>
      <c r="O67" t="s">
        <v>3527</v>
      </c>
      <c r="P67" t="s">
        <v>3901</v>
      </c>
      <c r="Q67" t="s">
        <v>3918</v>
      </c>
      <c r="R67" t="s">
        <v>3480</v>
      </c>
      <c r="T67">
        <f>IF(Table4[[#This Row],[LICENSE O365]]="BASIC",'License All Site'!$F$124,'License All Site'!$E$124)</f>
        <v>109000</v>
      </c>
      <c r="U67">
        <f>Table4[[#This Row],[PRICE]]*Table4[[#This Row],[ACTIVE MONTH]]</f>
        <v>0</v>
      </c>
    </row>
    <row r="68" spans="1:21" x14ac:dyDescent="0.25">
      <c r="A68">
        <v>67</v>
      </c>
      <c r="B68" s="101">
        <v>45717</v>
      </c>
      <c r="C68" t="s">
        <v>982</v>
      </c>
      <c r="D68" t="s">
        <v>781</v>
      </c>
      <c r="E68" t="s">
        <v>3977</v>
      </c>
      <c r="F68" t="s">
        <v>3978</v>
      </c>
      <c r="G68" t="s">
        <v>3899</v>
      </c>
      <c r="H68" t="s">
        <v>3899</v>
      </c>
      <c r="K68" t="s">
        <v>3767</v>
      </c>
      <c r="L68" t="s">
        <v>3979</v>
      </c>
      <c r="M68" t="s">
        <v>3434</v>
      </c>
      <c r="O68" t="s">
        <v>3527</v>
      </c>
      <c r="P68" t="s">
        <v>3901</v>
      </c>
      <c r="Q68" t="s">
        <v>3918</v>
      </c>
      <c r="R68" t="s">
        <v>3480</v>
      </c>
      <c r="T68">
        <f>IF(Table4[[#This Row],[LICENSE O365]]="BASIC",'License All Site'!$F$124,'License All Site'!$E$124)</f>
        <v>109000</v>
      </c>
      <c r="U68">
        <f>Table4[[#This Row],[PRICE]]*Table4[[#This Row],[ACTIVE MONTH]]</f>
        <v>0</v>
      </c>
    </row>
    <row r="69" spans="1:21" x14ac:dyDescent="0.25">
      <c r="A69">
        <v>68</v>
      </c>
      <c r="B69" s="101">
        <v>45931</v>
      </c>
      <c r="C69" t="s">
        <v>982</v>
      </c>
      <c r="D69" t="s">
        <v>781</v>
      </c>
      <c r="E69" t="s">
        <v>3980</v>
      </c>
      <c r="F69" t="s">
        <v>3981</v>
      </c>
      <c r="G69" t="s">
        <v>3927</v>
      </c>
      <c r="H69" t="s">
        <v>3927</v>
      </c>
      <c r="K69" t="s">
        <v>3775</v>
      </c>
      <c r="L69" t="s">
        <v>3982</v>
      </c>
      <c r="M69" t="s">
        <v>3450</v>
      </c>
      <c r="N69" t="s">
        <v>3983</v>
      </c>
      <c r="O69" t="s">
        <v>3454</v>
      </c>
      <c r="P69" t="s">
        <v>3930</v>
      </c>
      <c r="Q69" t="s">
        <v>3984</v>
      </c>
      <c r="R69" t="s">
        <v>3480</v>
      </c>
      <c r="T69">
        <f>IF(Table4[[#This Row],[LICENSE O365]]="BASIC",'License All Site'!$F$124,'License All Site'!$E$124)</f>
        <v>109000</v>
      </c>
      <c r="U69">
        <f>Table4[[#This Row],[PRICE]]*Table4[[#This Row],[ACTIVE MONTH]]</f>
        <v>0</v>
      </c>
    </row>
    <row r="70" spans="1:21" x14ac:dyDescent="0.25">
      <c r="A70">
        <v>69</v>
      </c>
      <c r="B70" s="101">
        <v>45658</v>
      </c>
      <c r="C70" t="s">
        <v>2088</v>
      </c>
      <c r="D70" t="s">
        <v>781</v>
      </c>
      <c r="E70" t="s">
        <v>3985</v>
      </c>
      <c r="F70" t="s">
        <v>3986</v>
      </c>
      <c r="G70" t="s">
        <v>3927</v>
      </c>
      <c r="H70" t="s">
        <v>3927</v>
      </c>
      <c r="K70" t="s">
        <v>3775</v>
      </c>
      <c r="L70" t="s">
        <v>3976</v>
      </c>
      <c r="M70" t="s">
        <v>3450</v>
      </c>
      <c r="N70" t="s">
        <v>3983</v>
      </c>
      <c r="O70" t="s">
        <v>3454</v>
      </c>
      <c r="P70" t="s">
        <v>3930</v>
      </c>
      <c r="Q70" t="s">
        <v>3984</v>
      </c>
      <c r="R70" t="s">
        <v>3480</v>
      </c>
      <c r="T70">
        <f>IF(Table4[[#This Row],[LICENSE O365]]="BASIC",'License All Site'!$F$124,'License All Site'!$E$124)</f>
        <v>109000</v>
      </c>
      <c r="U70">
        <f>Table4[[#This Row],[PRICE]]*Table4[[#This Row],[ACTIVE MONTH]]</f>
        <v>0</v>
      </c>
    </row>
    <row r="71" spans="1:21" x14ac:dyDescent="0.25">
      <c r="A71">
        <v>70</v>
      </c>
      <c r="B71" s="101">
        <v>45748</v>
      </c>
      <c r="C71" t="s">
        <v>2088</v>
      </c>
      <c r="D71" t="s">
        <v>781</v>
      </c>
      <c r="E71" t="s">
        <v>3987</v>
      </c>
      <c r="F71" t="s">
        <v>3988</v>
      </c>
      <c r="G71" t="s">
        <v>3927</v>
      </c>
      <c r="H71" t="s">
        <v>3927</v>
      </c>
      <c r="K71" t="s">
        <v>3775</v>
      </c>
      <c r="L71" t="s">
        <v>3982</v>
      </c>
      <c r="M71" t="s">
        <v>3450</v>
      </c>
      <c r="N71" t="s">
        <v>3983</v>
      </c>
      <c r="O71" t="s">
        <v>3454</v>
      </c>
      <c r="P71" t="s">
        <v>3930</v>
      </c>
      <c r="Q71" t="s">
        <v>3984</v>
      </c>
      <c r="R71" t="s">
        <v>3480</v>
      </c>
      <c r="T71">
        <f>IF(Table4[[#This Row],[LICENSE O365]]="BASIC",'License All Site'!$F$124,'License All Site'!$E$124)</f>
        <v>109000</v>
      </c>
      <c r="U71">
        <f>Table4[[#This Row],[PRICE]]*Table4[[#This Row],[ACTIVE MONTH]]</f>
        <v>0</v>
      </c>
    </row>
    <row r="72" spans="1:21" x14ac:dyDescent="0.25">
      <c r="A72">
        <v>71</v>
      </c>
      <c r="B72" s="101">
        <v>45658</v>
      </c>
      <c r="C72" t="s">
        <v>2088</v>
      </c>
      <c r="D72" t="s">
        <v>781</v>
      </c>
      <c r="E72" t="s">
        <v>3989</v>
      </c>
      <c r="F72" t="s">
        <v>3990</v>
      </c>
      <c r="G72" t="s">
        <v>3927</v>
      </c>
      <c r="H72" t="s">
        <v>3927</v>
      </c>
      <c r="K72" t="s">
        <v>3775</v>
      </c>
      <c r="L72" t="s">
        <v>3991</v>
      </c>
      <c r="M72" t="s">
        <v>3450</v>
      </c>
      <c r="N72" t="s">
        <v>3983</v>
      </c>
      <c r="O72" t="s">
        <v>3454</v>
      </c>
      <c r="P72" t="s">
        <v>3930</v>
      </c>
      <c r="Q72" t="s">
        <v>3984</v>
      </c>
      <c r="R72" t="s">
        <v>3480</v>
      </c>
      <c r="T72">
        <f>IF(Table4[[#This Row],[LICENSE O365]]="BASIC",'License All Site'!$F$124,'License All Site'!$E$124)</f>
        <v>109000</v>
      </c>
      <c r="U72">
        <f>Table4[[#This Row],[PRICE]]*Table4[[#This Row],[ACTIVE MONTH]]</f>
        <v>0</v>
      </c>
    </row>
    <row r="73" spans="1:21" x14ac:dyDescent="0.25">
      <c r="A73">
        <v>72</v>
      </c>
      <c r="B73" s="101">
        <v>45658</v>
      </c>
      <c r="C73" t="s">
        <v>2088</v>
      </c>
      <c r="D73" t="s">
        <v>781</v>
      </c>
      <c r="E73" t="s">
        <v>3992</v>
      </c>
      <c r="F73" t="s">
        <v>3993</v>
      </c>
      <c r="G73" t="s">
        <v>3927</v>
      </c>
      <c r="H73" t="s">
        <v>3927</v>
      </c>
      <c r="K73" t="s">
        <v>3767</v>
      </c>
      <c r="L73" t="s">
        <v>3979</v>
      </c>
      <c r="M73" t="s">
        <v>3450</v>
      </c>
      <c r="N73" t="s">
        <v>3983</v>
      </c>
      <c r="O73" t="s">
        <v>3454</v>
      </c>
      <c r="P73" t="s">
        <v>3930</v>
      </c>
      <c r="Q73" t="s">
        <v>3984</v>
      </c>
      <c r="R73" t="s">
        <v>3480</v>
      </c>
      <c r="T73">
        <f>IF(Table4[[#This Row],[LICENSE O365]]="BASIC",'License All Site'!$F$124,'License All Site'!$E$124)</f>
        <v>109000</v>
      </c>
      <c r="U73">
        <f>Table4[[#This Row],[PRICE]]*Table4[[#This Row],[ACTIVE MONTH]]</f>
        <v>0</v>
      </c>
    </row>
    <row r="74" spans="1:21" x14ac:dyDescent="0.25">
      <c r="A74">
        <v>73</v>
      </c>
      <c r="B74" s="101">
        <v>45748</v>
      </c>
      <c r="C74" t="s">
        <v>2088</v>
      </c>
      <c r="D74" t="s">
        <v>781</v>
      </c>
      <c r="E74" t="s">
        <v>3994</v>
      </c>
      <c r="F74" t="s">
        <v>3995</v>
      </c>
      <c r="G74" t="s">
        <v>3926</v>
      </c>
      <c r="H74" t="s">
        <v>3926</v>
      </c>
      <c r="K74" t="s">
        <v>3775</v>
      </c>
      <c r="L74" t="s">
        <v>3996</v>
      </c>
      <c r="M74" t="s">
        <v>3450</v>
      </c>
      <c r="N74" t="s">
        <v>3997</v>
      </c>
      <c r="O74" t="s">
        <v>3529</v>
      </c>
      <c r="P74" t="s">
        <v>3942</v>
      </c>
      <c r="Q74" t="s">
        <v>3931</v>
      </c>
      <c r="R74" t="s">
        <v>3480</v>
      </c>
      <c r="T74">
        <f>IF(Table4[[#This Row],[LICENSE O365]]="BASIC",'License All Site'!$F$124,'License All Site'!$E$124)</f>
        <v>109000</v>
      </c>
      <c r="U74">
        <f>Table4[[#This Row],[PRICE]]*Table4[[#This Row],[ACTIVE MONTH]]</f>
        <v>0</v>
      </c>
    </row>
    <row r="75" spans="1:21" x14ac:dyDescent="0.25">
      <c r="A75">
        <v>74</v>
      </c>
      <c r="B75" s="101">
        <v>45748</v>
      </c>
      <c r="C75" t="s">
        <v>2088</v>
      </c>
      <c r="D75" t="s">
        <v>781</v>
      </c>
      <c r="E75" t="s">
        <v>3998</v>
      </c>
      <c r="F75" t="s">
        <v>3999</v>
      </c>
      <c r="G75" t="s">
        <v>3926</v>
      </c>
      <c r="H75" t="s">
        <v>3926</v>
      </c>
      <c r="K75" t="s">
        <v>3775</v>
      </c>
      <c r="L75" t="s">
        <v>3672</v>
      </c>
      <c r="M75" t="s">
        <v>3450</v>
      </c>
      <c r="N75" t="s">
        <v>3997</v>
      </c>
      <c r="O75" t="s">
        <v>3529</v>
      </c>
      <c r="P75" t="s">
        <v>3942</v>
      </c>
      <c r="Q75" t="s">
        <v>3931</v>
      </c>
      <c r="R75" t="s">
        <v>3480</v>
      </c>
      <c r="T75">
        <f>IF(Table4[[#This Row],[LICENSE O365]]="BASIC",'License All Site'!$F$124,'License All Site'!$E$124)</f>
        <v>109000</v>
      </c>
      <c r="U75">
        <f>Table4[[#This Row],[PRICE]]*Table4[[#This Row],[ACTIVE MONTH]]</f>
        <v>0</v>
      </c>
    </row>
    <row r="76" spans="1:21" x14ac:dyDescent="0.25">
      <c r="A76">
        <v>75</v>
      </c>
      <c r="B76" s="101">
        <v>45839</v>
      </c>
      <c r="C76" t="s">
        <v>2088</v>
      </c>
      <c r="D76" t="s">
        <v>781</v>
      </c>
      <c r="E76" t="s">
        <v>4000</v>
      </c>
      <c r="F76" t="s">
        <v>4001</v>
      </c>
      <c r="G76" t="s">
        <v>3952</v>
      </c>
      <c r="H76" t="s">
        <v>3952</v>
      </c>
      <c r="K76" t="s">
        <v>3775</v>
      </c>
      <c r="L76" t="s">
        <v>3996</v>
      </c>
      <c r="M76" t="s">
        <v>3450</v>
      </c>
      <c r="N76" t="s">
        <v>3954</v>
      </c>
      <c r="O76" t="s">
        <v>3528</v>
      </c>
      <c r="P76" t="s">
        <v>3955</v>
      </c>
      <c r="Q76" t="s">
        <v>3956</v>
      </c>
      <c r="R76" t="s">
        <v>3480</v>
      </c>
      <c r="T76">
        <f>IF(Table4[[#This Row],[LICENSE O365]]="BASIC",'License All Site'!$F$124,'License All Site'!$E$124)</f>
        <v>109000</v>
      </c>
      <c r="U76">
        <f>Table4[[#This Row],[PRICE]]*Table4[[#This Row],[ACTIVE MONTH]]</f>
        <v>0</v>
      </c>
    </row>
    <row r="77" spans="1:21" x14ac:dyDescent="0.25">
      <c r="A77">
        <v>76</v>
      </c>
      <c r="B77" s="101">
        <v>45839</v>
      </c>
      <c r="C77" t="s">
        <v>2088</v>
      </c>
      <c r="D77" t="s">
        <v>781</v>
      </c>
      <c r="E77" t="s">
        <v>4002</v>
      </c>
      <c r="F77" t="s">
        <v>4003</v>
      </c>
      <c r="G77" t="s">
        <v>3952</v>
      </c>
      <c r="H77" t="s">
        <v>3952</v>
      </c>
      <c r="K77" t="s">
        <v>3775</v>
      </c>
      <c r="L77" t="s">
        <v>3672</v>
      </c>
      <c r="M77" t="s">
        <v>3450</v>
      </c>
      <c r="N77" t="s">
        <v>3954</v>
      </c>
      <c r="O77" t="s">
        <v>3528</v>
      </c>
      <c r="P77" t="s">
        <v>3955</v>
      </c>
      <c r="Q77" t="s">
        <v>3956</v>
      </c>
      <c r="R77" t="s">
        <v>3480</v>
      </c>
      <c r="T77">
        <f>IF(Table4[[#This Row],[LICENSE O365]]="BASIC",'License All Site'!$F$124,'License All Site'!$E$124)</f>
        <v>109000</v>
      </c>
      <c r="U77">
        <f>Table4[[#This Row],[PRICE]]*Table4[[#This Row],[ACTIVE MONTH]]</f>
        <v>0</v>
      </c>
    </row>
    <row r="78" spans="1:21" x14ac:dyDescent="0.25">
      <c r="A78">
        <v>77</v>
      </c>
      <c r="B78" s="101">
        <v>45717</v>
      </c>
      <c r="C78" t="s">
        <v>982</v>
      </c>
      <c r="D78" t="s">
        <v>4004</v>
      </c>
      <c r="E78" t="s">
        <v>4005</v>
      </c>
      <c r="F78" t="s">
        <v>4006</v>
      </c>
      <c r="G78" t="s">
        <v>3778</v>
      </c>
      <c r="H78" t="s">
        <v>3778</v>
      </c>
      <c r="K78" t="s">
        <v>3767</v>
      </c>
      <c r="L78" t="s">
        <v>4007</v>
      </c>
      <c r="M78" t="s">
        <v>3450</v>
      </c>
      <c r="N78" t="s">
        <v>3792</v>
      </c>
      <c r="O78" t="s">
        <v>3451</v>
      </c>
      <c r="P78" t="s">
        <v>3782</v>
      </c>
      <c r="Q78" t="s">
        <v>3771</v>
      </c>
      <c r="R78" t="s">
        <v>3480</v>
      </c>
      <c r="T78">
        <f>IF(Table4[[#This Row],[LICENSE O365]]="BASIC",'License All Site'!$F$124,'License All Site'!$E$124)</f>
        <v>109000</v>
      </c>
      <c r="U78">
        <f>Table4[[#This Row],[PRICE]]*Table4[[#This Row],[ACTIVE MONTH]]</f>
        <v>0</v>
      </c>
    </row>
    <row r="79" spans="1:21" x14ac:dyDescent="0.25">
      <c r="A79">
        <v>78</v>
      </c>
      <c r="B79" s="101">
        <v>45658</v>
      </c>
      <c r="C79" t="s">
        <v>982</v>
      </c>
      <c r="D79" t="s">
        <v>3849</v>
      </c>
      <c r="E79" t="s">
        <v>4008</v>
      </c>
      <c r="F79" t="s">
        <v>4009</v>
      </c>
      <c r="G79" t="s">
        <v>3899</v>
      </c>
      <c r="H79" t="s">
        <v>3899</v>
      </c>
      <c r="K79" t="s">
        <v>3775</v>
      </c>
      <c r="L79" t="s">
        <v>3870</v>
      </c>
      <c r="M79" t="s">
        <v>3434</v>
      </c>
      <c r="O79" t="s">
        <v>3373</v>
      </c>
      <c r="P79" t="s">
        <v>3901</v>
      </c>
      <c r="Q79" t="s">
        <v>3902</v>
      </c>
      <c r="R79" t="s">
        <v>3479</v>
      </c>
      <c r="T79">
        <f>IF(Table4[[#This Row],[LICENSE O365]]="BASIC",'License All Site'!$F$124,'License All Site'!$E$124)</f>
        <v>49000</v>
      </c>
      <c r="U79">
        <f>Table4[[#This Row],[PRICE]]*Table4[[#This Row],[ACTIVE MONTH]]</f>
        <v>0</v>
      </c>
    </row>
    <row r="80" spans="1:21" x14ac:dyDescent="0.25">
      <c r="A80">
        <v>79</v>
      </c>
      <c r="B80" s="101">
        <v>45778</v>
      </c>
      <c r="C80" t="s">
        <v>982</v>
      </c>
      <c r="D80" t="s">
        <v>781</v>
      </c>
      <c r="E80" t="s">
        <v>4010</v>
      </c>
      <c r="F80" t="s">
        <v>4011</v>
      </c>
      <c r="G80" t="s">
        <v>3857</v>
      </c>
      <c r="H80" t="s">
        <v>3857</v>
      </c>
      <c r="K80" t="s">
        <v>3775</v>
      </c>
      <c r="L80" t="s">
        <v>3672</v>
      </c>
      <c r="M80" t="s">
        <v>3434</v>
      </c>
      <c r="O80" t="s">
        <v>3454</v>
      </c>
      <c r="P80" t="s">
        <v>3848</v>
      </c>
      <c r="Q80" t="s">
        <v>3859</v>
      </c>
      <c r="R80" t="s">
        <v>3480</v>
      </c>
      <c r="T80">
        <f>IF(Table4[[#This Row],[LICENSE O365]]="BASIC",'License All Site'!$F$124,'License All Site'!$E$124)</f>
        <v>109000</v>
      </c>
      <c r="U80">
        <f>Table4[[#This Row],[PRICE]]*Table4[[#This Row],[ACTIVE MONTH]]</f>
        <v>0</v>
      </c>
    </row>
    <row r="81" spans="1:21" x14ac:dyDescent="0.25">
      <c r="A81">
        <v>80</v>
      </c>
      <c r="B81" s="101">
        <v>45689</v>
      </c>
      <c r="C81" t="s">
        <v>982</v>
      </c>
      <c r="D81" t="s">
        <v>4012</v>
      </c>
      <c r="E81" t="s">
        <v>4013</v>
      </c>
      <c r="F81" t="s">
        <v>4014</v>
      </c>
      <c r="G81" t="s">
        <v>3778</v>
      </c>
      <c r="H81" t="s">
        <v>3778</v>
      </c>
      <c r="K81" t="s">
        <v>3775</v>
      </c>
      <c r="L81" t="s">
        <v>4015</v>
      </c>
      <c r="M81" t="s">
        <v>3450</v>
      </c>
      <c r="N81" t="s">
        <v>3792</v>
      </c>
      <c r="O81" t="s">
        <v>3451</v>
      </c>
      <c r="P81" t="s">
        <v>3782</v>
      </c>
      <c r="Q81" t="s">
        <v>3771</v>
      </c>
      <c r="R81" t="s">
        <v>3480</v>
      </c>
      <c r="T81">
        <f>IF(Table4[[#This Row],[LICENSE O365]]="BASIC",'License All Site'!$F$124,'License All Site'!$E$124)</f>
        <v>109000</v>
      </c>
      <c r="U81">
        <f>Table4[[#This Row],[PRICE]]*Table4[[#This Row],[ACTIVE MONTH]]</f>
        <v>0</v>
      </c>
    </row>
    <row r="82" spans="1:21" x14ac:dyDescent="0.25">
      <c r="A82">
        <v>81</v>
      </c>
      <c r="B82" s="101">
        <v>45748</v>
      </c>
      <c r="C82" t="s">
        <v>982</v>
      </c>
      <c r="D82" t="s">
        <v>47</v>
      </c>
      <c r="E82" t="s">
        <v>4016</v>
      </c>
      <c r="F82" t="s">
        <v>4017</v>
      </c>
      <c r="G82" t="s">
        <v>3857</v>
      </c>
      <c r="H82" t="s">
        <v>3857</v>
      </c>
      <c r="K82" t="s">
        <v>3767</v>
      </c>
      <c r="L82" t="s">
        <v>4018</v>
      </c>
      <c r="M82" t="s">
        <v>3434</v>
      </c>
      <c r="O82" t="s">
        <v>3454</v>
      </c>
      <c r="P82" t="s">
        <v>3848</v>
      </c>
      <c r="Q82" t="s">
        <v>3859</v>
      </c>
      <c r="R82" t="s">
        <v>3480</v>
      </c>
      <c r="T82">
        <f>IF(Table4[[#This Row],[LICENSE O365]]="BASIC",'License All Site'!$F$124,'License All Site'!$E$124)</f>
        <v>109000</v>
      </c>
      <c r="U82">
        <f>Table4[[#This Row],[PRICE]]*Table4[[#This Row],[ACTIVE MONTH]]</f>
        <v>0</v>
      </c>
    </row>
    <row r="83" spans="1:21" x14ac:dyDescent="0.25">
      <c r="A83">
        <v>82</v>
      </c>
      <c r="B83" s="101">
        <v>45748</v>
      </c>
      <c r="C83" t="s">
        <v>982</v>
      </c>
      <c r="D83" t="s">
        <v>47</v>
      </c>
      <c r="E83" t="s">
        <v>4019</v>
      </c>
      <c r="F83" t="s">
        <v>4020</v>
      </c>
      <c r="G83" t="s">
        <v>3857</v>
      </c>
      <c r="H83" t="s">
        <v>3857</v>
      </c>
      <c r="K83" t="s">
        <v>3775</v>
      </c>
      <c r="L83" t="s">
        <v>3719</v>
      </c>
      <c r="M83" t="s">
        <v>3434</v>
      </c>
      <c r="O83" t="s">
        <v>3454</v>
      </c>
      <c r="P83" t="s">
        <v>3848</v>
      </c>
      <c r="Q83" t="s">
        <v>3859</v>
      </c>
      <c r="R83" t="s">
        <v>3480</v>
      </c>
      <c r="T83">
        <f>IF(Table4[[#This Row],[LICENSE O365]]="BASIC",'License All Site'!$F$124,'License All Site'!$E$124)</f>
        <v>109000</v>
      </c>
      <c r="U83">
        <f>Table4[[#This Row],[PRICE]]*Table4[[#This Row],[ACTIVE MONTH]]</f>
        <v>0</v>
      </c>
    </row>
    <row r="84" spans="1:21" x14ac:dyDescent="0.25">
      <c r="A84">
        <v>83</v>
      </c>
      <c r="B84" s="101">
        <v>45748</v>
      </c>
      <c r="C84" t="s">
        <v>982</v>
      </c>
      <c r="D84" t="s">
        <v>47</v>
      </c>
      <c r="E84" t="s">
        <v>4021</v>
      </c>
      <c r="F84" t="s">
        <v>4022</v>
      </c>
      <c r="G84" t="s">
        <v>3857</v>
      </c>
      <c r="H84" t="s">
        <v>3857</v>
      </c>
      <c r="K84" t="s">
        <v>4023</v>
      </c>
      <c r="L84" t="s">
        <v>4024</v>
      </c>
      <c r="M84" t="s">
        <v>3434</v>
      </c>
      <c r="O84" t="s">
        <v>3454</v>
      </c>
      <c r="P84" t="s">
        <v>3848</v>
      </c>
      <c r="Q84" t="s">
        <v>3859</v>
      </c>
      <c r="R84" t="s">
        <v>3480</v>
      </c>
      <c r="T84">
        <f>IF(Table4[[#This Row],[LICENSE O365]]="BASIC",'License All Site'!$F$124,'License All Site'!$E$124)</f>
        <v>109000</v>
      </c>
      <c r="U84">
        <f>Table4[[#This Row],[PRICE]]*Table4[[#This Row],[ACTIVE MONTH]]</f>
        <v>0</v>
      </c>
    </row>
    <row r="85" spans="1:21" x14ac:dyDescent="0.25">
      <c r="A85">
        <v>84</v>
      </c>
      <c r="B85" s="101">
        <v>45658</v>
      </c>
      <c r="C85" t="s">
        <v>982</v>
      </c>
      <c r="D85" t="s">
        <v>78</v>
      </c>
      <c r="E85" t="s">
        <v>4025</v>
      </c>
      <c r="F85" t="s">
        <v>4026</v>
      </c>
      <c r="G85" t="s">
        <v>3844</v>
      </c>
      <c r="H85" t="s">
        <v>3845</v>
      </c>
      <c r="K85" t="s">
        <v>3775</v>
      </c>
      <c r="L85" t="s">
        <v>4027</v>
      </c>
      <c r="M85" t="s">
        <v>3847</v>
      </c>
      <c r="O85" t="s">
        <v>3527</v>
      </c>
      <c r="P85" t="s">
        <v>3848</v>
      </c>
      <c r="Q85" t="s">
        <v>3415</v>
      </c>
      <c r="R85" t="s">
        <v>3480</v>
      </c>
      <c r="T85">
        <f>IF(Table4[[#This Row],[LICENSE O365]]="BASIC",'License All Site'!$F$124,'License All Site'!$E$124)</f>
        <v>109000</v>
      </c>
      <c r="U85">
        <f>Table4[[#This Row],[PRICE]]*Table4[[#This Row],[ACTIVE MONTH]]</f>
        <v>0</v>
      </c>
    </row>
    <row r="86" spans="1:21" x14ac:dyDescent="0.25">
      <c r="A86">
        <v>85</v>
      </c>
      <c r="B86" s="101">
        <v>45717</v>
      </c>
      <c r="C86" t="s">
        <v>982</v>
      </c>
      <c r="D86" t="s">
        <v>78</v>
      </c>
      <c r="E86" t="s">
        <v>4028</v>
      </c>
      <c r="F86" t="s">
        <v>4029</v>
      </c>
      <c r="G86" t="s">
        <v>3844</v>
      </c>
      <c r="H86" t="s">
        <v>3899</v>
      </c>
      <c r="K86" t="s">
        <v>3775</v>
      </c>
      <c r="L86" t="s">
        <v>4030</v>
      </c>
      <c r="M86" t="s">
        <v>3847</v>
      </c>
      <c r="O86" t="s">
        <v>3527</v>
      </c>
      <c r="P86" t="s">
        <v>3901</v>
      </c>
      <c r="Q86" t="s">
        <v>3415</v>
      </c>
      <c r="R86" t="s">
        <v>3480</v>
      </c>
      <c r="T86">
        <f>IF(Table4[[#This Row],[LICENSE O365]]="BASIC",'License All Site'!$F$124,'License All Site'!$E$124)</f>
        <v>109000</v>
      </c>
      <c r="U86">
        <f>Table4[[#This Row],[PRICE]]*Table4[[#This Row],[ACTIVE MONTH]]</f>
        <v>0</v>
      </c>
    </row>
    <row r="87" spans="1:21" x14ac:dyDescent="0.25">
      <c r="A87">
        <v>86</v>
      </c>
      <c r="B87" s="101">
        <v>45839</v>
      </c>
      <c r="C87" t="s">
        <v>982</v>
      </c>
      <c r="D87" t="s">
        <v>4031</v>
      </c>
      <c r="E87" t="s">
        <v>4032</v>
      </c>
      <c r="F87" t="s">
        <v>4033</v>
      </c>
      <c r="G87" t="s">
        <v>3844</v>
      </c>
      <c r="H87" t="s">
        <v>3845</v>
      </c>
      <c r="K87" t="s">
        <v>3790</v>
      </c>
      <c r="L87" t="s">
        <v>4034</v>
      </c>
      <c r="M87" t="s">
        <v>3847</v>
      </c>
      <c r="O87" t="s">
        <v>3527</v>
      </c>
      <c r="P87" t="s">
        <v>3848</v>
      </c>
      <c r="Q87" t="s">
        <v>3415</v>
      </c>
      <c r="R87" t="s">
        <v>3480</v>
      </c>
      <c r="T87">
        <f>IF(Table4[[#This Row],[LICENSE O365]]="BASIC",'License All Site'!$F$124,'License All Site'!$E$124)</f>
        <v>109000</v>
      </c>
      <c r="U87">
        <f>Table4[[#This Row],[PRICE]]*Table4[[#This Row],[ACTIVE MONTH]]</f>
        <v>0</v>
      </c>
    </row>
    <row r="88" spans="1:21" x14ac:dyDescent="0.25">
      <c r="A88">
        <v>87</v>
      </c>
      <c r="B88" s="101">
        <v>45778</v>
      </c>
      <c r="C88" t="s">
        <v>982</v>
      </c>
      <c r="D88" t="s">
        <v>4031</v>
      </c>
      <c r="E88" t="s">
        <v>4035</v>
      </c>
      <c r="F88" t="s">
        <v>4036</v>
      </c>
      <c r="G88" t="s">
        <v>3844</v>
      </c>
      <c r="H88" t="s">
        <v>3899</v>
      </c>
      <c r="K88" t="s">
        <v>3790</v>
      </c>
      <c r="L88" t="s">
        <v>4037</v>
      </c>
      <c r="M88" t="s">
        <v>3847</v>
      </c>
      <c r="O88" t="s">
        <v>3527</v>
      </c>
      <c r="P88" t="s">
        <v>3901</v>
      </c>
      <c r="Q88" t="s">
        <v>3415</v>
      </c>
      <c r="R88" t="s">
        <v>3480</v>
      </c>
      <c r="T88">
        <f>IF(Table4[[#This Row],[LICENSE O365]]="BASIC",'License All Site'!$F$124,'License All Site'!$E$124)</f>
        <v>109000</v>
      </c>
      <c r="U88">
        <f>Table4[[#This Row],[PRICE]]*Table4[[#This Row],[ACTIVE MONTH]]</f>
        <v>0</v>
      </c>
    </row>
    <row r="89" spans="1:21" x14ac:dyDescent="0.25">
      <c r="A89">
        <v>88</v>
      </c>
      <c r="B89" s="101">
        <v>45778</v>
      </c>
      <c r="C89" t="s">
        <v>982</v>
      </c>
      <c r="D89" t="s">
        <v>47</v>
      </c>
      <c r="E89" t="s">
        <v>4038</v>
      </c>
      <c r="F89" t="s">
        <v>4039</v>
      </c>
      <c r="G89" t="s">
        <v>3844</v>
      </c>
      <c r="H89" t="s">
        <v>3899</v>
      </c>
      <c r="K89" t="s">
        <v>3767</v>
      </c>
      <c r="L89" t="s">
        <v>4040</v>
      </c>
      <c r="M89" t="s">
        <v>3847</v>
      </c>
      <c r="O89" t="s">
        <v>3527</v>
      </c>
      <c r="P89" t="s">
        <v>3901</v>
      </c>
      <c r="Q89" t="s">
        <v>3415</v>
      </c>
      <c r="R89" t="s">
        <v>3480</v>
      </c>
      <c r="T89">
        <f>IF(Table4[[#This Row],[LICENSE O365]]="BASIC",'License All Site'!$F$124,'License All Site'!$E$124)</f>
        <v>109000</v>
      </c>
      <c r="U89">
        <f>Table4[[#This Row],[PRICE]]*Table4[[#This Row],[ACTIVE MONTH]]</f>
        <v>0</v>
      </c>
    </row>
    <row r="90" spans="1:21" x14ac:dyDescent="0.25">
      <c r="A90">
        <v>89</v>
      </c>
      <c r="B90" s="101">
        <v>45658</v>
      </c>
      <c r="C90" t="s">
        <v>982</v>
      </c>
      <c r="D90" t="s">
        <v>4041</v>
      </c>
      <c r="E90" t="s">
        <v>4042</v>
      </c>
      <c r="F90" t="s">
        <v>4043</v>
      </c>
      <c r="G90" t="s">
        <v>3844</v>
      </c>
      <c r="H90" t="s">
        <v>3845</v>
      </c>
      <c r="K90" t="s">
        <v>3775</v>
      </c>
      <c r="L90" t="s">
        <v>4044</v>
      </c>
      <c r="M90" t="s">
        <v>3847</v>
      </c>
      <c r="O90" t="s">
        <v>3527</v>
      </c>
      <c r="P90" t="s">
        <v>3848</v>
      </c>
      <c r="Q90" t="s">
        <v>3415</v>
      </c>
      <c r="R90" t="s">
        <v>3479</v>
      </c>
      <c r="T90">
        <f>IF(Table4[[#This Row],[LICENSE O365]]="BASIC",'License All Site'!$F$124,'License All Site'!$E$124)</f>
        <v>49000</v>
      </c>
      <c r="U90">
        <f>Table4[[#This Row],[PRICE]]*Table4[[#This Row],[ACTIVE MONTH]]</f>
        <v>0</v>
      </c>
    </row>
    <row r="91" spans="1:21" x14ac:dyDescent="0.25">
      <c r="A91">
        <v>90</v>
      </c>
      <c r="B91" s="101">
        <v>45658</v>
      </c>
      <c r="C91" t="s">
        <v>2088</v>
      </c>
      <c r="D91" t="s">
        <v>2149</v>
      </c>
      <c r="E91" t="s">
        <v>4045</v>
      </c>
      <c r="F91" t="s">
        <v>4046</v>
      </c>
      <c r="G91" t="s">
        <v>3845</v>
      </c>
      <c r="H91" t="s">
        <v>3845</v>
      </c>
      <c r="I91">
        <v>45627</v>
      </c>
      <c r="J91" t="s">
        <v>4047</v>
      </c>
      <c r="K91" t="s">
        <v>3775</v>
      </c>
      <c r="L91" t="s">
        <v>4048</v>
      </c>
      <c r="M91" t="s">
        <v>3434</v>
      </c>
      <c r="O91" t="s">
        <v>3435</v>
      </c>
      <c r="P91" t="s">
        <v>3848</v>
      </c>
      <c r="Q91" t="s">
        <v>4049</v>
      </c>
      <c r="R91" t="s">
        <v>3479</v>
      </c>
      <c r="T91">
        <f>IF(Table4[[#This Row],[LICENSE O365]]="BASIC",'License All Site'!$F$124,'License All Site'!$E$124)</f>
        <v>49000</v>
      </c>
      <c r="U91">
        <f>Table4[[#This Row],[PRICE]]*Table4[[#This Row],[ACTIVE MONTH]]</f>
        <v>0</v>
      </c>
    </row>
    <row r="92" spans="1:21" x14ac:dyDescent="0.25">
      <c r="A92">
        <v>91</v>
      </c>
      <c r="B92" s="101">
        <v>45748</v>
      </c>
      <c r="C92" t="s">
        <v>2088</v>
      </c>
      <c r="D92" t="s">
        <v>3463</v>
      </c>
      <c r="E92" t="s">
        <v>4050</v>
      </c>
      <c r="F92" t="s">
        <v>4051</v>
      </c>
      <c r="G92" t="s">
        <v>4052</v>
      </c>
      <c r="H92" t="s">
        <v>4052</v>
      </c>
      <c r="K92" t="s">
        <v>3787</v>
      </c>
      <c r="L92" t="s">
        <v>4053</v>
      </c>
      <c r="M92" t="s">
        <v>3463</v>
      </c>
      <c r="O92" t="s">
        <v>3527</v>
      </c>
      <c r="P92" t="s">
        <v>4054</v>
      </c>
      <c r="Q92" t="s">
        <v>4055</v>
      </c>
      <c r="R92" t="s">
        <v>3480</v>
      </c>
      <c r="T92">
        <f>IF(Table4[[#This Row],[LICENSE O365]]="BASIC",'License All Site'!$F$124,'License All Site'!$E$124)</f>
        <v>109000</v>
      </c>
      <c r="U92">
        <f>Table4[[#This Row],[PRICE]]*Table4[[#This Row],[ACTIVE MONTH]]</f>
        <v>0</v>
      </c>
    </row>
    <row r="93" spans="1:21" x14ac:dyDescent="0.25">
      <c r="A93">
        <v>92</v>
      </c>
      <c r="B93" s="101">
        <v>45658</v>
      </c>
      <c r="C93" t="s">
        <v>2088</v>
      </c>
      <c r="D93" t="s">
        <v>781</v>
      </c>
      <c r="E93" t="s">
        <v>4056</v>
      </c>
      <c r="F93" t="s">
        <v>4057</v>
      </c>
      <c r="G93" t="s">
        <v>3917</v>
      </c>
      <c r="H93" t="s">
        <v>3857</v>
      </c>
      <c r="K93" t="s">
        <v>3787</v>
      </c>
      <c r="L93" t="s">
        <v>4058</v>
      </c>
      <c r="M93" t="s">
        <v>3434</v>
      </c>
      <c r="O93" t="s">
        <v>3527</v>
      </c>
      <c r="P93" t="s">
        <v>3848</v>
      </c>
      <c r="Q93" t="s">
        <v>3918</v>
      </c>
      <c r="R93" t="s">
        <v>3480</v>
      </c>
      <c r="T93">
        <f>IF(Table4[[#This Row],[LICENSE O365]]="BASIC",'License All Site'!$F$124,'License All Site'!$E$124)</f>
        <v>109000</v>
      </c>
      <c r="U93">
        <f>Table4[[#This Row],[PRICE]]*Table4[[#This Row],[ACTIVE MONTH]]</f>
        <v>0</v>
      </c>
    </row>
    <row r="94" spans="1:21" x14ac:dyDescent="0.25">
      <c r="A94">
        <v>93</v>
      </c>
      <c r="B94" s="101">
        <v>45658</v>
      </c>
      <c r="C94" t="s">
        <v>2088</v>
      </c>
      <c r="D94" t="s">
        <v>4012</v>
      </c>
      <c r="E94" t="s">
        <v>4059</v>
      </c>
      <c r="F94" t="s">
        <v>4060</v>
      </c>
      <c r="G94" t="s">
        <v>3778</v>
      </c>
      <c r="H94" t="s">
        <v>3778</v>
      </c>
      <c r="K94" t="s">
        <v>3767</v>
      </c>
      <c r="L94" t="s">
        <v>4061</v>
      </c>
      <c r="M94" t="s">
        <v>3450</v>
      </c>
      <c r="N94" t="s">
        <v>3792</v>
      </c>
      <c r="O94" t="s">
        <v>3451</v>
      </c>
      <c r="P94" t="s">
        <v>3782</v>
      </c>
      <c r="Q94" t="s">
        <v>3771</v>
      </c>
      <c r="R94" t="s">
        <v>3480</v>
      </c>
      <c r="T94">
        <f>IF(Table4[[#This Row],[LICENSE O365]]="BASIC",'License All Site'!$F$124,'License All Site'!$E$124)</f>
        <v>109000</v>
      </c>
      <c r="U94">
        <f>Table4[[#This Row],[PRICE]]*Table4[[#This Row],[ACTIVE MONTH]]</f>
        <v>0</v>
      </c>
    </row>
    <row r="95" spans="1:21" x14ac:dyDescent="0.25">
      <c r="A95">
        <v>94</v>
      </c>
      <c r="B95" s="101">
        <v>45658</v>
      </c>
      <c r="C95" t="s">
        <v>2088</v>
      </c>
      <c r="D95" t="s">
        <v>3827</v>
      </c>
      <c r="E95" t="s">
        <v>4062</v>
      </c>
      <c r="F95" t="s">
        <v>4063</v>
      </c>
      <c r="G95" t="s">
        <v>4064</v>
      </c>
      <c r="H95" t="s">
        <v>4064</v>
      </c>
      <c r="K95" t="s">
        <v>3767</v>
      </c>
      <c r="L95" t="s">
        <v>4065</v>
      </c>
      <c r="M95" t="s">
        <v>3450</v>
      </c>
      <c r="O95" t="s">
        <v>3530</v>
      </c>
      <c r="P95" t="s">
        <v>4066</v>
      </c>
      <c r="Q95" t="s">
        <v>4067</v>
      </c>
      <c r="R95" t="s">
        <v>3479</v>
      </c>
      <c r="T95">
        <f>IF(Table4[[#This Row],[LICENSE O365]]="BASIC",'License All Site'!$F$124,'License All Site'!$E$124)</f>
        <v>49000</v>
      </c>
      <c r="U95">
        <f>Table4[[#This Row],[PRICE]]*Table4[[#This Row],[ACTIVE MONTH]]</f>
        <v>0</v>
      </c>
    </row>
    <row r="96" spans="1:21" x14ac:dyDescent="0.25">
      <c r="A96">
        <v>95</v>
      </c>
      <c r="B96" s="101">
        <v>45658</v>
      </c>
      <c r="C96" t="s">
        <v>2088</v>
      </c>
      <c r="D96" t="s">
        <v>3772</v>
      </c>
      <c r="E96" t="s">
        <v>4068</v>
      </c>
      <c r="F96" t="s">
        <v>4069</v>
      </c>
      <c r="G96" t="s">
        <v>3917</v>
      </c>
      <c r="H96" t="s">
        <v>3857</v>
      </c>
      <c r="K96" t="s">
        <v>3767</v>
      </c>
      <c r="L96" t="s">
        <v>4070</v>
      </c>
      <c r="M96" t="s">
        <v>3434</v>
      </c>
      <c r="O96" t="s">
        <v>3527</v>
      </c>
      <c r="P96" t="s">
        <v>3848</v>
      </c>
      <c r="Q96" t="s">
        <v>3918</v>
      </c>
      <c r="R96" t="s">
        <v>3480</v>
      </c>
      <c r="T96">
        <f>IF(Table4[[#This Row],[LICENSE O365]]="BASIC",'License All Site'!$F$124,'License All Site'!$E$124)</f>
        <v>109000</v>
      </c>
      <c r="U96">
        <f>Table4[[#This Row],[PRICE]]*Table4[[#This Row],[ACTIVE MONTH]]</f>
        <v>0</v>
      </c>
    </row>
    <row r="97" spans="1:21" x14ac:dyDescent="0.25">
      <c r="A97">
        <v>96</v>
      </c>
      <c r="B97" s="101">
        <v>45658</v>
      </c>
      <c r="C97" t="s">
        <v>2088</v>
      </c>
      <c r="D97" t="s">
        <v>3849</v>
      </c>
      <c r="E97" t="s">
        <v>4071</v>
      </c>
      <c r="F97" t="s">
        <v>4072</v>
      </c>
      <c r="G97" t="s">
        <v>4073</v>
      </c>
      <c r="H97" t="s">
        <v>4073</v>
      </c>
      <c r="K97" t="s">
        <v>3775</v>
      </c>
      <c r="L97" t="s">
        <v>3858</v>
      </c>
      <c r="M97" t="s">
        <v>3434</v>
      </c>
      <c r="O97" t="s">
        <v>2824</v>
      </c>
      <c r="P97" t="s">
        <v>3848</v>
      </c>
      <c r="Q97" t="s">
        <v>4074</v>
      </c>
      <c r="R97" t="s">
        <v>3479</v>
      </c>
      <c r="T97">
        <f>IF(Table4[[#This Row],[LICENSE O365]]="BASIC",'License All Site'!$F$124,'License All Site'!$E$124)</f>
        <v>49000</v>
      </c>
      <c r="U97">
        <f>Table4[[#This Row],[PRICE]]*Table4[[#This Row],[ACTIVE MONTH]]</f>
        <v>0</v>
      </c>
    </row>
    <row r="98" spans="1:21" x14ac:dyDescent="0.25">
      <c r="A98">
        <v>97</v>
      </c>
      <c r="B98" s="101">
        <v>45658</v>
      </c>
      <c r="C98" t="s">
        <v>2088</v>
      </c>
      <c r="D98" t="s">
        <v>47</v>
      </c>
      <c r="E98" t="s">
        <v>4075</v>
      </c>
      <c r="F98" t="s">
        <v>4076</v>
      </c>
      <c r="G98" t="s">
        <v>3844</v>
      </c>
      <c r="H98" t="s">
        <v>3845</v>
      </c>
      <c r="K98" t="s">
        <v>3790</v>
      </c>
      <c r="L98" t="s">
        <v>4077</v>
      </c>
      <c r="M98" t="s">
        <v>3847</v>
      </c>
      <c r="O98" t="s">
        <v>3527</v>
      </c>
      <c r="P98" t="s">
        <v>3848</v>
      </c>
      <c r="Q98" t="s">
        <v>3415</v>
      </c>
      <c r="R98" t="s">
        <v>3480</v>
      </c>
      <c r="T98">
        <f>IF(Table4[[#This Row],[LICENSE O365]]="BASIC",'License All Site'!$F$124,'License All Site'!$E$124)</f>
        <v>109000</v>
      </c>
      <c r="U98">
        <f>Table4[[#This Row],[PRICE]]*Table4[[#This Row],[ACTIVE MONTH]]</f>
        <v>0</v>
      </c>
    </row>
    <row r="99" spans="1:21" x14ac:dyDescent="0.25">
      <c r="A99">
        <v>98</v>
      </c>
      <c r="B99" s="101">
        <v>45689</v>
      </c>
      <c r="C99" t="s">
        <v>2088</v>
      </c>
      <c r="D99" t="s">
        <v>78</v>
      </c>
      <c r="E99" t="s">
        <v>4078</v>
      </c>
      <c r="F99" t="s">
        <v>4079</v>
      </c>
      <c r="G99" t="s">
        <v>3844</v>
      </c>
      <c r="H99" t="s">
        <v>3845</v>
      </c>
      <c r="K99" t="s">
        <v>3787</v>
      </c>
      <c r="L99" t="s">
        <v>4080</v>
      </c>
      <c r="M99" t="s">
        <v>3847</v>
      </c>
      <c r="O99" t="s">
        <v>3527</v>
      </c>
      <c r="P99" t="s">
        <v>3848</v>
      </c>
      <c r="Q99" t="s">
        <v>3415</v>
      </c>
      <c r="R99" t="s">
        <v>3480</v>
      </c>
      <c r="T99">
        <f>IF(Table4[[#This Row],[LICENSE O365]]="BASIC",'License All Site'!$F$124,'License All Site'!$E$124)</f>
        <v>109000</v>
      </c>
      <c r="U99">
        <f>Table4[[#This Row],[PRICE]]*Table4[[#This Row],[ACTIVE MONTH]]</f>
        <v>0</v>
      </c>
    </row>
    <row r="100" spans="1:21" x14ac:dyDescent="0.25">
      <c r="A100">
        <v>99</v>
      </c>
      <c r="B100" s="101">
        <v>45658</v>
      </c>
      <c r="C100" t="s">
        <v>2088</v>
      </c>
      <c r="D100" t="s">
        <v>3501</v>
      </c>
      <c r="E100" t="s">
        <v>4081</v>
      </c>
      <c r="F100" t="s">
        <v>4082</v>
      </c>
      <c r="G100" t="s">
        <v>3917</v>
      </c>
      <c r="H100" t="s">
        <v>3899</v>
      </c>
      <c r="K100" t="s">
        <v>3767</v>
      </c>
      <c r="L100" t="s">
        <v>3512</v>
      </c>
      <c r="M100" t="s">
        <v>3434</v>
      </c>
      <c r="O100" t="s">
        <v>3443</v>
      </c>
      <c r="P100" t="s">
        <v>3901</v>
      </c>
      <c r="Q100" t="s">
        <v>3854</v>
      </c>
      <c r="R100" t="s">
        <v>3479</v>
      </c>
      <c r="T100">
        <f>IF(Table4[[#This Row],[LICENSE O365]]="BASIC",'License All Site'!$F$124,'License All Site'!$E$124)</f>
        <v>49000</v>
      </c>
      <c r="U100">
        <f>Table4[[#This Row],[PRICE]]*Table4[[#This Row],[ACTIVE MONTH]]</f>
        <v>0</v>
      </c>
    </row>
    <row r="101" spans="1:21" x14ac:dyDescent="0.25">
      <c r="A101">
        <v>100</v>
      </c>
      <c r="B101" s="101">
        <v>45658</v>
      </c>
      <c r="C101" t="s">
        <v>2088</v>
      </c>
      <c r="D101" t="s">
        <v>2149</v>
      </c>
      <c r="E101" t="s">
        <v>4083</v>
      </c>
      <c r="F101" t="s">
        <v>4084</v>
      </c>
      <c r="G101" t="s">
        <v>3857</v>
      </c>
      <c r="H101" t="s">
        <v>3857</v>
      </c>
      <c r="K101" t="s">
        <v>3787</v>
      </c>
      <c r="L101" t="s">
        <v>4085</v>
      </c>
      <c r="M101" t="s">
        <v>3434</v>
      </c>
      <c r="O101" t="s">
        <v>3454</v>
      </c>
      <c r="P101" t="s">
        <v>3848</v>
      </c>
      <c r="Q101" t="s">
        <v>3859</v>
      </c>
      <c r="R101" t="s">
        <v>3480</v>
      </c>
      <c r="T101">
        <f>IF(Table4[[#This Row],[LICENSE O365]]="BASIC",'License All Site'!$F$124,'License All Site'!$E$124)</f>
        <v>109000</v>
      </c>
      <c r="U101">
        <f>Table4[[#This Row],[PRICE]]*Table4[[#This Row],[ACTIVE MONTH]]</f>
        <v>0</v>
      </c>
    </row>
    <row r="102" spans="1:21" x14ac:dyDescent="0.25">
      <c r="A102">
        <v>101</v>
      </c>
      <c r="B102" s="101">
        <v>45839</v>
      </c>
      <c r="C102" t="s">
        <v>2088</v>
      </c>
      <c r="D102" t="s">
        <v>3463</v>
      </c>
      <c r="E102" t="s">
        <v>4086</v>
      </c>
      <c r="F102" t="s">
        <v>4087</v>
      </c>
      <c r="G102" t="s">
        <v>4052</v>
      </c>
      <c r="H102" t="s">
        <v>4052</v>
      </c>
      <c r="K102" t="s">
        <v>3790</v>
      </c>
      <c r="L102" t="s">
        <v>4088</v>
      </c>
      <c r="M102" t="s">
        <v>3463</v>
      </c>
      <c r="O102" t="s">
        <v>3527</v>
      </c>
      <c r="P102" t="s">
        <v>4054</v>
      </c>
      <c r="Q102" t="s">
        <v>4055</v>
      </c>
      <c r="R102" t="s">
        <v>3480</v>
      </c>
      <c r="T102">
        <f>IF(Table4[[#This Row],[LICENSE O365]]="BASIC",'License All Site'!$F$124,'License All Site'!$E$124)</f>
        <v>109000</v>
      </c>
      <c r="U102">
        <f>Table4[[#This Row],[PRICE]]*Table4[[#This Row],[ACTIVE MONTH]]</f>
        <v>0</v>
      </c>
    </row>
    <row r="103" spans="1:21" x14ac:dyDescent="0.25">
      <c r="A103">
        <v>102</v>
      </c>
      <c r="B103" s="101">
        <v>45658</v>
      </c>
      <c r="C103" t="s">
        <v>982</v>
      </c>
      <c r="D103" t="s">
        <v>4089</v>
      </c>
      <c r="E103" t="s">
        <v>4090</v>
      </c>
      <c r="F103" t="s">
        <v>4091</v>
      </c>
      <c r="G103" t="s">
        <v>3857</v>
      </c>
      <c r="H103" t="s">
        <v>3857</v>
      </c>
      <c r="K103" t="s">
        <v>3790</v>
      </c>
      <c r="L103" t="s">
        <v>4092</v>
      </c>
      <c r="M103" t="s">
        <v>3434</v>
      </c>
      <c r="O103" t="s">
        <v>3454</v>
      </c>
      <c r="P103" t="s">
        <v>3848</v>
      </c>
      <c r="Q103" t="s">
        <v>3859</v>
      </c>
      <c r="R103" t="s">
        <v>3480</v>
      </c>
      <c r="T103">
        <f>IF(Table4[[#This Row],[LICENSE O365]]="BASIC",'License All Site'!$F$124,'License All Site'!$E$124)</f>
        <v>109000</v>
      </c>
      <c r="U103">
        <f>Table4[[#This Row],[PRICE]]*Table4[[#This Row],[ACTIVE MONTH]]</f>
        <v>0</v>
      </c>
    </row>
    <row r="104" spans="1:21" x14ac:dyDescent="0.25">
      <c r="A104">
        <v>103</v>
      </c>
      <c r="B104" s="101">
        <v>45658</v>
      </c>
      <c r="C104" t="s">
        <v>982</v>
      </c>
      <c r="D104" t="s">
        <v>4089</v>
      </c>
      <c r="E104" t="s">
        <v>4093</v>
      </c>
      <c r="F104" t="s">
        <v>4094</v>
      </c>
      <c r="G104" t="s">
        <v>3857</v>
      </c>
      <c r="H104" t="s">
        <v>3857</v>
      </c>
      <c r="K104" t="s">
        <v>3767</v>
      </c>
      <c r="L104" t="s">
        <v>4095</v>
      </c>
      <c r="M104" t="s">
        <v>3434</v>
      </c>
      <c r="O104" t="s">
        <v>3454</v>
      </c>
      <c r="P104" t="s">
        <v>3848</v>
      </c>
      <c r="Q104" t="s">
        <v>3859</v>
      </c>
      <c r="R104" t="s">
        <v>3479</v>
      </c>
      <c r="T104">
        <f>IF(Table4[[#This Row],[LICENSE O365]]="BASIC",'License All Site'!$F$124,'License All Site'!$E$124)</f>
        <v>49000</v>
      </c>
      <c r="U104">
        <f>Table4[[#This Row],[PRICE]]*Table4[[#This Row],[ACTIVE MONTH]]</f>
        <v>0</v>
      </c>
    </row>
    <row r="105" spans="1:21" x14ac:dyDescent="0.25">
      <c r="A105">
        <v>104</v>
      </c>
      <c r="B105" s="101">
        <v>45658</v>
      </c>
      <c r="C105" t="s">
        <v>982</v>
      </c>
      <c r="D105" t="s">
        <v>4089</v>
      </c>
      <c r="E105" t="s">
        <v>4096</v>
      </c>
      <c r="F105" t="s">
        <v>4097</v>
      </c>
      <c r="G105" t="s">
        <v>3857</v>
      </c>
      <c r="H105" t="s">
        <v>3857</v>
      </c>
      <c r="K105" t="s">
        <v>3767</v>
      </c>
      <c r="L105" t="s">
        <v>3522</v>
      </c>
      <c r="M105" t="s">
        <v>3434</v>
      </c>
      <c r="O105" t="s">
        <v>3454</v>
      </c>
      <c r="P105" t="s">
        <v>3848</v>
      </c>
      <c r="Q105" t="s">
        <v>3859</v>
      </c>
      <c r="R105" t="s">
        <v>3479</v>
      </c>
      <c r="T105">
        <f>IF(Table4[[#This Row],[LICENSE O365]]="BASIC",'License All Site'!$F$124,'License All Site'!$E$124)</f>
        <v>49000</v>
      </c>
      <c r="U105">
        <f>Table4[[#This Row],[PRICE]]*Table4[[#This Row],[ACTIVE MONTH]]</f>
        <v>0</v>
      </c>
    </row>
    <row r="106" spans="1:21" x14ac:dyDescent="0.25">
      <c r="A106">
        <v>105</v>
      </c>
      <c r="B106" s="101">
        <v>45658</v>
      </c>
      <c r="C106" t="s">
        <v>982</v>
      </c>
      <c r="D106" t="s">
        <v>4089</v>
      </c>
      <c r="E106" t="s">
        <v>4098</v>
      </c>
      <c r="F106" t="s">
        <v>4099</v>
      </c>
      <c r="G106" t="s">
        <v>3857</v>
      </c>
      <c r="H106" t="s">
        <v>3857</v>
      </c>
      <c r="K106" t="s">
        <v>3767</v>
      </c>
      <c r="L106" t="s">
        <v>4100</v>
      </c>
      <c r="M106" t="s">
        <v>3434</v>
      </c>
      <c r="O106" t="s">
        <v>3454</v>
      </c>
      <c r="P106" t="s">
        <v>3848</v>
      </c>
      <c r="Q106" t="s">
        <v>3859</v>
      </c>
      <c r="R106" t="s">
        <v>3479</v>
      </c>
      <c r="T106">
        <f>IF(Table4[[#This Row],[LICENSE O365]]="BASIC",'License All Site'!$F$124,'License All Site'!$E$124)</f>
        <v>49000</v>
      </c>
      <c r="U106">
        <f>Table4[[#This Row],[PRICE]]*Table4[[#This Row],[ACTIVE MONTH]]</f>
        <v>0</v>
      </c>
    </row>
    <row r="107" spans="1:21" x14ac:dyDescent="0.25">
      <c r="A107">
        <v>106</v>
      </c>
      <c r="B107" s="101">
        <v>45778</v>
      </c>
      <c r="C107" t="s">
        <v>982</v>
      </c>
      <c r="D107" t="s">
        <v>4089</v>
      </c>
      <c r="E107" t="s">
        <v>4101</v>
      </c>
      <c r="F107" t="s">
        <v>4102</v>
      </c>
      <c r="G107" t="s">
        <v>3857</v>
      </c>
      <c r="H107" t="s">
        <v>3857</v>
      </c>
      <c r="K107" t="s">
        <v>3767</v>
      </c>
      <c r="L107" t="s">
        <v>4103</v>
      </c>
      <c r="M107" t="s">
        <v>3434</v>
      </c>
      <c r="O107" t="s">
        <v>3454</v>
      </c>
      <c r="P107" t="s">
        <v>3848</v>
      </c>
      <c r="Q107" t="s">
        <v>3859</v>
      </c>
      <c r="R107" t="s">
        <v>3479</v>
      </c>
      <c r="T107">
        <f>IF(Table4[[#This Row],[LICENSE O365]]="BASIC",'License All Site'!$F$124,'License All Site'!$E$124)</f>
        <v>49000</v>
      </c>
      <c r="U107">
        <f>Table4[[#This Row],[PRICE]]*Table4[[#This Row],[ACTIVE MONTH]]</f>
        <v>0</v>
      </c>
    </row>
    <row r="108" spans="1:21" x14ac:dyDescent="0.25">
      <c r="A108">
        <v>107</v>
      </c>
      <c r="B108" s="101">
        <v>45778</v>
      </c>
      <c r="C108" t="s">
        <v>982</v>
      </c>
      <c r="D108" t="s">
        <v>2149</v>
      </c>
      <c r="E108" t="s">
        <v>4104</v>
      </c>
      <c r="F108" t="s">
        <v>4105</v>
      </c>
      <c r="G108" t="s">
        <v>3857</v>
      </c>
      <c r="H108" t="s">
        <v>3857</v>
      </c>
      <c r="K108" t="s">
        <v>3775</v>
      </c>
      <c r="L108" t="s">
        <v>3737</v>
      </c>
      <c r="M108" t="s">
        <v>3434</v>
      </c>
      <c r="O108" t="s">
        <v>3454</v>
      </c>
      <c r="P108" t="s">
        <v>3848</v>
      </c>
      <c r="Q108" t="s">
        <v>3859</v>
      </c>
      <c r="R108" t="s">
        <v>3479</v>
      </c>
      <c r="T108">
        <f>IF(Table4[[#This Row],[LICENSE O365]]="BASIC",'License All Site'!$F$124,'License All Site'!$E$124)</f>
        <v>49000</v>
      </c>
      <c r="U108">
        <f>Table4[[#This Row],[PRICE]]*Table4[[#This Row],[ACTIVE MONTH]]</f>
        <v>0</v>
      </c>
    </row>
    <row r="109" spans="1:21" x14ac:dyDescent="0.25">
      <c r="A109">
        <v>108</v>
      </c>
      <c r="B109" s="101">
        <v>45778</v>
      </c>
      <c r="C109" t="s">
        <v>982</v>
      </c>
      <c r="D109" t="s">
        <v>2149</v>
      </c>
      <c r="E109" t="s">
        <v>4106</v>
      </c>
      <c r="F109" t="s">
        <v>4107</v>
      </c>
      <c r="G109" t="s">
        <v>3857</v>
      </c>
      <c r="H109" t="s">
        <v>3857</v>
      </c>
      <c r="K109" t="s">
        <v>3767</v>
      </c>
      <c r="L109" t="s">
        <v>4108</v>
      </c>
      <c r="M109" t="s">
        <v>3434</v>
      </c>
      <c r="O109" t="s">
        <v>3454</v>
      </c>
      <c r="P109" t="s">
        <v>3848</v>
      </c>
      <c r="Q109" t="s">
        <v>3859</v>
      </c>
      <c r="R109" t="s">
        <v>3479</v>
      </c>
      <c r="T109">
        <f>IF(Table4[[#This Row],[LICENSE O365]]="BASIC",'License All Site'!$F$124,'License All Site'!$E$124)</f>
        <v>49000</v>
      </c>
      <c r="U109">
        <f>Table4[[#This Row],[PRICE]]*Table4[[#This Row],[ACTIVE MONTH]]</f>
        <v>0</v>
      </c>
    </row>
    <row r="110" spans="1:21" x14ac:dyDescent="0.25">
      <c r="A110">
        <v>109</v>
      </c>
      <c r="B110" s="101">
        <v>45778</v>
      </c>
      <c r="C110" t="s">
        <v>982</v>
      </c>
      <c r="D110" t="s">
        <v>2149</v>
      </c>
      <c r="E110" t="s">
        <v>4109</v>
      </c>
      <c r="F110" t="s">
        <v>4110</v>
      </c>
      <c r="G110" t="s">
        <v>3857</v>
      </c>
      <c r="H110" t="s">
        <v>3857</v>
      </c>
      <c r="K110" t="s">
        <v>3767</v>
      </c>
      <c r="L110" t="s">
        <v>4111</v>
      </c>
      <c r="M110" t="s">
        <v>3434</v>
      </c>
      <c r="O110" t="s">
        <v>3454</v>
      </c>
      <c r="P110" t="s">
        <v>3848</v>
      </c>
      <c r="Q110" t="s">
        <v>3859</v>
      </c>
      <c r="R110" t="s">
        <v>3479</v>
      </c>
      <c r="T110">
        <f>IF(Table4[[#This Row],[LICENSE O365]]="BASIC",'License All Site'!$F$124,'License All Site'!$E$124)</f>
        <v>49000</v>
      </c>
      <c r="U110">
        <f>Table4[[#This Row],[PRICE]]*Table4[[#This Row],[ACTIVE MONTH]]</f>
        <v>0</v>
      </c>
    </row>
    <row r="111" spans="1:21" x14ac:dyDescent="0.25">
      <c r="A111">
        <v>110</v>
      </c>
      <c r="B111" s="101">
        <v>45778</v>
      </c>
      <c r="C111" t="s">
        <v>982</v>
      </c>
      <c r="D111" t="s">
        <v>2149</v>
      </c>
      <c r="E111" t="s">
        <v>4112</v>
      </c>
      <c r="F111" t="s">
        <v>4113</v>
      </c>
      <c r="G111" t="s">
        <v>3857</v>
      </c>
      <c r="H111" t="s">
        <v>3857</v>
      </c>
      <c r="K111" t="s">
        <v>3767</v>
      </c>
      <c r="L111" t="s">
        <v>4114</v>
      </c>
      <c r="M111" t="s">
        <v>3434</v>
      </c>
      <c r="O111" t="s">
        <v>3454</v>
      </c>
      <c r="P111" t="s">
        <v>3848</v>
      </c>
      <c r="Q111" t="s">
        <v>3859</v>
      </c>
      <c r="R111" t="s">
        <v>3479</v>
      </c>
      <c r="T111">
        <f>IF(Table4[[#This Row],[LICENSE O365]]="BASIC",'License All Site'!$F$124,'License All Site'!$E$124)</f>
        <v>49000</v>
      </c>
      <c r="U111">
        <f>Table4[[#This Row],[PRICE]]*Table4[[#This Row],[ACTIVE MONTH]]</f>
        <v>0</v>
      </c>
    </row>
    <row r="112" spans="1:21" x14ac:dyDescent="0.25">
      <c r="A112">
        <v>111</v>
      </c>
      <c r="B112" s="101">
        <v>45778</v>
      </c>
      <c r="C112" t="s">
        <v>982</v>
      </c>
      <c r="D112" t="s">
        <v>2149</v>
      </c>
      <c r="E112" t="s">
        <v>4115</v>
      </c>
      <c r="F112" t="s">
        <v>4116</v>
      </c>
      <c r="G112" t="s">
        <v>3857</v>
      </c>
      <c r="H112" t="s">
        <v>3857</v>
      </c>
      <c r="K112" t="s">
        <v>3767</v>
      </c>
      <c r="L112" t="s">
        <v>4117</v>
      </c>
      <c r="M112" t="s">
        <v>3434</v>
      </c>
      <c r="O112" t="s">
        <v>3454</v>
      </c>
      <c r="P112" t="s">
        <v>3848</v>
      </c>
      <c r="Q112" t="s">
        <v>3859</v>
      </c>
      <c r="R112" t="s">
        <v>3479</v>
      </c>
      <c r="T112">
        <f>IF(Table4[[#This Row],[LICENSE O365]]="BASIC",'License All Site'!$F$124,'License All Site'!$E$124)</f>
        <v>49000</v>
      </c>
      <c r="U112">
        <f>Table4[[#This Row],[PRICE]]*Table4[[#This Row],[ACTIVE MONTH]]</f>
        <v>0</v>
      </c>
    </row>
    <row r="113" spans="1:21" x14ac:dyDescent="0.25">
      <c r="A113">
        <v>112</v>
      </c>
      <c r="B113" s="101">
        <v>45778</v>
      </c>
      <c r="C113" t="s">
        <v>982</v>
      </c>
      <c r="D113" t="s">
        <v>2149</v>
      </c>
      <c r="E113" t="s">
        <v>4118</v>
      </c>
      <c r="F113" t="s">
        <v>4119</v>
      </c>
      <c r="G113" t="s">
        <v>3857</v>
      </c>
      <c r="H113" t="s">
        <v>3857</v>
      </c>
      <c r="K113" t="s">
        <v>3775</v>
      </c>
      <c r="L113" t="s">
        <v>4048</v>
      </c>
      <c r="M113" t="s">
        <v>3434</v>
      </c>
      <c r="O113" t="s">
        <v>3454</v>
      </c>
      <c r="P113" t="s">
        <v>3848</v>
      </c>
      <c r="Q113" t="s">
        <v>3859</v>
      </c>
      <c r="R113" t="s">
        <v>3479</v>
      </c>
      <c r="T113">
        <f>IF(Table4[[#This Row],[LICENSE O365]]="BASIC",'License All Site'!$F$124,'License All Site'!$E$124)</f>
        <v>49000</v>
      </c>
      <c r="U113">
        <f>Table4[[#This Row],[PRICE]]*Table4[[#This Row],[ACTIVE MONTH]]</f>
        <v>0</v>
      </c>
    </row>
    <row r="114" spans="1:21" x14ac:dyDescent="0.25">
      <c r="A114">
        <v>113</v>
      </c>
      <c r="B114" s="101">
        <v>45778</v>
      </c>
      <c r="C114" t="s">
        <v>982</v>
      </c>
      <c r="D114" t="s">
        <v>2149</v>
      </c>
      <c r="E114" t="s">
        <v>4120</v>
      </c>
      <c r="F114" t="s">
        <v>4121</v>
      </c>
      <c r="G114" t="s">
        <v>3857</v>
      </c>
      <c r="H114" t="s">
        <v>3857</v>
      </c>
      <c r="K114" t="s">
        <v>3775</v>
      </c>
      <c r="L114" t="s">
        <v>4048</v>
      </c>
      <c r="M114" t="s">
        <v>3434</v>
      </c>
      <c r="O114" t="s">
        <v>3454</v>
      </c>
      <c r="P114" t="s">
        <v>3848</v>
      </c>
      <c r="Q114" t="s">
        <v>3859</v>
      </c>
      <c r="R114" t="s">
        <v>3479</v>
      </c>
      <c r="T114">
        <f>IF(Table4[[#This Row],[LICENSE O365]]="BASIC",'License All Site'!$F$124,'License All Site'!$E$124)</f>
        <v>49000</v>
      </c>
      <c r="U114">
        <f>Table4[[#This Row],[PRICE]]*Table4[[#This Row],[ACTIVE MONTH]]</f>
        <v>0</v>
      </c>
    </row>
    <row r="115" spans="1:21" x14ac:dyDescent="0.25">
      <c r="A115">
        <v>114</v>
      </c>
      <c r="B115" s="101">
        <v>45778</v>
      </c>
      <c r="C115" t="s">
        <v>982</v>
      </c>
      <c r="D115" t="s">
        <v>2149</v>
      </c>
      <c r="E115" t="s">
        <v>4122</v>
      </c>
      <c r="F115" t="s">
        <v>4123</v>
      </c>
      <c r="G115" t="s">
        <v>3857</v>
      </c>
      <c r="H115" t="s">
        <v>3857</v>
      </c>
      <c r="K115" t="s">
        <v>3775</v>
      </c>
      <c r="L115" t="s">
        <v>4048</v>
      </c>
      <c r="M115" t="s">
        <v>3434</v>
      </c>
      <c r="O115" t="s">
        <v>3454</v>
      </c>
      <c r="P115" t="s">
        <v>3848</v>
      </c>
      <c r="Q115" t="s">
        <v>3859</v>
      </c>
      <c r="R115" t="s">
        <v>3479</v>
      </c>
      <c r="T115">
        <f>IF(Table4[[#This Row],[LICENSE O365]]="BASIC",'License All Site'!$F$124,'License All Site'!$E$124)</f>
        <v>49000</v>
      </c>
      <c r="U115">
        <f>Table4[[#This Row],[PRICE]]*Table4[[#This Row],[ACTIVE MONTH]]</f>
        <v>0</v>
      </c>
    </row>
    <row r="116" spans="1:21" x14ac:dyDescent="0.25">
      <c r="A116">
        <v>115</v>
      </c>
      <c r="B116" s="101">
        <v>45778</v>
      </c>
      <c r="C116" t="s">
        <v>982</v>
      </c>
      <c r="D116" t="s">
        <v>2149</v>
      </c>
      <c r="E116" t="s">
        <v>4124</v>
      </c>
      <c r="F116" t="s">
        <v>4125</v>
      </c>
      <c r="G116" t="s">
        <v>3857</v>
      </c>
      <c r="H116" t="s">
        <v>3857</v>
      </c>
      <c r="K116" t="s">
        <v>3775</v>
      </c>
      <c r="L116" t="s">
        <v>4126</v>
      </c>
      <c r="M116" t="s">
        <v>3434</v>
      </c>
      <c r="O116" t="s">
        <v>3454</v>
      </c>
      <c r="P116" t="s">
        <v>3848</v>
      </c>
      <c r="Q116" t="s">
        <v>3859</v>
      </c>
      <c r="R116" t="s">
        <v>3479</v>
      </c>
      <c r="T116">
        <f>IF(Table4[[#This Row],[LICENSE O365]]="BASIC",'License All Site'!$F$124,'License All Site'!$E$124)</f>
        <v>49000</v>
      </c>
      <c r="U116">
        <f>Table4[[#This Row],[PRICE]]*Table4[[#This Row],[ACTIVE MONTH]]</f>
        <v>0</v>
      </c>
    </row>
    <row r="117" spans="1:21" x14ac:dyDescent="0.25">
      <c r="A117">
        <v>116</v>
      </c>
      <c r="B117" s="101">
        <v>45778</v>
      </c>
      <c r="C117" t="s">
        <v>982</v>
      </c>
      <c r="D117" t="s">
        <v>2149</v>
      </c>
      <c r="E117" t="s">
        <v>4127</v>
      </c>
      <c r="F117" t="s">
        <v>4128</v>
      </c>
      <c r="G117" t="s">
        <v>3857</v>
      </c>
      <c r="H117" t="s">
        <v>3857</v>
      </c>
      <c r="K117" t="s">
        <v>3775</v>
      </c>
      <c r="L117" t="s">
        <v>4126</v>
      </c>
      <c r="M117" t="s">
        <v>3434</v>
      </c>
      <c r="O117" t="s">
        <v>3454</v>
      </c>
      <c r="P117" t="s">
        <v>3848</v>
      </c>
      <c r="Q117" t="s">
        <v>3859</v>
      </c>
      <c r="R117" t="s">
        <v>3479</v>
      </c>
      <c r="T117">
        <f>IF(Table4[[#This Row],[LICENSE O365]]="BASIC",'License All Site'!$F$124,'License All Site'!$E$124)</f>
        <v>49000</v>
      </c>
      <c r="U117">
        <f>Table4[[#This Row],[PRICE]]*Table4[[#This Row],[ACTIVE MONTH]]</f>
        <v>0</v>
      </c>
    </row>
    <row r="118" spans="1:21" x14ac:dyDescent="0.25">
      <c r="A118">
        <v>117</v>
      </c>
      <c r="B118" s="101">
        <v>45778</v>
      </c>
      <c r="C118" t="s">
        <v>982</v>
      </c>
      <c r="D118" t="s">
        <v>2149</v>
      </c>
      <c r="E118" t="s">
        <v>4129</v>
      </c>
      <c r="F118" t="s">
        <v>4130</v>
      </c>
      <c r="G118" t="s">
        <v>3857</v>
      </c>
      <c r="H118" t="s">
        <v>3857</v>
      </c>
      <c r="K118" t="s">
        <v>3775</v>
      </c>
      <c r="L118" t="s">
        <v>4126</v>
      </c>
      <c r="M118" t="s">
        <v>3434</v>
      </c>
      <c r="O118" t="s">
        <v>3454</v>
      </c>
      <c r="P118" t="s">
        <v>3848</v>
      </c>
      <c r="Q118" t="s">
        <v>3859</v>
      </c>
      <c r="R118" t="s">
        <v>3479</v>
      </c>
      <c r="T118">
        <f>IF(Table4[[#This Row],[LICENSE O365]]="BASIC",'License All Site'!$F$124,'License All Site'!$E$124)</f>
        <v>49000</v>
      </c>
      <c r="U118">
        <f>Table4[[#This Row],[PRICE]]*Table4[[#This Row],[ACTIVE MONTH]]</f>
        <v>0</v>
      </c>
    </row>
    <row r="119" spans="1:21" x14ac:dyDescent="0.25">
      <c r="A119">
        <v>118</v>
      </c>
      <c r="B119" s="101">
        <v>45778</v>
      </c>
      <c r="C119" t="s">
        <v>982</v>
      </c>
      <c r="D119" t="s">
        <v>2149</v>
      </c>
      <c r="E119" t="s">
        <v>4131</v>
      </c>
      <c r="F119" t="s">
        <v>4132</v>
      </c>
      <c r="G119" t="s">
        <v>3857</v>
      </c>
      <c r="H119" t="s">
        <v>3857</v>
      </c>
      <c r="K119" t="s">
        <v>3775</v>
      </c>
      <c r="L119" t="s">
        <v>4133</v>
      </c>
      <c r="M119" t="s">
        <v>3434</v>
      </c>
      <c r="O119" t="s">
        <v>3454</v>
      </c>
      <c r="P119" t="s">
        <v>3848</v>
      </c>
      <c r="Q119" t="s">
        <v>3859</v>
      </c>
      <c r="R119" t="s">
        <v>3479</v>
      </c>
      <c r="T119">
        <f>IF(Table4[[#This Row],[LICENSE O365]]="BASIC",'License All Site'!$F$124,'License All Site'!$E$124)</f>
        <v>49000</v>
      </c>
      <c r="U119">
        <f>Table4[[#This Row],[PRICE]]*Table4[[#This Row],[ACTIVE MONTH]]</f>
        <v>0</v>
      </c>
    </row>
    <row r="120" spans="1:21" x14ac:dyDescent="0.25">
      <c r="A120">
        <v>119</v>
      </c>
      <c r="B120" s="101">
        <v>45778</v>
      </c>
      <c r="C120" t="s">
        <v>982</v>
      </c>
      <c r="D120" t="s">
        <v>2149</v>
      </c>
      <c r="E120" t="s">
        <v>4134</v>
      </c>
      <c r="F120" t="s">
        <v>4135</v>
      </c>
      <c r="G120" t="s">
        <v>3857</v>
      </c>
      <c r="H120" t="s">
        <v>3857</v>
      </c>
      <c r="K120" t="s">
        <v>3775</v>
      </c>
      <c r="L120" t="s">
        <v>4133</v>
      </c>
      <c r="M120" t="s">
        <v>3434</v>
      </c>
      <c r="O120" t="s">
        <v>3454</v>
      </c>
      <c r="P120" t="s">
        <v>3848</v>
      </c>
      <c r="Q120" t="s">
        <v>3859</v>
      </c>
      <c r="R120" t="s">
        <v>3479</v>
      </c>
      <c r="T120">
        <f>IF(Table4[[#This Row],[LICENSE O365]]="BASIC",'License All Site'!$F$124,'License All Site'!$E$124)</f>
        <v>49000</v>
      </c>
      <c r="U120">
        <f>Table4[[#This Row],[PRICE]]*Table4[[#This Row],[ACTIVE MONTH]]</f>
        <v>0</v>
      </c>
    </row>
    <row r="121" spans="1:21" x14ac:dyDescent="0.25">
      <c r="A121">
        <v>120</v>
      </c>
      <c r="B121" s="101">
        <v>45778</v>
      </c>
      <c r="C121" t="s">
        <v>982</v>
      </c>
      <c r="D121" t="s">
        <v>2149</v>
      </c>
      <c r="E121" t="s">
        <v>4136</v>
      </c>
      <c r="F121" t="s">
        <v>4137</v>
      </c>
      <c r="G121" t="s">
        <v>3857</v>
      </c>
      <c r="H121" t="s">
        <v>3857</v>
      </c>
      <c r="K121" t="s">
        <v>3775</v>
      </c>
      <c r="L121" t="s">
        <v>4138</v>
      </c>
      <c r="M121" t="s">
        <v>3434</v>
      </c>
      <c r="O121" t="s">
        <v>3454</v>
      </c>
      <c r="P121" t="s">
        <v>3848</v>
      </c>
      <c r="Q121" t="s">
        <v>3859</v>
      </c>
      <c r="R121" t="s">
        <v>3479</v>
      </c>
      <c r="T121">
        <f>IF(Table4[[#This Row],[LICENSE O365]]="BASIC",'License All Site'!$F$124,'License All Site'!$E$124)</f>
        <v>49000</v>
      </c>
      <c r="U121">
        <f>Table4[[#This Row],[PRICE]]*Table4[[#This Row],[ACTIVE MONTH]]</f>
        <v>0</v>
      </c>
    </row>
    <row r="122" spans="1:21" x14ac:dyDescent="0.25">
      <c r="A122">
        <v>121</v>
      </c>
      <c r="B122" s="101">
        <v>45778</v>
      </c>
      <c r="C122" t="s">
        <v>982</v>
      </c>
      <c r="D122" t="s">
        <v>2149</v>
      </c>
      <c r="E122" t="s">
        <v>4139</v>
      </c>
      <c r="F122" t="s">
        <v>4140</v>
      </c>
      <c r="G122" t="s">
        <v>3857</v>
      </c>
      <c r="H122" t="s">
        <v>3857</v>
      </c>
      <c r="K122" t="s">
        <v>3775</v>
      </c>
      <c r="L122" t="s">
        <v>4141</v>
      </c>
      <c r="M122" t="s">
        <v>3434</v>
      </c>
      <c r="O122" t="s">
        <v>3454</v>
      </c>
      <c r="P122" t="s">
        <v>3848</v>
      </c>
      <c r="Q122" t="s">
        <v>3859</v>
      </c>
      <c r="R122" t="s">
        <v>3479</v>
      </c>
      <c r="T122">
        <f>IF(Table4[[#This Row],[LICENSE O365]]="BASIC",'License All Site'!$F$124,'License All Site'!$E$124)</f>
        <v>49000</v>
      </c>
      <c r="U122">
        <f>Table4[[#This Row],[PRICE]]*Table4[[#This Row],[ACTIVE MONTH]]</f>
        <v>0</v>
      </c>
    </row>
    <row r="123" spans="1:21" x14ac:dyDescent="0.25">
      <c r="A123">
        <v>122</v>
      </c>
      <c r="B123" s="101">
        <v>45778</v>
      </c>
      <c r="C123" t="s">
        <v>982</v>
      </c>
      <c r="D123" t="s">
        <v>2149</v>
      </c>
      <c r="E123" t="s">
        <v>4142</v>
      </c>
      <c r="F123" t="s">
        <v>4143</v>
      </c>
      <c r="G123" t="s">
        <v>3857</v>
      </c>
      <c r="H123" t="s">
        <v>3857</v>
      </c>
      <c r="K123" t="s">
        <v>3775</v>
      </c>
      <c r="L123" t="s">
        <v>4141</v>
      </c>
      <c r="M123" t="s">
        <v>3434</v>
      </c>
      <c r="O123" t="s">
        <v>3454</v>
      </c>
      <c r="P123" t="s">
        <v>3848</v>
      </c>
      <c r="Q123" t="s">
        <v>3859</v>
      </c>
      <c r="R123" t="s">
        <v>3479</v>
      </c>
      <c r="T123">
        <f>IF(Table4[[#This Row],[LICENSE O365]]="BASIC",'License All Site'!$F$124,'License All Site'!$E$124)</f>
        <v>49000</v>
      </c>
      <c r="U123">
        <f>Table4[[#This Row],[PRICE]]*Table4[[#This Row],[ACTIVE MONTH]]</f>
        <v>0</v>
      </c>
    </row>
    <row r="124" spans="1:21" x14ac:dyDescent="0.25">
      <c r="A124">
        <v>123</v>
      </c>
      <c r="B124" s="101">
        <v>45778</v>
      </c>
      <c r="C124" t="s">
        <v>982</v>
      </c>
      <c r="D124" t="s">
        <v>2149</v>
      </c>
      <c r="E124" t="s">
        <v>4144</v>
      </c>
      <c r="F124" t="s">
        <v>4145</v>
      </c>
      <c r="G124" t="s">
        <v>3857</v>
      </c>
      <c r="H124" t="s">
        <v>3857</v>
      </c>
      <c r="K124" t="s">
        <v>3775</v>
      </c>
      <c r="L124" t="s">
        <v>4141</v>
      </c>
      <c r="M124" t="s">
        <v>3434</v>
      </c>
      <c r="O124" t="s">
        <v>3454</v>
      </c>
      <c r="P124" t="s">
        <v>3848</v>
      </c>
      <c r="Q124" t="s">
        <v>3859</v>
      </c>
      <c r="R124" t="s">
        <v>3479</v>
      </c>
      <c r="T124">
        <f>IF(Table4[[#This Row],[LICENSE O365]]="BASIC",'License All Site'!$F$124,'License All Site'!$E$124)</f>
        <v>49000</v>
      </c>
      <c r="U124">
        <f>Table4[[#This Row],[PRICE]]*Table4[[#This Row],[ACTIVE MONTH]]</f>
        <v>0</v>
      </c>
    </row>
    <row r="125" spans="1:21" x14ac:dyDescent="0.25">
      <c r="A125">
        <v>124</v>
      </c>
      <c r="B125" s="101">
        <v>45778</v>
      </c>
      <c r="C125" t="s">
        <v>982</v>
      </c>
      <c r="D125" t="s">
        <v>2149</v>
      </c>
      <c r="E125" t="s">
        <v>4146</v>
      </c>
      <c r="F125" t="s">
        <v>4147</v>
      </c>
      <c r="G125" t="s">
        <v>3857</v>
      </c>
      <c r="H125" t="s">
        <v>3857</v>
      </c>
      <c r="K125" t="s">
        <v>3775</v>
      </c>
      <c r="L125" t="s">
        <v>4141</v>
      </c>
      <c r="M125" t="s">
        <v>3434</v>
      </c>
      <c r="O125" t="s">
        <v>3454</v>
      </c>
      <c r="P125" t="s">
        <v>3848</v>
      </c>
      <c r="Q125" t="s">
        <v>3859</v>
      </c>
      <c r="R125" t="s">
        <v>3479</v>
      </c>
      <c r="T125">
        <f>IF(Table4[[#This Row],[LICENSE O365]]="BASIC",'License All Site'!$F$124,'License All Site'!$E$124)</f>
        <v>49000</v>
      </c>
      <c r="U125">
        <f>Table4[[#This Row],[PRICE]]*Table4[[#This Row],[ACTIVE MONTH]]</f>
        <v>0</v>
      </c>
    </row>
    <row r="126" spans="1:21" x14ac:dyDescent="0.25">
      <c r="A126">
        <v>125</v>
      </c>
      <c r="B126" s="101">
        <v>45778</v>
      </c>
      <c r="C126" t="s">
        <v>982</v>
      </c>
      <c r="D126" t="s">
        <v>2149</v>
      </c>
      <c r="E126" t="s">
        <v>4148</v>
      </c>
      <c r="F126" t="s">
        <v>4149</v>
      </c>
      <c r="G126" t="s">
        <v>3857</v>
      </c>
      <c r="H126" t="s">
        <v>3857</v>
      </c>
      <c r="K126" t="s">
        <v>3775</v>
      </c>
      <c r="L126" t="s">
        <v>4141</v>
      </c>
      <c r="M126" t="s">
        <v>3434</v>
      </c>
      <c r="O126" t="s">
        <v>3454</v>
      </c>
      <c r="P126" t="s">
        <v>3848</v>
      </c>
      <c r="Q126" t="s">
        <v>3859</v>
      </c>
      <c r="R126" t="s">
        <v>3479</v>
      </c>
      <c r="T126">
        <f>IF(Table4[[#This Row],[LICENSE O365]]="BASIC",'License All Site'!$F$124,'License All Site'!$E$124)</f>
        <v>49000</v>
      </c>
      <c r="U126">
        <f>Table4[[#This Row],[PRICE]]*Table4[[#This Row],[ACTIVE MONTH]]</f>
        <v>0</v>
      </c>
    </row>
    <row r="127" spans="1:21" x14ac:dyDescent="0.25">
      <c r="A127">
        <v>126</v>
      </c>
      <c r="B127" s="101">
        <v>45778</v>
      </c>
      <c r="C127" t="s">
        <v>982</v>
      </c>
      <c r="D127" t="s">
        <v>2149</v>
      </c>
      <c r="E127" t="s">
        <v>4150</v>
      </c>
      <c r="F127" t="s">
        <v>4151</v>
      </c>
      <c r="G127" t="s">
        <v>3857</v>
      </c>
      <c r="H127" t="s">
        <v>3857</v>
      </c>
      <c r="K127" t="s">
        <v>3775</v>
      </c>
      <c r="L127" t="s">
        <v>4141</v>
      </c>
      <c r="M127" t="s">
        <v>3434</v>
      </c>
      <c r="O127" t="s">
        <v>3454</v>
      </c>
      <c r="P127" t="s">
        <v>3848</v>
      </c>
      <c r="Q127" t="s">
        <v>3859</v>
      </c>
      <c r="R127" t="s">
        <v>3479</v>
      </c>
      <c r="T127">
        <f>IF(Table4[[#This Row],[LICENSE O365]]="BASIC",'License All Site'!$F$124,'License All Site'!$E$124)</f>
        <v>49000</v>
      </c>
      <c r="U127">
        <f>Table4[[#This Row],[PRICE]]*Table4[[#This Row],[ACTIVE MONTH]]</f>
        <v>0</v>
      </c>
    </row>
    <row r="128" spans="1:21" x14ac:dyDescent="0.25">
      <c r="A128">
        <v>127</v>
      </c>
      <c r="B128" s="101">
        <v>45778</v>
      </c>
      <c r="C128" t="s">
        <v>982</v>
      </c>
      <c r="D128" t="s">
        <v>2149</v>
      </c>
      <c r="E128" t="s">
        <v>4152</v>
      </c>
      <c r="F128" t="s">
        <v>4153</v>
      </c>
      <c r="G128" t="s">
        <v>3857</v>
      </c>
      <c r="H128" t="s">
        <v>3857</v>
      </c>
      <c r="K128" t="s">
        <v>3775</v>
      </c>
      <c r="L128" t="s">
        <v>4141</v>
      </c>
      <c r="M128" t="s">
        <v>3434</v>
      </c>
      <c r="O128" t="s">
        <v>3454</v>
      </c>
      <c r="P128" t="s">
        <v>3848</v>
      </c>
      <c r="Q128" t="s">
        <v>3859</v>
      </c>
      <c r="R128" t="s">
        <v>3479</v>
      </c>
      <c r="T128">
        <f>IF(Table4[[#This Row],[LICENSE O365]]="BASIC",'License All Site'!$F$124,'License All Site'!$E$124)</f>
        <v>49000</v>
      </c>
      <c r="U128">
        <f>Table4[[#This Row],[PRICE]]*Table4[[#This Row],[ACTIVE MONTH]]</f>
        <v>0</v>
      </c>
    </row>
    <row r="129" spans="1:21" x14ac:dyDescent="0.25">
      <c r="A129">
        <v>128</v>
      </c>
      <c r="B129" s="101">
        <v>45658</v>
      </c>
      <c r="C129" t="s">
        <v>2088</v>
      </c>
      <c r="D129" t="s">
        <v>3849</v>
      </c>
      <c r="E129" t="s">
        <v>4154</v>
      </c>
      <c r="F129" t="s">
        <v>4155</v>
      </c>
      <c r="G129" t="s">
        <v>3899</v>
      </c>
      <c r="H129" t="s">
        <v>3917</v>
      </c>
      <c r="K129" t="s">
        <v>4156</v>
      </c>
      <c r="L129" t="s">
        <v>4157</v>
      </c>
      <c r="M129" t="s">
        <v>3434</v>
      </c>
      <c r="O129" t="s">
        <v>3373</v>
      </c>
      <c r="P129" t="s">
        <v>3901</v>
      </c>
      <c r="Q129" t="s">
        <v>3902</v>
      </c>
      <c r="R129" t="s">
        <v>3480</v>
      </c>
      <c r="T129">
        <f>IF(Table4[[#This Row],[LICENSE O365]]="BASIC",'License All Site'!$F$124,'License All Site'!$E$124)</f>
        <v>109000</v>
      </c>
      <c r="U129">
        <f>Table4[[#This Row],[PRICE]]*Table4[[#This Row],[ACTIVE MONTH]]</f>
        <v>0</v>
      </c>
    </row>
    <row r="130" spans="1:21" x14ac:dyDescent="0.25">
      <c r="A130">
        <v>129</v>
      </c>
      <c r="B130" s="101">
        <v>45839</v>
      </c>
      <c r="C130" t="s">
        <v>982</v>
      </c>
      <c r="D130" t="s">
        <v>3827</v>
      </c>
      <c r="E130" t="s">
        <v>4158</v>
      </c>
      <c r="F130" t="s">
        <v>4159</v>
      </c>
      <c r="G130" t="s">
        <v>4064</v>
      </c>
      <c r="H130" t="s">
        <v>4064</v>
      </c>
      <c r="K130" t="s">
        <v>3775</v>
      </c>
      <c r="L130" t="s">
        <v>4160</v>
      </c>
      <c r="M130" t="s">
        <v>3450</v>
      </c>
      <c r="O130" t="s">
        <v>3530</v>
      </c>
      <c r="P130" t="s">
        <v>4066</v>
      </c>
      <c r="Q130" t="s">
        <v>4067</v>
      </c>
      <c r="R130" t="s">
        <v>3479</v>
      </c>
      <c r="T130">
        <f>IF(Table4[[#This Row],[LICENSE O365]]="BASIC",'License All Site'!$F$124,'License All Site'!$E$124)</f>
        <v>49000</v>
      </c>
      <c r="U130">
        <f>Table4[[#This Row],[PRICE]]*Table4[[#This Row],[ACTIVE MONTH]]</f>
        <v>0</v>
      </c>
    </row>
    <row r="131" spans="1:21" x14ac:dyDescent="0.25">
      <c r="A131">
        <v>130</v>
      </c>
      <c r="B131" s="101">
        <v>45839</v>
      </c>
      <c r="C131" t="s">
        <v>982</v>
      </c>
      <c r="D131" t="s">
        <v>3827</v>
      </c>
      <c r="E131" t="s">
        <v>4161</v>
      </c>
      <c r="F131" t="s">
        <v>4162</v>
      </c>
      <c r="G131" t="s">
        <v>4064</v>
      </c>
      <c r="H131" t="s">
        <v>4064</v>
      </c>
      <c r="K131" t="s">
        <v>3775</v>
      </c>
      <c r="L131" t="s">
        <v>4160</v>
      </c>
      <c r="M131" t="s">
        <v>3450</v>
      </c>
      <c r="O131" t="s">
        <v>3530</v>
      </c>
      <c r="P131" t="s">
        <v>4066</v>
      </c>
      <c r="Q131" t="s">
        <v>4067</v>
      </c>
      <c r="R131" t="s">
        <v>3479</v>
      </c>
      <c r="T131">
        <f>IF(Table4[[#This Row],[LICENSE O365]]="BASIC",'License All Site'!$F$124,'License All Site'!$E$124)</f>
        <v>49000</v>
      </c>
      <c r="U131">
        <f>Table4[[#This Row],[PRICE]]*Table4[[#This Row],[ACTIVE MONTH]]</f>
        <v>0</v>
      </c>
    </row>
    <row r="132" spans="1:21" x14ac:dyDescent="0.25">
      <c r="A132">
        <v>131</v>
      </c>
      <c r="B132" s="101">
        <v>45839</v>
      </c>
      <c r="C132" t="s">
        <v>2088</v>
      </c>
      <c r="D132" t="s">
        <v>3827</v>
      </c>
      <c r="E132" t="s">
        <v>4163</v>
      </c>
      <c r="F132" t="s">
        <v>4164</v>
      </c>
      <c r="G132" t="s">
        <v>4064</v>
      </c>
      <c r="H132" t="s">
        <v>4064</v>
      </c>
      <c r="K132" t="s">
        <v>3790</v>
      </c>
      <c r="L132" t="s">
        <v>4165</v>
      </c>
      <c r="M132" t="s">
        <v>3450</v>
      </c>
      <c r="O132" t="s">
        <v>3530</v>
      </c>
      <c r="P132" t="s">
        <v>4066</v>
      </c>
      <c r="Q132" t="s">
        <v>4067</v>
      </c>
      <c r="R132" t="s">
        <v>3480</v>
      </c>
      <c r="T132">
        <f>IF(Table4[[#This Row],[LICENSE O365]]="BASIC",'License All Site'!$F$124,'License All Site'!$E$124)</f>
        <v>109000</v>
      </c>
      <c r="U132">
        <f>Table4[[#This Row],[PRICE]]*Table4[[#This Row],[ACTIVE MONTH]]</f>
        <v>0</v>
      </c>
    </row>
    <row r="133" spans="1:21" x14ac:dyDescent="0.25">
      <c r="A133">
        <v>132</v>
      </c>
      <c r="B133" s="101">
        <v>45839</v>
      </c>
      <c r="C133" t="s">
        <v>2088</v>
      </c>
      <c r="D133" t="s">
        <v>3450</v>
      </c>
      <c r="E133" t="s">
        <v>4166</v>
      </c>
      <c r="F133" t="s">
        <v>4167</v>
      </c>
      <c r="G133" t="s">
        <v>4064</v>
      </c>
      <c r="H133" t="s">
        <v>4064</v>
      </c>
      <c r="K133" t="s">
        <v>3787</v>
      </c>
      <c r="L133" t="s">
        <v>4168</v>
      </c>
      <c r="M133" t="s">
        <v>3450</v>
      </c>
      <c r="O133" t="s">
        <v>3530</v>
      </c>
      <c r="P133" t="s">
        <v>4066</v>
      </c>
      <c r="Q133" t="s">
        <v>4067</v>
      </c>
      <c r="R133" t="s">
        <v>3480</v>
      </c>
      <c r="T133">
        <f>IF(Table4[[#This Row],[LICENSE O365]]="BASIC",'License All Site'!$F$124,'License All Site'!$E$124)</f>
        <v>109000</v>
      </c>
      <c r="U133">
        <f>Table4[[#This Row],[PRICE]]*Table4[[#This Row],[ACTIVE MONTH]]</f>
        <v>0</v>
      </c>
    </row>
    <row r="134" spans="1:21" x14ac:dyDescent="0.25">
      <c r="A134">
        <v>133</v>
      </c>
      <c r="B134" s="101">
        <v>45839</v>
      </c>
      <c r="C134" t="s">
        <v>982</v>
      </c>
      <c r="D134" t="s">
        <v>2149</v>
      </c>
      <c r="E134" t="s">
        <v>4169</v>
      </c>
      <c r="F134" t="s">
        <v>4170</v>
      </c>
      <c r="G134" t="s">
        <v>4064</v>
      </c>
      <c r="H134" t="s">
        <v>4064</v>
      </c>
      <c r="K134" t="s">
        <v>3775</v>
      </c>
      <c r="L134" t="s">
        <v>3953</v>
      </c>
      <c r="M134" t="s">
        <v>3450</v>
      </c>
      <c r="O134" t="s">
        <v>3530</v>
      </c>
      <c r="P134" t="s">
        <v>4066</v>
      </c>
      <c r="Q134" t="s">
        <v>4067</v>
      </c>
      <c r="R134" t="s">
        <v>3479</v>
      </c>
      <c r="T134">
        <f>IF(Table4[[#This Row],[LICENSE O365]]="BASIC",'License All Site'!$F$124,'License All Site'!$E$124)</f>
        <v>49000</v>
      </c>
      <c r="U134">
        <f>Table4[[#This Row],[PRICE]]*Table4[[#This Row],[ACTIVE MONTH]]</f>
        <v>0</v>
      </c>
    </row>
    <row r="135" spans="1:21" x14ac:dyDescent="0.25">
      <c r="A135">
        <v>134</v>
      </c>
      <c r="B135" s="101">
        <v>45839</v>
      </c>
      <c r="C135" t="s">
        <v>982</v>
      </c>
      <c r="D135" t="s">
        <v>2149</v>
      </c>
      <c r="E135" t="s">
        <v>4171</v>
      </c>
      <c r="F135" t="s">
        <v>4172</v>
      </c>
      <c r="G135" t="s">
        <v>4064</v>
      </c>
      <c r="H135" t="s">
        <v>4064</v>
      </c>
      <c r="K135" t="s">
        <v>3775</v>
      </c>
      <c r="L135" t="s">
        <v>3953</v>
      </c>
      <c r="M135" t="s">
        <v>3450</v>
      </c>
      <c r="O135" t="s">
        <v>3530</v>
      </c>
      <c r="P135" t="s">
        <v>4066</v>
      </c>
      <c r="Q135" t="s">
        <v>4067</v>
      </c>
      <c r="R135" t="s">
        <v>3479</v>
      </c>
      <c r="T135">
        <f>IF(Table4[[#This Row],[LICENSE O365]]="BASIC",'License All Site'!$F$124,'License All Site'!$E$124)</f>
        <v>49000</v>
      </c>
      <c r="U135">
        <f>Table4[[#This Row],[PRICE]]*Table4[[#This Row],[ACTIVE MONTH]]</f>
        <v>0</v>
      </c>
    </row>
    <row r="136" spans="1:21" x14ac:dyDescent="0.25">
      <c r="A136">
        <v>135</v>
      </c>
      <c r="B136" s="101">
        <v>45658</v>
      </c>
      <c r="C136" t="s">
        <v>982</v>
      </c>
      <c r="D136" t="s">
        <v>806</v>
      </c>
      <c r="E136" t="s">
        <v>4173</v>
      </c>
      <c r="F136" t="s">
        <v>4174</v>
      </c>
      <c r="G136" t="s">
        <v>3778</v>
      </c>
      <c r="H136" t="s">
        <v>3778</v>
      </c>
      <c r="K136" t="s">
        <v>3767</v>
      </c>
      <c r="L136" t="s">
        <v>4175</v>
      </c>
      <c r="M136" t="s">
        <v>3450</v>
      </c>
      <c r="N136" t="s">
        <v>3792</v>
      </c>
      <c r="O136" t="s">
        <v>3451</v>
      </c>
      <c r="P136" t="s">
        <v>3782</v>
      </c>
      <c r="Q136" t="s">
        <v>3771</v>
      </c>
      <c r="R136" t="s">
        <v>3479</v>
      </c>
      <c r="T136">
        <f>IF(Table4[[#This Row],[LICENSE O365]]="BASIC",'License All Site'!$F$124,'License All Site'!$E$124)</f>
        <v>49000</v>
      </c>
      <c r="U136">
        <f>Table4[[#This Row],[PRICE]]*Table4[[#This Row],[ACTIVE MONTH]]</f>
        <v>0</v>
      </c>
    </row>
    <row r="137" spans="1:21" x14ac:dyDescent="0.25">
      <c r="A137">
        <v>136</v>
      </c>
      <c r="B137" s="101">
        <v>45658</v>
      </c>
      <c r="C137" t="s">
        <v>982</v>
      </c>
      <c r="D137" t="s">
        <v>806</v>
      </c>
      <c r="E137" t="s">
        <v>4176</v>
      </c>
      <c r="F137" t="s">
        <v>4177</v>
      </c>
      <c r="G137" t="s">
        <v>3778</v>
      </c>
      <c r="H137" t="s">
        <v>3778</v>
      </c>
      <c r="K137" t="s">
        <v>3767</v>
      </c>
      <c r="L137" t="s">
        <v>4178</v>
      </c>
      <c r="M137" t="s">
        <v>3450</v>
      </c>
      <c r="N137" t="s">
        <v>3792</v>
      </c>
      <c r="O137" t="s">
        <v>3451</v>
      </c>
      <c r="P137" t="s">
        <v>3782</v>
      </c>
      <c r="Q137" t="s">
        <v>3771</v>
      </c>
      <c r="R137" t="s">
        <v>3479</v>
      </c>
      <c r="T137">
        <f>IF(Table4[[#This Row],[LICENSE O365]]="BASIC",'License All Site'!$F$124,'License All Site'!$E$124)</f>
        <v>49000</v>
      </c>
      <c r="U137">
        <f>Table4[[#This Row],[PRICE]]*Table4[[#This Row],[ACTIVE MONTH]]</f>
        <v>0</v>
      </c>
    </row>
    <row r="138" spans="1:21" x14ac:dyDescent="0.25">
      <c r="A138">
        <v>137</v>
      </c>
      <c r="B138" s="101">
        <v>45658</v>
      </c>
      <c r="C138" t="s">
        <v>982</v>
      </c>
      <c r="D138" t="s">
        <v>3827</v>
      </c>
      <c r="E138" t="s">
        <v>4179</v>
      </c>
      <c r="F138" t="s">
        <v>4180</v>
      </c>
      <c r="G138" t="s">
        <v>3766</v>
      </c>
      <c r="H138" t="s">
        <v>3766</v>
      </c>
      <c r="K138" t="s">
        <v>3775</v>
      </c>
      <c r="L138" t="s">
        <v>4181</v>
      </c>
      <c r="M138" t="s">
        <v>3450</v>
      </c>
      <c r="N138" t="s">
        <v>3769</v>
      </c>
      <c r="O138" t="s">
        <v>3451</v>
      </c>
      <c r="P138" t="s">
        <v>3770</v>
      </c>
      <c r="Q138" t="s">
        <v>3771</v>
      </c>
      <c r="R138" t="s">
        <v>3479</v>
      </c>
      <c r="T138">
        <f>IF(Table4[[#This Row],[LICENSE O365]]="BASIC",'License All Site'!$F$124,'License All Site'!$E$124)</f>
        <v>49000</v>
      </c>
      <c r="U138">
        <f>Table4[[#This Row],[PRICE]]*Table4[[#This Row],[ACTIVE MONTH]]</f>
        <v>0</v>
      </c>
    </row>
    <row r="139" spans="1:21" x14ac:dyDescent="0.25">
      <c r="A139">
        <v>138</v>
      </c>
      <c r="B139" s="101">
        <v>45658</v>
      </c>
      <c r="C139" t="s">
        <v>982</v>
      </c>
      <c r="D139" t="s">
        <v>3827</v>
      </c>
      <c r="E139" t="s">
        <v>4182</v>
      </c>
      <c r="F139" t="s">
        <v>4183</v>
      </c>
      <c r="G139" t="s">
        <v>3766</v>
      </c>
      <c r="H139" t="s">
        <v>3766</v>
      </c>
      <c r="K139" t="s">
        <v>3767</v>
      </c>
      <c r="L139" t="s">
        <v>4184</v>
      </c>
      <c r="M139" t="s">
        <v>3450</v>
      </c>
      <c r="N139" t="s">
        <v>3769</v>
      </c>
      <c r="O139" t="s">
        <v>3451</v>
      </c>
      <c r="P139" t="s">
        <v>3770</v>
      </c>
      <c r="Q139" t="s">
        <v>3771</v>
      </c>
      <c r="R139" t="s">
        <v>3479</v>
      </c>
      <c r="T139">
        <f>IF(Table4[[#This Row],[LICENSE O365]]="BASIC",'License All Site'!$F$124,'License All Site'!$E$124)</f>
        <v>49000</v>
      </c>
      <c r="U139">
        <f>Table4[[#This Row],[PRICE]]*Table4[[#This Row],[ACTIVE MONTH]]</f>
        <v>0</v>
      </c>
    </row>
    <row r="140" spans="1:21" x14ac:dyDescent="0.25">
      <c r="A140">
        <v>139</v>
      </c>
      <c r="B140" s="101">
        <v>45658</v>
      </c>
      <c r="C140" t="s">
        <v>2088</v>
      </c>
      <c r="D140" t="s">
        <v>4185</v>
      </c>
      <c r="E140" t="s">
        <v>4186</v>
      </c>
      <c r="F140" t="s">
        <v>4187</v>
      </c>
      <c r="G140" t="s">
        <v>3844</v>
      </c>
      <c r="H140" t="s">
        <v>3845</v>
      </c>
      <c r="K140" t="s">
        <v>3790</v>
      </c>
      <c r="L140" t="s">
        <v>4188</v>
      </c>
      <c r="M140" t="s">
        <v>3847</v>
      </c>
      <c r="O140" t="s">
        <v>3527</v>
      </c>
      <c r="P140" t="s">
        <v>3848</v>
      </c>
      <c r="Q140" t="s">
        <v>3415</v>
      </c>
      <c r="R140" t="s">
        <v>3480</v>
      </c>
      <c r="T140">
        <f>IF(Table4[[#This Row],[LICENSE O365]]="BASIC",'License All Site'!$F$124,'License All Site'!$E$124)</f>
        <v>109000</v>
      </c>
      <c r="U140">
        <f>Table4[[#This Row],[PRICE]]*Table4[[#This Row],[ACTIVE MONTH]]</f>
        <v>0</v>
      </c>
    </row>
    <row r="141" spans="1:21" x14ac:dyDescent="0.25">
      <c r="A141">
        <v>140</v>
      </c>
      <c r="B141" s="101">
        <v>45658</v>
      </c>
      <c r="C141" t="s">
        <v>2088</v>
      </c>
      <c r="D141" t="s">
        <v>4089</v>
      </c>
      <c r="E141" t="s">
        <v>4189</v>
      </c>
      <c r="F141" t="s">
        <v>4190</v>
      </c>
      <c r="G141" t="s">
        <v>3845</v>
      </c>
      <c r="H141" t="s">
        <v>3917</v>
      </c>
      <c r="K141" t="s">
        <v>4156</v>
      </c>
      <c r="L141" t="s">
        <v>4191</v>
      </c>
      <c r="M141" t="s">
        <v>3434</v>
      </c>
      <c r="O141" t="s">
        <v>3435</v>
      </c>
      <c r="P141" t="s">
        <v>3848</v>
      </c>
      <c r="Q141" t="s">
        <v>4049</v>
      </c>
      <c r="R141" t="s">
        <v>3480</v>
      </c>
      <c r="T141">
        <f>IF(Table4[[#This Row],[LICENSE O365]]="BASIC",'License All Site'!$F$124,'License All Site'!$E$124)</f>
        <v>109000</v>
      </c>
      <c r="U141">
        <f>Table4[[#This Row],[PRICE]]*Table4[[#This Row],[ACTIVE MONTH]]</f>
        <v>0</v>
      </c>
    </row>
    <row r="142" spans="1:21" x14ac:dyDescent="0.25">
      <c r="A142">
        <v>141</v>
      </c>
      <c r="B142" s="101">
        <v>45658</v>
      </c>
      <c r="C142" t="s">
        <v>2088</v>
      </c>
      <c r="D142" t="s">
        <v>3501</v>
      </c>
      <c r="E142" t="s">
        <v>4192</v>
      </c>
      <c r="F142" t="s">
        <v>4193</v>
      </c>
      <c r="G142" t="s">
        <v>3845</v>
      </c>
      <c r="H142" t="s">
        <v>3845</v>
      </c>
      <c r="K142" t="s">
        <v>3787</v>
      </c>
      <c r="L142" t="s">
        <v>4194</v>
      </c>
      <c r="M142" t="s">
        <v>3434</v>
      </c>
      <c r="O142" t="s">
        <v>3435</v>
      </c>
      <c r="P142" t="s">
        <v>3848</v>
      </c>
      <c r="Q142" t="s">
        <v>4049</v>
      </c>
      <c r="R142" t="s">
        <v>3480</v>
      </c>
      <c r="T142">
        <f>IF(Table4[[#This Row],[LICENSE O365]]="BASIC",'License All Site'!$F$124,'License All Site'!$E$124)</f>
        <v>109000</v>
      </c>
      <c r="U142">
        <f>Table4[[#This Row],[PRICE]]*Table4[[#This Row],[ACTIVE MONTH]]</f>
        <v>0</v>
      </c>
    </row>
    <row r="143" spans="1:21" x14ac:dyDescent="0.25">
      <c r="A143">
        <v>142</v>
      </c>
      <c r="B143" s="101">
        <v>45658</v>
      </c>
      <c r="C143" t="s">
        <v>982</v>
      </c>
      <c r="D143" t="s">
        <v>2149</v>
      </c>
      <c r="E143" t="s">
        <v>4195</v>
      </c>
      <c r="F143" t="s">
        <v>4196</v>
      </c>
      <c r="G143" t="s">
        <v>3778</v>
      </c>
      <c r="H143" t="s">
        <v>3778</v>
      </c>
      <c r="K143" t="s">
        <v>3787</v>
      </c>
      <c r="L143" t="s">
        <v>4085</v>
      </c>
      <c r="M143" t="s">
        <v>3450</v>
      </c>
      <c r="N143" t="s">
        <v>3781</v>
      </c>
      <c r="O143" t="s">
        <v>3451</v>
      </c>
      <c r="P143" t="s">
        <v>3782</v>
      </c>
      <c r="Q143" t="s">
        <v>3771</v>
      </c>
      <c r="R143" t="s">
        <v>3480</v>
      </c>
      <c r="T143">
        <f>IF(Table4[[#This Row],[LICENSE O365]]="BASIC",'License All Site'!$F$124,'License All Site'!$E$124)</f>
        <v>109000</v>
      </c>
      <c r="U143">
        <f>Table4[[#This Row],[PRICE]]*Table4[[#This Row],[ACTIVE MONTH]]</f>
        <v>0</v>
      </c>
    </row>
    <row r="144" spans="1:21" x14ac:dyDescent="0.25">
      <c r="A144">
        <v>143</v>
      </c>
      <c r="B144" s="101">
        <v>45658</v>
      </c>
      <c r="C144" t="s">
        <v>982</v>
      </c>
      <c r="D144" t="s">
        <v>2149</v>
      </c>
      <c r="E144" t="s">
        <v>4197</v>
      </c>
      <c r="F144" t="s">
        <v>4198</v>
      </c>
      <c r="G144" t="s">
        <v>3778</v>
      </c>
      <c r="H144" t="s">
        <v>3778</v>
      </c>
      <c r="K144" t="s">
        <v>3775</v>
      </c>
      <c r="L144" t="s">
        <v>3738</v>
      </c>
      <c r="M144" t="s">
        <v>3450</v>
      </c>
      <c r="N144" t="s">
        <v>3841</v>
      </c>
      <c r="O144" t="s">
        <v>3451</v>
      </c>
      <c r="P144" t="s">
        <v>3782</v>
      </c>
      <c r="Q144" t="s">
        <v>3771</v>
      </c>
      <c r="R144" t="s">
        <v>3479</v>
      </c>
      <c r="T144">
        <f>IF(Table4[[#This Row],[LICENSE O365]]="BASIC",'License All Site'!$F$124,'License All Site'!$E$124)</f>
        <v>49000</v>
      </c>
      <c r="U144">
        <f>Table4[[#This Row],[PRICE]]*Table4[[#This Row],[ACTIVE MONTH]]</f>
        <v>0</v>
      </c>
    </row>
    <row r="145" spans="1:21" x14ac:dyDescent="0.25">
      <c r="A145">
        <v>144</v>
      </c>
      <c r="B145" s="101">
        <v>45658</v>
      </c>
      <c r="C145" t="s">
        <v>982</v>
      </c>
      <c r="D145" t="s">
        <v>2149</v>
      </c>
      <c r="E145" t="s">
        <v>4199</v>
      </c>
      <c r="F145" t="s">
        <v>4200</v>
      </c>
      <c r="G145" t="s">
        <v>3778</v>
      </c>
      <c r="H145" t="s">
        <v>3778</v>
      </c>
      <c r="K145" t="s">
        <v>3775</v>
      </c>
      <c r="L145" t="s">
        <v>3738</v>
      </c>
      <c r="M145" t="s">
        <v>3450</v>
      </c>
      <c r="N145" t="s">
        <v>3841</v>
      </c>
      <c r="O145" t="s">
        <v>3451</v>
      </c>
      <c r="P145" t="s">
        <v>3782</v>
      </c>
      <c r="Q145" t="s">
        <v>3771</v>
      </c>
      <c r="R145" t="s">
        <v>3479</v>
      </c>
      <c r="T145">
        <f>IF(Table4[[#This Row],[LICENSE O365]]="BASIC",'License All Site'!$F$124,'License All Site'!$E$124)</f>
        <v>49000</v>
      </c>
      <c r="U145">
        <f>Table4[[#This Row],[PRICE]]*Table4[[#This Row],[ACTIVE MONTH]]</f>
        <v>0</v>
      </c>
    </row>
    <row r="146" spans="1:21" x14ac:dyDescent="0.25">
      <c r="A146">
        <v>145</v>
      </c>
      <c r="B146" s="101">
        <v>45658</v>
      </c>
      <c r="C146" t="s">
        <v>982</v>
      </c>
      <c r="D146" t="s">
        <v>2149</v>
      </c>
      <c r="E146" t="s">
        <v>4201</v>
      </c>
      <c r="F146" t="s">
        <v>4202</v>
      </c>
      <c r="G146" t="s">
        <v>3778</v>
      </c>
      <c r="H146" t="s">
        <v>3778</v>
      </c>
      <c r="K146" t="s">
        <v>3775</v>
      </c>
      <c r="L146" t="s">
        <v>3738</v>
      </c>
      <c r="M146" t="s">
        <v>3450</v>
      </c>
      <c r="N146" t="s">
        <v>3841</v>
      </c>
      <c r="O146" t="s">
        <v>3451</v>
      </c>
      <c r="P146" t="s">
        <v>3782</v>
      </c>
      <c r="Q146" t="s">
        <v>3771</v>
      </c>
      <c r="R146" t="s">
        <v>3479</v>
      </c>
      <c r="T146">
        <f>IF(Table4[[#This Row],[LICENSE O365]]="BASIC",'License All Site'!$F$124,'License All Site'!$E$124)</f>
        <v>49000</v>
      </c>
      <c r="U146">
        <f>Table4[[#This Row],[PRICE]]*Table4[[#This Row],[ACTIVE MONTH]]</f>
        <v>0</v>
      </c>
    </row>
    <row r="147" spans="1:21" x14ac:dyDescent="0.25">
      <c r="A147">
        <v>146</v>
      </c>
      <c r="B147" s="101">
        <v>45658</v>
      </c>
      <c r="C147" t="s">
        <v>982</v>
      </c>
      <c r="D147" t="s">
        <v>2149</v>
      </c>
      <c r="E147" t="s">
        <v>4203</v>
      </c>
      <c r="F147" t="s">
        <v>4204</v>
      </c>
      <c r="G147" t="s">
        <v>3778</v>
      </c>
      <c r="H147" t="s">
        <v>3778</v>
      </c>
      <c r="K147" t="s">
        <v>3775</v>
      </c>
      <c r="L147" t="s">
        <v>3738</v>
      </c>
      <c r="M147" t="s">
        <v>3450</v>
      </c>
      <c r="N147" t="s">
        <v>3841</v>
      </c>
      <c r="O147" t="s">
        <v>3451</v>
      </c>
      <c r="P147" t="s">
        <v>3782</v>
      </c>
      <c r="Q147" t="s">
        <v>3771</v>
      </c>
      <c r="R147" t="s">
        <v>3479</v>
      </c>
      <c r="T147">
        <f>IF(Table4[[#This Row],[LICENSE O365]]="BASIC",'License All Site'!$F$124,'License All Site'!$E$124)</f>
        <v>49000</v>
      </c>
      <c r="U147">
        <f>Table4[[#This Row],[PRICE]]*Table4[[#This Row],[ACTIVE MONTH]]</f>
        <v>0</v>
      </c>
    </row>
    <row r="148" spans="1:21" x14ac:dyDescent="0.25">
      <c r="A148">
        <v>147</v>
      </c>
      <c r="B148" s="101">
        <v>45658</v>
      </c>
      <c r="C148" t="s">
        <v>982</v>
      </c>
      <c r="D148" t="s">
        <v>2149</v>
      </c>
      <c r="E148" t="s">
        <v>4205</v>
      </c>
      <c r="F148" t="s">
        <v>4206</v>
      </c>
      <c r="G148" t="s">
        <v>3778</v>
      </c>
      <c r="H148" t="s">
        <v>3778</v>
      </c>
      <c r="K148" t="s">
        <v>3775</v>
      </c>
      <c r="L148" t="s">
        <v>3738</v>
      </c>
      <c r="M148" t="s">
        <v>3450</v>
      </c>
      <c r="N148" t="s">
        <v>3841</v>
      </c>
      <c r="O148" t="s">
        <v>3451</v>
      </c>
      <c r="P148" t="s">
        <v>3782</v>
      </c>
      <c r="Q148" t="s">
        <v>3771</v>
      </c>
      <c r="R148" t="s">
        <v>3479</v>
      </c>
      <c r="T148">
        <f>IF(Table4[[#This Row],[LICENSE O365]]="BASIC",'License All Site'!$F$124,'License All Site'!$E$124)</f>
        <v>49000</v>
      </c>
      <c r="U148">
        <f>Table4[[#This Row],[PRICE]]*Table4[[#This Row],[ACTIVE MONTH]]</f>
        <v>0</v>
      </c>
    </row>
    <row r="149" spans="1:21" x14ac:dyDescent="0.25">
      <c r="A149">
        <v>148</v>
      </c>
      <c r="B149" s="101">
        <v>45658</v>
      </c>
      <c r="C149" t="s">
        <v>982</v>
      </c>
      <c r="D149" t="s">
        <v>2149</v>
      </c>
      <c r="E149" t="s">
        <v>4207</v>
      </c>
      <c r="F149" t="s">
        <v>4208</v>
      </c>
      <c r="G149" t="s">
        <v>3778</v>
      </c>
      <c r="H149" t="s">
        <v>3778</v>
      </c>
      <c r="K149" t="s">
        <v>3775</v>
      </c>
      <c r="L149" t="s">
        <v>3738</v>
      </c>
      <c r="M149" t="s">
        <v>3450</v>
      </c>
      <c r="N149" t="s">
        <v>3841</v>
      </c>
      <c r="O149" t="s">
        <v>3451</v>
      </c>
      <c r="P149" t="s">
        <v>3782</v>
      </c>
      <c r="Q149" t="s">
        <v>3771</v>
      </c>
      <c r="R149" t="s">
        <v>3479</v>
      </c>
      <c r="T149">
        <f>IF(Table4[[#This Row],[LICENSE O365]]="BASIC",'License All Site'!$F$124,'License All Site'!$E$124)</f>
        <v>49000</v>
      </c>
      <c r="U149">
        <f>Table4[[#This Row],[PRICE]]*Table4[[#This Row],[ACTIVE MONTH]]</f>
        <v>0</v>
      </c>
    </row>
    <row r="150" spans="1:21" x14ac:dyDescent="0.25">
      <c r="A150">
        <v>149</v>
      </c>
      <c r="B150" s="101">
        <v>45658</v>
      </c>
      <c r="C150" t="s">
        <v>982</v>
      </c>
      <c r="D150" t="s">
        <v>2149</v>
      </c>
      <c r="E150" t="s">
        <v>4209</v>
      </c>
      <c r="F150" t="s">
        <v>4210</v>
      </c>
      <c r="G150" t="s">
        <v>3778</v>
      </c>
      <c r="H150" t="s">
        <v>3778</v>
      </c>
      <c r="K150" t="s">
        <v>3775</v>
      </c>
      <c r="L150" t="s">
        <v>3738</v>
      </c>
      <c r="M150" t="s">
        <v>3450</v>
      </c>
      <c r="N150" t="s">
        <v>3841</v>
      </c>
      <c r="O150" t="s">
        <v>3451</v>
      </c>
      <c r="P150" t="s">
        <v>3782</v>
      </c>
      <c r="Q150" t="s">
        <v>3771</v>
      </c>
      <c r="R150" t="s">
        <v>3479</v>
      </c>
      <c r="T150">
        <f>IF(Table4[[#This Row],[LICENSE O365]]="BASIC",'License All Site'!$F$124,'License All Site'!$E$124)</f>
        <v>49000</v>
      </c>
      <c r="U150">
        <f>Table4[[#This Row],[PRICE]]*Table4[[#This Row],[ACTIVE MONTH]]</f>
        <v>0</v>
      </c>
    </row>
    <row r="151" spans="1:21" x14ac:dyDescent="0.25">
      <c r="A151">
        <v>150</v>
      </c>
      <c r="B151" s="101">
        <v>45658</v>
      </c>
      <c r="C151" t="s">
        <v>982</v>
      </c>
      <c r="D151" t="s">
        <v>2149</v>
      </c>
      <c r="E151" t="s">
        <v>4211</v>
      </c>
      <c r="F151" t="s">
        <v>4212</v>
      </c>
      <c r="G151" t="s">
        <v>3778</v>
      </c>
      <c r="H151" t="s">
        <v>3778</v>
      </c>
      <c r="K151" t="s">
        <v>3775</v>
      </c>
      <c r="L151" t="s">
        <v>3738</v>
      </c>
      <c r="M151" t="s">
        <v>3450</v>
      </c>
      <c r="N151" t="s">
        <v>3792</v>
      </c>
      <c r="O151" t="s">
        <v>3451</v>
      </c>
      <c r="P151" t="s">
        <v>3782</v>
      </c>
      <c r="Q151" t="s">
        <v>3771</v>
      </c>
      <c r="R151" t="s">
        <v>3479</v>
      </c>
      <c r="T151">
        <f>IF(Table4[[#This Row],[LICENSE O365]]="BASIC",'License All Site'!$F$124,'License All Site'!$E$124)</f>
        <v>49000</v>
      </c>
      <c r="U151">
        <f>Table4[[#This Row],[PRICE]]*Table4[[#This Row],[ACTIVE MONTH]]</f>
        <v>0</v>
      </c>
    </row>
    <row r="152" spans="1:21" x14ac:dyDescent="0.25">
      <c r="A152">
        <v>151</v>
      </c>
      <c r="B152" s="101">
        <v>45658</v>
      </c>
      <c r="C152" t="s">
        <v>982</v>
      </c>
      <c r="D152" t="s">
        <v>2149</v>
      </c>
      <c r="E152" t="s">
        <v>4213</v>
      </c>
      <c r="F152" t="s">
        <v>4214</v>
      </c>
      <c r="G152" t="s">
        <v>3778</v>
      </c>
      <c r="H152" t="s">
        <v>3778</v>
      </c>
      <c r="K152" t="s">
        <v>3775</v>
      </c>
      <c r="L152" t="s">
        <v>3738</v>
      </c>
      <c r="M152" t="s">
        <v>3450</v>
      </c>
      <c r="N152" t="s">
        <v>3792</v>
      </c>
      <c r="O152" t="s">
        <v>3451</v>
      </c>
      <c r="P152" t="s">
        <v>3782</v>
      </c>
      <c r="Q152" t="s">
        <v>3771</v>
      </c>
      <c r="R152" t="s">
        <v>3479</v>
      </c>
      <c r="T152">
        <f>IF(Table4[[#This Row],[LICENSE O365]]="BASIC",'License All Site'!$F$124,'License All Site'!$E$124)</f>
        <v>49000</v>
      </c>
      <c r="U152">
        <f>Table4[[#This Row],[PRICE]]*Table4[[#This Row],[ACTIVE MONTH]]</f>
        <v>0</v>
      </c>
    </row>
    <row r="153" spans="1:21" x14ac:dyDescent="0.25">
      <c r="A153">
        <v>152</v>
      </c>
      <c r="B153" s="101">
        <v>45658</v>
      </c>
      <c r="C153" t="s">
        <v>982</v>
      </c>
      <c r="D153" t="s">
        <v>2149</v>
      </c>
      <c r="E153" t="s">
        <v>4215</v>
      </c>
      <c r="F153" t="s">
        <v>4216</v>
      </c>
      <c r="G153" t="s">
        <v>3778</v>
      </c>
      <c r="H153" t="s">
        <v>3778</v>
      </c>
      <c r="K153" t="s">
        <v>3775</v>
      </c>
      <c r="L153" t="s">
        <v>3738</v>
      </c>
      <c r="M153" t="s">
        <v>3450</v>
      </c>
      <c r="N153" t="s">
        <v>3792</v>
      </c>
      <c r="O153" t="s">
        <v>3451</v>
      </c>
      <c r="P153" t="s">
        <v>3782</v>
      </c>
      <c r="Q153" t="s">
        <v>3771</v>
      </c>
      <c r="R153" t="s">
        <v>3479</v>
      </c>
      <c r="T153">
        <f>IF(Table4[[#This Row],[LICENSE O365]]="BASIC",'License All Site'!$F$124,'License All Site'!$E$124)</f>
        <v>49000</v>
      </c>
      <c r="U153">
        <f>Table4[[#This Row],[PRICE]]*Table4[[#This Row],[ACTIVE MONTH]]</f>
        <v>0</v>
      </c>
    </row>
    <row r="154" spans="1:21" x14ac:dyDescent="0.25">
      <c r="A154">
        <v>153</v>
      </c>
      <c r="B154" s="101">
        <v>45658</v>
      </c>
      <c r="C154" t="s">
        <v>982</v>
      </c>
      <c r="D154" t="s">
        <v>2149</v>
      </c>
      <c r="E154" t="s">
        <v>4217</v>
      </c>
      <c r="F154" t="s">
        <v>4218</v>
      </c>
      <c r="G154" t="s">
        <v>3778</v>
      </c>
      <c r="H154" t="s">
        <v>3778</v>
      </c>
      <c r="K154" t="s">
        <v>3775</v>
      </c>
      <c r="L154" t="s">
        <v>3738</v>
      </c>
      <c r="M154" t="s">
        <v>3450</v>
      </c>
      <c r="N154" t="s">
        <v>3792</v>
      </c>
      <c r="O154" t="s">
        <v>3451</v>
      </c>
      <c r="P154" t="s">
        <v>3782</v>
      </c>
      <c r="Q154" t="s">
        <v>3771</v>
      </c>
      <c r="R154" t="s">
        <v>3479</v>
      </c>
      <c r="T154">
        <f>IF(Table4[[#This Row],[LICENSE O365]]="BASIC",'License All Site'!$F$124,'License All Site'!$E$124)</f>
        <v>49000</v>
      </c>
      <c r="U154">
        <f>Table4[[#This Row],[PRICE]]*Table4[[#This Row],[ACTIVE MONTH]]</f>
        <v>0</v>
      </c>
    </row>
    <row r="155" spans="1:21" x14ac:dyDescent="0.25">
      <c r="A155">
        <v>154</v>
      </c>
      <c r="B155" s="101">
        <v>45658</v>
      </c>
      <c r="C155" t="s">
        <v>982</v>
      </c>
      <c r="D155" t="s">
        <v>2149</v>
      </c>
      <c r="E155" t="s">
        <v>4219</v>
      </c>
      <c r="F155" t="s">
        <v>4220</v>
      </c>
      <c r="G155" t="s">
        <v>3778</v>
      </c>
      <c r="H155" t="s">
        <v>3778</v>
      </c>
      <c r="K155" t="s">
        <v>3775</v>
      </c>
      <c r="L155" t="s">
        <v>3738</v>
      </c>
      <c r="M155" t="s">
        <v>3450</v>
      </c>
      <c r="N155" t="s">
        <v>3792</v>
      </c>
      <c r="O155" t="s">
        <v>3451</v>
      </c>
      <c r="P155" t="s">
        <v>3782</v>
      </c>
      <c r="Q155" t="s">
        <v>3771</v>
      </c>
      <c r="R155" t="s">
        <v>3479</v>
      </c>
      <c r="T155">
        <f>IF(Table4[[#This Row],[LICENSE O365]]="BASIC",'License All Site'!$F$124,'License All Site'!$E$124)</f>
        <v>49000</v>
      </c>
      <c r="U155">
        <f>Table4[[#This Row],[PRICE]]*Table4[[#This Row],[ACTIVE MONTH]]</f>
        <v>0</v>
      </c>
    </row>
    <row r="156" spans="1:21" x14ac:dyDescent="0.25">
      <c r="A156">
        <v>155</v>
      </c>
      <c r="B156" s="101">
        <v>45658</v>
      </c>
      <c r="C156" t="s">
        <v>982</v>
      </c>
      <c r="D156" t="s">
        <v>2149</v>
      </c>
      <c r="E156" t="s">
        <v>4221</v>
      </c>
      <c r="F156" t="s">
        <v>4222</v>
      </c>
      <c r="G156" t="s">
        <v>3778</v>
      </c>
      <c r="H156" t="s">
        <v>3778</v>
      </c>
      <c r="K156" t="s">
        <v>3775</v>
      </c>
      <c r="L156" t="s">
        <v>3738</v>
      </c>
      <c r="M156" t="s">
        <v>3450</v>
      </c>
      <c r="N156" t="s">
        <v>3792</v>
      </c>
      <c r="O156" t="s">
        <v>3451</v>
      </c>
      <c r="P156" t="s">
        <v>3782</v>
      </c>
      <c r="Q156" t="s">
        <v>3771</v>
      </c>
      <c r="R156" t="s">
        <v>3479</v>
      </c>
      <c r="T156">
        <f>IF(Table4[[#This Row],[LICENSE O365]]="BASIC",'License All Site'!$F$124,'License All Site'!$E$124)</f>
        <v>49000</v>
      </c>
      <c r="U156">
        <f>Table4[[#This Row],[PRICE]]*Table4[[#This Row],[ACTIVE MONTH]]</f>
        <v>0</v>
      </c>
    </row>
    <row r="157" spans="1:21" x14ac:dyDescent="0.25">
      <c r="A157">
        <v>156</v>
      </c>
      <c r="B157" s="101">
        <v>45658</v>
      </c>
      <c r="C157" t="s">
        <v>982</v>
      </c>
      <c r="D157" t="s">
        <v>2149</v>
      </c>
      <c r="E157" t="s">
        <v>4223</v>
      </c>
      <c r="F157" t="s">
        <v>4224</v>
      </c>
      <c r="G157" t="s">
        <v>3778</v>
      </c>
      <c r="H157" t="s">
        <v>3778</v>
      </c>
      <c r="K157" t="s">
        <v>3775</v>
      </c>
      <c r="L157" t="s">
        <v>3738</v>
      </c>
      <c r="M157" t="s">
        <v>3450</v>
      </c>
      <c r="N157" t="s">
        <v>3792</v>
      </c>
      <c r="O157" t="s">
        <v>3451</v>
      </c>
      <c r="P157" t="s">
        <v>3782</v>
      </c>
      <c r="Q157" t="s">
        <v>3771</v>
      </c>
      <c r="R157" t="s">
        <v>3479</v>
      </c>
      <c r="T157">
        <f>IF(Table4[[#This Row],[LICENSE O365]]="BASIC",'License All Site'!$F$124,'License All Site'!$E$124)</f>
        <v>49000</v>
      </c>
      <c r="U157">
        <f>Table4[[#This Row],[PRICE]]*Table4[[#This Row],[ACTIVE MONTH]]</f>
        <v>0</v>
      </c>
    </row>
    <row r="158" spans="1:21" x14ac:dyDescent="0.25">
      <c r="A158">
        <v>157</v>
      </c>
      <c r="B158" s="101">
        <v>45658</v>
      </c>
      <c r="C158" t="s">
        <v>982</v>
      </c>
      <c r="D158" t="s">
        <v>2149</v>
      </c>
      <c r="E158" t="s">
        <v>4225</v>
      </c>
      <c r="F158" t="s">
        <v>4226</v>
      </c>
      <c r="G158" t="s">
        <v>3778</v>
      </c>
      <c r="H158" t="s">
        <v>3778</v>
      </c>
      <c r="K158" t="s">
        <v>3775</v>
      </c>
      <c r="L158" t="s">
        <v>3738</v>
      </c>
      <c r="M158" t="s">
        <v>3450</v>
      </c>
      <c r="N158" t="s">
        <v>3792</v>
      </c>
      <c r="O158" t="s">
        <v>3451</v>
      </c>
      <c r="P158" t="s">
        <v>3782</v>
      </c>
      <c r="Q158" t="s">
        <v>3771</v>
      </c>
      <c r="R158" t="s">
        <v>3479</v>
      </c>
      <c r="T158">
        <f>IF(Table4[[#This Row],[LICENSE O365]]="BASIC",'License All Site'!$F$124,'License All Site'!$E$124)</f>
        <v>49000</v>
      </c>
      <c r="U158">
        <f>Table4[[#This Row],[PRICE]]*Table4[[#This Row],[ACTIVE MONTH]]</f>
        <v>0</v>
      </c>
    </row>
    <row r="159" spans="1:21" x14ac:dyDescent="0.25">
      <c r="A159">
        <v>158</v>
      </c>
      <c r="B159" s="101">
        <v>45658</v>
      </c>
      <c r="C159" t="s">
        <v>982</v>
      </c>
      <c r="D159" t="s">
        <v>2149</v>
      </c>
      <c r="E159" t="s">
        <v>4227</v>
      </c>
      <c r="F159" t="s">
        <v>4228</v>
      </c>
      <c r="G159" t="s">
        <v>3778</v>
      </c>
      <c r="H159" t="s">
        <v>3778</v>
      </c>
      <c r="K159" t="s">
        <v>3775</v>
      </c>
      <c r="L159" t="s">
        <v>3738</v>
      </c>
      <c r="M159" t="s">
        <v>3450</v>
      </c>
      <c r="N159" t="s">
        <v>3792</v>
      </c>
      <c r="O159" t="s">
        <v>3451</v>
      </c>
      <c r="P159" t="s">
        <v>3782</v>
      </c>
      <c r="Q159" t="s">
        <v>3771</v>
      </c>
      <c r="R159" t="s">
        <v>3479</v>
      </c>
      <c r="T159">
        <f>IF(Table4[[#This Row],[LICENSE O365]]="BASIC",'License All Site'!$F$124,'License All Site'!$E$124)</f>
        <v>49000</v>
      </c>
      <c r="U159">
        <f>Table4[[#This Row],[PRICE]]*Table4[[#This Row],[ACTIVE MONTH]]</f>
        <v>0</v>
      </c>
    </row>
    <row r="160" spans="1:21" x14ac:dyDescent="0.25">
      <c r="A160">
        <v>159</v>
      </c>
      <c r="B160" s="101">
        <v>45658</v>
      </c>
      <c r="C160" t="s">
        <v>982</v>
      </c>
      <c r="D160" t="s">
        <v>2149</v>
      </c>
      <c r="E160" t="s">
        <v>4229</v>
      </c>
      <c r="F160" t="s">
        <v>4230</v>
      </c>
      <c r="G160" t="s">
        <v>3778</v>
      </c>
      <c r="H160" t="s">
        <v>3778</v>
      </c>
      <c r="K160" t="s">
        <v>3775</v>
      </c>
      <c r="L160" t="s">
        <v>3738</v>
      </c>
      <c r="M160" t="s">
        <v>3450</v>
      </c>
      <c r="N160" t="s">
        <v>3792</v>
      </c>
      <c r="O160" t="s">
        <v>3451</v>
      </c>
      <c r="P160" t="s">
        <v>3782</v>
      </c>
      <c r="Q160" t="s">
        <v>3771</v>
      </c>
      <c r="R160" t="s">
        <v>3479</v>
      </c>
      <c r="T160">
        <f>IF(Table4[[#This Row],[LICENSE O365]]="BASIC",'License All Site'!$F$124,'License All Site'!$E$124)</f>
        <v>49000</v>
      </c>
      <c r="U160">
        <f>Table4[[#This Row],[PRICE]]*Table4[[#This Row],[ACTIVE MONTH]]</f>
        <v>0</v>
      </c>
    </row>
    <row r="161" spans="1:21" x14ac:dyDescent="0.25">
      <c r="A161">
        <v>160</v>
      </c>
      <c r="B161" s="101">
        <v>45658</v>
      </c>
      <c r="C161" t="s">
        <v>982</v>
      </c>
      <c r="D161" t="s">
        <v>2149</v>
      </c>
      <c r="E161" t="s">
        <v>4231</v>
      </c>
      <c r="F161" t="s">
        <v>4232</v>
      </c>
      <c r="G161" t="s">
        <v>3778</v>
      </c>
      <c r="H161" t="s">
        <v>3778</v>
      </c>
      <c r="K161" t="s">
        <v>3775</v>
      </c>
      <c r="L161" t="s">
        <v>3738</v>
      </c>
      <c r="M161" t="s">
        <v>3450</v>
      </c>
      <c r="N161" t="s">
        <v>3792</v>
      </c>
      <c r="O161" t="s">
        <v>3451</v>
      </c>
      <c r="P161" t="s">
        <v>3782</v>
      </c>
      <c r="Q161" t="s">
        <v>3771</v>
      </c>
      <c r="R161" t="s">
        <v>3479</v>
      </c>
      <c r="T161">
        <f>IF(Table4[[#This Row],[LICENSE O365]]="BASIC",'License All Site'!$F$124,'License All Site'!$E$124)</f>
        <v>49000</v>
      </c>
      <c r="U161">
        <f>Table4[[#This Row],[PRICE]]*Table4[[#This Row],[ACTIVE MONTH]]</f>
        <v>0</v>
      </c>
    </row>
    <row r="162" spans="1:21" x14ac:dyDescent="0.25">
      <c r="A162">
        <v>161</v>
      </c>
      <c r="B162" s="101">
        <v>45658</v>
      </c>
      <c r="C162" t="s">
        <v>982</v>
      </c>
      <c r="D162" t="s">
        <v>2149</v>
      </c>
      <c r="E162" t="s">
        <v>4233</v>
      </c>
      <c r="F162" t="s">
        <v>4234</v>
      </c>
      <c r="G162" t="s">
        <v>3778</v>
      </c>
      <c r="H162" t="s">
        <v>3778</v>
      </c>
      <c r="K162" t="s">
        <v>3775</v>
      </c>
      <c r="L162" t="s">
        <v>3738</v>
      </c>
      <c r="M162" t="s">
        <v>3450</v>
      </c>
      <c r="N162" t="s">
        <v>3792</v>
      </c>
      <c r="O162" t="s">
        <v>3451</v>
      </c>
      <c r="P162" t="s">
        <v>3782</v>
      </c>
      <c r="Q162" t="s">
        <v>3771</v>
      </c>
      <c r="R162" t="s">
        <v>3479</v>
      </c>
      <c r="T162">
        <f>IF(Table4[[#This Row],[LICENSE O365]]="BASIC",'License All Site'!$F$124,'License All Site'!$E$124)</f>
        <v>49000</v>
      </c>
      <c r="U162">
        <f>Table4[[#This Row],[PRICE]]*Table4[[#This Row],[ACTIVE MONTH]]</f>
        <v>0</v>
      </c>
    </row>
    <row r="163" spans="1:21" x14ac:dyDescent="0.25">
      <c r="A163">
        <v>162</v>
      </c>
      <c r="B163" s="101">
        <v>45658</v>
      </c>
      <c r="C163" t="s">
        <v>982</v>
      </c>
      <c r="D163" t="s">
        <v>2149</v>
      </c>
      <c r="E163" t="s">
        <v>4235</v>
      </c>
      <c r="F163" t="s">
        <v>4236</v>
      </c>
      <c r="G163" t="s">
        <v>3778</v>
      </c>
      <c r="H163" t="s">
        <v>3778</v>
      </c>
      <c r="K163" t="s">
        <v>3775</v>
      </c>
      <c r="L163" t="s">
        <v>3738</v>
      </c>
      <c r="M163" t="s">
        <v>3450</v>
      </c>
      <c r="N163" t="s">
        <v>3792</v>
      </c>
      <c r="O163" t="s">
        <v>3451</v>
      </c>
      <c r="P163" t="s">
        <v>3782</v>
      </c>
      <c r="Q163" t="s">
        <v>3771</v>
      </c>
      <c r="R163" t="s">
        <v>3479</v>
      </c>
      <c r="T163">
        <f>IF(Table4[[#This Row],[LICENSE O365]]="BASIC",'License All Site'!$F$124,'License All Site'!$E$124)</f>
        <v>49000</v>
      </c>
      <c r="U163">
        <f>Table4[[#This Row],[PRICE]]*Table4[[#This Row],[ACTIVE MONTH]]</f>
        <v>0</v>
      </c>
    </row>
    <row r="164" spans="1:21" x14ac:dyDescent="0.25">
      <c r="A164">
        <v>163</v>
      </c>
      <c r="B164" s="101">
        <v>45658</v>
      </c>
      <c r="C164" t="s">
        <v>982</v>
      </c>
      <c r="D164" t="s">
        <v>2149</v>
      </c>
      <c r="E164" t="s">
        <v>4237</v>
      </c>
      <c r="F164" t="s">
        <v>4238</v>
      </c>
      <c r="G164" t="s">
        <v>3778</v>
      </c>
      <c r="H164" t="s">
        <v>3778</v>
      </c>
      <c r="K164" t="s">
        <v>3775</v>
      </c>
      <c r="L164" t="s">
        <v>3738</v>
      </c>
      <c r="M164" t="s">
        <v>3450</v>
      </c>
      <c r="N164" t="s">
        <v>3792</v>
      </c>
      <c r="O164" t="s">
        <v>3451</v>
      </c>
      <c r="P164" t="s">
        <v>3782</v>
      </c>
      <c r="Q164" t="s">
        <v>3771</v>
      </c>
      <c r="R164" t="s">
        <v>3479</v>
      </c>
      <c r="T164">
        <f>IF(Table4[[#This Row],[LICENSE O365]]="BASIC",'License All Site'!$F$124,'License All Site'!$E$124)</f>
        <v>49000</v>
      </c>
      <c r="U164">
        <f>Table4[[#This Row],[PRICE]]*Table4[[#This Row],[ACTIVE MONTH]]</f>
        <v>0</v>
      </c>
    </row>
    <row r="165" spans="1:21" x14ac:dyDescent="0.25">
      <c r="A165">
        <v>164</v>
      </c>
      <c r="B165" s="101">
        <v>45658</v>
      </c>
      <c r="C165" t="s">
        <v>982</v>
      </c>
      <c r="D165" t="s">
        <v>2149</v>
      </c>
      <c r="E165" t="s">
        <v>4239</v>
      </c>
      <c r="F165" t="s">
        <v>4240</v>
      </c>
      <c r="G165" t="s">
        <v>3778</v>
      </c>
      <c r="H165" t="s">
        <v>3778</v>
      </c>
      <c r="K165" t="s">
        <v>3775</v>
      </c>
      <c r="L165" t="s">
        <v>3738</v>
      </c>
      <c r="M165" t="s">
        <v>3450</v>
      </c>
      <c r="N165" t="s">
        <v>3792</v>
      </c>
      <c r="O165" t="s">
        <v>3451</v>
      </c>
      <c r="P165" t="s">
        <v>3782</v>
      </c>
      <c r="Q165" t="s">
        <v>3771</v>
      </c>
      <c r="R165" t="s">
        <v>3479</v>
      </c>
      <c r="T165">
        <f>IF(Table4[[#This Row],[LICENSE O365]]="BASIC",'License All Site'!$F$124,'License All Site'!$E$124)</f>
        <v>49000</v>
      </c>
      <c r="U165">
        <f>Table4[[#This Row],[PRICE]]*Table4[[#This Row],[ACTIVE MONTH]]</f>
        <v>0</v>
      </c>
    </row>
    <row r="166" spans="1:21" x14ac:dyDescent="0.25">
      <c r="A166">
        <v>165</v>
      </c>
      <c r="B166" s="101">
        <v>45658</v>
      </c>
      <c r="C166" t="s">
        <v>982</v>
      </c>
      <c r="D166" t="s">
        <v>2149</v>
      </c>
      <c r="E166" t="s">
        <v>4241</v>
      </c>
      <c r="F166" t="s">
        <v>4242</v>
      </c>
      <c r="G166" t="s">
        <v>3778</v>
      </c>
      <c r="H166" t="s">
        <v>3778</v>
      </c>
      <c r="K166" t="s">
        <v>3775</v>
      </c>
      <c r="L166" t="s">
        <v>3738</v>
      </c>
      <c r="M166" t="s">
        <v>3450</v>
      </c>
      <c r="N166" t="s">
        <v>3792</v>
      </c>
      <c r="O166" t="s">
        <v>3451</v>
      </c>
      <c r="P166" t="s">
        <v>3782</v>
      </c>
      <c r="Q166" t="s">
        <v>3771</v>
      </c>
      <c r="R166" t="s">
        <v>3479</v>
      </c>
      <c r="T166">
        <f>IF(Table4[[#This Row],[LICENSE O365]]="BASIC",'License All Site'!$F$124,'License All Site'!$E$124)</f>
        <v>49000</v>
      </c>
      <c r="U166">
        <f>Table4[[#This Row],[PRICE]]*Table4[[#This Row],[ACTIVE MONTH]]</f>
        <v>0</v>
      </c>
    </row>
    <row r="167" spans="1:21" x14ac:dyDescent="0.25">
      <c r="A167">
        <v>166</v>
      </c>
      <c r="B167" s="101">
        <v>45658</v>
      </c>
      <c r="C167" t="s">
        <v>982</v>
      </c>
      <c r="D167" t="s">
        <v>4243</v>
      </c>
      <c r="E167" t="s">
        <v>4244</v>
      </c>
      <c r="F167" t="s">
        <v>4245</v>
      </c>
      <c r="G167" t="s">
        <v>3778</v>
      </c>
      <c r="H167" t="s">
        <v>3778</v>
      </c>
      <c r="K167" t="s">
        <v>3775</v>
      </c>
      <c r="L167" t="s">
        <v>4246</v>
      </c>
      <c r="M167" t="s">
        <v>3450</v>
      </c>
      <c r="N167" t="s">
        <v>3792</v>
      </c>
      <c r="O167" t="s">
        <v>3451</v>
      </c>
      <c r="P167" t="s">
        <v>3782</v>
      </c>
      <c r="Q167" t="s">
        <v>3771</v>
      </c>
      <c r="R167" t="s">
        <v>3479</v>
      </c>
      <c r="T167">
        <f>IF(Table4[[#This Row],[LICENSE O365]]="BASIC",'License All Site'!$F$124,'License All Site'!$E$124)</f>
        <v>49000</v>
      </c>
      <c r="U167">
        <f>Table4[[#This Row],[PRICE]]*Table4[[#This Row],[ACTIVE MONTH]]</f>
        <v>0</v>
      </c>
    </row>
    <row r="168" spans="1:21" x14ac:dyDescent="0.25">
      <c r="A168">
        <v>167</v>
      </c>
      <c r="B168" s="101">
        <v>45658</v>
      </c>
      <c r="C168" t="s">
        <v>982</v>
      </c>
      <c r="D168" t="s">
        <v>3947</v>
      </c>
      <c r="E168" t="s">
        <v>4247</v>
      </c>
      <c r="F168" t="s">
        <v>4248</v>
      </c>
      <c r="G168" t="s">
        <v>3778</v>
      </c>
      <c r="H168" t="s">
        <v>3778</v>
      </c>
      <c r="K168" t="s">
        <v>3767</v>
      </c>
      <c r="L168" t="s">
        <v>4249</v>
      </c>
      <c r="M168" t="s">
        <v>3450</v>
      </c>
      <c r="N168" t="s">
        <v>3781</v>
      </c>
      <c r="O168" t="s">
        <v>3451</v>
      </c>
      <c r="P168" t="s">
        <v>3782</v>
      </c>
      <c r="Q168" t="s">
        <v>3771</v>
      </c>
      <c r="R168" t="s">
        <v>3479</v>
      </c>
      <c r="T168">
        <f>IF(Table4[[#This Row],[LICENSE O365]]="BASIC",'License All Site'!$F$124,'License All Site'!$E$124)</f>
        <v>49000</v>
      </c>
      <c r="U168">
        <f>Table4[[#This Row],[PRICE]]*Table4[[#This Row],[ACTIVE MONTH]]</f>
        <v>0</v>
      </c>
    </row>
    <row r="169" spans="1:21" x14ac:dyDescent="0.25">
      <c r="A169">
        <v>168</v>
      </c>
      <c r="B169" s="101">
        <v>45658</v>
      </c>
      <c r="C169" t="s">
        <v>982</v>
      </c>
      <c r="D169" t="s">
        <v>3772</v>
      </c>
      <c r="E169" t="s">
        <v>4250</v>
      </c>
      <c r="F169" t="s">
        <v>4251</v>
      </c>
      <c r="G169" t="s">
        <v>3766</v>
      </c>
      <c r="H169" t="s">
        <v>3766</v>
      </c>
      <c r="K169" t="s">
        <v>3790</v>
      </c>
      <c r="L169" t="s">
        <v>4252</v>
      </c>
      <c r="M169" t="s">
        <v>3450</v>
      </c>
      <c r="N169" t="s">
        <v>3769</v>
      </c>
      <c r="O169" t="s">
        <v>3451</v>
      </c>
      <c r="P169" t="s">
        <v>3770</v>
      </c>
      <c r="Q169" t="s">
        <v>3771</v>
      </c>
      <c r="R169" t="s">
        <v>3480</v>
      </c>
      <c r="T169">
        <f>IF(Table4[[#This Row],[LICENSE O365]]="BASIC",'License All Site'!$F$124,'License All Site'!$E$124)</f>
        <v>109000</v>
      </c>
      <c r="U169">
        <f>Table4[[#This Row],[PRICE]]*Table4[[#This Row],[ACTIVE MONTH]]</f>
        <v>0</v>
      </c>
    </row>
    <row r="170" spans="1:21" x14ac:dyDescent="0.25">
      <c r="A170">
        <v>169</v>
      </c>
      <c r="B170" s="101">
        <v>45658</v>
      </c>
      <c r="C170" t="s">
        <v>2088</v>
      </c>
      <c r="D170" t="s">
        <v>3772</v>
      </c>
      <c r="E170" t="s">
        <v>4253</v>
      </c>
      <c r="F170" t="s">
        <v>4254</v>
      </c>
      <c r="G170" t="s">
        <v>4064</v>
      </c>
      <c r="H170" t="s">
        <v>4064</v>
      </c>
      <c r="K170" t="s">
        <v>3790</v>
      </c>
      <c r="L170" t="s">
        <v>4255</v>
      </c>
      <c r="M170" t="s">
        <v>3450</v>
      </c>
      <c r="O170" t="s">
        <v>3530</v>
      </c>
      <c r="P170" t="s">
        <v>4066</v>
      </c>
      <c r="Q170" t="s">
        <v>4067</v>
      </c>
      <c r="R170" t="s">
        <v>3480</v>
      </c>
      <c r="T170">
        <f>IF(Table4[[#This Row],[LICENSE O365]]="BASIC",'License All Site'!$F$124,'License All Site'!$E$124)</f>
        <v>109000</v>
      </c>
      <c r="U170">
        <f>Table4[[#This Row],[PRICE]]*Table4[[#This Row],[ACTIVE MONTH]]</f>
        <v>0</v>
      </c>
    </row>
    <row r="171" spans="1:21" x14ac:dyDescent="0.25">
      <c r="A171">
        <v>170</v>
      </c>
      <c r="B171" s="101">
        <v>45748</v>
      </c>
      <c r="C171" t="s">
        <v>2088</v>
      </c>
      <c r="D171" t="s">
        <v>3516</v>
      </c>
      <c r="E171" t="s">
        <v>4256</v>
      </c>
      <c r="F171" t="s">
        <v>4257</v>
      </c>
      <c r="G171" t="s">
        <v>3852</v>
      </c>
      <c r="H171" t="s">
        <v>3852</v>
      </c>
      <c r="K171" t="s">
        <v>3790</v>
      </c>
      <c r="L171" t="s">
        <v>4258</v>
      </c>
      <c r="M171" t="s">
        <v>4259</v>
      </c>
      <c r="O171" t="s">
        <v>3443</v>
      </c>
      <c r="P171" t="s">
        <v>3848</v>
      </c>
      <c r="Q171" t="s">
        <v>4260</v>
      </c>
      <c r="R171" t="s">
        <v>3480</v>
      </c>
      <c r="T171">
        <f>IF(Table4[[#This Row],[LICENSE O365]]="BASIC",'License All Site'!$F$124,'License All Site'!$E$124)</f>
        <v>109000</v>
      </c>
      <c r="U171">
        <f>Table4[[#This Row],[PRICE]]*Table4[[#This Row],[ACTIVE MONTH]]</f>
        <v>0</v>
      </c>
    </row>
    <row r="172" spans="1:21" x14ac:dyDescent="0.25">
      <c r="A172">
        <v>172</v>
      </c>
      <c r="B172" s="101">
        <v>45748</v>
      </c>
      <c r="C172" t="s">
        <v>982</v>
      </c>
      <c r="D172" t="s">
        <v>78</v>
      </c>
      <c r="E172" t="s">
        <v>3842</v>
      </c>
      <c r="F172" t="s">
        <v>3843</v>
      </c>
      <c r="G172" t="s">
        <v>3844</v>
      </c>
      <c r="H172" t="s">
        <v>3845</v>
      </c>
      <c r="K172" t="s">
        <v>3775</v>
      </c>
      <c r="L172" t="s">
        <v>4261</v>
      </c>
      <c r="M172" t="s">
        <v>3847</v>
      </c>
      <c r="O172" t="s">
        <v>3527</v>
      </c>
      <c r="P172" t="s">
        <v>3848</v>
      </c>
      <c r="Q172" t="s">
        <v>3415</v>
      </c>
      <c r="R172" t="s">
        <v>3479</v>
      </c>
      <c r="T172">
        <f>IF(Table4[[#This Row],[LICENSE O365]]="BASIC",'License All Site'!$F$124,'License All Site'!$E$124)</f>
        <v>49000</v>
      </c>
      <c r="U172">
        <f>Table4[[#This Row],[PRICE]]*Table4[[#This Row],[ACTIVE MONTH]]</f>
        <v>0</v>
      </c>
    </row>
    <row r="173" spans="1:21" x14ac:dyDescent="0.25">
      <c r="A173">
        <v>173</v>
      </c>
      <c r="B173" s="101">
        <v>45748</v>
      </c>
      <c r="C173" t="s">
        <v>2088</v>
      </c>
      <c r="D173" t="s">
        <v>78</v>
      </c>
      <c r="E173" t="s">
        <v>3850</v>
      </c>
      <c r="F173" t="s">
        <v>3851</v>
      </c>
      <c r="G173" t="s">
        <v>3852</v>
      </c>
      <c r="H173" t="s">
        <v>3852</v>
      </c>
      <c r="K173" t="s">
        <v>3775</v>
      </c>
      <c r="L173" t="s">
        <v>4261</v>
      </c>
      <c r="M173" t="s">
        <v>3434</v>
      </c>
      <c r="O173" t="s">
        <v>3443</v>
      </c>
      <c r="P173" t="s">
        <v>3848</v>
      </c>
      <c r="Q173" t="s">
        <v>3854</v>
      </c>
      <c r="R173" t="s">
        <v>3479</v>
      </c>
      <c r="T173">
        <f>IF(Table4[[#This Row],[LICENSE O365]]="BASIC",'License All Site'!$F$124,'License All Site'!$E$124)</f>
        <v>49000</v>
      </c>
      <c r="U173">
        <f>Table4[[#This Row],[PRICE]]*Table4[[#This Row],[ACTIVE MONTH]]</f>
        <v>0</v>
      </c>
    </row>
    <row r="174" spans="1:21" x14ac:dyDescent="0.25">
      <c r="A174">
        <v>174</v>
      </c>
      <c r="B174" s="101">
        <v>45748</v>
      </c>
      <c r="C174" t="s">
        <v>982</v>
      </c>
      <c r="D174" t="s">
        <v>78</v>
      </c>
      <c r="E174" t="s">
        <v>3855</v>
      </c>
      <c r="F174" t="s">
        <v>3856</v>
      </c>
      <c r="G174" t="s">
        <v>3857</v>
      </c>
      <c r="H174" t="s">
        <v>3857</v>
      </c>
      <c r="K174" t="s">
        <v>3775</v>
      </c>
      <c r="L174" t="s">
        <v>4261</v>
      </c>
      <c r="M174" t="s">
        <v>3434</v>
      </c>
      <c r="O174" t="s">
        <v>3454</v>
      </c>
      <c r="P174" t="s">
        <v>3848</v>
      </c>
      <c r="Q174" t="s">
        <v>3859</v>
      </c>
      <c r="R174" t="s">
        <v>3479</v>
      </c>
      <c r="T174">
        <f>IF(Table4[[#This Row],[LICENSE O365]]="BASIC",'License All Site'!$F$124,'License All Site'!$E$124)</f>
        <v>49000</v>
      </c>
      <c r="U174">
        <f>Table4[[#This Row],[PRICE]]*Table4[[#This Row],[ACTIVE MONTH]]</f>
        <v>0</v>
      </c>
    </row>
    <row r="175" spans="1:21" x14ac:dyDescent="0.25">
      <c r="A175">
        <v>175</v>
      </c>
      <c r="B175" s="101">
        <v>45748</v>
      </c>
      <c r="C175" t="s">
        <v>2088</v>
      </c>
      <c r="D175" t="s">
        <v>78</v>
      </c>
      <c r="E175" t="s">
        <v>3897</v>
      </c>
      <c r="F175" t="s">
        <v>3898</v>
      </c>
      <c r="G175" t="s">
        <v>3899</v>
      </c>
      <c r="H175" t="s">
        <v>3899</v>
      </c>
      <c r="K175" t="s">
        <v>3775</v>
      </c>
      <c r="L175" t="s">
        <v>4261</v>
      </c>
      <c r="M175" t="s">
        <v>3434</v>
      </c>
      <c r="O175" t="s">
        <v>3373</v>
      </c>
      <c r="P175" t="s">
        <v>3901</v>
      </c>
      <c r="Q175" t="s">
        <v>3902</v>
      </c>
      <c r="R175" t="s">
        <v>3479</v>
      </c>
      <c r="T175">
        <f>IF(Table4[[#This Row],[LICENSE O365]]="BASIC",'License All Site'!$F$124,'License All Site'!$E$124)</f>
        <v>49000</v>
      </c>
      <c r="U175">
        <f>Table4[[#This Row],[PRICE]]*Table4[[#This Row],[ACTIVE MONTH]]</f>
        <v>0</v>
      </c>
    </row>
    <row r="176" spans="1:21" x14ac:dyDescent="0.25">
      <c r="A176">
        <v>176</v>
      </c>
      <c r="B176" s="101">
        <v>45748</v>
      </c>
      <c r="C176" t="s">
        <v>982</v>
      </c>
      <c r="D176" t="s">
        <v>78</v>
      </c>
      <c r="E176" t="s">
        <v>3924</v>
      </c>
      <c r="F176" t="s">
        <v>3925</v>
      </c>
      <c r="G176" t="s">
        <v>3926</v>
      </c>
      <c r="H176" t="s">
        <v>3927</v>
      </c>
      <c r="K176" t="s">
        <v>3775</v>
      </c>
      <c r="L176" t="s">
        <v>4261</v>
      </c>
      <c r="M176" t="s">
        <v>3450</v>
      </c>
      <c r="N176" t="s">
        <v>3929</v>
      </c>
      <c r="O176" t="s">
        <v>3529</v>
      </c>
      <c r="P176" t="s">
        <v>3930</v>
      </c>
      <c r="Q176" t="s">
        <v>3931</v>
      </c>
      <c r="R176" t="s">
        <v>3479</v>
      </c>
      <c r="T176">
        <f>IF(Table4[[#This Row],[LICENSE O365]]="BASIC",'License All Site'!$F$124,'License All Site'!$E$124)</f>
        <v>49000</v>
      </c>
      <c r="U176">
        <f>Table4[[#This Row],[PRICE]]*Table4[[#This Row],[ACTIVE MONTH]]</f>
        <v>0</v>
      </c>
    </row>
    <row r="177" spans="1:21" x14ac:dyDescent="0.25">
      <c r="A177">
        <v>177</v>
      </c>
      <c r="B177" s="101">
        <v>45748</v>
      </c>
      <c r="C177" t="s">
        <v>982</v>
      </c>
      <c r="D177" t="s">
        <v>78</v>
      </c>
      <c r="E177" t="s">
        <v>3950</v>
      </c>
      <c r="F177" t="s">
        <v>3951</v>
      </c>
      <c r="G177" t="s">
        <v>3952</v>
      </c>
      <c r="H177" t="s">
        <v>3952</v>
      </c>
      <c r="K177" t="s">
        <v>3775</v>
      </c>
      <c r="L177" t="s">
        <v>4261</v>
      </c>
      <c r="M177" t="s">
        <v>3450</v>
      </c>
      <c r="N177" t="s">
        <v>3954</v>
      </c>
      <c r="O177" t="s">
        <v>3528</v>
      </c>
      <c r="P177" t="s">
        <v>3955</v>
      </c>
      <c r="Q177" t="s">
        <v>3956</v>
      </c>
      <c r="R177" t="s">
        <v>3479</v>
      </c>
      <c r="T177">
        <f>IF(Table4[[#This Row],[LICENSE O365]]="BASIC",'License All Site'!$F$124,'License All Site'!$E$124)</f>
        <v>49000</v>
      </c>
      <c r="U177">
        <f>Table4[[#This Row],[PRICE]]*Table4[[#This Row],[ACTIVE MONTH]]</f>
        <v>0</v>
      </c>
    </row>
    <row r="178" spans="1:21" x14ac:dyDescent="0.25">
      <c r="A178">
        <v>178</v>
      </c>
      <c r="B178" s="101">
        <v>45748</v>
      </c>
      <c r="C178" t="s">
        <v>2088</v>
      </c>
      <c r="D178" t="s">
        <v>78</v>
      </c>
      <c r="E178" t="s">
        <v>4045</v>
      </c>
      <c r="F178" t="s">
        <v>4046</v>
      </c>
      <c r="G178" t="s">
        <v>3845</v>
      </c>
      <c r="H178" t="s">
        <v>3845</v>
      </c>
      <c r="K178" t="s">
        <v>3775</v>
      </c>
      <c r="L178" t="s">
        <v>4261</v>
      </c>
      <c r="M178" t="s">
        <v>3434</v>
      </c>
      <c r="O178" t="s">
        <v>3435</v>
      </c>
      <c r="P178" t="s">
        <v>3848</v>
      </c>
      <c r="Q178" t="s">
        <v>4049</v>
      </c>
      <c r="R178" t="s">
        <v>3479</v>
      </c>
      <c r="T178">
        <f>IF(Table4[[#This Row],[LICENSE O365]]="BASIC",'License All Site'!$F$124,'License All Site'!$E$124)</f>
        <v>49000</v>
      </c>
      <c r="U178">
        <f>Table4[[#This Row],[PRICE]]*Table4[[#This Row],[ACTIVE MONTH]]</f>
        <v>0</v>
      </c>
    </row>
    <row r="179" spans="1:21" x14ac:dyDescent="0.25">
      <c r="A179">
        <v>179</v>
      </c>
      <c r="B179" s="101">
        <v>45748</v>
      </c>
      <c r="C179" t="s">
        <v>2088</v>
      </c>
      <c r="D179" t="s">
        <v>78</v>
      </c>
      <c r="E179" t="s">
        <v>4062</v>
      </c>
      <c r="F179" t="s">
        <v>4063</v>
      </c>
      <c r="G179" t="s">
        <v>4064</v>
      </c>
      <c r="H179" t="s">
        <v>4064</v>
      </c>
      <c r="K179" t="s">
        <v>3775</v>
      </c>
      <c r="L179" t="s">
        <v>4261</v>
      </c>
      <c r="M179" t="s">
        <v>3450</v>
      </c>
      <c r="O179" t="s">
        <v>3530</v>
      </c>
      <c r="P179" t="s">
        <v>4066</v>
      </c>
      <c r="Q179" t="s">
        <v>4067</v>
      </c>
      <c r="R179" t="s">
        <v>3479</v>
      </c>
      <c r="T179">
        <f>IF(Table4[[#This Row],[LICENSE O365]]="BASIC",'License All Site'!$F$124,'License All Site'!$E$124)</f>
        <v>49000</v>
      </c>
      <c r="U179">
        <f>Table4[[#This Row],[PRICE]]*Table4[[#This Row],[ACTIVE MONTH]]</f>
        <v>0</v>
      </c>
    </row>
    <row r="180" spans="1:21" x14ac:dyDescent="0.25">
      <c r="A180">
        <v>180</v>
      </c>
      <c r="B180" s="101">
        <v>45748</v>
      </c>
      <c r="C180" t="s">
        <v>2088</v>
      </c>
      <c r="D180" t="s">
        <v>78</v>
      </c>
      <c r="E180" t="s">
        <v>4071</v>
      </c>
      <c r="F180" t="s">
        <v>4072</v>
      </c>
      <c r="G180" t="s">
        <v>4073</v>
      </c>
      <c r="H180" t="s">
        <v>4073</v>
      </c>
      <c r="K180" t="s">
        <v>3775</v>
      </c>
      <c r="L180" t="s">
        <v>4261</v>
      </c>
      <c r="M180" t="s">
        <v>3434</v>
      </c>
      <c r="O180" t="s">
        <v>2824</v>
      </c>
      <c r="P180" t="s">
        <v>3848</v>
      </c>
      <c r="Q180" t="s">
        <v>4074</v>
      </c>
      <c r="R180" t="s">
        <v>3479</v>
      </c>
      <c r="T180">
        <f>IF(Table4[[#This Row],[LICENSE O365]]="BASIC",'License All Site'!$F$124,'License All Site'!$E$124)</f>
        <v>49000</v>
      </c>
      <c r="U180">
        <f>Table4[[#This Row],[PRICE]]*Table4[[#This Row],[ACTIVE MONTH]]</f>
        <v>0</v>
      </c>
    </row>
    <row r="181" spans="1:21" x14ac:dyDescent="0.25">
      <c r="A181">
        <v>181</v>
      </c>
      <c r="B181" s="101">
        <v>45748</v>
      </c>
      <c r="C181" t="s">
        <v>2088</v>
      </c>
      <c r="D181" t="s">
        <v>78</v>
      </c>
      <c r="E181" t="s">
        <v>4062</v>
      </c>
      <c r="F181" t="s">
        <v>21</v>
      </c>
      <c r="G181" t="s">
        <v>4064</v>
      </c>
      <c r="H181" t="s">
        <v>4064</v>
      </c>
      <c r="K181" t="s">
        <v>3775</v>
      </c>
      <c r="L181" t="s">
        <v>4261</v>
      </c>
      <c r="M181" t="s">
        <v>3434</v>
      </c>
      <c r="O181" t="s">
        <v>21</v>
      </c>
      <c r="P181" t="s">
        <v>21</v>
      </c>
      <c r="Q181" t="s">
        <v>21</v>
      </c>
      <c r="R181" t="s">
        <v>3479</v>
      </c>
      <c r="T181">
        <f>IF(Table4[[#This Row],[LICENSE O365]]="BASIC",'License All Site'!$F$124,'License All Site'!$E$124)</f>
        <v>49000</v>
      </c>
      <c r="U181">
        <f>Table4[[#This Row],[PRICE]]*Table4[[#This Row],[ACTIVE MONTH]]</f>
        <v>0</v>
      </c>
    </row>
    <row r="182" spans="1:21" x14ac:dyDescent="0.25">
      <c r="A182">
        <v>182</v>
      </c>
      <c r="B182" s="101">
        <v>45748</v>
      </c>
      <c r="C182" t="s">
        <v>2088</v>
      </c>
      <c r="D182" t="s">
        <v>78</v>
      </c>
      <c r="E182" t="s">
        <v>4071</v>
      </c>
      <c r="F182" t="s">
        <v>3364</v>
      </c>
      <c r="G182" t="s">
        <v>4073</v>
      </c>
      <c r="H182" t="s">
        <v>4073</v>
      </c>
      <c r="K182" t="s">
        <v>3775</v>
      </c>
      <c r="L182" t="s">
        <v>4261</v>
      </c>
      <c r="M182" t="s">
        <v>3434</v>
      </c>
      <c r="O182" t="s">
        <v>3364</v>
      </c>
      <c r="P182" t="s">
        <v>3364</v>
      </c>
      <c r="Q182" t="s">
        <v>3364</v>
      </c>
      <c r="R182" t="s">
        <v>3479</v>
      </c>
      <c r="T182">
        <f>IF(Table4[[#This Row],[LICENSE O365]]="BASIC",'License All Site'!$F$124,'License All Site'!$E$124)</f>
        <v>49000</v>
      </c>
      <c r="U182">
        <f>Table4[[#This Row],[PRICE]]*Table4[[#This Row],[ACTIVE MONTH]]</f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9A5B0B60F1744D9740F9DD538BDABB" ma:contentTypeVersion="15" ma:contentTypeDescription="Create a new document." ma:contentTypeScope="" ma:versionID="115a798d52e24101d8301c23f65231b0">
  <xsd:schema xmlns:xsd="http://www.w3.org/2001/XMLSchema" xmlns:xs="http://www.w3.org/2001/XMLSchema" xmlns:p="http://schemas.microsoft.com/office/2006/metadata/properties" xmlns:ns2="71fc55f7-c1bb-4db2-adc8-7ca597dd2a13" xmlns:ns3="d79d862a-38ac-48bb-a03b-5a3d3a59bee0" targetNamespace="http://schemas.microsoft.com/office/2006/metadata/properties" ma:root="true" ma:fieldsID="ce41aea89e4f01d6ce1c41091075d7b8" ns2:_="" ns3:_="">
    <xsd:import namespace="71fc55f7-c1bb-4db2-adc8-7ca597dd2a13"/>
    <xsd:import namespace="d79d862a-38ac-48bb-a03b-5a3d3a59be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c55f7-c1bb-4db2-adc8-7ca597dd2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2bfc9ed-9764-41f4-805a-e563511c52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d862a-38ac-48bb-a03b-5a3d3a59be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546475a-b01f-4cca-8f66-26f32fd49cba}" ma:internalName="TaxCatchAll" ma:showField="CatchAllData" ma:web="d79d862a-38ac-48bb-a03b-5a3d3a59be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9d862a-38ac-48bb-a03b-5a3d3a59bee0" xsi:nil="true"/>
    <lcf76f155ced4ddcb4097134ff3c332f xmlns="71fc55f7-c1bb-4db2-adc8-7ca597dd2a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6CA03F-2062-4059-97E8-64FF4D6B9C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fc55f7-c1bb-4db2-adc8-7ca597dd2a13"/>
    <ds:schemaRef ds:uri="d79d862a-38ac-48bb-a03b-5a3d3a59b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70BFCA-7B96-4401-AD78-E2700AD413C0}">
  <ds:schemaRefs>
    <ds:schemaRef ds:uri="http://schemas.microsoft.com/office/2006/metadata/properties"/>
    <ds:schemaRef ds:uri="http://schemas.microsoft.com/office/infopath/2007/PartnerControls"/>
    <ds:schemaRef ds:uri="d79d862a-38ac-48bb-a03b-5a3d3a59bee0"/>
    <ds:schemaRef ds:uri="71fc55f7-c1bb-4db2-adc8-7ca597dd2a13"/>
  </ds:schemaRefs>
</ds:datastoreItem>
</file>

<file path=customXml/itemProps3.xml><?xml version="1.0" encoding="utf-8"?>
<ds:datastoreItem xmlns:ds="http://schemas.openxmlformats.org/officeDocument/2006/customXml" ds:itemID="{4A475B27-35A0-4EC8-82A0-BB20BF63F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Timeline</vt:lpstr>
      <vt:lpstr>Domain Information</vt:lpstr>
      <vt:lpstr>Master Email All Site ASRI</vt:lpstr>
      <vt:lpstr>Standard Requested</vt:lpstr>
      <vt:lpstr>Sheet2</vt:lpstr>
      <vt:lpstr>Analyze</vt:lpstr>
      <vt:lpstr>Sheet3</vt:lpstr>
      <vt:lpstr>Sheet1</vt:lpstr>
      <vt:lpstr>Analyze_detail_240604</vt:lpstr>
      <vt:lpstr>Standard Domain ASRI</vt:lpstr>
      <vt:lpstr>Help</vt:lpstr>
      <vt:lpstr>office2019-2021</vt:lpstr>
      <vt:lpstr>License All Site</vt:lpstr>
      <vt:lpstr>MPP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Wilson</dc:creator>
  <cp:keywords/>
  <dc:description/>
  <cp:lastModifiedBy>Degia Parlopa</cp:lastModifiedBy>
  <cp:revision/>
  <dcterms:created xsi:type="dcterms:W3CDTF">2024-03-28T03:23:04Z</dcterms:created>
  <dcterms:modified xsi:type="dcterms:W3CDTF">2025-10-23T12:03:43Z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0x010100499A5B0B60F1744D9740F9DD538BDABB</vt:lpwstr>
  </property>
  <property fmtid="{D5CDD505-2E9C-101B-9397-08002B2CF9AE}" pid="3" name="MediaServiceImageTags">
    <vt:lpwstr/>
  </property>
</Properties>
</file>