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minliveunc-my.sharepoint.com/personal/rkleiman_ad_unc_edu/Documents/CAP/CAPFEWS/AllCAPData/"/>
    </mc:Choice>
  </mc:AlternateContent>
  <xr:revisionPtr revIDLastSave="87" documentId="8_{26526EFE-1B85-418F-B019-AFFD6972B5C6}" xr6:coauthVersionLast="47" xr6:coauthVersionMax="47" xr10:uidLastSave="{FA49F459-A108-4DB9-B708-C94A78CCF45B}"/>
  <bookViews>
    <workbookView xWindow="-90" yWindow="-90" windowWidth="19380" windowHeight="11460" activeTab="1" xr2:uid="{B53894A9-581A-4B82-837B-4165D7E84A1F}"/>
  </bookViews>
  <sheets>
    <sheet name="GF P&amp;L" sheetId="12" r:id="rId1"/>
    <sheet name="OMR Rec" sheetId="13" r:id="rId2"/>
  </sheets>
  <externalReferences>
    <externalReference r:id="rId3"/>
    <externalReference r:id="rId4"/>
    <externalReference r:id="rId5"/>
  </externalReferences>
  <definedNames>
    <definedName name="Bal_Sheet" localSheetId="0">'[1]Bal-Sheet'!#REF!</definedName>
    <definedName name="Bal_Sheet">'[2]Bal-Sheet'!#REF!</definedName>
    <definedName name="Budget">[3]Budget!$A$1:$J$31</definedName>
    <definedName name="Cap_Detail" localSheetId="0">#REF!</definedName>
    <definedName name="Cap_Detail">#REF!</definedName>
    <definedName name="Cashflow" localSheetId="0">#REF!</definedName>
    <definedName name="Cashflow">#REF!</definedName>
    <definedName name="Data">[3]Data!$A$1:$K$51</definedName>
    <definedName name="GF_Non_Operating" localSheetId="0">#REF!</definedName>
    <definedName name="GF_Non_Operating">#REF!</definedName>
    <definedName name="GF_Operating" localSheetId="0">#REF!</definedName>
    <definedName name="GF_Operating">#REF!</definedName>
    <definedName name="_xlnm.Print_Area" localSheetId="0">'GF P&amp;L'!$B$2:$E$40</definedName>
    <definedName name="_xlnm.Print_Area" localSheetId="1">'OMR Rec'!$A$1:$K$63</definedName>
    <definedName name="Prof_Svc_Detail" localSheetId="0">#REF!</definedName>
    <definedName name="Prof_Svc_Detail">#REF!</definedName>
    <definedName name="Repayment" localSheetId="0">#REF!</definedName>
    <definedName name="Repayment">#REF!</definedName>
    <definedName name="Ret_Earnings" localSheetId="0">#REF!</definedName>
    <definedName name="Ret_Earnings">#REF!</definedName>
    <definedName name="SDP" localSheetId="0">#REF!</definedName>
    <definedName name="SDP">#REF!</definedName>
    <definedName name="Staff_Detail" localSheetId="0">'[1]Staff-Det'!#REF!</definedName>
    <definedName name="Staff_Detail">'[2]Staff-Det'!#REF!</definedName>
    <definedName name="Staff_Sum" localSheetId="0">#REF!</definedName>
    <definedName name="Staff_Sum">#REF!</definedName>
    <definedName name="Z_0139F66F_1E05_42EE_9FB4_1FAA91ADA86E_.wvu.Cols" localSheetId="0" hidden="1">'GF P&amp;L'!$C:$D,'GF P&amp;L'!#REF!</definedName>
    <definedName name="Z_0139F66F_1E05_42EE_9FB4_1FAA91ADA86E_.wvu.PrintArea" localSheetId="0" hidden="1">'GF P&amp;L'!$A$2:$E$40</definedName>
    <definedName name="Z_0139F66F_1E05_42EE_9FB4_1FAA91ADA86E_.wvu.PrintArea" localSheetId="1" hidden="1">'OMR Rec'!$A$4:$K$77</definedName>
    <definedName name="Z_0139F66F_1E05_42EE_9FB4_1FAA91ADA86E_.wvu.Rows" localSheetId="1" hidden="1">'OMR Rec'!#REF!,'OMR Rec'!#REF!,'OMR Rec'!#REF!,'OMR Rec'!#REF!</definedName>
    <definedName name="Z_077120E5_7F90_4DDD_BEFB_22F073DDF222_.wvu.Rows" localSheetId="1" hidden="1">'OMR Rec'!#REF!</definedName>
    <definedName name="Z_116B0448_1C87_4156_AA1C_A9BF2CE17402_.wvu.Cols" localSheetId="0" hidden="1">'GF P&amp;L'!$C:$C</definedName>
    <definedName name="Z_116B0448_1C87_4156_AA1C_A9BF2CE17402_.wvu.PrintArea" localSheetId="0" hidden="1">'GF P&amp;L'!$A$1:$E$40</definedName>
    <definedName name="Z_116B0448_1C87_4156_AA1C_A9BF2CE17402_.wvu.PrintArea" localSheetId="1" hidden="1">'OMR Rec'!$A$1:$K$65</definedName>
    <definedName name="Z_116B0448_1C87_4156_AA1C_A9BF2CE17402_.wvu.Rows" localSheetId="0" hidden="1">'GF P&amp;L'!#REF!</definedName>
    <definedName name="Z_12262DDB_8292_469A_810F_03DA53C5350A_.wvu.Cols" localSheetId="0" hidden="1">'GF P&amp;L'!$C:$C</definedName>
    <definedName name="Z_12262DDB_8292_469A_810F_03DA53C5350A_.wvu.PrintArea" localSheetId="0" hidden="1">'GF P&amp;L'!$B$2:$E$40</definedName>
    <definedName name="Z_12262DDB_8292_469A_810F_03DA53C5350A_.wvu.PrintArea" localSheetId="1" hidden="1">'OMR Rec'!$A$1:$K$77</definedName>
    <definedName name="Z_12262DDB_8292_469A_810F_03DA53C5350A_.wvu.Rows" localSheetId="1" hidden="1">'OMR Rec'!#REF!</definedName>
    <definedName name="Z_1731B1F6_8EDF_4CD1_9C89_A12B5A35D9C7_.wvu.Cols" localSheetId="0" hidden="1">'GF P&amp;L'!#REF!</definedName>
    <definedName name="Z_1731B1F6_8EDF_4CD1_9C89_A12B5A35D9C7_.wvu.PrintArea" localSheetId="0" hidden="1">'GF P&amp;L'!$A$1:$E$40</definedName>
    <definedName name="Z_1731B1F6_8EDF_4CD1_9C89_A12B5A35D9C7_.wvu.PrintArea" localSheetId="1" hidden="1">'OMR Rec'!$A$1:$K$77</definedName>
    <definedName name="Z_190720A5_705F_44D7_BB11_359FD66DA713_.wvu.PrintArea" localSheetId="1" hidden="1">'OMR Rec'!$A$1:$K$77</definedName>
    <definedName name="Z_190720A5_705F_44D7_BB11_359FD66DA713_.wvu.Rows" localSheetId="1" hidden="1">'OMR Rec'!#REF!</definedName>
    <definedName name="Z_1BD920F5_1175_44C2_BF99_68256F606FA7_.wvu.PrintArea" localSheetId="1" hidden="1">'OMR Rec'!$A$1:$K$77</definedName>
    <definedName name="Z_1E1A0853_F27D_4EE0_A538_0C4672EAD234_.wvu.Rows" localSheetId="1" hidden="1">'OMR Rec'!#REF!</definedName>
    <definedName name="Z_29F16F8B_4765_4091_9F8C_FDBF3C2772D8_.wvu.Cols" localSheetId="0" hidden="1">'GF P&amp;L'!#REF!,'GF P&amp;L'!#REF!,'GF P&amp;L'!#REF!,'GF P&amp;L'!#REF!</definedName>
    <definedName name="Z_29F16F8B_4765_4091_9F8C_FDBF3C2772D8_.wvu.PrintArea" localSheetId="0" hidden="1">'GF P&amp;L'!$B$2:$E$40</definedName>
    <definedName name="Z_29F16F8B_4765_4091_9F8C_FDBF3C2772D8_.wvu.PrintArea" localSheetId="1" hidden="1">'OMR Rec'!$A$1:$K$77</definedName>
    <definedName name="Z_29F16F8B_4765_4091_9F8C_FDBF3C2772D8_.wvu.Rows" localSheetId="0" hidden="1">'GF P&amp;L'!#REF!,'GF P&amp;L'!$37:$38,'GF P&amp;L'!#REF!</definedName>
    <definedName name="Z_50955EDD_4234_43E8_BBA2_F40EB0436DE3_.wvu.Cols" localSheetId="0" hidden="1">'GF P&amp;L'!$C:$C,'GF P&amp;L'!#REF!</definedName>
    <definedName name="Z_50955EDD_4234_43E8_BBA2_F40EB0436DE3_.wvu.PrintArea" localSheetId="0" hidden="1">'GF P&amp;L'!$B$2:$E$40</definedName>
    <definedName name="Z_50955EDD_4234_43E8_BBA2_F40EB0436DE3_.wvu.PrintArea" localSheetId="1" hidden="1">'OMR Rec'!$A$1:$K$65</definedName>
    <definedName name="Z_50955EDD_4234_43E8_BBA2_F40EB0436DE3_.wvu.Rows" localSheetId="1" hidden="1">'OMR Rec'!$3:$3,'OMR Rec'!#REF!,'OMR Rec'!#REF!,'OMR Rec'!$30:$30,'OMR Rec'!#REF!,'OMR Rec'!$42:$42</definedName>
    <definedName name="Z_545FC18E_384F_4D2F_AF22_BE528BC344B8_.wvu.PrintArea" localSheetId="1" hidden="1">'OMR Rec'!$A$1:$K$77</definedName>
    <definedName name="Z_545FC18E_384F_4D2F_AF22_BE528BC344B8_.wvu.Rows" localSheetId="1" hidden="1">'OMR Rec'!#REF!</definedName>
    <definedName name="Z_55D357C5_CCF7_4BEE_985E_1A4D04812701_.wvu.PrintArea" localSheetId="1" hidden="1">'OMR Rec'!$A$1:$K$77</definedName>
    <definedName name="Z_57A491C0_2240_4A04_AB61_84B75376F87F_.wvu.PrintArea" localSheetId="1" hidden="1">'OMR Rec'!$A$1:$K$77</definedName>
    <definedName name="Z_593820B2_CCBB_4BF3_9FC5_FCE779506849_.wvu.Cols" localSheetId="0" hidden="1">'GF P&amp;L'!$C:$C,'GF P&amp;L'!#REF!</definedName>
    <definedName name="Z_593820B2_CCBB_4BF3_9FC5_FCE779506849_.wvu.PrintArea" localSheetId="0" hidden="1">'GF P&amp;L'!$B$2:$E$40</definedName>
    <definedName name="Z_593820B2_CCBB_4BF3_9FC5_FCE779506849_.wvu.PrintArea" localSheetId="1" hidden="1">'OMR Rec'!$A$1:$K$65</definedName>
    <definedName name="Z_593820B2_CCBB_4BF3_9FC5_FCE779506849_.wvu.Rows" localSheetId="1" hidden="1">'OMR Rec'!#REF!</definedName>
    <definedName name="Z_5DE5B6EB_7FC7_47BB_A167_4774DA267309_.wvu.Cols" localSheetId="0" hidden="1">'GF P&amp;L'!#REF!</definedName>
    <definedName name="Z_5DE5B6EB_7FC7_47BB_A167_4774DA267309_.wvu.PrintArea" localSheetId="0" hidden="1">'GF P&amp;L'!$A$1:$E$40</definedName>
    <definedName name="Z_5DE5B6EB_7FC7_47BB_A167_4774DA267309_.wvu.PrintArea" localSheetId="1" hidden="1">'OMR Rec'!$A$1:$K$65</definedName>
    <definedName name="Z_6B927489_3859_4755_8997_1C58B044F92F_.wvu.Cols" localSheetId="0" hidden="1">'GF P&amp;L'!#REF!</definedName>
    <definedName name="Z_6FB0D314_AA19_4685_814B_F028525D1204_.wvu.Cols" localSheetId="0" hidden="1">'GF P&amp;L'!$C:$C</definedName>
    <definedName name="Z_6FB0D314_AA19_4685_814B_F028525D1204_.wvu.PrintArea" localSheetId="0" hidden="1">'GF P&amp;L'!$A$1:$E$40</definedName>
    <definedName name="Z_6FB0D314_AA19_4685_814B_F028525D1204_.wvu.PrintArea" localSheetId="1" hidden="1">'OMR Rec'!$A$1:$K$65</definedName>
    <definedName name="Z_6FB0D314_AA19_4685_814B_F028525D1204_.wvu.Rows" localSheetId="0" hidden="1">'GF P&amp;L'!#REF!</definedName>
    <definedName name="Z_A97F57AC_BDDA_4743_A83A_A0C2BDC74EFB_.wvu.PrintArea" localSheetId="1" hidden="1">'OMR Rec'!$A$1:$K$77</definedName>
    <definedName name="Z_B1B81C9C_BEBC_41E8_B084_B8224DD2AC0D_.wvu.PrintArea" localSheetId="1" hidden="1">'OMR Rec'!$A$1:$K$77</definedName>
    <definedName name="Z_B3C294DB_6062_4140_A6B6_1503924E9F4B_.wvu.Cols" localSheetId="0" hidden="1">'GF P&amp;L'!#REF!,'GF P&amp;L'!#REF!,'GF P&amp;L'!#REF!,'GF P&amp;L'!#REF!</definedName>
    <definedName name="Z_B3C294DB_6062_4140_A6B6_1503924E9F4B_.wvu.PrintArea" localSheetId="0" hidden="1">'GF P&amp;L'!$B$2:$E$40</definedName>
    <definedName name="Z_B3C294DB_6062_4140_A6B6_1503924E9F4B_.wvu.PrintArea" localSheetId="1" hidden="1">'OMR Rec'!$A$1:$K$77</definedName>
    <definedName name="Z_B3C294DB_6062_4140_A6B6_1503924E9F4B_.wvu.Rows" localSheetId="0" hidden="1">'GF P&amp;L'!#REF!,'GF P&amp;L'!$37:$38,'GF P&amp;L'!#REF!</definedName>
    <definedName name="Z_D228A798_CF26_4D5A_846C_8CDFA65C258E_.wvu.PrintArea" localSheetId="1" hidden="1">'OMR Rec'!$A$1:$K$77</definedName>
    <definedName name="Z_D228A798_CF26_4D5A_846C_8CDFA65C258E_.wvu.Rows" localSheetId="1" hidden="1">'OMR Rec'!#REF!</definedName>
    <definedName name="Z_D3F8C47F_10D1_49DD_89E8_0BE9874D6AA3_.wvu.PrintArea" localSheetId="1" hidden="1">'OMR Rec'!$A$1:$K$77</definedName>
    <definedName name="Z_D7C1AA9A_5DA6_4665_80F6_F262637762CE_.wvu.Cols" localSheetId="0" hidden="1">'GF P&amp;L'!$C:$C,'GF P&amp;L'!#REF!</definedName>
    <definedName name="Z_D7C1AA9A_5DA6_4665_80F6_F262637762CE_.wvu.PrintArea" localSheetId="0" hidden="1">'GF P&amp;L'!$B$2:$E$40</definedName>
    <definedName name="Z_D7C1AA9A_5DA6_4665_80F6_F262637762CE_.wvu.PrintArea" localSheetId="1" hidden="1">'OMR Rec'!$A$4:$K$77</definedName>
    <definedName name="Z_D7C1AA9A_5DA6_4665_80F6_F262637762CE_.wvu.Rows" localSheetId="0" hidden="1">'GF P&amp;L'!#REF!</definedName>
    <definedName name="Z_DB5DAF5E_0E16_4219_971E_C8F1355E2238_.wvu.Cols" localSheetId="0" hidden="1">'GF P&amp;L'!#REF!</definedName>
    <definedName name="Z_DB5DAF5E_0E16_4219_971E_C8F1355E2238_.wvu.PrintArea" localSheetId="1" hidden="1">'OMR Rec'!$A$1:$K$65</definedName>
    <definedName name="Z_E2020DD4_8934_47DE_9BDD_0957EE5DE89F_.wvu.PrintArea" localSheetId="1" hidden="1">'OMR Rec'!$A$1:$K$65</definedName>
    <definedName name="Z_E2020DD4_8934_47DE_9BDD_0957EE5DE89F_.wvu.Rows" localSheetId="1" hidden="1">'OMR Rec'!#REF!</definedName>
    <definedName name="Z_F2824A73_4357_4AE5_A292_112D2A501475_.wvu.PrintArea" localSheetId="1" hidden="1">'OMR Rec'!$A$1:$K$77</definedName>
    <definedName name="Z_F38FC3FA_BE31_4C82_8204_121BD3AE01AF_.wvu.Cols" localSheetId="0" hidden="1">'GF P&amp;L'!#REF!</definedName>
    <definedName name="Z_F38FC3FA_BE31_4C82_8204_121BD3AE01AF_.wvu.PrintArea" localSheetId="1" hidden="1">'OMR Rec'!$A$1:$K$65</definedName>
    <definedName name="Z_F38FC3FA_BE31_4C82_8204_121BD3AE01AF_.wvu.Rows" localSheetId="0" hidden="1">'GF P&amp;L'!#REF!,'GF P&amp;L'!$37:$37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2" i="13" l="1"/>
  <c r="L50" i="13"/>
  <c r="L45" i="13"/>
  <c r="L39" i="13"/>
  <c r="L38" i="13"/>
  <c r="L33" i="13"/>
  <c r="L32" i="13"/>
  <c r="L16" i="13"/>
  <c r="L23" i="13"/>
  <c r="L49" i="13"/>
  <c r="C58" i="13"/>
  <c r="D58" i="13"/>
  <c r="E58" i="13"/>
  <c r="F58" i="13"/>
  <c r="G58" i="13"/>
  <c r="H58" i="13"/>
  <c r="I58" i="13"/>
  <c r="J58" i="13"/>
  <c r="K58" i="13"/>
  <c r="B58" i="13"/>
  <c r="F36" i="13" l="1"/>
  <c r="D36" i="13" l="1"/>
  <c r="C36" i="13" l="1"/>
  <c r="B36" i="13" l="1"/>
  <c r="K49" i="13" l="1"/>
  <c r="J49" i="13"/>
  <c r="I49" i="13"/>
  <c r="H49" i="13"/>
  <c r="G49" i="13"/>
  <c r="F49" i="13"/>
  <c r="E49" i="13"/>
  <c r="D49" i="13"/>
  <c r="C49" i="13"/>
  <c r="B49" i="13"/>
  <c r="E36" i="13" l="1"/>
</calcChain>
</file>

<file path=xl/sharedStrings.xml><?xml version="1.0" encoding="utf-8"?>
<sst xmlns="http://schemas.openxmlformats.org/spreadsheetml/2006/main" count="115" uniqueCount="100">
  <si>
    <t>Operating Revenues</t>
  </si>
  <si>
    <t>Water O&amp;M charges</t>
  </si>
  <si>
    <t>Water service capital charges</t>
  </si>
  <si>
    <t>Operating Expenses</t>
  </si>
  <si>
    <t>Salaries and related costs</t>
  </si>
  <si>
    <t>Pumping power</t>
  </si>
  <si>
    <t>Transmission and capacity charges</t>
  </si>
  <si>
    <t>Other operating costs:</t>
  </si>
  <si>
    <t>Outside services</t>
  </si>
  <si>
    <t>Materials and supplies</t>
  </si>
  <si>
    <t>Overhead</t>
  </si>
  <si>
    <t>Other expenses</t>
  </si>
  <si>
    <t>Interest income and other</t>
  </si>
  <si>
    <t>Interest expense and other</t>
  </si>
  <si>
    <t>(Dollars in Thousands)</t>
  </si>
  <si>
    <t xml:space="preserve"> </t>
  </si>
  <si>
    <t>Depreciation &amp; Amortization</t>
  </si>
  <si>
    <t>Underground storage site O&amp;M</t>
  </si>
  <si>
    <t>Calculation of Reconciled Water Rates</t>
  </si>
  <si>
    <t>Subcontract / Federal Rates</t>
  </si>
  <si>
    <t>Power and Basin Fund revenues</t>
  </si>
  <si>
    <t>Reimbursements and other operating revenues</t>
  </si>
  <si>
    <t>Subtotal</t>
  </si>
  <si>
    <t xml:space="preserve">Property taxes </t>
  </si>
  <si>
    <t>Cumulative-effect of Change in Accounting Principles</t>
  </si>
  <si>
    <t>2011
Actual</t>
  </si>
  <si>
    <t>Total Operating Revenues</t>
  </si>
  <si>
    <t>Amortization of Permanent Service Right</t>
  </si>
  <si>
    <t>Depreciation and Amortization</t>
  </si>
  <si>
    <t>Total Operating Expenses</t>
  </si>
  <si>
    <t>Transfer from Strategic Reserves</t>
  </si>
  <si>
    <t>2012
Actual</t>
  </si>
  <si>
    <r>
      <t>Water Deliveries</t>
    </r>
    <r>
      <rPr>
        <i/>
        <sz val="10"/>
        <rFont val="Frutiger LT 47 LightCn"/>
        <family val="2"/>
      </rPr>
      <t xml:space="preserve"> (acre-feet in thousands)</t>
    </r>
  </si>
  <si>
    <t xml:space="preserve">Operating Income/(Loss) </t>
  </si>
  <si>
    <t>Non-Operating Revenues/(Expenses)</t>
  </si>
  <si>
    <t>Net Non-operating Income/(Loss)</t>
  </si>
  <si>
    <t>Change in Net Position</t>
  </si>
  <si>
    <t>Change in Net Position after cumulative -effect</t>
  </si>
  <si>
    <t>Net Position at beginning of period</t>
  </si>
  <si>
    <t>Net Position at end of period</t>
  </si>
  <si>
    <t>2013
Actual</t>
  </si>
  <si>
    <t>2014
Actual</t>
  </si>
  <si>
    <t>2015
Actual</t>
  </si>
  <si>
    <t>2016
Actual</t>
  </si>
  <si>
    <t>2018
Actual</t>
  </si>
  <si>
    <t>Disbursements to AWBA</t>
  </si>
  <si>
    <t>*2017 Beginning Net Position restated</t>
  </si>
  <si>
    <t>2019
Actual</t>
  </si>
  <si>
    <t>2020
Actual</t>
  </si>
  <si>
    <t>General Fund Operating Expenses</t>
  </si>
  <si>
    <t>Adjustments for O&amp;M Expenses</t>
  </si>
  <si>
    <t>Pumping energy and capacity charges</t>
  </si>
  <si>
    <t>Transmission Adjustment</t>
  </si>
  <si>
    <t>Extraordinary Maintenance (when part of "Big R")</t>
  </si>
  <si>
    <t xml:space="preserve">    Total Adjustments</t>
  </si>
  <si>
    <t>Fixed O&amp;M Expenses</t>
  </si>
  <si>
    <t>Pumping Energy &amp; Hoover capacity charges</t>
  </si>
  <si>
    <t>Total Pumping Energy &amp; Hoover capacity charges</t>
  </si>
  <si>
    <r>
      <t>Water Delivery Costs (</t>
    </r>
    <r>
      <rPr>
        <b/>
        <i/>
        <sz val="10"/>
        <rFont val="Frutiger LT 47 LightCn"/>
        <family val="2"/>
      </rPr>
      <t>Thousands</t>
    </r>
    <r>
      <rPr>
        <b/>
        <sz val="10"/>
        <rFont val="Frutiger LT 47 LightCn"/>
        <family val="2"/>
      </rPr>
      <t>)</t>
    </r>
  </si>
  <si>
    <t xml:space="preserve">     Fixed O&amp;M Expenses</t>
  </si>
  <si>
    <t xml:space="preserve">     Total Pumping Energy Expenses  </t>
  </si>
  <si>
    <r>
      <t>Water Delivery (</t>
    </r>
    <r>
      <rPr>
        <b/>
        <i/>
        <sz val="10"/>
        <rFont val="Frutiger LT 47 LightCn"/>
        <family val="2"/>
      </rPr>
      <t>Acre-Feet</t>
    </r>
    <r>
      <rPr>
        <b/>
        <sz val="10"/>
        <rFont val="Frutiger LT 47 LightCn"/>
        <family val="2"/>
      </rPr>
      <t>)</t>
    </r>
  </si>
  <si>
    <t xml:space="preserve">      Total water deliveries with credits</t>
  </si>
  <si>
    <t xml:space="preserve">      Take or Pay adjustment</t>
  </si>
  <si>
    <t xml:space="preserve">      Billed Fixed OM&amp;R Water Volume</t>
  </si>
  <si>
    <t xml:space="preserve">      Pumping Energy Rate 1 Water Volume</t>
  </si>
  <si>
    <r>
      <t>Water Delivery Rate (</t>
    </r>
    <r>
      <rPr>
        <b/>
        <i/>
        <sz val="10"/>
        <rFont val="Frutiger LT 47 LightCn"/>
        <family val="2"/>
      </rPr>
      <t>$/AF</t>
    </r>
    <r>
      <rPr>
        <b/>
        <sz val="10"/>
        <rFont val="Frutiger LT 47 LightCn"/>
        <family val="2"/>
      </rPr>
      <t>)</t>
    </r>
  </si>
  <si>
    <t xml:space="preserve">     Calculated Fixed O&amp;M Rate </t>
  </si>
  <si>
    <t xml:space="preserve">     Capital Replacement Component ("Big R")</t>
  </si>
  <si>
    <t>Rate Reconciliation</t>
  </si>
  <si>
    <t xml:space="preserve">     Published Fixed O&amp;M Rate </t>
  </si>
  <si>
    <t xml:space="preserve">     Published Capital Replacement Component ("Big R")</t>
  </si>
  <si>
    <t xml:space="preserve">     Published Energy Rate</t>
  </si>
  <si>
    <t>2020 Actual</t>
  </si>
  <si>
    <t>2019 Actual</t>
  </si>
  <si>
    <t>Net Shaping &amp; Displacement</t>
  </si>
  <si>
    <t>2018 Actual</t>
  </si>
  <si>
    <t xml:space="preserve">     Rate Stabilization Component</t>
  </si>
  <si>
    <t xml:space="preserve">     Published Rate Stabilization Component</t>
  </si>
  <si>
    <t>2017 Actual</t>
  </si>
  <si>
    <t>2016 Actual</t>
  </si>
  <si>
    <t>2015 Actual</t>
  </si>
  <si>
    <t>2014 Actual</t>
  </si>
  <si>
    <t>2013 Actual</t>
  </si>
  <si>
    <t>2012 Actual</t>
  </si>
  <si>
    <t>2011 Actual</t>
  </si>
  <si>
    <t>2017*
Actual</t>
  </si>
  <si>
    <t>Decommissioning rate</t>
  </si>
  <si>
    <t>Total Fixed OM&amp;R</t>
  </si>
  <si>
    <t>Total Energy Rate</t>
  </si>
  <si>
    <t>Total Water Delivery Rate</t>
  </si>
  <si>
    <t>Reimbursements from vendors/other funding sources</t>
  </si>
  <si>
    <t>Misc non-delivery expenses</t>
  </si>
  <si>
    <t xml:space="preserve">     Published Fixed OM&amp;R Rate </t>
  </si>
  <si>
    <t xml:space="preserve">     Calculated Pumping Energy Rate </t>
  </si>
  <si>
    <t>Published Decommissioning rate</t>
  </si>
  <si>
    <t xml:space="preserve">     Published Water Delivery Rate</t>
  </si>
  <si>
    <r>
      <t>Published Water Delivery Rate (</t>
    </r>
    <r>
      <rPr>
        <b/>
        <i/>
        <sz val="10"/>
        <rFont val="Frutiger LT 47 LightCn"/>
        <family val="2"/>
      </rPr>
      <t>$/AF</t>
    </r>
    <r>
      <rPr>
        <b/>
        <sz val="10"/>
        <rFont val="Frutiger LT 47 LightCn"/>
        <family val="2"/>
      </rPr>
      <t>)</t>
    </r>
  </si>
  <si>
    <t xml:space="preserve">     Published Pumping Energy Rate </t>
  </si>
  <si>
    <t>2021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</si>
</sst>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&quot;$&quot;* #,##0_);_(&quot;$&quot;* \(#,##0\);_(&quot;$&quot;* &quot;-&quot;??_);_(@_)"/>
    <numFmt numFmtId="166" formatCode="_(* #,##0_);_(* \(#,##0\);_(* &quot;-&quot;??_);_(@_)"/>
    <numFmt numFmtId="167" formatCode="_(&quot;$&quot;* #,##0.0_);_(&quot;$&quot;* \(#,##0.0\);_(&quot;$&quot;* &quot;-&quot;?_);_(@_)"/>
    <numFmt numFmtId="168" formatCode="_(* #,##0.0_);_(* \(#,##0.0\);_(* &quot;-&quot;_);_(@_)"/>
    <numFmt numFmtId="169" formatCode="_(* #,##0.0_);_(* \(#,##0.0\);_(* &quot;-&quot;?_);_(@_)"/>
    <numFmt numFmtId="170" formatCode="_(* #,##0.00_);_(* \(#,##0.00\);_(* &quot;-&quot;_);_(@_)"/>
    <numFmt numFmtId="171" formatCode="#,##0.0_);\(#,##0.0\)"/>
    <numFmt numFmtId="172" formatCode="0_);\(0\)"/>
    <numFmt numFmtId="173" formatCode="_(* #,##0_);_(* \(#,##0\);_(* &quot;-&quot;?_);_(@_)"/>
    <numFmt numFmtId="174" formatCode="_(&quot;$&quot;* #,##0_);_(&quot;$&quot;* \(#,##0\);_(&quot;$&quot;* &quot;-&quot;?_);_(@_)"/>
  </numFmts>
  <fonts count="60">
    <font>
      <sz val="11"/>
      <color theme="1"/>
      <name val="Calibri"/>
      <family val="2"/>
      <scheme val="minor"/>
    </font>
    <font>
      <sz val="10"/>
      <name val="Gill Sans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Frutiger LT 47 LightCn"/>
      <family val="2"/>
    </font>
    <font>
      <b/>
      <sz val="10"/>
      <name val="Frutiger LT 47 LightCn"/>
      <family val="2"/>
    </font>
    <font>
      <b/>
      <sz val="12"/>
      <color theme="0"/>
      <name val="Frutiger LT 47 LightCn"/>
      <family val="2"/>
    </font>
    <font>
      <b/>
      <sz val="12"/>
      <name val="Frutiger LT 47 LightCn"/>
      <family val="2"/>
    </font>
    <font>
      <u/>
      <sz val="10"/>
      <name val="Frutiger LT 47 LightCn"/>
      <family val="2"/>
    </font>
    <font>
      <sz val="10"/>
      <color rgb="FFC00000"/>
      <name val="Frutiger LT 47 LightCn"/>
      <family val="2"/>
    </font>
    <font>
      <b/>
      <sz val="10"/>
      <color theme="0"/>
      <name val="Frutiger LT 47 LightCn"/>
      <family val="2"/>
    </font>
    <font>
      <b/>
      <i/>
      <sz val="10"/>
      <name val="Frutiger LT 47 LightCn"/>
      <family val="2"/>
    </font>
    <font>
      <i/>
      <sz val="10"/>
      <name val="Frutiger LT 47 LightCn"/>
      <family val="2"/>
    </font>
    <font>
      <i/>
      <sz val="8"/>
      <name val="Frutiger LT 47 LightCn"/>
      <family val="2"/>
    </font>
    <font>
      <sz val="10"/>
      <color rgb="FF00B050"/>
      <name val="Frutiger LT 47 LightCn"/>
      <family val="2"/>
    </font>
    <font>
      <sz val="11"/>
      <color indexed="8"/>
      <name val="Times New Roman"/>
      <family val="1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sz val="10"/>
      <color indexed="20"/>
      <name val="Arial"/>
      <family val="2"/>
    </font>
    <font>
      <sz val="10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17"/>
      <name val="Arial"/>
      <family val="2"/>
    </font>
    <font>
      <b/>
      <sz val="10"/>
      <color indexed="52"/>
      <name val="Arial"/>
      <family val="2"/>
    </font>
    <font>
      <i/>
      <sz val="10"/>
      <color indexed="23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sz val="12"/>
      <name val="Helv"/>
      <family val="2"/>
    </font>
    <font>
      <i/>
      <sz val="9"/>
      <name val="Frutiger LT 47 LightCn"/>
      <family val="2"/>
    </font>
    <font>
      <sz val="10"/>
      <color theme="1"/>
      <name val="Tahoma"/>
      <family val="2"/>
    </font>
    <font>
      <sz val="12"/>
      <name val="Helv"/>
    </font>
    <font>
      <u/>
      <sz val="6.5"/>
      <color indexed="12"/>
      <name val="Arial"/>
      <family val="2"/>
    </font>
    <font>
      <u/>
      <sz val="10"/>
      <color indexed="12"/>
      <name val="Arial"/>
      <family val="2"/>
    </font>
    <font>
      <sz val="12"/>
      <name val="Arial"/>
      <family val="2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b/>
      <sz val="16"/>
      <color theme="0"/>
      <name val="Frutiger LT 47 LightCn"/>
      <family val="2"/>
    </font>
    <font>
      <sz val="8"/>
      <name val="Calibri"/>
      <family val="2"/>
      <scheme val="minor"/>
    </font>
  </fonts>
  <fills count="5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rgb="FF577F93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022">
    <xf numFmtId="0" fontId="0" fillId="0" borderId="0"/>
    <xf numFmtId="41" fontId="2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7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37" borderId="0" applyNumberFormat="0" applyBorder="0" applyAlignment="0" applyProtection="0"/>
    <xf numFmtId="0" fontId="35" fillId="40" borderId="0" applyNumberFormat="0" applyBorder="0" applyAlignment="0" applyProtection="0"/>
    <xf numFmtId="0" fontId="35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41" borderId="0" applyNumberFormat="0" applyBorder="0" applyAlignment="0" applyProtection="0"/>
    <xf numFmtId="0" fontId="34" fillId="42" borderId="0" applyNumberFormat="0" applyBorder="0" applyAlignment="0" applyProtection="0"/>
    <xf numFmtId="0" fontId="34" fillId="45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0" fontId="34" fillId="49" borderId="0" applyNumberFormat="0" applyBorder="0" applyAlignment="0" applyProtection="0"/>
    <xf numFmtId="0" fontId="34" fillId="50" borderId="0" applyNumberFormat="0" applyBorder="0" applyAlignment="0" applyProtection="0"/>
    <xf numFmtId="0" fontId="34" fillId="45" borderId="0" applyNumberFormat="0" applyBorder="0" applyAlignment="0" applyProtection="0"/>
    <xf numFmtId="0" fontId="34" fillId="46" borderId="0" applyNumberFormat="0" applyBorder="0" applyAlignment="0" applyProtection="0"/>
    <xf numFmtId="0" fontId="34" fillId="51" borderId="0" applyNumberFormat="0" applyBorder="0" applyAlignment="0" applyProtection="0"/>
    <xf numFmtId="0" fontId="33" fillId="35" borderId="0" applyNumberFormat="0" applyBorder="0" applyAlignment="0" applyProtection="0"/>
    <xf numFmtId="0" fontId="38" fillId="52" borderId="27" applyNumberFormat="0" applyAlignment="0" applyProtection="0"/>
    <xf numFmtId="0" fontId="32" fillId="53" borderId="28" applyNumberFormat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37" fillId="36" borderId="0" applyNumberFormat="0" applyBorder="0" applyAlignment="0" applyProtection="0"/>
    <xf numFmtId="0" fontId="40" fillId="0" borderId="29" applyNumberFormat="0" applyFill="0" applyAlignment="0" applyProtection="0"/>
    <xf numFmtId="0" fontId="41" fillId="0" borderId="30" applyNumberFormat="0" applyFill="0" applyAlignment="0" applyProtection="0"/>
    <xf numFmtId="0" fontId="42" fillId="0" borderId="31" applyNumberFormat="0" applyFill="0" applyAlignment="0" applyProtection="0"/>
    <xf numFmtId="0" fontId="42" fillId="0" borderId="0" applyNumberFormat="0" applyFill="0" applyBorder="0" applyAlignment="0" applyProtection="0"/>
    <xf numFmtId="0" fontId="43" fillId="39" borderId="27" applyNumberFormat="0" applyAlignment="0" applyProtection="0"/>
    <xf numFmtId="0" fontId="44" fillId="0" borderId="32" applyNumberFormat="0" applyFill="0" applyAlignment="0" applyProtection="0"/>
    <xf numFmtId="0" fontId="45" fillId="54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5" borderId="33" applyNumberFormat="0" applyFont="0" applyAlignment="0" applyProtection="0"/>
    <xf numFmtId="0" fontId="46" fillId="52" borderId="34" applyNumberFormat="0" applyAlignment="0" applyProtection="0"/>
    <xf numFmtId="40" fontId="30" fillId="56" borderId="0">
      <alignment horizontal="right"/>
    </xf>
    <xf numFmtId="41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36" fillId="0" borderId="35" applyNumberFormat="0" applyFill="0" applyAlignment="0" applyProtection="0"/>
    <xf numFmtId="0" fontId="31" fillId="0" borderId="0" applyNumberForma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55" borderId="33" applyNumberFormat="0" applyFont="0" applyAlignment="0" applyProtection="0"/>
    <xf numFmtId="9" fontId="2" fillId="0" borderId="0" applyFont="0" applyFill="0" applyBorder="0" applyAlignment="0" applyProtection="0"/>
    <xf numFmtId="0" fontId="2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2" fillId="0" borderId="0"/>
    <xf numFmtId="0" fontId="52" fillId="0" borderId="0" applyNumberFormat="0" applyFill="0" applyBorder="0" applyAlignment="0" applyProtection="0">
      <alignment vertical="top"/>
      <protection locked="0"/>
    </xf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52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/>
    <xf numFmtId="0" fontId="3" fillId="0" borderId="0"/>
    <xf numFmtId="0" fontId="3" fillId="0" borderId="0"/>
    <xf numFmtId="0" fontId="53" fillId="0" borderId="0" applyNumberFormat="0" applyFill="0" applyBorder="0" applyAlignment="0" applyProtection="0">
      <alignment vertical="top"/>
      <protection locked="0"/>
    </xf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171" fontId="54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7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37" borderId="0" applyNumberFormat="0" applyBorder="0" applyAlignment="0" applyProtection="0"/>
    <xf numFmtId="0" fontId="35" fillId="40" borderId="0" applyNumberFormat="0" applyBorder="0" applyAlignment="0" applyProtection="0"/>
    <xf numFmtId="0" fontId="35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41" borderId="0" applyNumberFormat="0" applyBorder="0" applyAlignment="0" applyProtection="0"/>
    <xf numFmtId="0" fontId="34" fillId="42" borderId="0" applyNumberFormat="0" applyBorder="0" applyAlignment="0" applyProtection="0"/>
    <xf numFmtId="0" fontId="34" fillId="45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0" fontId="34" fillId="49" borderId="0" applyNumberFormat="0" applyBorder="0" applyAlignment="0" applyProtection="0"/>
    <xf numFmtId="0" fontId="34" fillId="50" borderId="0" applyNumberFormat="0" applyBorder="0" applyAlignment="0" applyProtection="0"/>
    <xf numFmtId="0" fontId="34" fillId="45" borderId="0" applyNumberFormat="0" applyBorder="0" applyAlignment="0" applyProtection="0"/>
    <xf numFmtId="0" fontId="34" fillId="46" borderId="0" applyNumberFormat="0" applyBorder="0" applyAlignment="0" applyProtection="0"/>
    <xf numFmtId="0" fontId="34" fillId="51" borderId="0" applyNumberFormat="0" applyBorder="0" applyAlignment="0" applyProtection="0"/>
    <xf numFmtId="0" fontId="33" fillId="35" borderId="0" applyNumberFormat="0" applyBorder="0" applyAlignment="0" applyProtection="0"/>
    <xf numFmtId="0" fontId="38" fillId="52" borderId="27" applyNumberFormat="0" applyAlignment="0" applyProtection="0"/>
    <xf numFmtId="0" fontId="32" fillId="53" borderId="28" applyNumberFormat="0" applyAlignment="0" applyProtection="0"/>
    <xf numFmtId="0" fontId="39" fillId="0" borderId="0" applyNumberFormat="0" applyFill="0" applyBorder="0" applyAlignment="0" applyProtection="0"/>
    <xf numFmtId="0" fontId="37" fillId="36" borderId="0" applyNumberFormat="0" applyBorder="0" applyAlignment="0" applyProtection="0"/>
    <xf numFmtId="0" fontId="40" fillId="0" borderId="29" applyNumberFormat="0" applyFill="0" applyAlignment="0" applyProtection="0"/>
    <xf numFmtId="0" fontId="41" fillId="0" borderId="30" applyNumberFormat="0" applyFill="0" applyAlignment="0" applyProtection="0"/>
    <xf numFmtId="0" fontId="42" fillId="0" borderId="31" applyNumberFormat="0" applyFill="0" applyAlignment="0" applyProtection="0"/>
    <xf numFmtId="0" fontId="42" fillId="0" borderId="0" applyNumberFormat="0" applyFill="0" applyBorder="0" applyAlignment="0" applyProtection="0"/>
    <xf numFmtId="0" fontId="43" fillId="39" borderId="27" applyNumberFormat="0" applyAlignment="0" applyProtection="0"/>
    <xf numFmtId="0" fontId="44" fillId="0" borderId="32" applyNumberFormat="0" applyFill="0" applyAlignment="0" applyProtection="0"/>
    <xf numFmtId="0" fontId="45" fillId="54" borderId="0" applyNumberFormat="0" applyBorder="0" applyAlignment="0" applyProtection="0"/>
    <xf numFmtId="0" fontId="2" fillId="55" borderId="33" applyNumberFormat="0" applyFont="0" applyAlignment="0" applyProtection="0"/>
    <xf numFmtId="0" fontId="46" fillId="52" borderId="34" applyNumberFormat="0" applyAlignment="0" applyProtection="0"/>
    <xf numFmtId="0" fontId="47" fillId="0" borderId="0" applyNumberFormat="0" applyFill="0" applyBorder="0" applyAlignment="0" applyProtection="0"/>
    <xf numFmtId="0" fontId="36" fillId="0" borderId="35" applyNumberFormat="0" applyFill="0" applyAlignment="0" applyProtection="0"/>
    <xf numFmtId="0" fontId="31" fillId="0" borderId="0" applyNumberFormat="0" applyFill="0" applyBorder="0" applyAlignment="0" applyProtection="0"/>
    <xf numFmtId="0" fontId="2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" fillId="0" borderId="0"/>
    <xf numFmtId="0" fontId="2" fillId="0" borderId="0"/>
    <xf numFmtId="0" fontId="3" fillId="0" borderId="0"/>
    <xf numFmtId="0" fontId="3" fillId="0" borderId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8" borderId="19" applyNumberFormat="0" applyFont="0" applyAlignment="0" applyProtection="0"/>
    <xf numFmtId="0" fontId="3" fillId="8" borderId="19" applyNumberFormat="0" applyFont="0" applyAlignment="0" applyProtection="0"/>
    <xf numFmtId="0" fontId="3" fillId="8" borderId="19" applyNumberFormat="0" applyFont="0" applyAlignment="0" applyProtection="0"/>
    <xf numFmtId="0" fontId="3" fillId="8" borderId="19" applyNumberFormat="0" applyFont="0" applyAlignment="0" applyProtection="0"/>
    <xf numFmtId="0" fontId="3" fillId="8" borderId="19" applyNumberFormat="0" applyFont="0" applyAlignment="0" applyProtection="0"/>
    <xf numFmtId="0" fontId="3" fillId="8" borderId="19" applyNumberFormat="0" applyFont="0" applyAlignment="0" applyProtection="0"/>
    <xf numFmtId="0" fontId="3" fillId="8" borderId="19" applyNumberFormat="0" applyFont="0" applyAlignment="0" applyProtection="0"/>
    <xf numFmtId="0" fontId="3" fillId="8" borderId="19" applyNumberFormat="0" applyFont="0" applyAlignment="0" applyProtection="0"/>
    <xf numFmtId="0" fontId="3" fillId="8" borderId="19" applyNumberFormat="0" applyFont="0" applyAlignment="0" applyProtection="0"/>
    <xf numFmtId="0" fontId="3" fillId="8" borderId="19" applyNumberFormat="0" applyFont="0" applyAlignment="0" applyProtection="0"/>
    <xf numFmtId="0" fontId="3" fillId="8" borderId="19" applyNumberFormat="0" applyFont="0" applyAlignment="0" applyProtection="0"/>
    <xf numFmtId="0" fontId="3" fillId="8" borderId="19" applyNumberFormat="0" applyFont="0" applyAlignment="0" applyProtection="0"/>
    <xf numFmtId="0" fontId="3" fillId="8" borderId="19" applyNumberFormat="0" applyFont="0" applyAlignment="0" applyProtection="0"/>
    <xf numFmtId="0" fontId="3" fillId="8" borderId="19" applyNumberFormat="0" applyFont="0" applyAlignment="0" applyProtection="0"/>
    <xf numFmtId="0" fontId="3" fillId="8" borderId="19" applyNumberFormat="0" applyFont="0" applyAlignment="0" applyProtection="0"/>
    <xf numFmtId="0" fontId="3" fillId="8" borderId="19" applyNumberFormat="0" applyFont="0" applyAlignment="0" applyProtection="0"/>
    <xf numFmtId="0" fontId="3" fillId="0" borderId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8" borderId="19" applyNumberFormat="0" applyFont="0" applyAlignment="0" applyProtection="0"/>
    <xf numFmtId="0" fontId="3" fillId="8" borderId="19" applyNumberFormat="0" applyFont="0" applyAlignment="0" applyProtection="0"/>
    <xf numFmtId="0" fontId="3" fillId="8" borderId="19" applyNumberFormat="0" applyFont="0" applyAlignment="0" applyProtection="0"/>
    <xf numFmtId="0" fontId="3" fillId="8" borderId="19" applyNumberFormat="0" applyFont="0" applyAlignment="0" applyProtection="0"/>
    <xf numFmtId="0" fontId="3" fillId="8" borderId="19" applyNumberFormat="0" applyFont="0" applyAlignment="0" applyProtection="0"/>
    <xf numFmtId="0" fontId="3" fillId="8" borderId="19" applyNumberFormat="0" applyFont="0" applyAlignment="0" applyProtection="0"/>
    <xf numFmtId="0" fontId="3" fillId="8" borderId="19" applyNumberFormat="0" applyFont="0" applyAlignment="0" applyProtection="0"/>
    <xf numFmtId="0" fontId="3" fillId="8" borderId="19" applyNumberFormat="0" applyFont="0" applyAlignment="0" applyProtection="0"/>
    <xf numFmtId="0" fontId="3" fillId="0" borderId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19" applyNumberFormat="0" applyFont="0" applyAlignment="0" applyProtection="0"/>
    <xf numFmtId="0" fontId="2" fillId="0" borderId="0"/>
    <xf numFmtId="0" fontId="3" fillId="0" borderId="0"/>
    <xf numFmtId="0" fontId="3" fillId="0" borderId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8" borderId="19" applyNumberFormat="0" applyFont="0" applyAlignment="0" applyProtection="0"/>
    <xf numFmtId="0" fontId="3" fillId="8" borderId="19" applyNumberFormat="0" applyFont="0" applyAlignment="0" applyProtection="0"/>
    <xf numFmtId="0" fontId="3" fillId="8" borderId="19" applyNumberFormat="0" applyFont="0" applyAlignment="0" applyProtection="0"/>
    <xf numFmtId="0" fontId="3" fillId="8" borderId="19" applyNumberFormat="0" applyFont="0" applyAlignment="0" applyProtection="0"/>
    <xf numFmtId="0" fontId="3" fillId="8" borderId="19" applyNumberFormat="0" applyFont="0" applyAlignment="0" applyProtection="0"/>
    <xf numFmtId="0" fontId="3" fillId="8" borderId="19" applyNumberFormat="0" applyFont="0" applyAlignment="0" applyProtection="0"/>
    <xf numFmtId="0" fontId="3" fillId="8" borderId="19" applyNumberFormat="0" applyFont="0" applyAlignment="0" applyProtection="0"/>
    <xf numFmtId="0" fontId="3" fillId="8" borderId="19" applyNumberFormat="0" applyFont="0" applyAlignment="0" applyProtection="0"/>
    <xf numFmtId="0" fontId="3" fillId="8" borderId="19" applyNumberFormat="0" applyFont="0" applyAlignment="0" applyProtection="0"/>
    <xf numFmtId="0" fontId="3" fillId="8" borderId="19" applyNumberFormat="0" applyFont="0" applyAlignment="0" applyProtection="0"/>
    <xf numFmtId="0" fontId="3" fillId="8" borderId="19" applyNumberFormat="0" applyFont="0" applyAlignment="0" applyProtection="0"/>
    <xf numFmtId="0" fontId="3" fillId="8" borderId="19" applyNumberFormat="0" applyFont="0" applyAlignment="0" applyProtection="0"/>
    <xf numFmtId="0" fontId="3" fillId="8" borderId="19" applyNumberFormat="0" applyFont="0" applyAlignment="0" applyProtection="0"/>
    <xf numFmtId="0" fontId="3" fillId="8" borderId="19" applyNumberFormat="0" applyFont="0" applyAlignment="0" applyProtection="0"/>
    <xf numFmtId="0" fontId="3" fillId="8" borderId="19" applyNumberFormat="0" applyFont="0" applyAlignment="0" applyProtection="0"/>
    <xf numFmtId="0" fontId="3" fillId="8" borderId="19" applyNumberFormat="0" applyFont="0" applyAlignment="0" applyProtection="0"/>
    <xf numFmtId="0" fontId="3" fillId="0" borderId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8" borderId="19" applyNumberFormat="0" applyFont="0" applyAlignment="0" applyProtection="0"/>
    <xf numFmtId="0" fontId="3" fillId="8" borderId="19" applyNumberFormat="0" applyFont="0" applyAlignment="0" applyProtection="0"/>
    <xf numFmtId="0" fontId="3" fillId="8" borderId="19" applyNumberFormat="0" applyFont="0" applyAlignment="0" applyProtection="0"/>
    <xf numFmtId="0" fontId="3" fillId="8" borderId="19" applyNumberFormat="0" applyFont="0" applyAlignment="0" applyProtection="0"/>
    <xf numFmtId="0" fontId="3" fillId="8" borderId="19" applyNumberFormat="0" applyFont="0" applyAlignment="0" applyProtection="0"/>
    <xf numFmtId="0" fontId="3" fillId="8" borderId="19" applyNumberFormat="0" applyFont="0" applyAlignment="0" applyProtection="0"/>
    <xf numFmtId="0" fontId="3" fillId="8" borderId="19" applyNumberFormat="0" applyFont="0" applyAlignment="0" applyProtection="0"/>
    <xf numFmtId="0" fontId="3" fillId="8" borderId="19" applyNumberFormat="0" applyFont="0" applyAlignment="0" applyProtection="0"/>
    <xf numFmtId="0" fontId="3" fillId="0" borderId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19" applyNumberFormat="0" applyFont="0" applyAlignment="0" applyProtection="0"/>
    <xf numFmtId="0" fontId="3" fillId="0" borderId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8" borderId="19" applyNumberFormat="0" applyFont="0" applyAlignment="0" applyProtection="0"/>
    <xf numFmtId="0" fontId="3" fillId="8" borderId="19" applyNumberFormat="0" applyFont="0" applyAlignment="0" applyProtection="0"/>
    <xf numFmtId="0" fontId="3" fillId="8" borderId="19" applyNumberFormat="0" applyFont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5" fillId="0" borderId="12" applyNumberFormat="0" applyFill="0" applyAlignment="0" applyProtection="0"/>
    <xf numFmtId="0" fontId="6" fillId="0" borderId="13" applyNumberFormat="0" applyFill="0" applyAlignment="0" applyProtection="0"/>
    <xf numFmtId="0" fontId="7" fillId="0" borderId="14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55" fillId="4" borderId="0" applyNumberFormat="0" applyBorder="0" applyAlignment="0" applyProtection="0"/>
    <xf numFmtId="0" fontId="10" fillId="5" borderId="15" applyNumberFormat="0" applyAlignment="0" applyProtection="0"/>
    <xf numFmtId="0" fontId="11" fillId="6" borderId="16" applyNumberFormat="0" applyAlignment="0" applyProtection="0"/>
    <xf numFmtId="0" fontId="12" fillId="6" borderId="15" applyNumberFormat="0" applyAlignment="0" applyProtection="0"/>
    <xf numFmtId="0" fontId="13" fillId="0" borderId="17" applyNumberFormat="0" applyFill="0" applyAlignment="0" applyProtection="0"/>
    <xf numFmtId="0" fontId="14" fillId="7" borderId="18" applyNumberFormat="0" applyAlignment="0" applyProtection="0"/>
    <xf numFmtId="0" fontId="15" fillId="0" borderId="0" applyNumberFormat="0" applyFill="0" applyBorder="0" applyAlignment="0" applyProtection="0"/>
    <xf numFmtId="0" fontId="3" fillId="8" borderId="19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20" applyNumberFormat="0" applyFill="0" applyAlignment="0" applyProtection="0"/>
    <xf numFmtId="0" fontId="18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8" fillId="32" borderId="0" applyNumberFormat="0" applyBorder="0" applyAlignment="0" applyProtection="0"/>
    <xf numFmtId="0" fontId="3" fillId="0" borderId="0"/>
    <xf numFmtId="0" fontId="2" fillId="0" borderId="0">
      <alignment wrapText="1"/>
    </xf>
    <xf numFmtId="0" fontId="56" fillId="0" borderId="0">
      <alignment wrapText="1"/>
    </xf>
    <xf numFmtId="0" fontId="3" fillId="0" borderId="0"/>
    <xf numFmtId="9" fontId="57" fillId="0" borderId="0" applyFont="0" applyFill="0" applyBorder="0" applyAlignment="0" applyProtection="0"/>
    <xf numFmtId="44" fontId="57" fillId="0" borderId="0" applyFont="0" applyFill="0" applyBorder="0" applyAlignment="0" applyProtection="0"/>
    <xf numFmtId="42" fontId="57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7" fillId="0" borderId="0" applyFont="0" applyFill="0" applyBorder="0" applyAlignment="0" applyProtection="0"/>
    <xf numFmtId="0" fontId="3" fillId="0" borderId="0"/>
    <xf numFmtId="44" fontId="5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4" fontId="57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57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57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5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4" fontId="57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1" fontId="2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1" fontId="2" fillId="0" borderId="0"/>
    <xf numFmtId="41" fontId="2" fillId="0" borderId="0"/>
    <xf numFmtId="41" fontId="2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1" fontId="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43">
    <xf numFmtId="0" fontId="0" fillId="0" borderId="0" xfId="0"/>
    <xf numFmtId="41" fontId="19" fillId="0" borderId="0" xfId="1" applyFont="1"/>
    <xf numFmtId="168" fontId="19" fillId="0" borderId="0" xfId="1" applyNumberFormat="1" applyFont="1"/>
    <xf numFmtId="41" fontId="20" fillId="0" borderId="0" xfId="1" applyFont="1"/>
    <xf numFmtId="41" fontId="19" fillId="0" borderId="0" xfId="1" applyFont="1" applyAlignment="1">
      <alignment horizontal="centerContinuous" vertical="center"/>
    </xf>
    <xf numFmtId="41" fontId="19" fillId="33" borderId="0" xfId="1" applyFont="1" applyFill="1"/>
    <xf numFmtId="41" fontId="19" fillId="0" borderId="0" xfId="1" applyFont="1" applyProtection="1">
      <protection locked="0"/>
    </xf>
    <xf numFmtId="41" fontId="19" fillId="0" borderId="22" xfId="1" applyFont="1" applyBorder="1" applyProtection="1">
      <protection locked="0"/>
    </xf>
    <xf numFmtId="41" fontId="20" fillId="0" borderId="0" xfId="1" applyFont="1" applyProtection="1">
      <protection locked="0"/>
    </xf>
    <xf numFmtId="164" fontId="19" fillId="0" borderId="0" xfId="2" applyNumberFormat="1" applyFont="1" applyFill="1" applyBorder="1" applyProtection="1">
      <protection locked="0"/>
    </xf>
    <xf numFmtId="164" fontId="19" fillId="0" borderId="1" xfId="2" applyNumberFormat="1" applyFont="1" applyFill="1" applyBorder="1" applyProtection="1">
      <protection locked="0"/>
    </xf>
    <xf numFmtId="0" fontId="19" fillId="0" borderId="0" xfId="1" applyNumberFormat="1" applyFont="1" applyAlignment="1" applyProtection="1">
      <alignment horizontal="center"/>
      <protection locked="0"/>
    </xf>
    <xf numFmtId="164" fontId="19" fillId="0" borderId="0" xfId="2" applyNumberFormat="1" applyFont="1" applyFill="1" applyBorder="1" applyProtection="1"/>
    <xf numFmtId="164" fontId="19" fillId="0" borderId="1" xfId="2" applyNumberFormat="1" applyFont="1" applyFill="1" applyBorder="1" applyProtection="1"/>
    <xf numFmtId="164" fontId="19" fillId="0" borderId="2" xfId="4" applyNumberFormat="1" applyFont="1" applyFill="1" applyBorder="1" applyProtection="1"/>
    <xf numFmtId="41" fontId="19" fillId="0" borderId="0" xfId="1" applyFont="1" applyAlignment="1">
      <alignment horizontal="left" indent="1"/>
    </xf>
    <xf numFmtId="41" fontId="19" fillId="33" borderId="0" xfId="1" applyFont="1" applyFill="1" applyAlignment="1">
      <alignment horizontal="center" vertical="center"/>
    </xf>
    <xf numFmtId="0" fontId="19" fillId="0" borderId="0" xfId="1" applyNumberFormat="1" applyFont="1"/>
    <xf numFmtId="0" fontId="20" fillId="0" borderId="0" xfId="1" applyNumberFormat="1" applyFont="1"/>
    <xf numFmtId="169" fontId="19" fillId="0" borderId="0" xfId="1" applyNumberFormat="1" applyFont="1"/>
    <xf numFmtId="41" fontId="20" fillId="0" borderId="0" xfId="1" applyFont="1" applyAlignment="1">
      <alignment horizontal="center"/>
    </xf>
    <xf numFmtId="170" fontId="19" fillId="0" borderId="0" xfId="1" applyNumberFormat="1" applyFont="1" applyAlignment="1">
      <alignment vertical="top" wrapText="1"/>
    </xf>
    <xf numFmtId="41" fontId="19" fillId="0" borderId="0" xfId="1" applyFont="1" applyAlignment="1">
      <alignment horizontal="left" indent="3"/>
    </xf>
    <xf numFmtId="41" fontId="20" fillId="0" borderId="1" xfId="1" applyFont="1" applyBorder="1"/>
    <xf numFmtId="41" fontId="19" fillId="0" borderId="11" xfId="1" applyFont="1" applyBorder="1"/>
    <xf numFmtId="0" fontId="19" fillId="0" borderId="0" xfId="1" applyNumberFormat="1" applyFont="1" applyAlignment="1">
      <alignment horizontal="left" indent="1"/>
    </xf>
    <xf numFmtId="41" fontId="19" fillId="0" borderId="1" xfId="0" applyNumberFormat="1" applyFont="1" applyBorder="1"/>
    <xf numFmtId="168" fontId="19" fillId="0" borderId="1" xfId="0" applyNumberFormat="1" applyFont="1" applyBorder="1"/>
    <xf numFmtId="0" fontId="19" fillId="0" borderId="1" xfId="0" applyFont="1" applyBorder="1"/>
    <xf numFmtId="168" fontId="29" fillId="0" borderId="1" xfId="0" applyNumberFormat="1" applyFont="1" applyBorder="1"/>
    <xf numFmtId="41" fontId="2" fillId="0" borderId="0" xfId="1"/>
    <xf numFmtId="41" fontId="19" fillId="0" borderId="0" xfId="1" applyFont="1" applyAlignment="1">
      <alignment vertical="center"/>
    </xf>
    <xf numFmtId="41" fontId="19" fillId="0" borderId="22" xfId="1" applyFont="1" applyBorder="1"/>
    <xf numFmtId="41" fontId="19" fillId="0" borderId="0" xfId="1" applyFont="1" applyAlignment="1">
      <alignment wrapText="1"/>
    </xf>
    <xf numFmtId="41" fontId="19" fillId="0" borderId="1" xfId="1" applyFont="1" applyBorder="1"/>
    <xf numFmtId="166" fontId="19" fillId="0" borderId="0" xfId="2" applyNumberFormat="1" applyFont="1" applyFill="1" applyBorder="1" applyProtection="1"/>
    <xf numFmtId="164" fontId="19" fillId="0" borderId="25" xfId="2" applyNumberFormat="1" applyFont="1" applyFill="1" applyBorder="1" applyProtection="1">
      <protection locked="0"/>
    </xf>
    <xf numFmtId="166" fontId="19" fillId="0" borderId="0" xfId="4" applyNumberFormat="1" applyFont="1" applyFill="1" applyBorder="1" applyProtection="1"/>
    <xf numFmtId="166" fontId="19" fillId="0" borderId="2" xfId="2" applyNumberFormat="1" applyFont="1" applyFill="1" applyBorder="1" applyProtection="1"/>
    <xf numFmtId="165" fontId="19" fillId="0" borderId="0" xfId="4" applyNumberFormat="1" applyFont="1" applyFill="1" applyBorder="1" applyProtection="1"/>
    <xf numFmtId="166" fontId="19" fillId="0" borderId="4" xfId="2" applyNumberFormat="1" applyFont="1" applyFill="1" applyBorder="1" applyProtection="1"/>
    <xf numFmtId="165" fontId="19" fillId="0" borderId="9" xfId="4" applyNumberFormat="1" applyFont="1" applyFill="1" applyBorder="1" applyProtection="1"/>
    <xf numFmtId="164" fontId="19" fillId="0" borderId="25" xfId="2" applyNumberFormat="1" applyFont="1" applyFill="1" applyBorder="1" applyProtection="1"/>
    <xf numFmtId="41" fontId="19" fillId="0" borderId="7" xfId="4" applyNumberFormat="1" applyFont="1" applyFill="1" applyBorder="1" applyProtection="1"/>
    <xf numFmtId="41" fontId="19" fillId="0" borderId="3" xfId="4" applyNumberFormat="1" applyFont="1" applyFill="1" applyBorder="1" applyProtection="1"/>
    <xf numFmtId="166" fontId="19" fillId="0" borderId="25" xfId="2" applyNumberFormat="1" applyFont="1" applyFill="1" applyBorder="1" applyProtection="1"/>
    <xf numFmtId="165" fontId="19" fillId="0" borderId="25" xfId="4" applyNumberFormat="1" applyFont="1" applyFill="1" applyBorder="1" applyProtection="1"/>
    <xf numFmtId="166" fontId="19" fillId="0" borderId="23" xfId="2" applyNumberFormat="1" applyFont="1" applyFill="1" applyBorder="1" applyProtection="1"/>
    <xf numFmtId="165" fontId="19" fillId="0" borderId="38" xfId="4" applyNumberFormat="1" applyFont="1" applyFill="1" applyBorder="1" applyProtection="1"/>
    <xf numFmtId="41" fontId="19" fillId="0" borderId="25" xfId="1" applyFont="1" applyBorder="1"/>
    <xf numFmtId="168" fontId="19" fillId="0" borderId="25" xfId="1" applyNumberFormat="1" applyFont="1" applyBorder="1"/>
    <xf numFmtId="166" fontId="19" fillId="0" borderId="36" xfId="2" applyNumberFormat="1" applyFont="1" applyFill="1" applyBorder="1" applyProtection="1"/>
    <xf numFmtId="165" fontId="19" fillId="0" borderId="25" xfId="5" applyNumberFormat="1" applyFont="1" applyFill="1" applyBorder="1" applyAlignment="1" applyProtection="1">
      <alignment horizontal="right"/>
    </xf>
    <xf numFmtId="168" fontId="29" fillId="0" borderId="25" xfId="1" applyNumberFormat="1" applyFont="1" applyBorder="1"/>
    <xf numFmtId="166" fontId="19" fillId="0" borderId="25" xfId="4" applyNumberFormat="1" applyFont="1" applyFill="1" applyBorder="1" applyProtection="1"/>
    <xf numFmtId="164" fontId="19" fillId="0" borderId="36" xfId="4" applyNumberFormat="1" applyFont="1" applyFill="1" applyBorder="1" applyProtection="1"/>
    <xf numFmtId="41" fontId="19" fillId="0" borderId="0" xfId="1" applyFont="1" applyAlignment="1">
      <alignment vertical="top" wrapText="1"/>
    </xf>
    <xf numFmtId="41" fontId="19" fillId="0" borderId="0" xfId="1" applyFont="1" applyAlignment="1">
      <alignment vertical="top"/>
    </xf>
    <xf numFmtId="165" fontId="19" fillId="0" borderId="10" xfId="4" applyNumberFormat="1" applyFont="1" applyFill="1" applyBorder="1" applyProtection="1"/>
    <xf numFmtId="41" fontId="19" fillId="0" borderId="0" xfId="4" applyNumberFormat="1" applyFont="1" applyFill="1" applyBorder="1" applyProtection="1"/>
    <xf numFmtId="168" fontId="19" fillId="0" borderId="2" xfId="4" applyNumberFormat="1" applyFont="1" applyFill="1" applyBorder="1" applyProtection="1"/>
    <xf numFmtId="41" fontId="19" fillId="0" borderId="36" xfId="4" applyNumberFormat="1" applyFont="1" applyFill="1" applyBorder="1" applyProtection="1"/>
    <xf numFmtId="166" fontId="19" fillId="0" borderId="8" xfId="4" applyNumberFormat="1" applyFont="1" applyFill="1" applyBorder="1" applyProtection="1"/>
    <xf numFmtId="168" fontId="29" fillId="0" borderId="25" xfId="0" applyNumberFormat="1" applyFont="1" applyBorder="1"/>
    <xf numFmtId="166" fontId="19" fillId="0" borderId="5" xfId="2" applyNumberFormat="1" applyFont="1" applyFill="1" applyBorder="1" applyProtection="1"/>
    <xf numFmtId="41" fontId="20" fillId="57" borderId="0" xfId="1" applyFont="1" applyFill="1" applyAlignment="1">
      <alignment horizontal="center" vertical="center"/>
    </xf>
    <xf numFmtId="41" fontId="25" fillId="57" borderId="0" xfId="1" applyFont="1" applyFill="1" applyAlignment="1">
      <alignment horizontal="centerContinuous" vertical="center"/>
    </xf>
    <xf numFmtId="166" fontId="19" fillId="0" borderId="1" xfId="4" applyNumberFormat="1" applyFont="1" applyFill="1" applyBorder="1" applyProtection="1"/>
    <xf numFmtId="168" fontId="19" fillId="0" borderId="1" xfId="1" applyNumberFormat="1" applyFont="1" applyBorder="1"/>
    <xf numFmtId="43" fontId="20" fillId="0" borderId="0" xfId="1000" applyFont="1" applyFill="1" applyBorder="1"/>
    <xf numFmtId="44" fontId="20" fillId="0" borderId="0" xfId="1001" applyFont="1" applyFill="1" applyBorder="1"/>
    <xf numFmtId="0" fontId="19" fillId="0" borderId="25" xfId="0" applyFont="1" applyBorder="1"/>
    <xf numFmtId="165" fontId="19" fillId="0" borderId="0" xfId="5" applyNumberFormat="1" applyFont="1" applyFill="1" applyBorder="1" applyAlignment="1" applyProtection="1">
      <alignment horizontal="right"/>
    </xf>
    <xf numFmtId="166" fontId="19" fillId="0" borderId="1" xfId="2" applyNumberFormat="1" applyFont="1" applyFill="1" applyBorder="1" applyProtection="1"/>
    <xf numFmtId="165" fontId="19" fillId="0" borderId="1" xfId="5" applyNumberFormat="1" applyFont="1" applyFill="1" applyBorder="1" applyAlignment="1" applyProtection="1">
      <alignment horizontal="right"/>
    </xf>
    <xf numFmtId="166" fontId="19" fillId="0" borderId="8" xfId="2" applyNumberFormat="1" applyFont="1" applyFill="1" applyBorder="1" applyProtection="1"/>
    <xf numFmtId="164" fontId="19" fillId="0" borderId="37" xfId="2" applyNumberFormat="1" applyFont="1" applyFill="1" applyBorder="1" applyProtection="1">
      <protection locked="0"/>
    </xf>
    <xf numFmtId="41" fontId="19" fillId="0" borderId="25" xfId="1" applyFont="1" applyBorder="1" applyProtection="1">
      <protection locked="0"/>
    </xf>
    <xf numFmtId="173" fontId="19" fillId="0" borderId="0" xfId="1" applyNumberFormat="1" applyFont="1"/>
    <xf numFmtId="168" fontId="19" fillId="0" borderId="25" xfId="0" applyNumberFormat="1" applyFont="1" applyBorder="1"/>
    <xf numFmtId="168" fontId="29" fillId="0" borderId="0" xfId="1" applyNumberFormat="1" applyFont="1"/>
    <xf numFmtId="165" fontId="19" fillId="0" borderId="36" xfId="1" applyNumberFormat="1" applyFont="1" applyBorder="1"/>
    <xf numFmtId="172" fontId="21" fillId="57" borderId="0" xfId="1" quotePrefix="1" applyNumberFormat="1" applyFont="1" applyFill="1" applyAlignment="1">
      <alignment horizontal="left" vertical="center" indent="7"/>
    </xf>
    <xf numFmtId="41" fontId="21" fillId="57" borderId="0" xfId="1" applyFont="1" applyFill="1" applyAlignment="1">
      <alignment horizontal="right" vertical="center"/>
    </xf>
    <xf numFmtId="49" fontId="19" fillId="0" borderId="0" xfId="1" applyNumberFormat="1" applyFont="1" applyAlignment="1">
      <alignment horizontal="left" vertical="top" wrapText="1"/>
    </xf>
    <xf numFmtId="41" fontId="19" fillId="0" borderId="25" xfId="4" applyNumberFormat="1" applyFont="1" applyFill="1" applyBorder="1" applyProtection="1"/>
    <xf numFmtId="43" fontId="20" fillId="0" borderId="0" xfId="1000" applyFont="1" applyFill="1" applyBorder="1" applyAlignment="1">
      <alignment horizontal="left" indent="1"/>
    </xf>
    <xf numFmtId="41" fontId="20" fillId="0" borderId="0" xfId="1" applyFont="1" applyAlignment="1">
      <alignment horizontal="left" vertical="center" indent="40"/>
    </xf>
    <xf numFmtId="174" fontId="20" fillId="0" borderId="4" xfId="1001" applyNumberFormat="1" applyFont="1" applyFill="1" applyBorder="1"/>
    <xf numFmtId="41" fontId="58" fillId="57" borderId="0" xfId="1" applyFont="1" applyFill="1" applyAlignment="1">
      <alignment horizontal="centerContinuous" vertical="center"/>
    </xf>
    <xf numFmtId="174" fontId="20" fillId="0" borderId="9" xfId="1001" applyNumberFormat="1" applyFont="1" applyFill="1" applyBorder="1"/>
    <xf numFmtId="44" fontId="19" fillId="0" borderId="0" xfId="1001" applyFont="1" applyFill="1" applyBorder="1"/>
    <xf numFmtId="49" fontId="24" fillId="0" borderId="0" xfId="1" applyNumberFormat="1" applyFont="1" applyAlignment="1">
      <alignment horizontal="left" vertical="top" wrapText="1"/>
    </xf>
    <xf numFmtId="168" fontId="19" fillId="0" borderId="25" xfId="2" applyNumberFormat="1" applyFont="1" applyFill="1" applyBorder="1" applyProtection="1"/>
    <xf numFmtId="165" fontId="19" fillId="0" borderId="1" xfId="4" applyNumberFormat="1" applyFont="1" applyFill="1" applyBorder="1" applyProtection="1"/>
    <xf numFmtId="165" fontId="19" fillId="0" borderId="8" xfId="1" applyNumberFormat="1" applyFont="1" applyBorder="1"/>
    <xf numFmtId="168" fontId="19" fillId="0" borderId="36" xfId="4" applyNumberFormat="1" applyFont="1" applyFill="1" applyBorder="1" applyProtection="1"/>
    <xf numFmtId="166" fontId="19" fillId="0" borderId="0" xfId="1000" applyNumberFormat="1" applyFont="1" applyFill="1" applyBorder="1"/>
    <xf numFmtId="167" fontId="19" fillId="0" borderId="0" xfId="1001" applyNumberFormat="1" applyFont="1" applyFill="1" applyBorder="1"/>
    <xf numFmtId="169" fontId="19" fillId="0" borderId="0" xfId="1001" applyNumberFormat="1" applyFont="1" applyFill="1" applyBorder="1"/>
    <xf numFmtId="169" fontId="19" fillId="0" borderId="0" xfId="1000" applyNumberFormat="1" applyFont="1" applyFill="1" applyBorder="1"/>
    <xf numFmtId="41" fontId="19" fillId="0" borderId="0" xfId="1000" applyNumberFormat="1" applyFont="1" applyFill="1" applyBorder="1"/>
    <xf numFmtId="43" fontId="19" fillId="0" borderId="0" xfId="1000" applyFont="1" applyFill="1" applyBorder="1"/>
    <xf numFmtId="43" fontId="19" fillId="0" borderId="2" xfId="1000" applyFont="1" applyFill="1" applyBorder="1"/>
    <xf numFmtId="43" fontId="19" fillId="0" borderId="0" xfId="1000" applyFont="1" applyFill="1" applyBorder="1" applyAlignment="1"/>
    <xf numFmtId="41" fontId="19" fillId="0" borderId="0" xfId="61" applyFont="1" applyAlignment="1">
      <alignment horizontal="left" indent="1"/>
    </xf>
    <xf numFmtId="174" fontId="19" fillId="0" borderId="0" xfId="1001" applyNumberFormat="1" applyFont="1" applyFill="1" applyBorder="1"/>
    <xf numFmtId="173" fontId="19" fillId="0" borderId="0" xfId="1000" applyNumberFormat="1" applyFont="1" applyFill="1" applyBorder="1"/>
    <xf numFmtId="173" fontId="19" fillId="0" borderId="4" xfId="1000" applyNumberFormat="1" applyFont="1" applyFill="1" applyBorder="1"/>
    <xf numFmtId="41" fontId="19" fillId="0" borderId="2" xfId="1000" applyNumberFormat="1" applyFont="1" applyFill="1" applyBorder="1"/>
    <xf numFmtId="43" fontId="20" fillId="0" borderId="0" xfId="1000" applyFont="1" applyFill="1" applyBorder="1" applyAlignment="1"/>
    <xf numFmtId="41" fontId="49" fillId="0" borderId="0" xfId="1002" applyFont="1" applyProtection="1">
      <protection locked="0"/>
    </xf>
    <xf numFmtId="37" fontId="23" fillId="0" borderId="22" xfId="1" quotePrefix="1" applyNumberFormat="1" applyFont="1" applyBorder="1" applyAlignment="1">
      <alignment horizontal="center"/>
    </xf>
    <xf numFmtId="164" fontId="19" fillId="0" borderId="25" xfId="1015" applyNumberFormat="1" applyFont="1" applyFill="1" applyBorder="1" applyProtection="1"/>
    <xf numFmtId="166" fontId="19" fillId="0" borderId="25" xfId="1004" applyNumberFormat="1" applyFont="1" applyFill="1" applyBorder="1" applyProtection="1"/>
    <xf numFmtId="165" fontId="19" fillId="0" borderId="25" xfId="1013" applyNumberFormat="1" applyFont="1" applyFill="1" applyBorder="1" applyProtection="1"/>
    <xf numFmtId="166" fontId="19" fillId="0" borderId="36" xfId="1004" applyNumberFormat="1" applyFont="1" applyFill="1" applyBorder="1" applyProtection="1"/>
    <xf numFmtId="41" fontId="19" fillId="0" borderId="25" xfId="0" applyNumberFormat="1" applyFont="1" applyBorder="1"/>
    <xf numFmtId="166" fontId="19" fillId="0" borderId="25" xfId="1017" applyNumberFormat="1" applyFont="1" applyFill="1" applyBorder="1" applyProtection="1"/>
    <xf numFmtId="165" fontId="19" fillId="0" borderId="25" xfId="1014" applyNumberFormat="1" applyFont="1" applyFill="1" applyBorder="1" applyProtection="1"/>
    <xf numFmtId="166" fontId="19" fillId="0" borderId="36" xfId="1017" applyNumberFormat="1" applyFont="1" applyFill="1" applyBorder="1" applyProtection="1"/>
    <xf numFmtId="6" fontId="22" fillId="33" borderId="0" xfId="1" applyNumberFormat="1" applyFont="1" applyFill="1" applyAlignment="1">
      <alignment vertical="center"/>
    </xf>
    <xf numFmtId="41" fontId="28" fillId="33" borderId="0" xfId="1" applyFont="1" applyFill="1" applyAlignment="1">
      <alignment vertical="top"/>
    </xf>
    <xf numFmtId="0" fontId="19" fillId="0" borderId="0" xfId="1" applyNumberFormat="1" applyFont="1" applyAlignment="1">
      <alignment horizontal="left" indent="2"/>
    </xf>
    <xf numFmtId="0" fontId="20" fillId="0" borderId="21" xfId="0" applyFont="1" applyBorder="1" applyAlignment="1" applyProtection="1">
      <alignment horizontal="center" vertical="center" wrapText="1"/>
      <protection locked="0"/>
    </xf>
    <xf numFmtId="0" fontId="20" fillId="0" borderId="1" xfId="0" applyFont="1" applyBorder="1" applyAlignment="1" applyProtection="1">
      <alignment horizontal="center" vertical="center" wrapText="1"/>
      <protection locked="0"/>
    </xf>
    <xf numFmtId="0" fontId="20" fillId="0" borderId="6" xfId="0" applyFont="1" applyBorder="1" applyAlignment="1" applyProtection="1">
      <alignment horizontal="center" vertical="center" wrapText="1"/>
      <protection locked="0"/>
    </xf>
    <xf numFmtId="0" fontId="20" fillId="0" borderId="26" xfId="0" applyFont="1" applyBorder="1" applyAlignment="1" applyProtection="1">
      <alignment horizontal="center" vertical="center" wrapText="1"/>
      <protection locked="0"/>
    </xf>
    <xf numFmtId="0" fontId="20" fillId="0" borderId="25" xfId="0" applyFont="1" applyBorder="1" applyAlignment="1" applyProtection="1">
      <alignment horizontal="center" vertical="center" wrapText="1"/>
      <protection locked="0"/>
    </xf>
    <xf numFmtId="0" fontId="20" fillId="0" borderId="24" xfId="0" applyFont="1" applyBorder="1" applyAlignment="1" applyProtection="1">
      <alignment horizontal="center" vertical="center" wrapText="1"/>
      <protection locked="0"/>
    </xf>
    <xf numFmtId="41" fontId="20" fillId="0" borderId="0" xfId="1" applyFont="1" applyAlignment="1" applyProtection="1">
      <alignment horizontal="center" vertical="center"/>
      <protection locked="0"/>
    </xf>
    <xf numFmtId="41" fontId="20" fillId="0" borderId="26" xfId="1" applyFont="1" applyBorder="1" applyAlignment="1" applyProtection="1">
      <alignment horizontal="center" vertical="center" wrapText="1"/>
      <protection locked="0"/>
    </xf>
    <xf numFmtId="41" fontId="20" fillId="0" borderId="25" xfId="1" applyFont="1" applyBorder="1" applyAlignment="1" applyProtection="1">
      <alignment horizontal="center" vertical="center" wrapText="1"/>
      <protection locked="0"/>
    </xf>
    <xf numFmtId="41" fontId="20" fillId="0" borderId="24" xfId="1" applyFont="1" applyBorder="1" applyAlignment="1" applyProtection="1">
      <alignment horizontal="center" vertical="center" wrapText="1"/>
      <protection locked="0"/>
    </xf>
    <xf numFmtId="41" fontId="20" fillId="0" borderId="21" xfId="1" applyFont="1" applyBorder="1" applyAlignment="1" applyProtection="1">
      <alignment horizontal="center" vertical="center" wrapText="1"/>
      <protection locked="0"/>
    </xf>
    <xf numFmtId="41" fontId="20" fillId="0" borderId="1" xfId="1" applyFont="1" applyBorder="1" applyAlignment="1" applyProtection="1">
      <alignment horizontal="center" vertical="center" wrapText="1"/>
      <protection locked="0"/>
    </xf>
    <xf numFmtId="41" fontId="20" fillId="0" borderId="6" xfId="1" applyFont="1" applyBorder="1" applyAlignment="1" applyProtection="1">
      <alignment horizontal="center" vertical="center" wrapText="1"/>
      <protection locked="0"/>
    </xf>
    <xf numFmtId="41" fontId="20" fillId="0" borderId="0" xfId="1" applyFont="1" applyAlignment="1">
      <alignment horizontal="center"/>
    </xf>
    <xf numFmtId="49" fontId="19" fillId="0" borderId="0" xfId="1" applyNumberFormat="1" applyFont="1" applyAlignment="1">
      <alignment horizontal="left" vertical="top" wrapText="1"/>
    </xf>
    <xf numFmtId="44" fontId="20" fillId="58" borderId="9" xfId="1001" applyFont="1" applyFill="1" applyBorder="1"/>
    <xf numFmtId="41" fontId="20" fillId="58" borderId="0" xfId="1" applyFont="1" applyFill="1"/>
    <xf numFmtId="0" fontId="19" fillId="58" borderId="0" xfId="1" applyNumberFormat="1" applyFont="1" applyFill="1"/>
    <xf numFmtId="44" fontId="20" fillId="58" borderId="0" xfId="1001" applyFont="1" applyFill="1" applyBorder="1"/>
  </cellXfs>
  <cellStyles count="1022">
    <cellStyle name="20% - Accent1 10" xfId="203" xr:uid="{6B1B34E3-05BE-4B87-8200-4F1D51CED997}"/>
    <cellStyle name="20% - Accent1 10 2" xfId="544" xr:uid="{8D80CC66-716D-4888-8E56-0019EFF25D5F}"/>
    <cellStyle name="20% - Accent1 11" xfId="204" xr:uid="{541B65CB-E97D-4875-8BA6-40A9566E37E2}"/>
    <cellStyle name="20% - Accent1 11 2" xfId="545" xr:uid="{11532FAB-6624-4B65-85B8-D45CC627D6E8}"/>
    <cellStyle name="20% - Accent1 12" xfId="205" xr:uid="{78B48ADD-8FB2-4274-BE22-996411909E8F}"/>
    <cellStyle name="20% - Accent1 12 2" xfId="546" xr:uid="{E7DC5B64-D9FD-4F98-AEEB-FC26F7B28F90}"/>
    <cellStyle name="20% - Accent1 13" xfId="206" xr:uid="{462057CF-8BB9-4ABB-8378-726542323925}"/>
    <cellStyle name="20% - Accent1 13 2" xfId="547" xr:uid="{77297B8F-A4E5-46B0-8DAB-C34711491E8F}"/>
    <cellStyle name="20% - Accent1 14" xfId="207" xr:uid="{5E20BBC9-B4E2-497D-8576-8B2C43C7D730}"/>
    <cellStyle name="20% - Accent1 14 2" xfId="548" xr:uid="{21205B4D-04DF-4EB2-BC8C-3C5B8BE1B63C}"/>
    <cellStyle name="20% - Accent1 15" xfId="208" xr:uid="{B1B2C8E8-8EDE-4B3E-B40B-3138E7360BB0}"/>
    <cellStyle name="20% - Accent1 15 2" xfId="549" xr:uid="{E0036FAC-55A5-4EE3-A788-85B59E57DF95}"/>
    <cellStyle name="20% - Accent1 16" xfId="209" xr:uid="{4ECE29D9-CF48-414C-A7EF-ED3E55B6E030}"/>
    <cellStyle name="20% - Accent1 16 2" xfId="550" xr:uid="{C002327D-2478-4D52-AF20-D61AF09FD22F}"/>
    <cellStyle name="20% - Accent1 17" xfId="414" xr:uid="{780EC14A-C4C7-4131-A994-405034747BA7}"/>
    <cellStyle name="20% - Accent1 17 2" xfId="755" xr:uid="{F2E80187-DD55-4A10-9059-9EF532538688}"/>
    <cellStyle name="20% - Accent1 18" xfId="415" xr:uid="{6B3DFA9F-67B5-429F-80BC-64A7756DC917}"/>
    <cellStyle name="20% - Accent1 18 2" xfId="756" xr:uid="{AB77C141-01A5-49DD-9537-A2D8E699B6AF}"/>
    <cellStyle name="20% - Accent1 19" xfId="416" xr:uid="{45C4EED3-7B1B-4F5C-92EF-32F75B259B78}"/>
    <cellStyle name="20% - Accent1 19 2" xfId="757" xr:uid="{05561212-2BA6-41AE-91CE-D7A0F496C602}"/>
    <cellStyle name="20% - Accent1 2" xfId="115" xr:uid="{1F74BB98-6E77-40E5-99D9-E63739D0BB33}"/>
    <cellStyle name="20% - Accent1 2 2" xfId="210" xr:uid="{E04DBAA8-9B1D-4010-AA7F-2D39B1542B52}"/>
    <cellStyle name="20% - Accent1 2 3" xfId="551" xr:uid="{E098F69D-C7E8-4AD8-873B-5F71A52D53B0}"/>
    <cellStyle name="20% - Accent1 20" xfId="417" xr:uid="{2031DCFA-6813-4759-B7B0-79D39BAE3FFB}"/>
    <cellStyle name="20% - Accent1 20 2" xfId="758" xr:uid="{34504788-92B7-41A1-9834-89754D7DBF51}"/>
    <cellStyle name="20% - Accent1 21" xfId="418" xr:uid="{46D33019-C981-4AA4-A9A0-B0CE1BF6B517}"/>
    <cellStyle name="20% - Accent1 21 2" xfId="759" xr:uid="{21D5B5CB-9D01-4E3A-B241-A08DE29391C3}"/>
    <cellStyle name="20% - Accent1 22" xfId="419" xr:uid="{CFFD08DC-2971-4B82-9BE1-CF8C2AC94276}"/>
    <cellStyle name="20% - Accent1 22 2" xfId="760" xr:uid="{1B8D2E7D-FFF0-49D6-ABDB-27A1B18ED84C}"/>
    <cellStyle name="20% - Accent1 23" xfId="420" xr:uid="{37C8BFCD-79A8-4D0F-8115-D11936ED48B6}"/>
    <cellStyle name="20% - Accent1 23 2" xfId="761" xr:uid="{FB4917CC-064C-40E7-8268-E6FE11AF5441}"/>
    <cellStyle name="20% - Accent1 24" xfId="421" xr:uid="{3BBDA9F1-B4B9-4255-B076-B6DCA74FEFCE}"/>
    <cellStyle name="20% - Accent1 24 2" xfId="762" xr:uid="{7CDFA72A-D3F6-4E58-9282-EFFB407641FD}"/>
    <cellStyle name="20% - Accent1 25" xfId="527" xr:uid="{2F0385A2-7A2A-4741-8892-22DF4696E441}"/>
    <cellStyle name="20% - Accent1 25 2" xfId="868" xr:uid="{38836D21-01A7-4883-9D54-0BBBC8E60742}"/>
    <cellStyle name="20% - Accent1 26" xfId="883" xr:uid="{8B51CD20-2408-4F97-9D22-D94AE43BCEB4}"/>
    <cellStyle name="20% - Accent1 27" xfId="884" xr:uid="{3D27C9E8-EB5F-453B-85A3-6AE7B154DD7D}"/>
    <cellStyle name="20% - Accent1 28" xfId="885" xr:uid="{98C62A4E-1ED2-493D-9EB5-DA9437203DC5}"/>
    <cellStyle name="20% - Accent1 29" xfId="944" xr:uid="{B3901002-313C-4B2A-8BE6-ED4BEE5375E0}"/>
    <cellStyle name="20% - Accent1 3" xfId="211" xr:uid="{3CD52D46-5ACA-4D29-8E8B-626ACA30A01A}"/>
    <cellStyle name="20% - Accent1 3 2" xfId="552" xr:uid="{89BB6073-5BA8-43D1-9520-FC15E07547A7}"/>
    <cellStyle name="20% - Accent1 30" xfId="6" xr:uid="{EC52003F-3E46-40FE-B9A1-5E062333E169}"/>
    <cellStyle name="20% - Accent1 4" xfId="212" xr:uid="{295F927E-F267-4229-8E59-326F2CB2AE9B}"/>
    <cellStyle name="20% - Accent1 4 2" xfId="553" xr:uid="{9F07A003-758D-4F53-9B66-A9B7D3355FDA}"/>
    <cellStyle name="20% - Accent1 5" xfId="213" xr:uid="{DC2713F8-C6E7-48F4-B9E0-1FC3BE925D96}"/>
    <cellStyle name="20% - Accent1 5 2" xfId="554" xr:uid="{A4D07BF4-4827-4FAB-A452-173B4B1F95A3}"/>
    <cellStyle name="20% - Accent1 6" xfId="214" xr:uid="{BB035FAF-526C-4431-9958-DD6C8F046AB4}"/>
    <cellStyle name="20% - Accent1 6 2" xfId="555" xr:uid="{9BAC2049-A72C-4D34-AF1C-3DFD74CBFCCD}"/>
    <cellStyle name="20% - Accent1 7" xfId="215" xr:uid="{BB1749F5-A8CE-4F34-BE3B-02B23416A9AD}"/>
    <cellStyle name="20% - Accent1 7 2" xfId="556" xr:uid="{4455E6DF-9E0F-4403-9FE6-B47DD2B1FF23}"/>
    <cellStyle name="20% - Accent1 8" xfId="216" xr:uid="{730D2DEB-5549-4281-985F-7C9B5C9B0610}"/>
    <cellStyle name="20% - Accent1 8 2" xfId="557" xr:uid="{B54E051A-CD1B-4ED1-971C-7C50887061D8}"/>
    <cellStyle name="20% - Accent1 9" xfId="217" xr:uid="{4A06C80D-5D4A-40D2-BE96-AA9EC9B29B3B}"/>
    <cellStyle name="20% - Accent1 9 2" xfId="558" xr:uid="{45188C1B-9D00-4A49-AFBF-3F9973B59725}"/>
    <cellStyle name="20% - Accent2 10" xfId="218" xr:uid="{B20EA05E-474C-4C59-8F64-1CFACF5BB1C8}"/>
    <cellStyle name="20% - Accent2 10 2" xfId="559" xr:uid="{89CF3BC9-3056-40D7-B41D-0BBE54FD23E1}"/>
    <cellStyle name="20% - Accent2 11" xfId="219" xr:uid="{76E26B02-9788-4BDA-8D27-35CD14DBFF7D}"/>
    <cellStyle name="20% - Accent2 11 2" xfId="560" xr:uid="{C2A2FC7E-F666-4A9A-ACB6-913454DB408C}"/>
    <cellStyle name="20% - Accent2 12" xfId="220" xr:uid="{46829547-4F41-4ED0-98CB-7F91B0F8AE9D}"/>
    <cellStyle name="20% - Accent2 12 2" xfId="561" xr:uid="{A06DDB59-A69D-4661-B0FD-151474018E53}"/>
    <cellStyle name="20% - Accent2 13" xfId="221" xr:uid="{F9F8B0C8-3B4E-49E3-AFB1-28CBE1524552}"/>
    <cellStyle name="20% - Accent2 13 2" xfId="562" xr:uid="{330D7817-FEC1-4116-815D-24FB93B25605}"/>
    <cellStyle name="20% - Accent2 14" xfId="222" xr:uid="{B28C1D58-4787-4122-9F93-8C59130412C1}"/>
    <cellStyle name="20% - Accent2 14 2" xfId="563" xr:uid="{9EF48026-DF1F-4A0A-B2B7-84E8A88CD27B}"/>
    <cellStyle name="20% - Accent2 15" xfId="223" xr:uid="{E097593B-C694-4458-806F-7BB2498160F6}"/>
    <cellStyle name="20% - Accent2 15 2" xfId="564" xr:uid="{2EFB9151-FE91-4CE8-AFA5-5185DC7C27B3}"/>
    <cellStyle name="20% - Accent2 16" xfId="224" xr:uid="{EEC587DB-FB87-4DD1-B2C0-377DE0601433}"/>
    <cellStyle name="20% - Accent2 16 2" xfId="565" xr:uid="{24915892-2D3B-484D-A728-74F1D1BAE95B}"/>
    <cellStyle name="20% - Accent2 17" xfId="422" xr:uid="{1CC86653-56B8-4C6D-AF65-CBF53414F2CE}"/>
    <cellStyle name="20% - Accent2 17 2" xfId="763" xr:uid="{8284C416-577A-4244-904D-449AC829DB55}"/>
    <cellStyle name="20% - Accent2 18" xfId="423" xr:uid="{340379D7-38E6-44BF-BB6E-65FD7B0A2CD8}"/>
    <cellStyle name="20% - Accent2 18 2" xfId="764" xr:uid="{12B5D888-CFB8-4823-9021-B1268D1A647F}"/>
    <cellStyle name="20% - Accent2 19" xfId="424" xr:uid="{F2ECDA69-F8EC-4D99-9746-42A577FA3B75}"/>
    <cellStyle name="20% - Accent2 19 2" xfId="765" xr:uid="{BF5C56E2-F5AA-47ED-BBB6-37C25F491378}"/>
    <cellStyle name="20% - Accent2 2" xfId="116" xr:uid="{85CAC53A-11D7-4A6D-914D-5A3F03326F4C}"/>
    <cellStyle name="20% - Accent2 2 2" xfId="225" xr:uid="{FBAD7683-7BF0-4018-BEEA-84ECDE593FDE}"/>
    <cellStyle name="20% - Accent2 2 3" xfId="566" xr:uid="{AFD8B1A8-4B6D-46EF-982A-ED8B75493E04}"/>
    <cellStyle name="20% - Accent2 20" xfId="425" xr:uid="{8824C047-8B19-417E-A556-4FD712EDD801}"/>
    <cellStyle name="20% - Accent2 20 2" xfId="766" xr:uid="{707F6105-7F4D-4EE6-93F0-8B9FCA9B7432}"/>
    <cellStyle name="20% - Accent2 21" xfId="426" xr:uid="{32F35205-4500-4369-A7DF-D1A84996C3C9}"/>
    <cellStyle name="20% - Accent2 21 2" xfId="767" xr:uid="{64A844BC-569D-4EF7-B566-6F5DA2978891}"/>
    <cellStyle name="20% - Accent2 22" xfId="427" xr:uid="{09DB280B-A849-4E93-8F88-3CC301E172B9}"/>
    <cellStyle name="20% - Accent2 22 2" xfId="768" xr:uid="{9D9918CF-F86D-4D3C-A7AF-9373D83F2F77}"/>
    <cellStyle name="20% - Accent2 23" xfId="428" xr:uid="{0E1485FC-9687-4C90-A0FB-4ECA6762C794}"/>
    <cellStyle name="20% - Accent2 23 2" xfId="769" xr:uid="{16DE1B83-C545-4E4E-ABD9-633A1A734F3A}"/>
    <cellStyle name="20% - Accent2 24" xfId="429" xr:uid="{A1A15869-92F1-4F06-9C9F-2487468A56CF}"/>
    <cellStyle name="20% - Accent2 24 2" xfId="770" xr:uid="{5E4893B6-AB33-4715-A101-3825B09886F1}"/>
    <cellStyle name="20% - Accent2 25" xfId="528" xr:uid="{14C0A371-127A-46D9-BD70-DDA9083E5B5E}"/>
    <cellStyle name="20% - Accent2 25 2" xfId="869" xr:uid="{70103E00-D6A0-487F-B1AE-3C96B180F5C8}"/>
    <cellStyle name="20% - Accent2 26" xfId="886" xr:uid="{80E17E99-1050-4743-B26C-BC36F41C5FB6}"/>
    <cellStyle name="20% - Accent2 27" xfId="887" xr:uid="{0CA9B0D1-0358-4563-8DDD-517768188CFB}"/>
    <cellStyle name="20% - Accent2 28" xfId="888" xr:uid="{0494C7B0-0003-4534-98F4-9496F265289B}"/>
    <cellStyle name="20% - Accent2 29" xfId="948" xr:uid="{9B5CD10B-3151-40F6-854C-E8AE9981EF7F}"/>
    <cellStyle name="20% - Accent2 3" xfId="226" xr:uid="{93713DBE-4F25-45D3-8860-1B60C72F2E63}"/>
    <cellStyle name="20% - Accent2 3 2" xfId="567" xr:uid="{D52ED070-C13C-4FA3-B6A6-E88882179B71}"/>
    <cellStyle name="20% - Accent2 30" xfId="7" xr:uid="{4CA59C35-6FC0-4EEF-B5CD-7306FA7C08A4}"/>
    <cellStyle name="20% - Accent2 4" xfId="227" xr:uid="{051A0CB7-DD08-4D84-93F3-A6B82EC1D9B6}"/>
    <cellStyle name="20% - Accent2 4 2" xfId="568" xr:uid="{E49D5101-5D38-4F2F-913E-4F4401CD91E4}"/>
    <cellStyle name="20% - Accent2 5" xfId="228" xr:uid="{11F841A8-4FA5-4C9C-B228-E91152EE9EAC}"/>
    <cellStyle name="20% - Accent2 5 2" xfId="569" xr:uid="{D0235558-A3DB-42EE-807F-AAA175BD829E}"/>
    <cellStyle name="20% - Accent2 6" xfId="229" xr:uid="{D1B29F59-CAAA-4ED8-8C05-311211328EC2}"/>
    <cellStyle name="20% - Accent2 6 2" xfId="570" xr:uid="{367218DF-807D-4969-A6B8-5E6574745ED1}"/>
    <cellStyle name="20% - Accent2 7" xfId="230" xr:uid="{343BDB2D-C3D7-4C50-9861-29288E2B9201}"/>
    <cellStyle name="20% - Accent2 7 2" xfId="571" xr:uid="{84FAD92F-85DC-4335-86DD-2312B87F57A0}"/>
    <cellStyle name="20% - Accent2 8" xfId="231" xr:uid="{266632AB-78AC-412D-96B6-3883041F0B45}"/>
    <cellStyle name="20% - Accent2 8 2" xfId="572" xr:uid="{A5BBC932-0FFC-4B20-BC88-CFC6F8F2EDF3}"/>
    <cellStyle name="20% - Accent2 9" xfId="232" xr:uid="{2BD0F94E-2A71-477D-827E-E0297CDEC639}"/>
    <cellStyle name="20% - Accent2 9 2" xfId="573" xr:uid="{F74900E3-B554-4BAF-B5F4-CA10C17AB57F}"/>
    <cellStyle name="20% - Accent3 10" xfId="233" xr:uid="{A8EA23A8-4045-4D97-A0F2-940B4CC48617}"/>
    <cellStyle name="20% - Accent3 10 2" xfId="574" xr:uid="{C7691012-0AAF-4282-9932-13E0CEA468FD}"/>
    <cellStyle name="20% - Accent3 11" xfId="234" xr:uid="{EEEBDCA5-34A8-4DD2-A895-16B5A0D4C0F2}"/>
    <cellStyle name="20% - Accent3 11 2" xfId="575" xr:uid="{1F0E0937-C177-4E05-B3C2-ECE635775A22}"/>
    <cellStyle name="20% - Accent3 12" xfId="235" xr:uid="{E377AE22-99B2-466F-BC84-B652FDE943F1}"/>
    <cellStyle name="20% - Accent3 12 2" xfId="576" xr:uid="{14DE9156-89F2-4F78-880C-87A03C9C2CE9}"/>
    <cellStyle name="20% - Accent3 13" xfId="236" xr:uid="{80D67178-4B80-47EB-B173-636BEEAD9C9F}"/>
    <cellStyle name="20% - Accent3 13 2" xfId="577" xr:uid="{3DBF40D9-3DB8-4E27-B1A8-5FD6CF643392}"/>
    <cellStyle name="20% - Accent3 14" xfId="237" xr:uid="{1D6D5D50-A617-4F85-B6FF-373888735A73}"/>
    <cellStyle name="20% - Accent3 14 2" xfId="578" xr:uid="{88D1B2FE-1B47-4299-81B4-30EB2E185D6D}"/>
    <cellStyle name="20% - Accent3 15" xfId="238" xr:uid="{21EEF2B9-F8FA-4718-BB67-083F77A8CCBE}"/>
    <cellStyle name="20% - Accent3 15 2" xfId="579" xr:uid="{8CE07417-6E6B-42A8-A76A-4ED2DA4B04A0}"/>
    <cellStyle name="20% - Accent3 16" xfId="239" xr:uid="{5EF1BF88-6E90-48BA-8BE5-5BE5E7C4254E}"/>
    <cellStyle name="20% - Accent3 16 2" xfId="580" xr:uid="{3AB7261E-CADE-4D78-8428-8210B1421E2A}"/>
    <cellStyle name="20% - Accent3 17" xfId="430" xr:uid="{CDD425B8-8DD1-4E59-AD4C-1726D913F85C}"/>
    <cellStyle name="20% - Accent3 17 2" xfId="771" xr:uid="{D5099768-57FD-45C1-88B3-4E4A88A0F2C0}"/>
    <cellStyle name="20% - Accent3 18" xfId="431" xr:uid="{068EB730-6A94-44A1-B63A-6C68D17BDFB7}"/>
    <cellStyle name="20% - Accent3 18 2" xfId="772" xr:uid="{17ADFCEC-10E0-40B1-AD88-55654621E73C}"/>
    <cellStyle name="20% - Accent3 19" xfId="432" xr:uid="{4D90251D-3747-4631-98B0-6303277D2404}"/>
    <cellStyle name="20% - Accent3 19 2" xfId="773" xr:uid="{D2F31197-DD7C-4D88-A9D4-CFE409C7A1FF}"/>
    <cellStyle name="20% - Accent3 2" xfId="117" xr:uid="{129CD261-9A27-4CD2-A51D-54C18C9DEA19}"/>
    <cellStyle name="20% - Accent3 2 2" xfId="240" xr:uid="{E005B322-3B82-4DD6-AC21-B1024B9BD091}"/>
    <cellStyle name="20% - Accent3 2 3" xfId="581" xr:uid="{1361CDB9-5A15-4DBE-918C-6C04E9558010}"/>
    <cellStyle name="20% - Accent3 20" xfId="433" xr:uid="{A2B31E67-B316-4F6C-BFDB-95CDE87D85DD}"/>
    <cellStyle name="20% - Accent3 20 2" xfId="774" xr:uid="{A6C71553-1CB8-4FDF-A166-A3C442F7AC86}"/>
    <cellStyle name="20% - Accent3 21" xfId="434" xr:uid="{020EB286-02D7-4586-BF11-CD31447FF196}"/>
    <cellStyle name="20% - Accent3 21 2" xfId="775" xr:uid="{7B775053-4C84-44AA-B0A0-11CBA26D21B4}"/>
    <cellStyle name="20% - Accent3 22" xfId="435" xr:uid="{618E85F6-1FC2-400B-AFC0-456582178EC9}"/>
    <cellStyle name="20% - Accent3 22 2" xfId="776" xr:uid="{F041E264-4CA0-498D-B5F5-EEA0ED4E3C53}"/>
    <cellStyle name="20% - Accent3 23" xfId="436" xr:uid="{590E9241-A484-42C3-B71E-7968B3719A4D}"/>
    <cellStyle name="20% - Accent3 23 2" xfId="777" xr:uid="{68997C76-E5CD-4A02-B7BC-E92DEB3D39CA}"/>
    <cellStyle name="20% - Accent3 24" xfId="437" xr:uid="{68C6C0C1-88F8-4DAE-8F4D-FAF57A1D6519}"/>
    <cellStyle name="20% - Accent3 24 2" xfId="778" xr:uid="{F8023E72-7771-414A-AD75-2D15BB1CDB8A}"/>
    <cellStyle name="20% - Accent3 25" xfId="529" xr:uid="{6DEC9356-3C50-4107-89B4-D6725115277E}"/>
    <cellStyle name="20% - Accent3 25 2" xfId="870" xr:uid="{8A7EFBC1-F530-41F1-8FFB-7DEE126CDF10}"/>
    <cellStyle name="20% - Accent3 26" xfId="889" xr:uid="{4A5D3C15-0095-4196-B70B-6CC382143F68}"/>
    <cellStyle name="20% - Accent3 27" xfId="890" xr:uid="{6BE8956F-5F32-4C58-8124-B6CD01E3336D}"/>
    <cellStyle name="20% - Accent3 28" xfId="891" xr:uid="{383230CF-D311-4A0F-A9FA-49666BC2C0BE}"/>
    <cellStyle name="20% - Accent3 29" xfId="952" xr:uid="{486F94B4-D72E-4CFC-A3DC-A510B3864810}"/>
    <cellStyle name="20% - Accent3 3" xfId="241" xr:uid="{67337A12-79D9-4E7E-B53C-D1D34C7B78FD}"/>
    <cellStyle name="20% - Accent3 3 2" xfId="582" xr:uid="{433DB3F9-38E3-4272-AEB9-DB49C136EE43}"/>
    <cellStyle name="20% - Accent3 30" xfId="8" xr:uid="{6BF2E5F8-6CBD-4868-99B3-9B6B36E276C5}"/>
    <cellStyle name="20% - Accent3 4" xfId="242" xr:uid="{9C4F63FB-B54B-4FEA-9F96-F8E9FD40EF5E}"/>
    <cellStyle name="20% - Accent3 4 2" xfId="583" xr:uid="{F22DDFA4-D92A-4EE8-A44A-19E0D966AD7A}"/>
    <cellStyle name="20% - Accent3 5" xfId="243" xr:uid="{FE8E1C1B-4AB4-4BE9-8531-24683A89880B}"/>
    <cellStyle name="20% - Accent3 5 2" xfId="584" xr:uid="{1A17ADB9-C5E7-4C15-B32A-3136B78FBF2D}"/>
    <cellStyle name="20% - Accent3 6" xfId="244" xr:uid="{F30DFA96-7D8B-4A85-ABAF-BCD3D99854D8}"/>
    <cellStyle name="20% - Accent3 6 2" xfId="585" xr:uid="{76A78AD9-2634-4739-A39E-B9FB5477EE13}"/>
    <cellStyle name="20% - Accent3 7" xfId="245" xr:uid="{B8ECE939-6814-4332-A154-E1E18BD20A63}"/>
    <cellStyle name="20% - Accent3 7 2" xfId="586" xr:uid="{D2F3EC5C-226C-44EF-B24A-F5E28148E93B}"/>
    <cellStyle name="20% - Accent3 8" xfId="246" xr:uid="{DE3FBF58-1551-4B12-AD6C-942F2B991E3E}"/>
    <cellStyle name="20% - Accent3 8 2" xfId="587" xr:uid="{FB735CC0-45F8-47D2-973A-DFB8B660CCED}"/>
    <cellStyle name="20% - Accent3 9" xfId="247" xr:uid="{09F426B4-ADC2-443A-A14D-2AF0B6B4F704}"/>
    <cellStyle name="20% - Accent3 9 2" xfId="588" xr:uid="{1C032D00-0EF3-493E-A18C-36E97A58EEE2}"/>
    <cellStyle name="20% - Accent4 10" xfId="248" xr:uid="{F2B0C33D-B530-48AF-8561-06B5E33A9F4D}"/>
    <cellStyle name="20% - Accent4 10 2" xfId="589" xr:uid="{4F5BE672-22BF-462F-8259-9FE746B4DDAB}"/>
    <cellStyle name="20% - Accent4 11" xfId="249" xr:uid="{C1AF0ABF-F1FF-4C06-B772-FF7FE0EA25D6}"/>
    <cellStyle name="20% - Accent4 11 2" xfId="590" xr:uid="{F925B907-5E7F-41D0-8123-0A3288303296}"/>
    <cellStyle name="20% - Accent4 12" xfId="250" xr:uid="{B3DC29BA-BA9E-4056-8C88-276372BA3D58}"/>
    <cellStyle name="20% - Accent4 12 2" xfId="591" xr:uid="{AC6772A4-E590-42D7-B6BE-5C75E6546541}"/>
    <cellStyle name="20% - Accent4 13" xfId="251" xr:uid="{5070774F-2657-467B-A051-87BD74CD5687}"/>
    <cellStyle name="20% - Accent4 13 2" xfId="592" xr:uid="{0E37B7BA-1384-4B8F-9080-328896E29C96}"/>
    <cellStyle name="20% - Accent4 14" xfId="252" xr:uid="{4EC8EEA1-5D31-418F-829B-3FA34D3FFEC6}"/>
    <cellStyle name="20% - Accent4 14 2" xfId="593" xr:uid="{8D3FFE4B-04AF-4468-9920-825733E68815}"/>
    <cellStyle name="20% - Accent4 15" xfId="253" xr:uid="{38149432-5805-47A1-839A-07C5914AF068}"/>
    <cellStyle name="20% - Accent4 15 2" xfId="594" xr:uid="{B9C66C04-D53D-464A-9418-6749E62111C5}"/>
    <cellStyle name="20% - Accent4 16" xfId="254" xr:uid="{DEE13587-C56A-4500-A35E-B1AE1646C4D3}"/>
    <cellStyle name="20% - Accent4 16 2" xfId="595" xr:uid="{5C1CE212-8384-4F5C-977D-864AD4D6CA08}"/>
    <cellStyle name="20% - Accent4 17" xfId="438" xr:uid="{2893E65A-4EF6-40E7-9663-D7E6423A20CA}"/>
    <cellStyle name="20% - Accent4 17 2" xfId="779" xr:uid="{5C1D457D-4993-4A39-B1B0-61C7480D7E4D}"/>
    <cellStyle name="20% - Accent4 18" xfId="439" xr:uid="{4AF4110A-A0C8-410B-8CB8-0A42F588ADE0}"/>
    <cellStyle name="20% - Accent4 18 2" xfId="780" xr:uid="{D7B988D0-68DD-4B57-AAC5-95E41B991ACF}"/>
    <cellStyle name="20% - Accent4 19" xfId="440" xr:uid="{3540FF42-B629-409E-93D6-23B2C5C110D2}"/>
    <cellStyle name="20% - Accent4 19 2" xfId="781" xr:uid="{F87770F3-2D36-4E21-890D-4A5D963069F3}"/>
    <cellStyle name="20% - Accent4 2" xfId="118" xr:uid="{44BCFE01-9462-44D4-8179-507FF150FC57}"/>
    <cellStyle name="20% - Accent4 2 2" xfId="255" xr:uid="{22C347D2-31DD-49AA-AF3C-A00AF32D5BAC}"/>
    <cellStyle name="20% - Accent4 2 3" xfId="596" xr:uid="{EC22FAC2-4E49-4CD0-A2AF-0514E9AC0A11}"/>
    <cellStyle name="20% - Accent4 20" xfId="441" xr:uid="{CF7AA8F0-3B93-4903-A53D-7B9BEF328238}"/>
    <cellStyle name="20% - Accent4 20 2" xfId="782" xr:uid="{EA47BD52-BFEB-4209-B203-5EBBE03DB760}"/>
    <cellStyle name="20% - Accent4 21" xfId="442" xr:uid="{605A3A9F-BA00-40AD-A2AF-067EDCEA82C0}"/>
    <cellStyle name="20% - Accent4 21 2" xfId="783" xr:uid="{D8A03DA4-D470-4F3A-802C-B7C3633A1A64}"/>
    <cellStyle name="20% - Accent4 22" xfId="443" xr:uid="{50ABF65D-7CCF-4DD8-A934-DBB08708FF63}"/>
    <cellStyle name="20% - Accent4 22 2" xfId="784" xr:uid="{8CD2472D-E372-4464-8C9C-E80D4DE787D3}"/>
    <cellStyle name="20% - Accent4 23" xfId="444" xr:uid="{FC5D20EC-E1EC-4314-AA20-EBD2B2E062E3}"/>
    <cellStyle name="20% - Accent4 23 2" xfId="785" xr:uid="{6CA63BA4-19AE-4102-A2F9-AD3BEAC0814E}"/>
    <cellStyle name="20% - Accent4 24" xfId="445" xr:uid="{149A54DB-D9BC-4FAB-9553-98152B228D9A}"/>
    <cellStyle name="20% - Accent4 24 2" xfId="786" xr:uid="{A4166554-792D-44FB-BFA1-78F889722F01}"/>
    <cellStyle name="20% - Accent4 25" xfId="530" xr:uid="{50F0E2F6-31ED-4EA6-8B6E-437DB8B8B96E}"/>
    <cellStyle name="20% - Accent4 25 2" xfId="871" xr:uid="{9027D1DC-D15B-4417-B454-DE2BD7B3B4E4}"/>
    <cellStyle name="20% - Accent4 26" xfId="892" xr:uid="{AC166AA6-9D3F-4B4A-8D23-9168B28A58F9}"/>
    <cellStyle name="20% - Accent4 27" xfId="893" xr:uid="{F8A2A4DD-2989-445B-8B9A-3629D2731987}"/>
    <cellStyle name="20% - Accent4 28" xfId="894" xr:uid="{120518C6-C104-46FD-8E50-765AA3F8B11F}"/>
    <cellStyle name="20% - Accent4 29" xfId="956" xr:uid="{173E9955-CE5E-4455-AF40-6C1A41B41343}"/>
    <cellStyle name="20% - Accent4 3" xfId="256" xr:uid="{67D32EC1-28DB-4733-8A72-C82E0019990B}"/>
    <cellStyle name="20% - Accent4 3 2" xfId="597" xr:uid="{F1023B60-E55C-474D-A470-8E6004BFFEC3}"/>
    <cellStyle name="20% - Accent4 30" xfId="9" xr:uid="{1173CD25-E2F1-4EFC-BC38-8FB78A9736E4}"/>
    <cellStyle name="20% - Accent4 4" xfId="257" xr:uid="{524D2057-61D4-4AEF-BE44-CF150D32395D}"/>
    <cellStyle name="20% - Accent4 4 2" xfId="598" xr:uid="{CEC026FD-F98A-4345-9D25-17560E5BA09B}"/>
    <cellStyle name="20% - Accent4 5" xfId="258" xr:uid="{EAF12F92-8A4F-4BB3-BDAB-0FFDEE30BB45}"/>
    <cellStyle name="20% - Accent4 5 2" xfId="599" xr:uid="{A62494BA-6F8F-4F0D-912C-CACE95B1DC8C}"/>
    <cellStyle name="20% - Accent4 6" xfId="259" xr:uid="{3F90CB15-F1C8-49A6-A889-A8E500B979C2}"/>
    <cellStyle name="20% - Accent4 6 2" xfId="600" xr:uid="{85D79709-0792-4ADD-AE51-2E77FFB8AB97}"/>
    <cellStyle name="20% - Accent4 7" xfId="260" xr:uid="{7BE9F761-C65D-48E5-8388-0485F81B8410}"/>
    <cellStyle name="20% - Accent4 7 2" xfId="601" xr:uid="{0BBE33E2-D00E-44C7-A348-4951DA081722}"/>
    <cellStyle name="20% - Accent4 8" xfId="261" xr:uid="{75DFE634-F275-43DC-B026-91848B8240AB}"/>
    <cellStyle name="20% - Accent4 8 2" xfId="602" xr:uid="{D0CE1CFE-70D0-476C-83EE-22AF42F2E29A}"/>
    <cellStyle name="20% - Accent4 9" xfId="262" xr:uid="{8E785627-8B63-49B1-A4B8-FA203833C501}"/>
    <cellStyle name="20% - Accent4 9 2" xfId="603" xr:uid="{42E04646-A5D4-44BB-A36E-DDAA2F525C1B}"/>
    <cellStyle name="20% - Accent5 10" xfId="263" xr:uid="{191E4E59-9711-464B-8AC7-3F0D54726BE0}"/>
    <cellStyle name="20% - Accent5 10 2" xfId="604" xr:uid="{D5E936D2-B6C6-404E-B8E2-421054AE2AEB}"/>
    <cellStyle name="20% - Accent5 11" xfId="264" xr:uid="{00D713D7-F361-4489-B74C-44182F3F9107}"/>
    <cellStyle name="20% - Accent5 11 2" xfId="605" xr:uid="{826E4FD4-4F2A-4E25-AB45-3179D999CD1C}"/>
    <cellStyle name="20% - Accent5 12" xfId="265" xr:uid="{65473EE1-9CF9-4DE1-9778-FDC211E1A1EE}"/>
    <cellStyle name="20% - Accent5 12 2" xfId="606" xr:uid="{2D59B22C-8BC0-4A31-99DB-D4F0D47C7421}"/>
    <cellStyle name="20% - Accent5 13" xfId="266" xr:uid="{710F9B46-D432-4794-878A-BCF052AA8019}"/>
    <cellStyle name="20% - Accent5 13 2" xfId="607" xr:uid="{E64C31B2-BE98-4C34-B7DC-1689194B41A6}"/>
    <cellStyle name="20% - Accent5 14" xfId="267" xr:uid="{134E0BDF-6327-4A25-9C7D-4BC59B960706}"/>
    <cellStyle name="20% - Accent5 14 2" xfId="608" xr:uid="{AA54CA96-799E-4DAD-98F1-352D465E8AFD}"/>
    <cellStyle name="20% - Accent5 15" xfId="268" xr:uid="{245BB696-8894-44C8-A280-3392F3195C75}"/>
    <cellStyle name="20% - Accent5 15 2" xfId="609" xr:uid="{E2A92A95-E3E7-4D52-9C06-CFA1AC7D23AF}"/>
    <cellStyle name="20% - Accent5 16" xfId="269" xr:uid="{E2A28005-E4E5-4599-8B04-92AD45111EF0}"/>
    <cellStyle name="20% - Accent5 16 2" xfId="610" xr:uid="{4A956C23-E61E-4CD1-8145-2C382B0AF636}"/>
    <cellStyle name="20% - Accent5 17" xfId="446" xr:uid="{47AE8607-D0D2-44B9-BAC7-174F34937825}"/>
    <cellStyle name="20% - Accent5 17 2" xfId="787" xr:uid="{D8557106-7396-434C-BD0F-C1F0DD570954}"/>
    <cellStyle name="20% - Accent5 18" xfId="447" xr:uid="{EDBF814C-5AF9-42AF-B41A-09347A4B59D9}"/>
    <cellStyle name="20% - Accent5 18 2" xfId="788" xr:uid="{0F8960D7-F201-4D28-82DD-7315884DEAE0}"/>
    <cellStyle name="20% - Accent5 19" xfId="448" xr:uid="{A6D875DC-7030-44F1-A394-46178C5D064A}"/>
    <cellStyle name="20% - Accent5 19 2" xfId="789" xr:uid="{6C0AE158-CAA9-446A-A44B-1D9E2084A81D}"/>
    <cellStyle name="20% - Accent5 2" xfId="119" xr:uid="{5EE622DB-3B38-4742-A9C7-50CDF06740F1}"/>
    <cellStyle name="20% - Accent5 2 2" xfId="270" xr:uid="{4EF21A31-4BB2-4196-B6D3-EB1BCB363242}"/>
    <cellStyle name="20% - Accent5 2 3" xfId="611" xr:uid="{834A54D1-B70A-4B5B-97BA-E24CAD754A75}"/>
    <cellStyle name="20% - Accent5 20" xfId="449" xr:uid="{541452BB-1DDE-4960-BEFE-C05A5D43E219}"/>
    <cellStyle name="20% - Accent5 20 2" xfId="790" xr:uid="{45020C9D-00E2-4BA3-AE4C-D2E4DA3B9274}"/>
    <cellStyle name="20% - Accent5 21" xfId="450" xr:uid="{8F7114EC-2F5D-49D6-A297-5BFCA39AA41E}"/>
    <cellStyle name="20% - Accent5 21 2" xfId="791" xr:uid="{4F5E5861-0C2C-4867-ABC1-7F2099E030A6}"/>
    <cellStyle name="20% - Accent5 22" xfId="451" xr:uid="{ECF697CD-C6A5-4215-987F-32D889B85E51}"/>
    <cellStyle name="20% - Accent5 22 2" xfId="792" xr:uid="{1266FAEE-E451-4C46-8DC0-F004C1DE437E}"/>
    <cellStyle name="20% - Accent5 23" xfId="452" xr:uid="{27A14CFA-B165-4B48-928D-D228958E6482}"/>
    <cellStyle name="20% - Accent5 23 2" xfId="793" xr:uid="{FFAA1493-8A57-4072-AF18-0F8ECC93628F}"/>
    <cellStyle name="20% - Accent5 24" xfId="453" xr:uid="{4A052A90-D0B8-4EC1-BD7D-6C4C3D05C9A7}"/>
    <cellStyle name="20% - Accent5 24 2" xfId="794" xr:uid="{CE6DEE21-3792-403C-AB1D-2738376ACF2D}"/>
    <cellStyle name="20% - Accent5 25" xfId="531" xr:uid="{1B0C8C3D-C283-42FC-9A10-CDDEE5E6C192}"/>
    <cellStyle name="20% - Accent5 25 2" xfId="872" xr:uid="{49076B4D-8A6B-4678-8F85-BE07274D3416}"/>
    <cellStyle name="20% - Accent5 26" xfId="895" xr:uid="{27A3EB56-A8B6-4353-8889-6477476D7D06}"/>
    <cellStyle name="20% - Accent5 27" xfId="896" xr:uid="{8AFBDB51-E8BC-472B-8146-165DCE8D1C44}"/>
    <cellStyle name="20% - Accent5 28" xfId="897" xr:uid="{BE60F15E-30C8-42DE-8563-9358633D9F9E}"/>
    <cellStyle name="20% - Accent5 29" xfId="960" xr:uid="{2D0AB9B6-0AAE-4EDD-84FB-DDA7FC506A61}"/>
    <cellStyle name="20% - Accent5 3" xfId="271" xr:uid="{2BA4CC22-216F-4450-9DBF-8C863E6352A3}"/>
    <cellStyle name="20% - Accent5 3 2" xfId="612" xr:uid="{39704BF1-1213-46F9-B17F-CEEEF6C30E39}"/>
    <cellStyle name="20% - Accent5 30" xfId="10" xr:uid="{3DEC4074-0333-494D-ABB8-2C7ECBB3A0E8}"/>
    <cellStyle name="20% - Accent5 4" xfId="272" xr:uid="{73C23792-6223-440C-AC52-0DCE0203A732}"/>
    <cellStyle name="20% - Accent5 4 2" xfId="613" xr:uid="{7C2BF2EA-9EE6-4B25-9D4A-6A0DCDD72611}"/>
    <cellStyle name="20% - Accent5 5" xfId="273" xr:uid="{ECA473F4-19BC-409C-8FF9-411B03F5DA76}"/>
    <cellStyle name="20% - Accent5 5 2" xfId="614" xr:uid="{6DADAC91-9288-4CC1-8494-E41C4849A052}"/>
    <cellStyle name="20% - Accent5 6" xfId="274" xr:uid="{94F8387B-2386-42DF-86D2-6A3E0D8CC369}"/>
    <cellStyle name="20% - Accent5 6 2" xfId="615" xr:uid="{19AD032D-D62A-4BB0-BD53-0D59DB88CBA3}"/>
    <cellStyle name="20% - Accent5 7" xfId="275" xr:uid="{C033CD6C-4D69-4373-8445-B9104CCB7831}"/>
    <cellStyle name="20% - Accent5 7 2" xfId="616" xr:uid="{320218F8-90E8-495F-BFCE-95CA18CA17D9}"/>
    <cellStyle name="20% - Accent5 8" xfId="276" xr:uid="{85808AB2-5F2C-4ADC-AA81-2165B157754A}"/>
    <cellStyle name="20% - Accent5 8 2" xfId="617" xr:uid="{22D88376-2611-4076-92D6-3FCFDBF7C846}"/>
    <cellStyle name="20% - Accent5 9" xfId="277" xr:uid="{C73B415A-718E-44E1-9B1E-339B25BEFDBC}"/>
    <cellStyle name="20% - Accent5 9 2" xfId="618" xr:uid="{ACCEDC64-8A7C-450C-A05E-6425185F8C0B}"/>
    <cellStyle name="20% - Accent6 10" xfId="278" xr:uid="{CE1F1047-A394-468D-80E1-3C7C7AC0EBEA}"/>
    <cellStyle name="20% - Accent6 10 2" xfId="619" xr:uid="{C16999B2-BD48-46AD-9667-EDEA6076CA2B}"/>
    <cellStyle name="20% - Accent6 11" xfId="279" xr:uid="{A436709E-8F4B-4BDE-8B6F-F6C516CA2B55}"/>
    <cellStyle name="20% - Accent6 11 2" xfId="620" xr:uid="{A84E324E-81E0-49FA-8AC3-FC564E911D7E}"/>
    <cellStyle name="20% - Accent6 12" xfId="280" xr:uid="{013D556D-AA55-4B0C-9D47-512FB95D5810}"/>
    <cellStyle name="20% - Accent6 12 2" xfId="621" xr:uid="{E05D5451-1D9A-4919-B427-C8D77602BE29}"/>
    <cellStyle name="20% - Accent6 13" xfId="281" xr:uid="{E695CE51-CFBC-45EB-BA51-C2D4DA503C64}"/>
    <cellStyle name="20% - Accent6 13 2" xfId="622" xr:uid="{98F01E1A-ECE3-4321-AD58-5317B8AC3ACC}"/>
    <cellStyle name="20% - Accent6 14" xfId="282" xr:uid="{3D71CEC1-5516-444B-B810-DE2560396EAE}"/>
    <cellStyle name="20% - Accent6 14 2" xfId="623" xr:uid="{C511294B-B7D9-4BEA-9F0D-989317A86969}"/>
    <cellStyle name="20% - Accent6 15" xfId="283" xr:uid="{FE7F8CB7-B8D5-4D3C-B908-48A2CCE1DF7D}"/>
    <cellStyle name="20% - Accent6 15 2" xfId="624" xr:uid="{5EC80479-2A21-4B2B-8E6E-AA32BC517F42}"/>
    <cellStyle name="20% - Accent6 16" xfId="284" xr:uid="{A35218A8-5422-4ACD-B729-0D3E1B09617A}"/>
    <cellStyle name="20% - Accent6 16 2" xfId="625" xr:uid="{D5C284B8-C06E-4EBE-975B-D671E9A4462E}"/>
    <cellStyle name="20% - Accent6 17" xfId="454" xr:uid="{7AC32CEB-6B03-485E-B051-FDED9736293F}"/>
    <cellStyle name="20% - Accent6 17 2" xfId="795" xr:uid="{95A1A885-9819-40AD-AFC2-C15610D29DFF}"/>
    <cellStyle name="20% - Accent6 18" xfId="455" xr:uid="{6B29210A-8A52-4439-8CB1-5B71AEC38749}"/>
    <cellStyle name="20% - Accent6 18 2" xfId="796" xr:uid="{F1F93139-7BB3-4EF6-9836-74286E17375F}"/>
    <cellStyle name="20% - Accent6 19" xfId="456" xr:uid="{C92EC8C0-1A75-4290-8F26-5165E83B1FB8}"/>
    <cellStyle name="20% - Accent6 19 2" xfId="797" xr:uid="{3952A411-C388-491E-A7EB-E02FB026B9DB}"/>
    <cellStyle name="20% - Accent6 2" xfId="120" xr:uid="{3DA9AB80-9095-4BDF-91EF-3FC4100437AA}"/>
    <cellStyle name="20% - Accent6 2 2" xfId="285" xr:uid="{623A4558-E123-404A-9755-CE63EFC69696}"/>
    <cellStyle name="20% - Accent6 2 3" xfId="626" xr:uid="{F7E86568-D87A-46DE-9F5B-C69A1A87446C}"/>
    <cellStyle name="20% - Accent6 20" xfId="457" xr:uid="{BE4EF8C2-5E26-4571-AADF-99FB10F066B5}"/>
    <cellStyle name="20% - Accent6 20 2" xfId="798" xr:uid="{CFEB6544-28C5-4BBA-8656-462FFC6688F8}"/>
    <cellStyle name="20% - Accent6 21" xfId="458" xr:uid="{1AD99934-163E-4B2E-A106-773D8F6ED581}"/>
    <cellStyle name="20% - Accent6 21 2" xfId="799" xr:uid="{D627294B-FB06-4603-A400-869886A43C58}"/>
    <cellStyle name="20% - Accent6 22" xfId="459" xr:uid="{8A916746-F73A-475B-9B81-29C74CFD3802}"/>
    <cellStyle name="20% - Accent6 22 2" xfId="800" xr:uid="{A1B16FCB-0895-4BF3-B1F4-99254AFEECC6}"/>
    <cellStyle name="20% - Accent6 23" xfId="460" xr:uid="{6C15039B-CAA7-4F61-9FD9-7A265AA18EE7}"/>
    <cellStyle name="20% - Accent6 23 2" xfId="801" xr:uid="{8A031050-D2FC-41A9-ADCF-EDA191DFB51A}"/>
    <cellStyle name="20% - Accent6 24" xfId="461" xr:uid="{034CF78B-A122-4BFB-8178-32F085DD3F0B}"/>
    <cellStyle name="20% - Accent6 24 2" xfId="802" xr:uid="{1F104ED5-B49E-40C0-84F4-E19948E02578}"/>
    <cellStyle name="20% - Accent6 25" xfId="532" xr:uid="{7F0A7C90-79BC-47B4-AA4B-DFA5C3750170}"/>
    <cellStyle name="20% - Accent6 25 2" xfId="873" xr:uid="{8E518802-876D-4CA2-A49F-8DD3E16BC5CB}"/>
    <cellStyle name="20% - Accent6 26" xfId="898" xr:uid="{63FFB05C-205C-4047-986C-889BAB564693}"/>
    <cellStyle name="20% - Accent6 27" xfId="899" xr:uid="{90699507-5DB9-429B-B2D6-01F6C4F2951F}"/>
    <cellStyle name="20% - Accent6 28" xfId="900" xr:uid="{A7C369B7-88B0-4F24-B2B6-8DD42E05B7D3}"/>
    <cellStyle name="20% - Accent6 29" xfId="964" xr:uid="{E5652607-29E0-406A-8CF3-EF983D17D89D}"/>
    <cellStyle name="20% - Accent6 3" xfId="286" xr:uid="{7951ED43-6491-4679-B1A6-BE445A904EEA}"/>
    <cellStyle name="20% - Accent6 3 2" xfId="627" xr:uid="{A19938D1-B11C-44CA-B995-D2B3810834A5}"/>
    <cellStyle name="20% - Accent6 30" xfId="11" xr:uid="{968DE1C6-5176-4A3C-AF1F-CAD249A7B8EF}"/>
    <cellStyle name="20% - Accent6 4" xfId="287" xr:uid="{E09FEA1D-EB82-4661-AC5F-949BEAA89B9D}"/>
    <cellStyle name="20% - Accent6 4 2" xfId="628" xr:uid="{9350F971-E0FD-46B0-BA89-B5A224DE83E6}"/>
    <cellStyle name="20% - Accent6 5" xfId="288" xr:uid="{22E4CD17-53CA-496C-988F-22DC9295948C}"/>
    <cellStyle name="20% - Accent6 5 2" xfId="629" xr:uid="{08EB364C-1A8A-45A6-9420-BDAAD0EFD3E8}"/>
    <cellStyle name="20% - Accent6 6" xfId="289" xr:uid="{631E79A9-4DE0-4697-91ED-8BC46DD02098}"/>
    <cellStyle name="20% - Accent6 6 2" xfId="630" xr:uid="{E058C8DD-3301-4329-8A65-34367FD49134}"/>
    <cellStyle name="20% - Accent6 7" xfId="290" xr:uid="{BCA33AEE-EDA2-4F14-9B82-1EEBDBC590FB}"/>
    <cellStyle name="20% - Accent6 7 2" xfId="631" xr:uid="{9B4A3B5C-AB35-4A43-847D-DD4EF17F617E}"/>
    <cellStyle name="20% - Accent6 8" xfId="291" xr:uid="{F8F695F1-15A2-400F-8579-3EDE3CACAE61}"/>
    <cellStyle name="20% - Accent6 8 2" xfId="632" xr:uid="{17A3E0FA-2A6A-41F7-9045-75AF33623EAF}"/>
    <cellStyle name="20% - Accent6 9" xfId="292" xr:uid="{86394B98-F157-4494-8712-22F85B9ED9A0}"/>
    <cellStyle name="20% - Accent6 9 2" xfId="633" xr:uid="{903FA6DE-BF1B-4C27-AB33-E54383649835}"/>
    <cellStyle name="40% - Accent1 10" xfId="293" xr:uid="{785DACF1-6B5A-49EF-9ED2-67C789542F83}"/>
    <cellStyle name="40% - Accent1 10 2" xfId="634" xr:uid="{39264F4F-1205-45D5-A5DC-F5FF08F30536}"/>
    <cellStyle name="40% - Accent1 11" xfId="294" xr:uid="{1A019B00-9227-4E2A-A950-329253B8CC84}"/>
    <cellStyle name="40% - Accent1 11 2" xfId="635" xr:uid="{645ACA69-E187-468D-84D6-7A4A8B05AA2C}"/>
    <cellStyle name="40% - Accent1 12" xfId="295" xr:uid="{C5EBD59D-2161-4B4A-A375-080ACFC94EAB}"/>
    <cellStyle name="40% - Accent1 12 2" xfId="636" xr:uid="{B9563B45-C7FD-4661-A9BF-D7515783D0FF}"/>
    <cellStyle name="40% - Accent1 13" xfId="296" xr:uid="{A09E4876-9949-42EA-BEFD-BC424BEE8A7B}"/>
    <cellStyle name="40% - Accent1 13 2" xfId="637" xr:uid="{E8996EB4-D6B5-40DF-B776-6B091B8BC7B9}"/>
    <cellStyle name="40% - Accent1 14" xfId="297" xr:uid="{6E41E5D7-1682-4D10-8283-4DC311A5F772}"/>
    <cellStyle name="40% - Accent1 14 2" xfId="638" xr:uid="{48E8C582-2888-4490-8316-FB4E83D86122}"/>
    <cellStyle name="40% - Accent1 15" xfId="298" xr:uid="{C215F320-502B-49E3-B95F-4595B1CB1F07}"/>
    <cellStyle name="40% - Accent1 15 2" xfId="639" xr:uid="{982C6394-4A83-4D6F-BD9D-66295F30FA75}"/>
    <cellStyle name="40% - Accent1 16" xfId="299" xr:uid="{8D5C5372-D5B4-46D5-B9A3-7E55B1CFE0FF}"/>
    <cellStyle name="40% - Accent1 16 2" xfId="640" xr:uid="{4365A2DF-F08D-4F1B-8D09-B4B0FF4AD4F3}"/>
    <cellStyle name="40% - Accent1 17" xfId="462" xr:uid="{BFAC3475-E287-4821-901F-F7CD5FE429EB}"/>
    <cellStyle name="40% - Accent1 17 2" xfId="803" xr:uid="{39EA8823-D8D7-4942-BFA4-921DB35FFF57}"/>
    <cellStyle name="40% - Accent1 18" xfId="463" xr:uid="{5FB8CEA1-3872-43BC-8113-1D0377FFB36C}"/>
    <cellStyle name="40% - Accent1 18 2" xfId="804" xr:uid="{C265423E-ED9C-435B-A07B-93402F0A03F7}"/>
    <cellStyle name="40% - Accent1 19" xfId="464" xr:uid="{D47EBA05-B156-4D08-B46D-8551A5FAE688}"/>
    <cellStyle name="40% - Accent1 19 2" xfId="805" xr:uid="{D4A7E779-F90B-4316-A248-AE141DBB6492}"/>
    <cellStyle name="40% - Accent1 2" xfId="121" xr:uid="{AB4D61AB-78BD-42B7-9F26-541E2D976019}"/>
    <cellStyle name="40% - Accent1 2 2" xfId="300" xr:uid="{7F5397CE-3FB7-4AFE-B9F4-C900CB8CA5FC}"/>
    <cellStyle name="40% - Accent1 2 3" xfId="641" xr:uid="{1A4F45E6-8386-401C-82A3-C245914BD4B1}"/>
    <cellStyle name="40% - Accent1 20" xfId="465" xr:uid="{0883FB32-EE06-4B92-9D6A-9ED90068C761}"/>
    <cellStyle name="40% - Accent1 20 2" xfId="806" xr:uid="{6D708041-F035-49F4-AF3C-06F115288B0B}"/>
    <cellStyle name="40% - Accent1 21" xfId="466" xr:uid="{2F51309B-606C-4760-9476-E548727E9134}"/>
    <cellStyle name="40% - Accent1 21 2" xfId="807" xr:uid="{6FC88D73-E6FE-40BF-B88F-82F522EC1FA1}"/>
    <cellStyle name="40% - Accent1 22" xfId="467" xr:uid="{E3EFEFEC-8D66-4FB8-96FD-4E6F071B04A2}"/>
    <cellStyle name="40% - Accent1 22 2" xfId="808" xr:uid="{2993DA27-097D-4AF5-BB23-7A379A632226}"/>
    <cellStyle name="40% - Accent1 23" xfId="468" xr:uid="{E8256DB6-10C8-46DE-9609-521A645F4FA6}"/>
    <cellStyle name="40% - Accent1 23 2" xfId="809" xr:uid="{4C142767-DC9D-4299-A07F-5993DEFD3035}"/>
    <cellStyle name="40% - Accent1 24" xfId="469" xr:uid="{0BB2E9D7-B25A-4053-B310-1498257F99A6}"/>
    <cellStyle name="40% - Accent1 24 2" xfId="810" xr:uid="{F57B7EA7-459A-420A-84FF-624385FDB5FF}"/>
    <cellStyle name="40% - Accent1 25" xfId="533" xr:uid="{C5680D74-3804-4AEC-ACBF-9AE19D512CBF}"/>
    <cellStyle name="40% - Accent1 25 2" xfId="874" xr:uid="{07185444-AAAE-4108-9362-7308112511EE}"/>
    <cellStyle name="40% - Accent1 26" xfId="901" xr:uid="{1666CEB0-D3C4-4928-800F-1C2C09840594}"/>
    <cellStyle name="40% - Accent1 27" xfId="902" xr:uid="{4141755A-3E7C-4752-B198-A85BBD5585A3}"/>
    <cellStyle name="40% - Accent1 28" xfId="903" xr:uid="{248643DD-2284-4BA9-BD75-94977529708D}"/>
    <cellStyle name="40% - Accent1 29" xfId="945" xr:uid="{247C045A-870E-4697-BB7D-9C680909E8D9}"/>
    <cellStyle name="40% - Accent1 3" xfId="301" xr:uid="{D6F56AE7-8EED-4B75-8C8D-503FB2998179}"/>
    <cellStyle name="40% - Accent1 3 2" xfId="642" xr:uid="{ECB093A2-EF80-40A7-B7AF-2F3E27616F08}"/>
    <cellStyle name="40% - Accent1 30" xfId="12" xr:uid="{CCD438A7-7AE6-413E-8220-9F3D84DC858E}"/>
    <cellStyle name="40% - Accent1 4" xfId="302" xr:uid="{27C751AD-DC87-42C5-BE0B-3A7960536964}"/>
    <cellStyle name="40% - Accent1 4 2" xfId="643" xr:uid="{048E9B19-7C5C-4F7C-BDF8-93FEDE4DAC64}"/>
    <cellStyle name="40% - Accent1 5" xfId="303" xr:uid="{CAD4B6C5-1F5F-4094-B8DE-2F7D23F16A98}"/>
    <cellStyle name="40% - Accent1 5 2" xfId="644" xr:uid="{AC45BB25-0745-41EB-9CDA-1D1C78DB8DFE}"/>
    <cellStyle name="40% - Accent1 6" xfId="304" xr:uid="{F27C37DF-515A-476C-AADE-DBD0BCA6BEE2}"/>
    <cellStyle name="40% - Accent1 6 2" xfId="645" xr:uid="{CD4ED3BF-E3AF-4EEB-AF4B-96B0BABB3891}"/>
    <cellStyle name="40% - Accent1 7" xfId="305" xr:uid="{94B33A56-C1E7-4C0B-8C4F-A6DC04C9F02B}"/>
    <cellStyle name="40% - Accent1 7 2" xfId="646" xr:uid="{48708278-0C60-471F-9DFF-C0D70CD5C0C6}"/>
    <cellStyle name="40% - Accent1 8" xfId="306" xr:uid="{DC8993B4-05E0-4406-B7AE-06E3E896E051}"/>
    <cellStyle name="40% - Accent1 8 2" xfId="647" xr:uid="{595B72F3-5B90-4D98-9409-1AEDAAFFC8B7}"/>
    <cellStyle name="40% - Accent1 9" xfId="307" xr:uid="{D25A32C2-EF9E-4701-ABCE-0C13EADAD2DA}"/>
    <cellStyle name="40% - Accent1 9 2" xfId="648" xr:uid="{F8832E14-5F29-4A97-A263-B0A5691F7932}"/>
    <cellStyle name="40% - Accent2 10" xfId="308" xr:uid="{A6FDC030-F836-4123-A72C-C483DEDBD7F7}"/>
    <cellStyle name="40% - Accent2 10 2" xfId="649" xr:uid="{AF2685D1-54A7-48B0-9D0E-E69E4F509115}"/>
    <cellStyle name="40% - Accent2 11" xfId="309" xr:uid="{A0F2F3B5-BCF8-428B-AC9C-DF510F19AA4B}"/>
    <cellStyle name="40% - Accent2 11 2" xfId="650" xr:uid="{A06250BF-387F-4E35-9FC2-425D094546BE}"/>
    <cellStyle name="40% - Accent2 12" xfId="310" xr:uid="{F961557D-20A6-4FDE-AC52-414C49CD57C3}"/>
    <cellStyle name="40% - Accent2 12 2" xfId="651" xr:uid="{99581EDE-397D-426E-8F88-7A3D93108CCD}"/>
    <cellStyle name="40% - Accent2 13" xfId="311" xr:uid="{5C16E104-DEC8-4EA4-B752-0C4907899E7A}"/>
    <cellStyle name="40% - Accent2 13 2" xfId="652" xr:uid="{3C365F18-62A2-48AF-AEA6-3F7656C26798}"/>
    <cellStyle name="40% - Accent2 14" xfId="312" xr:uid="{B7394912-7FBA-4395-9B04-C0B00A5CBD5C}"/>
    <cellStyle name="40% - Accent2 14 2" xfId="653" xr:uid="{022CF95D-8CCC-4A45-A253-C5BBE3D3C3D5}"/>
    <cellStyle name="40% - Accent2 15" xfId="313" xr:uid="{CC80A8FC-EF73-4414-B268-103A8006096E}"/>
    <cellStyle name="40% - Accent2 15 2" xfId="654" xr:uid="{EE9CBE3F-BB29-4E99-9D54-4C2120101551}"/>
    <cellStyle name="40% - Accent2 16" xfId="314" xr:uid="{9ED25FEF-2F01-4000-A0CA-C3544D4485D5}"/>
    <cellStyle name="40% - Accent2 16 2" xfId="655" xr:uid="{802EEE5A-99E0-4F35-A472-63461EC723A3}"/>
    <cellStyle name="40% - Accent2 17" xfId="470" xr:uid="{8A86302A-94D1-4546-AFD2-1BBE7B97E948}"/>
    <cellStyle name="40% - Accent2 17 2" xfId="811" xr:uid="{EE307A88-00B1-4777-8925-6BAA548B1309}"/>
    <cellStyle name="40% - Accent2 18" xfId="471" xr:uid="{49058725-E0AA-4942-8BF4-2A8BDCD546D1}"/>
    <cellStyle name="40% - Accent2 18 2" xfId="812" xr:uid="{05E8524D-BCB5-4217-AB8F-D998A34B56E1}"/>
    <cellStyle name="40% - Accent2 19" xfId="472" xr:uid="{69CA02B0-E246-431A-8EAB-4BB7A95F1271}"/>
    <cellStyle name="40% - Accent2 19 2" xfId="813" xr:uid="{0442E635-F982-4CF1-B9E6-F5A1C95BDCEA}"/>
    <cellStyle name="40% - Accent2 2" xfId="122" xr:uid="{02674535-B178-4A6B-A0F2-545A4BE4FB3F}"/>
    <cellStyle name="40% - Accent2 2 2" xfId="315" xr:uid="{53BF9414-A4D6-432D-825B-2B91B7AB282F}"/>
    <cellStyle name="40% - Accent2 2 3" xfId="656" xr:uid="{7A9604C6-0C27-48E6-A728-262568CCAB68}"/>
    <cellStyle name="40% - Accent2 20" xfId="473" xr:uid="{DA3C8AD4-7DB6-4A59-B48B-8460847248D6}"/>
    <cellStyle name="40% - Accent2 20 2" xfId="814" xr:uid="{1608547B-BABE-4A31-AAEC-DEBB8A01EE6D}"/>
    <cellStyle name="40% - Accent2 21" xfId="474" xr:uid="{6BF10A18-71AC-434D-AD45-EF7D7C2D2FF8}"/>
    <cellStyle name="40% - Accent2 21 2" xfId="815" xr:uid="{7309E0AD-F239-45A0-9E2F-E17235F4419F}"/>
    <cellStyle name="40% - Accent2 22" xfId="475" xr:uid="{E8B45EB7-CA32-4045-A7D0-0C0E4BCDDCE2}"/>
    <cellStyle name="40% - Accent2 22 2" xfId="816" xr:uid="{75B8B04A-6247-4ED3-86EC-6F8964097151}"/>
    <cellStyle name="40% - Accent2 23" xfId="476" xr:uid="{658A9DE1-46AA-4501-AB56-04CC5CC99FE2}"/>
    <cellStyle name="40% - Accent2 23 2" xfId="817" xr:uid="{BFE68EFE-76D7-420E-8381-776624631F96}"/>
    <cellStyle name="40% - Accent2 24" xfId="477" xr:uid="{BB6022DE-D834-4738-842A-3875F13B7972}"/>
    <cellStyle name="40% - Accent2 24 2" xfId="818" xr:uid="{12AE5F5E-68F6-4745-B52C-90F1607DE3C9}"/>
    <cellStyle name="40% - Accent2 25" xfId="534" xr:uid="{B2E0E6F6-D070-4D6A-8234-D7B8794A64C9}"/>
    <cellStyle name="40% - Accent2 25 2" xfId="875" xr:uid="{1963E626-5475-40E6-8562-DF6BE88DBE30}"/>
    <cellStyle name="40% - Accent2 26" xfId="904" xr:uid="{C4AEB8B2-B07D-465C-852D-A03FB51EBBA6}"/>
    <cellStyle name="40% - Accent2 27" xfId="905" xr:uid="{DB6F724F-FB2B-4E45-B625-0BC993049F91}"/>
    <cellStyle name="40% - Accent2 28" xfId="906" xr:uid="{AAB08F3F-FC5D-4033-8126-2ACF30E7EAB2}"/>
    <cellStyle name="40% - Accent2 29" xfId="949" xr:uid="{A9C97875-88F2-4E2E-A91D-D8CFF33AD435}"/>
    <cellStyle name="40% - Accent2 3" xfId="316" xr:uid="{20D707D6-6404-461F-AD46-3FE7B590054E}"/>
    <cellStyle name="40% - Accent2 3 2" xfId="657" xr:uid="{C2E47AD2-FCB3-4597-B450-3944AE7ECAB5}"/>
    <cellStyle name="40% - Accent2 30" xfId="13" xr:uid="{0F1B4C6E-0AEA-4561-9419-AFC5665518DF}"/>
    <cellStyle name="40% - Accent2 4" xfId="317" xr:uid="{9A42E45A-B4B9-4348-9D90-A74162AE4028}"/>
    <cellStyle name="40% - Accent2 4 2" xfId="658" xr:uid="{7C0A854C-296E-4B78-83F4-C5F3C9B5A485}"/>
    <cellStyle name="40% - Accent2 5" xfId="318" xr:uid="{E77D56B1-FF86-4B81-A1E7-D3BFACC01DFB}"/>
    <cellStyle name="40% - Accent2 5 2" xfId="659" xr:uid="{BA2AB91D-CF2E-4428-90F0-6908736B91CD}"/>
    <cellStyle name="40% - Accent2 6" xfId="319" xr:uid="{7D18EE5A-4997-4B98-99D4-2FDC6BFE83F3}"/>
    <cellStyle name="40% - Accent2 6 2" xfId="660" xr:uid="{578069E0-821A-425B-B9C1-336302BEEB3F}"/>
    <cellStyle name="40% - Accent2 7" xfId="320" xr:uid="{4987D388-50B4-4487-867C-27A287307943}"/>
    <cellStyle name="40% - Accent2 7 2" xfId="661" xr:uid="{8044CBAB-7902-422A-B270-32837A1A1BB5}"/>
    <cellStyle name="40% - Accent2 8" xfId="321" xr:uid="{4FB324D1-A3E1-4D08-BF06-5802D38253C8}"/>
    <cellStyle name="40% - Accent2 8 2" xfId="662" xr:uid="{FB881ED9-4072-4986-A9EB-68ADE312A5ED}"/>
    <cellStyle name="40% - Accent2 9" xfId="322" xr:uid="{77674C17-D2FA-411A-9DC1-ED3DA76B4D95}"/>
    <cellStyle name="40% - Accent2 9 2" xfId="663" xr:uid="{2EBE1E12-F904-443F-8A50-9FA0C0003BCA}"/>
    <cellStyle name="40% - Accent3 10" xfId="323" xr:uid="{E33008A2-9876-4280-AB47-CBD8FDD7C622}"/>
    <cellStyle name="40% - Accent3 10 2" xfId="664" xr:uid="{1599448D-2CA3-4A99-9E81-EA35E1710DC1}"/>
    <cellStyle name="40% - Accent3 11" xfId="324" xr:uid="{60A2E0B8-9C07-4186-A231-66FF1AF3C0BB}"/>
    <cellStyle name="40% - Accent3 11 2" xfId="665" xr:uid="{244128C0-1A0E-4CBC-A716-DD562E5CEABE}"/>
    <cellStyle name="40% - Accent3 12" xfId="325" xr:uid="{5229B012-F5FE-4DCA-B4C1-013988692D8D}"/>
    <cellStyle name="40% - Accent3 12 2" xfId="666" xr:uid="{87154561-07F1-4D72-97B8-F1B06C250D1B}"/>
    <cellStyle name="40% - Accent3 13" xfId="326" xr:uid="{6F4C3FB3-31AA-4D02-8827-90097E696650}"/>
    <cellStyle name="40% - Accent3 13 2" xfId="667" xr:uid="{E5556C2C-D8DA-4595-B2DA-C7A62CA22D13}"/>
    <cellStyle name="40% - Accent3 14" xfId="327" xr:uid="{DE43F421-B4D3-40A7-9456-614998CCD59D}"/>
    <cellStyle name="40% - Accent3 14 2" xfId="668" xr:uid="{7BA6DB18-848F-485B-9CEE-32A0313092C9}"/>
    <cellStyle name="40% - Accent3 15" xfId="328" xr:uid="{9E18267F-EC2B-4C75-95C7-AA6EC4E4A457}"/>
    <cellStyle name="40% - Accent3 15 2" xfId="669" xr:uid="{6E5BDA61-CE90-44C9-81ED-ED4C52538B8A}"/>
    <cellStyle name="40% - Accent3 16" xfId="329" xr:uid="{E422D355-AD47-42EC-98ED-799A0E95FF19}"/>
    <cellStyle name="40% - Accent3 16 2" xfId="670" xr:uid="{92082221-8A0A-43A5-BAA4-E1823E540DD8}"/>
    <cellStyle name="40% - Accent3 17" xfId="478" xr:uid="{DA17A50F-78BA-45CD-A023-50CB510D3877}"/>
    <cellStyle name="40% - Accent3 17 2" xfId="819" xr:uid="{2984044A-E5FA-4909-8590-1BBECAC364FA}"/>
    <cellStyle name="40% - Accent3 18" xfId="479" xr:uid="{A4033820-C1B4-4739-9467-17B1971356D5}"/>
    <cellStyle name="40% - Accent3 18 2" xfId="820" xr:uid="{E8F5065C-DCD3-416A-A242-A65C0F37F4B6}"/>
    <cellStyle name="40% - Accent3 19" xfId="480" xr:uid="{75443F47-60FA-4564-AB37-2A8A194F57E6}"/>
    <cellStyle name="40% - Accent3 19 2" xfId="821" xr:uid="{7856D5A2-BFC1-474B-B1DC-C7F7838F939B}"/>
    <cellStyle name="40% - Accent3 2" xfId="123" xr:uid="{6CD8D93D-B1A5-4F13-8529-5488FC018FB5}"/>
    <cellStyle name="40% - Accent3 2 2" xfId="330" xr:uid="{0DF05F13-019E-466D-B87E-2823754EFC91}"/>
    <cellStyle name="40% - Accent3 2 3" xfId="671" xr:uid="{0DC0CBD8-0B98-41DC-8CBE-FD40A3DB01A9}"/>
    <cellStyle name="40% - Accent3 20" xfId="481" xr:uid="{A346A5B1-0A77-47E1-AF35-B21DF800A697}"/>
    <cellStyle name="40% - Accent3 20 2" xfId="822" xr:uid="{7D636E97-4AA6-407E-B008-A1BA8E5AEB2C}"/>
    <cellStyle name="40% - Accent3 21" xfId="482" xr:uid="{FB4207D1-8DEC-4083-9F22-2AB636E09FEE}"/>
    <cellStyle name="40% - Accent3 21 2" xfId="823" xr:uid="{60D122FB-8877-41D3-93D9-07AF3EB99E96}"/>
    <cellStyle name="40% - Accent3 22" xfId="483" xr:uid="{A7816AFA-1477-4EEA-B7F5-234DF6B02FD2}"/>
    <cellStyle name="40% - Accent3 22 2" xfId="824" xr:uid="{FC1D1F2A-15A6-4494-92FF-1F95CB2BE748}"/>
    <cellStyle name="40% - Accent3 23" xfId="484" xr:uid="{23BEF642-2C77-411D-ADDA-4F4E7EE96ED1}"/>
    <cellStyle name="40% - Accent3 23 2" xfId="825" xr:uid="{CEDC0151-157D-4F4F-9A88-0F5363ECA757}"/>
    <cellStyle name="40% - Accent3 24" xfId="485" xr:uid="{CA2A1298-705E-4098-AFB2-97DFF5C963AD}"/>
    <cellStyle name="40% - Accent3 24 2" xfId="826" xr:uid="{777580C7-DDA7-4EAE-8B39-0C4F8853CA07}"/>
    <cellStyle name="40% - Accent3 25" xfId="535" xr:uid="{EA3E3369-EF5B-40DF-91D9-A81F05E39DA0}"/>
    <cellStyle name="40% - Accent3 25 2" xfId="876" xr:uid="{87707CC0-61B9-4B9F-A0E9-8CFB7794B8C3}"/>
    <cellStyle name="40% - Accent3 26" xfId="907" xr:uid="{5B84551E-5E09-4557-B12D-0D6697621816}"/>
    <cellStyle name="40% - Accent3 27" xfId="908" xr:uid="{A467C58C-12D4-4328-9302-59FC051FF1A3}"/>
    <cellStyle name="40% - Accent3 28" xfId="909" xr:uid="{711FDCAB-70B7-45FB-A4AB-F3375169E226}"/>
    <cellStyle name="40% - Accent3 29" xfId="953" xr:uid="{B6D9561D-646F-4134-AD4A-02FB52679F50}"/>
    <cellStyle name="40% - Accent3 3" xfId="331" xr:uid="{C5603E3C-ACCC-4B57-840E-C8BE21E0EFCF}"/>
    <cellStyle name="40% - Accent3 3 2" xfId="672" xr:uid="{26FCDB49-2DB2-4223-A100-2F7CC5D23F97}"/>
    <cellStyle name="40% - Accent3 30" xfId="14" xr:uid="{E8C97343-34AA-4E81-86C2-BCE995422D63}"/>
    <cellStyle name="40% - Accent3 4" xfId="332" xr:uid="{6E6CF515-C50A-453E-8DCD-8CC58FCA63FA}"/>
    <cellStyle name="40% - Accent3 4 2" xfId="673" xr:uid="{9B7CA0F4-ABBD-4838-A4CC-8730AB228A44}"/>
    <cellStyle name="40% - Accent3 5" xfId="333" xr:uid="{57BABA0E-7DC9-423C-B486-09AC8DA5E13F}"/>
    <cellStyle name="40% - Accent3 5 2" xfId="674" xr:uid="{149F3FC9-8D4B-4BBC-9D68-E1866C7843CD}"/>
    <cellStyle name="40% - Accent3 6" xfId="334" xr:uid="{B41B07FD-92D1-45CC-B5EA-0D65162E6EDD}"/>
    <cellStyle name="40% - Accent3 6 2" xfId="675" xr:uid="{F6C89AE8-2015-4F8B-BB92-D9F254461734}"/>
    <cellStyle name="40% - Accent3 7" xfId="335" xr:uid="{CC8D6B7F-A4EB-49BC-AF61-395D7ABA5318}"/>
    <cellStyle name="40% - Accent3 7 2" xfId="676" xr:uid="{38C9310F-7A17-4DC4-B5AE-7C88DA34F114}"/>
    <cellStyle name="40% - Accent3 8" xfId="336" xr:uid="{B89DC6DC-1174-44E5-84A5-A7C181BFD51C}"/>
    <cellStyle name="40% - Accent3 8 2" xfId="677" xr:uid="{70D9EDD0-FB2B-41EB-8766-374AEC97233C}"/>
    <cellStyle name="40% - Accent3 9" xfId="337" xr:uid="{E89AB818-67AF-443D-8FE6-2478A466C643}"/>
    <cellStyle name="40% - Accent3 9 2" xfId="678" xr:uid="{5EE3FA1D-97E9-4D5F-98BE-D6BDFA10C7B5}"/>
    <cellStyle name="40% - Accent4 10" xfId="338" xr:uid="{F2A93046-8D5D-4FE0-82A2-32E7ACA4D9C5}"/>
    <cellStyle name="40% - Accent4 10 2" xfId="679" xr:uid="{E2B688ED-0DBF-4C8B-B086-166A821F812D}"/>
    <cellStyle name="40% - Accent4 11" xfId="339" xr:uid="{7E16F3B6-B2CD-4F98-914E-942740EFE611}"/>
    <cellStyle name="40% - Accent4 11 2" xfId="680" xr:uid="{51BF3923-4213-42ED-BD5C-F1873A5026A0}"/>
    <cellStyle name="40% - Accent4 12" xfId="340" xr:uid="{AFD008FC-AA54-4F03-8DC7-607A64DC1421}"/>
    <cellStyle name="40% - Accent4 12 2" xfId="681" xr:uid="{8F2D2063-6A4E-4203-8E14-00E7A1DF28F0}"/>
    <cellStyle name="40% - Accent4 13" xfId="341" xr:uid="{E76664B9-02B8-43F5-A7F2-3D999DE4A265}"/>
    <cellStyle name="40% - Accent4 13 2" xfId="682" xr:uid="{6980D1AC-6D18-4FE5-A34A-C934913E7228}"/>
    <cellStyle name="40% - Accent4 14" xfId="342" xr:uid="{6FA983C9-897B-4C2A-B303-2AA18D7B7044}"/>
    <cellStyle name="40% - Accent4 14 2" xfId="683" xr:uid="{821C94B3-F318-472C-B9E9-9D7D5AD0F017}"/>
    <cellStyle name="40% - Accent4 15" xfId="343" xr:uid="{E55B4CA5-250D-4F67-98CE-6C6367424399}"/>
    <cellStyle name="40% - Accent4 15 2" xfId="684" xr:uid="{0B810EE6-1B95-4C75-9EF6-01BDCC3AE460}"/>
    <cellStyle name="40% - Accent4 16" xfId="344" xr:uid="{AA62971E-081F-46E6-A44B-C0418796C11B}"/>
    <cellStyle name="40% - Accent4 16 2" xfId="685" xr:uid="{5C7840BC-BDAA-4B04-ABFC-F5C65216342E}"/>
    <cellStyle name="40% - Accent4 17" xfId="486" xr:uid="{1CEE726E-EACC-45E0-8813-5FEB80A9AE59}"/>
    <cellStyle name="40% - Accent4 17 2" xfId="827" xr:uid="{F768598E-98FA-4701-B000-2D7CEDB2389E}"/>
    <cellStyle name="40% - Accent4 18" xfId="487" xr:uid="{9FC7D2DC-0FCB-432F-8CDB-3F9D3B28437A}"/>
    <cellStyle name="40% - Accent4 18 2" xfId="828" xr:uid="{C9576208-F977-40F4-ABF0-52301C554193}"/>
    <cellStyle name="40% - Accent4 19" xfId="488" xr:uid="{6991E683-D3BF-460A-BE39-E536C0F643A3}"/>
    <cellStyle name="40% - Accent4 19 2" xfId="829" xr:uid="{40DBB812-0311-4494-ABDA-128A2EE33587}"/>
    <cellStyle name="40% - Accent4 2" xfId="124" xr:uid="{DE7341AF-7BA1-4A24-8718-A681E20FD629}"/>
    <cellStyle name="40% - Accent4 2 2" xfId="345" xr:uid="{2FD7E9CD-177D-43DB-92BE-972C3414FB27}"/>
    <cellStyle name="40% - Accent4 2 3" xfId="686" xr:uid="{3BC58292-00A6-4227-9CB0-0D3E8B345854}"/>
    <cellStyle name="40% - Accent4 20" xfId="489" xr:uid="{A31195E1-7560-4E5E-B2C4-FE64661281D0}"/>
    <cellStyle name="40% - Accent4 20 2" xfId="830" xr:uid="{FE043D69-32C9-46B4-953E-36FEB6D81DC0}"/>
    <cellStyle name="40% - Accent4 21" xfId="490" xr:uid="{E29BA109-A7F7-45A8-BE8F-4D368ACD8B52}"/>
    <cellStyle name="40% - Accent4 21 2" xfId="831" xr:uid="{C3BE5B24-A199-4F0F-B37D-B85EBCA1DD78}"/>
    <cellStyle name="40% - Accent4 22" xfId="491" xr:uid="{0D057189-F744-4942-8F10-64D2E7EFCA69}"/>
    <cellStyle name="40% - Accent4 22 2" xfId="832" xr:uid="{D5A888EF-BC1C-447D-AEF6-F7B895A683F4}"/>
    <cellStyle name="40% - Accent4 23" xfId="492" xr:uid="{D6BAC1F5-71EA-4046-8252-F2B07ED34270}"/>
    <cellStyle name="40% - Accent4 23 2" xfId="833" xr:uid="{EA53BE09-59C5-4401-A045-73E109BB4831}"/>
    <cellStyle name="40% - Accent4 24" xfId="493" xr:uid="{1DD00908-5ED6-4BC4-94BA-BEF57AB28514}"/>
    <cellStyle name="40% - Accent4 24 2" xfId="834" xr:uid="{0868B792-E1E2-4AB7-AF03-B052B5330062}"/>
    <cellStyle name="40% - Accent4 25" xfId="536" xr:uid="{980EC47B-BE7B-4D44-A98A-6B103D4A67B6}"/>
    <cellStyle name="40% - Accent4 25 2" xfId="877" xr:uid="{9B23D9DC-A781-4192-8E76-69278AB9CE5E}"/>
    <cellStyle name="40% - Accent4 26" xfId="910" xr:uid="{16A84F6E-B54F-4035-A361-A264B1984F0E}"/>
    <cellStyle name="40% - Accent4 27" xfId="911" xr:uid="{EB11D1EF-939B-4B95-A9E0-88E372110856}"/>
    <cellStyle name="40% - Accent4 28" xfId="912" xr:uid="{814374EB-E9FA-4DDB-B71E-A61CD667C534}"/>
    <cellStyle name="40% - Accent4 29" xfId="957" xr:uid="{43879887-C8A6-4EAC-9D8A-BA9899CCB9D1}"/>
    <cellStyle name="40% - Accent4 3" xfId="346" xr:uid="{B5ED057C-5C5F-453F-B5B1-B96A7F19ECA8}"/>
    <cellStyle name="40% - Accent4 3 2" xfId="687" xr:uid="{EC6A13D5-52E3-4846-9D00-ACAF9B10847F}"/>
    <cellStyle name="40% - Accent4 30" xfId="15" xr:uid="{AF34A82C-48C5-4290-AC6E-AF8A41438159}"/>
    <cellStyle name="40% - Accent4 4" xfId="347" xr:uid="{69C1E9D9-180C-4F62-A4B7-7066CB13DD05}"/>
    <cellStyle name="40% - Accent4 4 2" xfId="688" xr:uid="{2137331E-27F7-4A88-BD78-CCFAFE13118D}"/>
    <cellStyle name="40% - Accent4 5" xfId="348" xr:uid="{E8E2C0C8-FFB2-4C4C-B275-BEEB02AB1CBF}"/>
    <cellStyle name="40% - Accent4 5 2" xfId="689" xr:uid="{4C73F1AB-1C81-409B-A923-77F2E13FBCA1}"/>
    <cellStyle name="40% - Accent4 6" xfId="349" xr:uid="{1B4C75BB-2F64-45F6-9C71-8A736BB914B2}"/>
    <cellStyle name="40% - Accent4 6 2" xfId="690" xr:uid="{44603501-027E-44D5-9100-3C35445BC710}"/>
    <cellStyle name="40% - Accent4 7" xfId="350" xr:uid="{1B7D48C9-CEDD-4985-A8C4-1CE160C63064}"/>
    <cellStyle name="40% - Accent4 7 2" xfId="691" xr:uid="{4922B00B-1241-412A-8597-6FD5B1341BAB}"/>
    <cellStyle name="40% - Accent4 8" xfId="351" xr:uid="{01F6A2AB-F870-4BBC-9636-A022E40EC797}"/>
    <cellStyle name="40% - Accent4 8 2" xfId="692" xr:uid="{A439BD83-2759-4935-8108-F3BA8B2C62B6}"/>
    <cellStyle name="40% - Accent4 9" xfId="352" xr:uid="{7B803AD8-53F3-4650-8D6C-746450D430AF}"/>
    <cellStyle name="40% - Accent4 9 2" xfId="693" xr:uid="{6D7A3788-8450-4A80-BB6A-AD9FEC43F42C}"/>
    <cellStyle name="40% - Accent5 10" xfId="353" xr:uid="{6FD04BDF-765F-404E-9244-08C957A29A28}"/>
    <cellStyle name="40% - Accent5 10 2" xfId="694" xr:uid="{165384A4-3F21-4ED9-ABBA-72465EDACA5F}"/>
    <cellStyle name="40% - Accent5 11" xfId="354" xr:uid="{A57B5806-9429-4789-88DC-DD54209C0F27}"/>
    <cellStyle name="40% - Accent5 11 2" xfId="695" xr:uid="{63992149-407A-4105-9C4A-461E596E8152}"/>
    <cellStyle name="40% - Accent5 12" xfId="355" xr:uid="{1E0DF5C3-1F95-49A9-B54B-FF725D58A1CB}"/>
    <cellStyle name="40% - Accent5 12 2" xfId="696" xr:uid="{BA856A78-A7BD-4F5D-9831-8082AA8AA63E}"/>
    <cellStyle name="40% - Accent5 13" xfId="356" xr:uid="{3140ABE4-87B4-460E-80C7-37B3E12D46ED}"/>
    <cellStyle name="40% - Accent5 13 2" xfId="697" xr:uid="{D5FC82D2-0CBF-4992-AFAD-00B16F6344CB}"/>
    <cellStyle name="40% - Accent5 14" xfId="357" xr:uid="{F0471CFB-8EED-48EF-A23B-C84F3BD4FC32}"/>
    <cellStyle name="40% - Accent5 14 2" xfId="698" xr:uid="{55BC0A3A-53C5-4619-B5B2-3DF367FC60FE}"/>
    <cellStyle name="40% - Accent5 15" xfId="358" xr:uid="{66077A6B-EF09-4676-8AEE-E915257EECCC}"/>
    <cellStyle name="40% - Accent5 15 2" xfId="699" xr:uid="{9F5EFE46-7C88-4D0C-AB26-5A77B4AC297E}"/>
    <cellStyle name="40% - Accent5 16" xfId="359" xr:uid="{04259126-8AC5-447E-AD4C-6B6539AA6A4C}"/>
    <cellStyle name="40% - Accent5 16 2" xfId="700" xr:uid="{8D6D790B-15C7-4AE6-BE7C-17536EFE7D0F}"/>
    <cellStyle name="40% - Accent5 17" xfId="494" xr:uid="{09D2DF04-7820-4949-9DA8-BA749043B860}"/>
    <cellStyle name="40% - Accent5 17 2" xfId="835" xr:uid="{1DE40D7B-0643-4375-88B4-1B068ABB5983}"/>
    <cellStyle name="40% - Accent5 18" xfId="495" xr:uid="{A2EABCC3-34E4-4A54-A259-5B3AF3664F7C}"/>
    <cellStyle name="40% - Accent5 18 2" xfId="836" xr:uid="{4B81F377-9686-4E6D-8F6C-6CE9C437C805}"/>
    <cellStyle name="40% - Accent5 19" xfId="496" xr:uid="{C26C9A7B-0868-44E7-B85C-5E85F5F59E36}"/>
    <cellStyle name="40% - Accent5 19 2" xfId="837" xr:uid="{1AB9FAFE-037A-4014-BBB2-6C935B47AC69}"/>
    <cellStyle name="40% - Accent5 2" xfId="125" xr:uid="{D3ECE667-3DB8-4863-BD9E-D70829098E77}"/>
    <cellStyle name="40% - Accent5 2 2" xfId="360" xr:uid="{6571CC9C-329C-404A-9CDB-C1228DB112BE}"/>
    <cellStyle name="40% - Accent5 2 3" xfId="701" xr:uid="{2D758D5E-7376-4BCA-B0E5-4F7BEB6DCE79}"/>
    <cellStyle name="40% - Accent5 20" xfId="497" xr:uid="{3196BC44-9454-43D2-ABB6-645F44831FCA}"/>
    <cellStyle name="40% - Accent5 20 2" xfId="838" xr:uid="{AF5E589F-729A-47AB-9D35-DC2547B23F79}"/>
    <cellStyle name="40% - Accent5 21" xfId="498" xr:uid="{68EF3BFF-A97F-4EBC-B7CE-D04092D7F03B}"/>
    <cellStyle name="40% - Accent5 21 2" xfId="839" xr:uid="{D4A421F3-3766-40D0-A3F5-50B32711BBA0}"/>
    <cellStyle name="40% - Accent5 22" xfId="499" xr:uid="{3E587CCC-91A0-4043-8C5E-FA8D222B64E4}"/>
    <cellStyle name="40% - Accent5 22 2" xfId="840" xr:uid="{57396C9B-4A44-4B3B-AD36-CA967C393087}"/>
    <cellStyle name="40% - Accent5 23" xfId="500" xr:uid="{3A5B4E4D-A119-4BC1-A440-DFD689068B0C}"/>
    <cellStyle name="40% - Accent5 23 2" xfId="841" xr:uid="{2D5BD6B2-0834-488F-BC93-826118105B2C}"/>
    <cellStyle name="40% - Accent5 24" xfId="501" xr:uid="{8CA582E2-A4DE-4A19-B391-3B9EE8B21184}"/>
    <cellStyle name="40% - Accent5 24 2" xfId="842" xr:uid="{D9909B6A-786B-4B8F-BC61-712858834D7C}"/>
    <cellStyle name="40% - Accent5 25" xfId="537" xr:uid="{6C686729-010B-4662-A72D-2EF44F10DA2A}"/>
    <cellStyle name="40% - Accent5 25 2" xfId="878" xr:uid="{5788CE51-6176-4FD6-AA81-FD8A2A5615DE}"/>
    <cellStyle name="40% - Accent5 26" xfId="913" xr:uid="{EE0BDC13-2E6B-4F5F-92B7-BC04C1AEF0C1}"/>
    <cellStyle name="40% - Accent5 27" xfId="914" xr:uid="{A378893B-B042-4B3A-A27C-D42A502E7AA5}"/>
    <cellStyle name="40% - Accent5 28" xfId="915" xr:uid="{C48509FC-1C32-4EE1-BF83-B702E24E50DC}"/>
    <cellStyle name="40% - Accent5 29" xfId="961" xr:uid="{0C8264EE-DE9A-42AF-B851-49102B49075B}"/>
    <cellStyle name="40% - Accent5 3" xfId="361" xr:uid="{BB525DCB-68C1-49C9-A1C2-0E48DC141392}"/>
    <cellStyle name="40% - Accent5 3 2" xfId="702" xr:uid="{3F3934B6-7915-499D-8020-5E825FB3E3A5}"/>
    <cellStyle name="40% - Accent5 30" xfId="16" xr:uid="{4AB06CAB-E223-4255-B227-F0E2E28A7666}"/>
    <cellStyle name="40% - Accent5 4" xfId="362" xr:uid="{20EEDD07-8326-4245-82CF-089147ECDA8F}"/>
    <cellStyle name="40% - Accent5 4 2" xfId="703" xr:uid="{F09DCC94-8ED8-4E11-B3AD-017BC2846A67}"/>
    <cellStyle name="40% - Accent5 5" xfId="363" xr:uid="{89C999CA-75DF-44EC-AF85-443DF1C04E2E}"/>
    <cellStyle name="40% - Accent5 5 2" xfId="704" xr:uid="{7DB5FF30-0011-4BDD-B7FE-8F92DB83DFCB}"/>
    <cellStyle name="40% - Accent5 6" xfId="364" xr:uid="{370EAE96-936F-453E-92FE-B47CB530A366}"/>
    <cellStyle name="40% - Accent5 6 2" xfId="705" xr:uid="{527C38DF-9415-406C-A942-DE4D1C41CD6B}"/>
    <cellStyle name="40% - Accent5 7" xfId="365" xr:uid="{B2E89109-0ABD-4248-9AC4-C1F4A003C3B3}"/>
    <cellStyle name="40% - Accent5 7 2" xfId="706" xr:uid="{B251DA7D-B78B-4F61-BC16-06F44F41D6F5}"/>
    <cellStyle name="40% - Accent5 8" xfId="366" xr:uid="{BA693DCD-D2CD-4430-A640-99C1D2C6E23A}"/>
    <cellStyle name="40% - Accent5 8 2" xfId="707" xr:uid="{0E2EBC66-AA8D-4DB6-985E-1867A7F608C1}"/>
    <cellStyle name="40% - Accent5 9" xfId="367" xr:uid="{295FF7FE-E02F-451A-997B-3C7FBE989796}"/>
    <cellStyle name="40% - Accent5 9 2" xfId="708" xr:uid="{46121CA0-1D36-4385-BFE8-60E67638CC5E}"/>
    <cellStyle name="40% - Accent6 10" xfId="368" xr:uid="{2035018C-B614-4389-ACC6-87B050A49F2E}"/>
    <cellStyle name="40% - Accent6 10 2" xfId="709" xr:uid="{76FDE143-4D34-4D87-9324-282608BF3208}"/>
    <cellStyle name="40% - Accent6 11" xfId="369" xr:uid="{9D4A405C-D1D6-4E49-8DE7-44F0F9AAE2D3}"/>
    <cellStyle name="40% - Accent6 11 2" xfId="710" xr:uid="{DD5CFEE5-8280-4CAC-B756-FA20B057BA61}"/>
    <cellStyle name="40% - Accent6 12" xfId="370" xr:uid="{C66765CB-F893-4D6E-AE80-844D1816F972}"/>
    <cellStyle name="40% - Accent6 12 2" xfId="711" xr:uid="{31D52AC5-F21F-4394-948E-441C08035B84}"/>
    <cellStyle name="40% - Accent6 13" xfId="371" xr:uid="{ABC7A3D8-CC0F-444C-A87C-3A1CE199004C}"/>
    <cellStyle name="40% - Accent6 13 2" xfId="712" xr:uid="{03D237F5-72F1-4C81-AABD-BF79CDADF8AA}"/>
    <cellStyle name="40% - Accent6 14" xfId="372" xr:uid="{FDA34B44-EC4F-442B-B7A7-36BF182CEA04}"/>
    <cellStyle name="40% - Accent6 14 2" xfId="713" xr:uid="{4AF8F75C-6D50-4CC3-BC4C-D50428C7C12D}"/>
    <cellStyle name="40% - Accent6 15" xfId="373" xr:uid="{B639D98A-FA98-42A5-AD92-2F4E0CA15BCC}"/>
    <cellStyle name="40% - Accent6 15 2" xfId="714" xr:uid="{8D009CF9-1EBA-483E-B588-7A891A57EF5D}"/>
    <cellStyle name="40% - Accent6 16" xfId="374" xr:uid="{D93BDDB1-F110-4F9B-9B44-E6186D5D584A}"/>
    <cellStyle name="40% - Accent6 16 2" xfId="715" xr:uid="{3F5A12EE-7CFB-41DF-8DDD-DAFE4DA9E6B7}"/>
    <cellStyle name="40% - Accent6 17" xfId="502" xr:uid="{20A2D108-DDAF-410C-A9DE-A154585F2EA6}"/>
    <cellStyle name="40% - Accent6 17 2" xfId="843" xr:uid="{6CABFF91-0FDC-444B-907A-8E31AE06E237}"/>
    <cellStyle name="40% - Accent6 18" xfId="503" xr:uid="{62F11809-1C49-41A3-92C4-0500162C7F7E}"/>
    <cellStyle name="40% - Accent6 18 2" xfId="844" xr:uid="{2941D5AC-813C-4C82-A149-3E321D8D7FCE}"/>
    <cellStyle name="40% - Accent6 19" xfId="504" xr:uid="{BE3C5B6B-0D26-4635-BDCF-7BCC8AE5D753}"/>
    <cellStyle name="40% - Accent6 19 2" xfId="845" xr:uid="{1260C6E4-E115-4F23-B9C4-B1AE04E927CE}"/>
    <cellStyle name="40% - Accent6 2" xfId="126" xr:uid="{D7856BAA-F328-41A9-BA39-990B58C58358}"/>
    <cellStyle name="40% - Accent6 2 2" xfId="375" xr:uid="{DCCC9C88-7A0F-4EB1-A6F4-C931E127FC62}"/>
    <cellStyle name="40% - Accent6 2 3" xfId="716" xr:uid="{3FC9D63C-8A6E-42F4-B801-1CB2D7D25E16}"/>
    <cellStyle name="40% - Accent6 20" xfId="505" xr:uid="{155870FD-9789-4C3F-B13D-467FD48D07A7}"/>
    <cellStyle name="40% - Accent6 20 2" xfId="846" xr:uid="{59E87551-5262-48A4-B647-DEC2CC7F9722}"/>
    <cellStyle name="40% - Accent6 21" xfId="506" xr:uid="{86F4B5C4-F098-41FC-8F7D-9EAA844FFD21}"/>
    <cellStyle name="40% - Accent6 21 2" xfId="847" xr:uid="{8669CC00-5A34-45CA-B19F-3AC44F161F2B}"/>
    <cellStyle name="40% - Accent6 22" xfId="507" xr:uid="{B04F56C5-9E4F-4D37-8E3F-3363266B5688}"/>
    <cellStyle name="40% - Accent6 22 2" xfId="848" xr:uid="{F09C5560-0BC3-4873-9565-C12DF3B7BB74}"/>
    <cellStyle name="40% - Accent6 23" xfId="508" xr:uid="{8BB54312-6172-4ED0-88BE-F8E97BE544A0}"/>
    <cellStyle name="40% - Accent6 23 2" xfId="849" xr:uid="{0D675C22-256C-4706-AA34-E9865ADAB41D}"/>
    <cellStyle name="40% - Accent6 24" xfId="509" xr:uid="{533A68EB-2840-47B2-A1E7-F328EC8E638E}"/>
    <cellStyle name="40% - Accent6 24 2" xfId="850" xr:uid="{590B1FD8-754C-4F33-A60E-CB457B87D14A}"/>
    <cellStyle name="40% - Accent6 25" xfId="538" xr:uid="{32FC01E1-B93B-4F37-BCB3-52483DF2AD98}"/>
    <cellStyle name="40% - Accent6 25 2" xfId="879" xr:uid="{684B7DAC-2C09-4B37-A434-ED2598EF5F42}"/>
    <cellStyle name="40% - Accent6 26" xfId="916" xr:uid="{5A9E39AB-EF91-4605-94AC-D6D9AF46D651}"/>
    <cellStyle name="40% - Accent6 27" xfId="917" xr:uid="{F113BC30-53B3-4067-AA0D-1F75047FB412}"/>
    <cellStyle name="40% - Accent6 28" xfId="918" xr:uid="{56F17276-1A5D-4776-844E-2F83E0301B2C}"/>
    <cellStyle name="40% - Accent6 29" xfId="965" xr:uid="{AB908AA9-9B6F-472B-9F5D-CE351D9A9002}"/>
    <cellStyle name="40% - Accent6 3" xfId="376" xr:uid="{2B604347-F42E-41E0-BD81-DE638724F26C}"/>
    <cellStyle name="40% - Accent6 3 2" xfId="717" xr:uid="{07391686-9053-4F9B-ABA4-18F8A2EB03A6}"/>
    <cellStyle name="40% - Accent6 30" xfId="17" xr:uid="{E300AF31-C740-47FA-AEAE-4CBFDFFEF0F4}"/>
    <cellStyle name="40% - Accent6 4" xfId="377" xr:uid="{692585D0-BD49-43F1-9CEB-D088C5CF2A71}"/>
    <cellStyle name="40% - Accent6 4 2" xfId="718" xr:uid="{025AD9F5-AE21-4AA3-B311-5CE136D89012}"/>
    <cellStyle name="40% - Accent6 5" xfId="378" xr:uid="{AC09D945-1AE7-4372-AEC1-7935413736B1}"/>
    <cellStyle name="40% - Accent6 5 2" xfId="719" xr:uid="{CE0C3AB4-5EC5-48C2-B210-06ADFD64CCE0}"/>
    <cellStyle name="40% - Accent6 6" xfId="379" xr:uid="{439252A1-D640-4367-9057-A82B1BA1FFE1}"/>
    <cellStyle name="40% - Accent6 6 2" xfId="720" xr:uid="{87F093AC-DED0-4703-82CD-25A65EFE2AE4}"/>
    <cellStyle name="40% - Accent6 7" xfId="380" xr:uid="{7050F4D6-9957-45B3-8A7C-914073250023}"/>
    <cellStyle name="40% - Accent6 7 2" xfId="721" xr:uid="{A13C50C9-2426-47FA-BF2A-B49C8D44A53B}"/>
    <cellStyle name="40% - Accent6 8" xfId="381" xr:uid="{DB67114F-6E2E-4BED-8BA8-E01403455C55}"/>
    <cellStyle name="40% - Accent6 8 2" xfId="722" xr:uid="{E13B7A16-243D-48C0-80F3-1BCA0BEDEFD5}"/>
    <cellStyle name="40% - Accent6 9" xfId="382" xr:uid="{AEE62550-2907-4C0C-9CB0-ACC610518F27}"/>
    <cellStyle name="40% - Accent6 9 2" xfId="723" xr:uid="{B2980D88-EC17-45E2-A63D-368EDF386F87}"/>
    <cellStyle name="60% - Accent1 2" xfId="127" xr:uid="{4A165DBC-3BC6-4C71-A9F7-2A3250C18B87}"/>
    <cellStyle name="60% - Accent1 3" xfId="946" xr:uid="{82950A13-E3F3-4A96-9F47-6FA225DA41B7}"/>
    <cellStyle name="60% - Accent1 4" xfId="18" xr:uid="{971C930D-0497-41C3-9611-F87F879120B4}"/>
    <cellStyle name="60% - Accent2 2" xfId="128" xr:uid="{9E809D0C-B135-478C-8A6E-911B70803E0F}"/>
    <cellStyle name="60% - Accent2 3" xfId="950" xr:uid="{7B197685-0CA0-477F-835E-1F87EA506723}"/>
    <cellStyle name="60% - Accent2 4" xfId="19" xr:uid="{9452708D-08C2-4694-AD32-3E3972F11A82}"/>
    <cellStyle name="60% - Accent3 2" xfId="129" xr:uid="{CB7F0492-2092-412B-8DA8-FE1A962CB4CE}"/>
    <cellStyle name="60% - Accent3 3" xfId="954" xr:uid="{A202EA8A-C05E-49F6-AEBC-DF45EACDD246}"/>
    <cellStyle name="60% - Accent3 4" xfId="20" xr:uid="{4154685B-A98D-420E-9506-73F35CA076AD}"/>
    <cellStyle name="60% - Accent4 2" xfId="130" xr:uid="{B8A8DEA7-7957-4DA9-A46C-B810CA54728D}"/>
    <cellStyle name="60% - Accent4 3" xfId="958" xr:uid="{7717BA97-F915-47D4-9445-5FEFF4D2B0EA}"/>
    <cellStyle name="60% - Accent4 4" xfId="21" xr:uid="{290EF348-F8F4-45AA-8C59-2653A46FC58C}"/>
    <cellStyle name="60% - Accent5 2" xfId="131" xr:uid="{453C893E-9459-43FC-9207-91420E4C9D93}"/>
    <cellStyle name="60% - Accent5 3" xfId="962" xr:uid="{86422816-59E2-447C-B15D-25028E108292}"/>
    <cellStyle name="60% - Accent5 4" xfId="22" xr:uid="{BCAFA58A-144E-4C85-A354-1E3C32A6CDE4}"/>
    <cellStyle name="60% - Accent6 2" xfId="132" xr:uid="{60BB0A62-2085-425A-8BFD-13E1563D4021}"/>
    <cellStyle name="60% - Accent6 3" xfId="966" xr:uid="{EE0C57AA-2261-4741-B16E-EA8BCAFC744E}"/>
    <cellStyle name="60% - Accent6 4" xfId="23" xr:uid="{A4040229-8758-4BC5-9244-DE76DA53016F}"/>
    <cellStyle name="Accent1 2" xfId="133" xr:uid="{22C39FD0-AF3F-41BD-B955-E379284EEC8E}"/>
    <cellStyle name="Accent1 3" xfId="943" xr:uid="{C31E70A3-FD10-49FE-9316-8569A7CA2554}"/>
    <cellStyle name="Accent1 4" xfId="24" xr:uid="{22B989F4-E4C7-4583-9405-658FB849AC80}"/>
    <cellStyle name="Accent2 2" xfId="134" xr:uid="{293D1E61-3252-40AE-9A36-CD1C739C4A43}"/>
    <cellStyle name="Accent2 3" xfId="947" xr:uid="{078EAB21-7FBF-44A2-B337-8D0C86FAF00F}"/>
    <cellStyle name="Accent2 4" xfId="25" xr:uid="{E257C8B7-B438-4A4B-A765-1EFCBC35813A}"/>
    <cellStyle name="Accent3 2" xfId="135" xr:uid="{AC6DDF8A-0991-40B3-867C-DFCF8B77BE39}"/>
    <cellStyle name="Accent3 3" xfId="951" xr:uid="{8B5D70C0-9038-4A81-92A3-A7B3B51F90A7}"/>
    <cellStyle name="Accent3 4" xfId="26" xr:uid="{3A72B66D-1D1F-498F-ACD7-DCDAEB83CE3A}"/>
    <cellStyle name="Accent4 2" xfId="136" xr:uid="{B753E966-3CE6-4200-957C-6B0519D7A72D}"/>
    <cellStyle name="Accent4 3" xfId="955" xr:uid="{A8AE97DD-305B-4B6A-9953-800DEED58FFD}"/>
    <cellStyle name="Accent4 4" xfId="27" xr:uid="{DB7873E1-ED75-4977-8F44-6C91B2FFB5E7}"/>
    <cellStyle name="Accent5 2" xfId="137" xr:uid="{9F2B5857-1CEE-4EE4-BC89-5925CAA5DD81}"/>
    <cellStyle name="Accent5 3" xfId="959" xr:uid="{7C7D8AED-7D06-4ADE-8572-8C2F228B1A92}"/>
    <cellStyle name="Accent5 4" xfId="28" xr:uid="{148944FF-DDF2-498B-BBC5-E9972C923EF3}"/>
    <cellStyle name="Accent6 2" xfId="138" xr:uid="{A8C46759-7D4B-4E90-A544-7152113AB17E}"/>
    <cellStyle name="Accent6 3" xfId="963" xr:uid="{BAF3801E-6594-4392-ABC8-9949752D7055}"/>
    <cellStyle name="Accent6 4" xfId="29" xr:uid="{7B0FFCBF-4276-4807-B9EF-98F91895CE74}"/>
    <cellStyle name="Bad 2" xfId="139" xr:uid="{C8604DA5-7A94-4CCD-968D-CAC6C342234B}"/>
    <cellStyle name="Bad 3" xfId="932" xr:uid="{DCAA93F0-AEE3-4CA5-A588-493385C64466}"/>
    <cellStyle name="Bad 4" xfId="30" xr:uid="{348D841C-9EF6-4E71-BAFA-2E66480FDCDE}"/>
    <cellStyle name="Calculation 2" xfId="140" xr:uid="{05F50A02-5940-49C0-96B6-5D69F1B4B8B2}"/>
    <cellStyle name="Calculation 3" xfId="936" xr:uid="{6BD88B0C-D652-431A-84C3-295996492F34}"/>
    <cellStyle name="Calculation 4" xfId="31" xr:uid="{FEA78245-E56F-467F-AD2C-7CF8DF4E92FB}"/>
    <cellStyle name="Check Cell 2" xfId="141" xr:uid="{2371928F-7A50-496F-BC4F-EEE71873FD7B}"/>
    <cellStyle name="Check Cell 3" xfId="938" xr:uid="{E7193A96-BD47-4E9F-8CDA-8B30A4C3B56E}"/>
    <cellStyle name="Check Cell 4" xfId="32" xr:uid="{FBB00BFD-0EA9-4911-B383-6DE8DA579A5A}"/>
    <cellStyle name="Comma [0] 2" xfId="975" xr:uid="{A54BDEE3-8E49-42A2-929A-18FE566FCCA1}"/>
    <cellStyle name="Comma 10" xfId="990" xr:uid="{2BF07B3F-EBEF-483B-804D-336C0E2249FC}"/>
    <cellStyle name="Comma 11" xfId="993" xr:uid="{A79EF3DB-99EA-43F0-AC88-537196BE884F}"/>
    <cellStyle name="Comma 12" xfId="998" xr:uid="{50F47710-6AA3-46AD-A5AA-15FD11649590}"/>
    <cellStyle name="Comma 13" xfId="1000" xr:uid="{D36A2807-FA8B-4072-BE7E-E3A46E69BB96}"/>
    <cellStyle name="Comma 13 2" xfId="1020" xr:uid="{27B3F993-3324-41B8-8FF1-7E81C5FE1E87}"/>
    <cellStyle name="Comma 14" xfId="1016" xr:uid="{83042085-FAA9-4DFD-A044-4D0FB97C63FF}"/>
    <cellStyle name="Comma 15" xfId="1003" xr:uid="{C4376B34-17BA-42C0-8A02-452DA81BD8D2}"/>
    <cellStyle name="Comma 16" xfId="1009" xr:uid="{8CFB5F1C-EA02-4557-87D5-D04B4880A30A}"/>
    <cellStyle name="Comma 17" xfId="1015" xr:uid="{E4FA9B3F-5822-49CB-8DC9-9F1443E9D82E}"/>
    <cellStyle name="Comma 18" xfId="1004" xr:uid="{950053EA-EEFE-4EFB-88D8-5EA932F0E507}"/>
    <cellStyle name="Comma 19" xfId="1017" xr:uid="{BCCE28BE-E23F-4E4F-B460-39D367327374}"/>
    <cellStyle name="Comma 2" xfId="2" xr:uid="{61E9D275-68DA-4B8F-9875-8923EA569696}"/>
    <cellStyle name="Comma 2 2" xfId="5" xr:uid="{67FB906D-CBC2-4AF8-8DFF-00BF40B4C78B}"/>
    <cellStyle name="Comma 2 3" xfId="102" xr:uid="{F3541F1C-4F44-40B3-AD8C-90A7296D0D70}"/>
    <cellStyle name="Comma 2 3 2" xfId="113" xr:uid="{6CD3C9DD-289D-49EE-BFAE-DB2D0BC27B1A}"/>
    <cellStyle name="Comma 2 3 2 2" xfId="195" xr:uid="{5C9DC5FE-4A3E-4465-BDAF-16A97664E652}"/>
    <cellStyle name="Comma 2 3 2 3" xfId="175" xr:uid="{B0A094F6-1020-4779-B021-2A78499126C8}"/>
    <cellStyle name="Comma 2 3 3" xfId="186" xr:uid="{4E503BD9-28D4-47B1-AE4A-648F01B7C9C2}"/>
    <cellStyle name="Comma 2 3 4" xfId="166" xr:uid="{B1F9210B-E956-436D-82D1-F602469654E8}"/>
    <cellStyle name="Comma 3" xfId="33" xr:uid="{0BCD71F6-EF15-4415-8857-132E96B24CF9}"/>
    <cellStyle name="Comma 3 2" xfId="67" xr:uid="{4DA312FD-4D9F-4913-A4CD-B37395FE92C9}"/>
    <cellStyle name="Comma 3 3" xfId="96" xr:uid="{A3B27C9F-FE9A-466C-A960-FDD3105EA7CB}"/>
    <cellStyle name="Comma 3 3 2" xfId="108" xr:uid="{264B1AB7-6DA9-4BAE-82AD-F3AA22592D0B}"/>
    <cellStyle name="Comma 3 3 2 2" xfId="190" xr:uid="{32B49E6E-13D5-4DA9-A3D0-578243861543}"/>
    <cellStyle name="Comma 3 3 2 3" xfId="170" xr:uid="{667AA081-82AE-4A27-81D4-7FA9002760B7}"/>
    <cellStyle name="Comma 3 3 3" xfId="181" xr:uid="{6081FB23-78D3-46F7-A50A-292502A3E4CD}"/>
    <cellStyle name="Comma 3 3 4" xfId="161" xr:uid="{197AC067-9C81-4789-9A86-8F0D2F8D3EC9}"/>
    <cellStyle name="Comma 37" xfId="995" xr:uid="{655E413F-9BF6-4964-AB3D-940231849F9A}"/>
    <cellStyle name="Comma 4" xfId="158" xr:uid="{E2F4225A-AF32-4698-BDCF-87C51D4A3C22}"/>
    <cellStyle name="Comma 4 2" xfId="198" xr:uid="{88E177B4-567C-4A18-92D0-B03046430189}"/>
    <cellStyle name="Comma 4 3" xfId="178" xr:uid="{5264AB14-FF78-4DAA-9E4E-A43AD3512D29}"/>
    <cellStyle name="Comma 5" xfId="974" xr:uid="{6986AAF7-665E-4AE7-9B20-D33A2C835C71}"/>
    <cellStyle name="Comma 6" xfId="978" xr:uid="{0AED1D57-ED2A-498D-AD83-0352FD96885F}"/>
    <cellStyle name="Comma 7" xfId="983" xr:uid="{1F4208D8-7CC4-4570-99CE-66C20AEC1B37}"/>
    <cellStyle name="Comma 8" xfId="986" xr:uid="{483FC78F-F1BC-4A89-AC3D-D1496EB98C78}"/>
    <cellStyle name="Comma 9" xfId="988" xr:uid="{A89B1602-2316-4C17-B9B6-13FF0B0F82D1}"/>
    <cellStyle name="Currency [0] 2" xfId="973" xr:uid="{B7C35601-0BC5-48A3-BA87-7F4242DEE0F1}"/>
    <cellStyle name="Currency 10" xfId="992" xr:uid="{14FF94DC-E0EC-4F49-BFFD-E854C08FA9A6}"/>
    <cellStyle name="Currency 11" xfId="1001" xr:uid="{D30545B1-A7C7-445F-8FDE-00CDBE47D1B2}"/>
    <cellStyle name="Currency 12" xfId="1011" xr:uid="{D6F691E7-CA64-488E-829A-E987DE94E51A}"/>
    <cellStyle name="Currency 13" xfId="996" xr:uid="{EBF37169-DA9E-4FD9-BB36-D08AC1EDCA9D}"/>
    <cellStyle name="Currency 14" xfId="1010" xr:uid="{5C95499B-E399-4881-8BB5-64809A9FE11A}"/>
    <cellStyle name="Currency 15" xfId="89" xr:uid="{1322AF30-A26A-4BB2-A116-82DB81849CAF}"/>
    <cellStyle name="Currency 16" xfId="1005" xr:uid="{DE6FCBC4-63A7-4348-B55F-5DE230631D98}"/>
    <cellStyle name="Currency 17" xfId="1013" xr:uid="{A148601A-8775-4BAF-9BE5-4D727D020223}"/>
    <cellStyle name="Currency 18" xfId="1014" xr:uid="{C914251B-FA9B-4C21-98E0-78B5D36348BD}"/>
    <cellStyle name="Currency 2" xfId="4" xr:uid="{1391D62D-6B60-4427-B1BC-92F7F20D6FE3}"/>
    <cellStyle name="Currency 2 2" xfId="90" xr:uid="{5919CA08-6457-44EE-9DBA-7FCE88C21BB1}"/>
    <cellStyle name="Currency 2 3" xfId="34" xr:uid="{CC8DDCFE-D16F-4E9B-B119-1605BD59CEC1}"/>
    <cellStyle name="Currency 3" xfId="35" xr:uid="{5F0E65DB-88EC-4000-8057-A8ABE4B415DF}"/>
    <cellStyle name="Currency 3 2" xfId="68" xr:uid="{AFD9DC53-A15F-4407-AD63-2830317D5383}"/>
    <cellStyle name="Currency 3 3" xfId="98" xr:uid="{E1A88248-E950-4139-9380-692C9B30AF5B}"/>
    <cellStyle name="Currency 3 3 2" xfId="110" xr:uid="{798F0CE4-E42B-4610-B201-ECDB4C0CA622}"/>
    <cellStyle name="Currency 3 3 2 2" xfId="192" xr:uid="{678F3F27-F2B1-4E41-9C4B-D65ADF24021C}"/>
    <cellStyle name="Currency 3 3 2 3" xfId="172" xr:uid="{3DB2F447-8C51-44CB-B995-0BE4023EFB84}"/>
    <cellStyle name="Currency 3 3 3" xfId="183" xr:uid="{DAE66791-3695-43A3-93F2-B90E40F15E99}"/>
    <cellStyle name="Currency 3 3 4" xfId="163" xr:uid="{2B160D3B-8B1A-4235-B9E6-265ED4513DD0}"/>
    <cellStyle name="Currency 4" xfId="972" xr:uid="{191A7516-31DA-4A55-9782-A662A5E53A28}"/>
    <cellStyle name="Currency 5" xfId="977" xr:uid="{B088EE26-59D0-437F-A73F-2CAA9685F9E1}"/>
    <cellStyle name="Currency 6" xfId="981" xr:uid="{3819AF4D-0F46-4010-881D-E7FCA8E40147}"/>
    <cellStyle name="Currency 7" xfId="984" xr:uid="{CF0AC37E-F6E6-4C1A-BCDF-6BB2F565EA6E}"/>
    <cellStyle name="Currency 8" xfId="987" xr:uid="{6983129E-6837-4EB2-B660-39907D7227FE}"/>
    <cellStyle name="Currency 9" xfId="989" xr:uid="{0ECA0E24-E2E7-4AF8-BAE0-5123498395AC}"/>
    <cellStyle name="Explanatory Text 2" xfId="142" xr:uid="{7CF0BB07-E43F-413B-BA13-DDA73AC6AB62}"/>
    <cellStyle name="Explanatory Text 3" xfId="941" xr:uid="{2EB4C771-9967-4838-BE69-5CA22F1406D7}"/>
    <cellStyle name="Explanatory Text 4" xfId="36" xr:uid="{B260FCC5-337F-410D-BDE5-B1FDE5489C90}"/>
    <cellStyle name="Good 2" xfId="143" xr:uid="{AE4D5291-720D-4429-B015-DBFD5E87EA5B}"/>
    <cellStyle name="Good 3" xfId="931" xr:uid="{80163403-BB15-4AF0-A68A-6A6F1B41E4FF}"/>
    <cellStyle name="Good 4" xfId="37" xr:uid="{AF53421D-61F1-4283-B43B-6030247A30AD}"/>
    <cellStyle name="Heading 1 2" xfId="144" xr:uid="{E1ED7EF7-4E0D-464B-B19C-7B00BC13F5EE}"/>
    <cellStyle name="Heading 1 3" xfId="927" xr:uid="{A3F9F93D-3F81-4C60-AF90-68BA7A82B190}"/>
    <cellStyle name="Heading 1 4" xfId="38" xr:uid="{4C88F9BE-5A1C-446A-A15E-51094A941350}"/>
    <cellStyle name="Heading 2 2" xfId="145" xr:uid="{C040EABE-4DD9-457E-B120-359051CB2AEE}"/>
    <cellStyle name="Heading 2 3" xfId="928" xr:uid="{E0B935DE-0175-4AB5-84A0-F1A7E656D833}"/>
    <cellStyle name="Heading 2 4" xfId="39" xr:uid="{146F25FD-D637-4E06-AE16-D138FABA92E6}"/>
    <cellStyle name="Heading 3 2" xfId="146" xr:uid="{1447A459-C2C6-4D90-9B8D-3F65B9FA271B}"/>
    <cellStyle name="Heading 3 3" xfId="929" xr:uid="{A42DA5BC-56AA-4D13-97F6-653F0B199150}"/>
    <cellStyle name="Heading 3 4" xfId="40" xr:uid="{ECFEF9D4-4480-43DD-BC91-F31828A117DD}"/>
    <cellStyle name="Heading 4 2" xfId="147" xr:uid="{245353EC-3D0E-41EC-9077-9213BE57B38F}"/>
    <cellStyle name="Heading 4 3" xfId="930" xr:uid="{1EDE2682-89CC-43BA-BBEE-B796AE36E8E1}"/>
    <cellStyle name="Heading 4 4" xfId="41" xr:uid="{9F4B4CC6-C4D5-4FF1-87AE-99905F2166AC}"/>
    <cellStyle name="Hyperlink 2" xfId="91" xr:uid="{8D35A0D1-BDB5-4F59-985A-B925E6DD3AAC}"/>
    <cellStyle name="Hyperlink 2 2" xfId="95" xr:uid="{4DEAF16C-35BC-4B64-B9F1-AECEB2A2DBB9}"/>
    <cellStyle name="Hyperlink 3" xfId="88" xr:uid="{5E12226C-EA35-41CE-A8DC-A8476EA0745F}"/>
    <cellStyle name="Input 2" xfId="148" xr:uid="{DB8C025D-302D-4D24-A428-B8D38F3363D2}"/>
    <cellStyle name="Input 3" xfId="934" xr:uid="{14DEF95E-1850-43A6-B397-6284B3F5E789}"/>
    <cellStyle name="Input 4" xfId="42" xr:uid="{000523F1-771C-4901-A44A-1E5EB691DA29}"/>
    <cellStyle name="Linked Cell 2" xfId="149" xr:uid="{DABE9E28-1CB1-4D6F-A498-954006CC37CB}"/>
    <cellStyle name="Linked Cell 3" xfId="937" xr:uid="{D377F0F1-41AF-4772-AE20-4E18813343AD}"/>
    <cellStyle name="Linked Cell 4" xfId="43" xr:uid="{932B9711-C743-44BE-846D-4F87809D4A87}"/>
    <cellStyle name="Neutral 2" xfId="150" xr:uid="{315ACE3D-7384-454B-B31C-C86182EA9047}"/>
    <cellStyle name="Neutral 3" xfId="933" xr:uid="{68D69835-F328-4D02-B161-B8BDE689466E}"/>
    <cellStyle name="Neutral 4" xfId="44" xr:uid="{B98B7664-00CE-4072-B54F-B8CBFC3092C3}"/>
    <cellStyle name="Normal" xfId="0" builtinId="0"/>
    <cellStyle name="Normal - Style1" xfId="45" xr:uid="{016D58CF-1F33-43F7-9FBC-2F76EE731538}"/>
    <cellStyle name="Normal - Style1 2" xfId="79" xr:uid="{76DDCCB6-5854-4CA3-A75F-BB05E92ED1AE}"/>
    <cellStyle name="Normal - Style2" xfId="46" xr:uid="{5E21FA6D-C3F7-4326-A377-E4E5B83072D1}"/>
    <cellStyle name="Normal - Style2 2" xfId="80" xr:uid="{9DB43A92-FD33-45F8-8E77-97367EAA9FAF}"/>
    <cellStyle name="Normal - Style3" xfId="47" xr:uid="{1EF0E16B-C942-4BC8-8EDA-D43953137FE7}"/>
    <cellStyle name="Normal - Style3 2" xfId="81" xr:uid="{6167437E-F289-4297-8A7C-8BB9F127B564}"/>
    <cellStyle name="Normal - Style4" xfId="48" xr:uid="{38B23F7A-2A1B-436F-8520-9BBB590DA15D}"/>
    <cellStyle name="Normal - Style4 2" xfId="82" xr:uid="{05F10F03-0648-4689-B3A8-6439BF53CEA7}"/>
    <cellStyle name="Normal - Style5" xfId="49" xr:uid="{6412CF07-BA36-4ECC-9C78-79A87FEC2993}"/>
    <cellStyle name="Normal - Style5 2" xfId="83" xr:uid="{353768F3-C20E-4623-8BAD-3CC01B8010DB}"/>
    <cellStyle name="Normal - Style6" xfId="50" xr:uid="{D1C082C4-2697-499E-9E05-070FDD254F09}"/>
    <cellStyle name="Normal - Style6 2" xfId="84" xr:uid="{856AF7AA-1BBA-44D6-AE9B-B9904B5A8E15}"/>
    <cellStyle name="Normal - Style7" xfId="51" xr:uid="{BEBE9AF2-229A-461A-B880-B600902A96D4}"/>
    <cellStyle name="Normal - Style7 2" xfId="85" xr:uid="{697FC1C6-B0E5-4821-A6C1-420CF2B48F54}"/>
    <cellStyle name="Normal - Style8" xfId="52" xr:uid="{BDBE075E-CCC3-4595-A046-F82E70CE2E97}"/>
    <cellStyle name="Normal - Style8 2" xfId="86" xr:uid="{66F4C038-672B-4BA1-9318-73625B65DB17}"/>
    <cellStyle name="Normal 10" xfId="77" xr:uid="{5718BB88-BB67-44E5-8D94-B77CE3B3F976}"/>
    <cellStyle name="Normal 10 2" xfId="383" xr:uid="{3B66A712-C119-42F8-9A10-0509004828A7}"/>
    <cellStyle name="Normal 10 3" xfId="724" xr:uid="{C8BDF34A-C6B3-490E-9CC0-6541EC9127A6}"/>
    <cellStyle name="Normal 11" xfId="78" xr:uid="{CB2578A6-63AD-43D3-AB96-FC32D9BD97FE}"/>
    <cellStyle name="Normal 11 2" xfId="104" xr:uid="{C5A38DF1-046C-40F6-9A33-0A2FDC79F095}"/>
    <cellStyle name="Normal 11 3" xfId="384" xr:uid="{7F56B92C-9AAE-4457-A114-BF26AF69B3EC}"/>
    <cellStyle name="Normal 11 4" xfId="725" xr:uid="{9D80CD5F-602D-4CC8-867B-8A44C5911E68}"/>
    <cellStyle name="Normal 12" xfId="87" xr:uid="{EADDDC01-988D-4109-B501-8C02055DE5FB}"/>
    <cellStyle name="Normal 12 2" xfId="105" xr:uid="{5286908F-8E85-42EC-99A0-9502A548D59C}"/>
    <cellStyle name="Normal 12 3" xfId="385" xr:uid="{923B0B76-94F5-4EE9-A7AC-55BC8EF0A1B5}"/>
    <cellStyle name="Normal 12 4" xfId="726" xr:uid="{572FE680-216E-4159-879F-A09ADFAE54A5}"/>
    <cellStyle name="Normal 13" xfId="157" xr:uid="{1D7DB87D-DE89-41D3-8771-D4D9FE6591AA}"/>
    <cellStyle name="Normal 13 2" xfId="197" xr:uid="{B9E1CE32-E97D-4EB5-8475-D9935F0029AE}"/>
    <cellStyle name="Normal 13 3" xfId="177" xr:uid="{031E0F29-94AC-4AE3-81D5-A38C3D862D80}"/>
    <cellStyle name="Normal 13 4" xfId="386" xr:uid="{24EDDE43-1642-4CA9-A1A3-F32869BBC5E0}"/>
    <cellStyle name="Normal 13 5" xfId="727" xr:uid="{853C0782-88D8-48F2-8FDA-BF0638C64B22}"/>
    <cellStyle name="Normal 14" xfId="387" xr:uid="{C2F15708-9884-4A3A-8BD5-AC2F6D2D0E69}"/>
    <cellStyle name="Normal 14 2" xfId="728" xr:uid="{00BAA1BA-BD26-4130-B148-135519133646}"/>
    <cellStyle name="Normal 15" xfId="388" xr:uid="{22C8F553-D920-48E9-B162-F88A909841FA}"/>
    <cellStyle name="Normal 15 2" xfId="729" xr:uid="{CE074DB7-8AF1-48EF-B340-2AD527C0AC74}"/>
    <cellStyle name="Normal 16" xfId="389" xr:uid="{35FB8651-3483-49E8-974A-E6D206A39584}"/>
    <cellStyle name="Normal 16 2" xfId="730" xr:uid="{E237C914-16D5-4D2C-B4D5-B9F77D02686C}"/>
    <cellStyle name="Normal 17" xfId="390" xr:uid="{29E789B9-4AB9-497C-AEFC-80DAEB44E517}"/>
    <cellStyle name="Normal 17 2" xfId="731" xr:uid="{F7D054EF-B10C-4ACF-9412-8C3233A43BF4}"/>
    <cellStyle name="Normal 18" xfId="510" xr:uid="{415C0E3E-82B3-44B6-8076-9156B358FF0E}"/>
    <cellStyle name="Normal 18 2" xfId="851" xr:uid="{78C953AA-F7F8-4FD0-B043-A038FBFE913D}"/>
    <cellStyle name="Normal 19" xfId="511" xr:uid="{C62BAC97-D36D-4BD5-B73D-17BBE16C514A}"/>
    <cellStyle name="Normal 19 2" xfId="852" xr:uid="{8E2BB6A4-07C1-4C07-831D-694D2F1A1976}"/>
    <cellStyle name="Normal 2" xfId="1" xr:uid="{2132D5EE-B9BB-49B9-A29B-6C1FE4783D8F}"/>
    <cellStyle name="Normal 2 2" xfId="101" xr:uid="{683C635F-FA81-4905-8734-CB915E89AE5B}"/>
    <cellStyle name="Normal 2 2 2" xfId="112" xr:uid="{22C65A5A-D6B5-4674-A767-CF1F206859FF}"/>
    <cellStyle name="Normal 2 2 2 2" xfId="194" xr:uid="{973E3B71-0BB7-4DC4-B069-EF19B6B7AFE9}"/>
    <cellStyle name="Normal 2 2 2 3" xfId="174" xr:uid="{CECB83CD-B578-446B-95E3-96CF9B0812D8}"/>
    <cellStyle name="Normal 2 2 3" xfId="185" xr:uid="{9BBD3303-4ABD-4D6D-A3BC-A97706280473}"/>
    <cellStyle name="Normal 2 2 4" xfId="165" xr:uid="{E80CCAC6-DCFE-4957-ACFC-926B0C7A0CBF}"/>
    <cellStyle name="Normal 2 3" xfId="968" xr:uid="{30A8B928-5230-4F50-89B1-437CB90D933F}"/>
    <cellStyle name="Normal 2 4" xfId="53" xr:uid="{337B3263-6CBC-46CD-8CDF-90C7A90AB7AC}"/>
    <cellStyle name="Normal 20" xfId="512" xr:uid="{C6E78762-B0FF-4CD2-B77C-C7AD26B9F5DB}"/>
    <cellStyle name="Normal 20 2" xfId="853" xr:uid="{89E6AC39-FA9A-4416-B3CF-ED4B999B4744}"/>
    <cellStyle name="Normal 21" xfId="513" xr:uid="{21FDC8D2-3994-46F7-8B26-E0817322A384}"/>
    <cellStyle name="Normal 21 2" xfId="854" xr:uid="{7B6BC88E-9554-4DE5-900B-6B5D6A9C2E37}"/>
    <cellStyle name="Normal 22" xfId="514" xr:uid="{31F16E4C-DACF-4F16-98FA-AB8193C9D1A4}"/>
    <cellStyle name="Normal 22 2" xfId="855" xr:uid="{5C0EE4A9-A513-4278-B825-1EB88D075445}"/>
    <cellStyle name="Normal 23" xfId="515" xr:uid="{C9031104-64FC-4A42-9129-BB4A86D0445A}"/>
    <cellStyle name="Normal 23 2" xfId="856" xr:uid="{9E22F9E7-2B2B-47C1-A2F8-F0E7627AAB2F}"/>
    <cellStyle name="Normal 24" xfId="516" xr:uid="{4894D972-1275-4531-ACCF-B51716F7AC6B}"/>
    <cellStyle name="Normal 24 2" xfId="857" xr:uid="{AEA48FAA-54ED-44BF-B180-AF5462A7A63D}"/>
    <cellStyle name="Normal 25" xfId="517" xr:uid="{66CA8E72-4AC1-43E8-822F-93ED6BF8AABF}"/>
    <cellStyle name="Normal 25 2" xfId="858" xr:uid="{71255DCA-0085-47F4-BDD2-B6498A3A0BBA}"/>
    <cellStyle name="Normal 26" xfId="539" xr:uid="{1F8CCD47-E2A6-4E93-B228-147E67B265FF}"/>
    <cellStyle name="Normal 26 2" xfId="880" xr:uid="{EBAF6B71-418B-4E57-8980-3F435CAB40F6}"/>
    <cellStyle name="Normal 27" xfId="199" xr:uid="{01BEDE49-5F35-4F97-B2AB-B35AC249832E}"/>
    <cellStyle name="Normal 27 2" xfId="919" xr:uid="{748D390A-F89B-47A5-AF54-8BAEDA1DD41D}"/>
    <cellStyle name="Normal 28" xfId="200" xr:uid="{53C1FD0A-BC0E-40E3-A8F1-CB16BFA5909E}"/>
    <cellStyle name="Normal 28 2" xfId="920" xr:uid="{96668BD3-679D-4764-B263-2C4A44216393}"/>
    <cellStyle name="Normal 29" xfId="921" xr:uid="{81E0ABD1-33A2-40B2-9BC3-53AF43FDEAC4}"/>
    <cellStyle name="Normal 3" xfId="54" xr:uid="{42BF3B3A-D219-43EC-A731-85287594CF80}"/>
    <cellStyle name="Normal 3 2" xfId="391" xr:uid="{B311DDBF-79C9-470F-A574-CA3C9F96AEA0}"/>
    <cellStyle name="Normal 3 3" xfId="732" xr:uid="{98AD7C07-9761-45AC-B516-BCFFC0E23E95}"/>
    <cellStyle name="Normal 30" xfId="541" xr:uid="{C9205410-3A75-4105-B84A-C604355FDAA1}"/>
    <cellStyle name="Normal 31" xfId="925" xr:uid="{2C51150E-6989-4588-82D9-9447FC316FCA}"/>
    <cellStyle name="Normal 32" xfId="967" xr:uid="{B83C85BF-320D-496C-937B-C8AA3D32A1CE}"/>
    <cellStyle name="Normal 33" xfId="969" xr:uid="{E33FFAF0-2291-43F5-83D6-768E9910273B}"/>
    <cellStyle name="Normal 34" xfId="970" xr:uid="{3CA88331-133F-4A39-8EC6-A79FBFFEDFB5}"/>
    <cellStyle name="Normal 35" xfId="976" xr:uid="{6EA0BA9B-E4DA-4C7A-B5A5-EF141956C1B4}"/>
    <cellStyle name="Normal 36" xfId="979" xr:uid="{6B796243-AD87-41CC-B7D1-6365FB420C1E}"/>
    <cellStyle name="Normal 37" xfId="980" xr:uid="{600AEC45-B308-43B0-8A77-F1AC477E1ACC}"/>
    <cellStyle name="Normal 38" xfId="982" xr:uid="{E4BDAF8F-D13A-445C-926E-E2C8EDE5D471}"/>
    <cellStyle name="Normal 39" xfId="985" xr:uid="{56A57B65-7E28-4F0A-894F-61DFB268AA2A}"/>
    <cellStyle name="Normal 4" xfId="55" xr:uid="{7D25767D-2B4E-4E8A-BFEB-03A75854524E}"/>
    <cellStyle name="Normal 4 2" xfId="69" xr:uid="{A7E50CBE-2D54-40D5-BBE1-94158E75BD0E}"/>
    <cellStyle name="Normal 4 3" xfId="392" xr:uid="{91BF4668-FD2A-4D56-982C-CD67AC4290D3}"/>
    <cellStyle name="Normal 4 4" xfId="733" xr:uid="{81672B09-E861-413E-9F34-247B1E072653}"/>
    <cellStyle name="Normal 40" xfId="991" xr:uid="{DB63F82F-07DA-4F44-A5C5-D23F0CA23317}"/>
    <cellStyle name="Normal 41" xfId="997" xr:uid="{CAADBDDA-7789-4A7C-9682-8802E6B69FBE}"/>
    <cellStyle name="Normal 42" xfId="999" xr:uid="{DD0A83B2-A1F6-4AF2-8677-7F2B830A4C68}"/>
    <cellStyle name="Normal 43" xfId="61" xr:uid="{4D13A379-4E8C-4A3A-A1C2-5E8332C6ED48}"/>
    <cellStyle name="Normal 43 2" xfId="1019" xr:uid="{797E508E-4D32-49BD-9513-001BE3E66A49}"/>
    <cellStyle name="Normal 44" xfId="1002" xr:uid="{091234FA-216C-4BAA-8EAD-08C074D644B4}"/>
    <cellStyle name="Normal 45" xfId="1007" xr:uid="{DF5F8158-965C-4BAF-B0B3-C4DDF8796870}"/>
    <cellStyle name="Normal 46" xfId="1012" xr:uid="{8A54840B-E413-4F3F-969C-A2B8CC5ABAC6}"/>
    <cellStyle name="Normal 47" xfId="1006" xr:uid="{F9D809C6-7B55-4340-B076-A3A9F078DABA}"/>
    <cellStyle name="Normal 48" xfId="1008" xr:uid="{37F0B822-A2AD-4DC1-ACA3-143610177778}"/>
    <cellStyle name="Normal 49" xfId="1018" xr:uid="{7963E560-32B0-4BAA-879A-C94070028877}"/>
    <cellStyle name="Normal 5" xfId="56" xr:uid="{0EB2588E-686F-4E5F-933F-712789E77CBA}"/>
    <cellStyle name="Normal 5 2" xfId="70" xr:uid="{C48CD541-12E8-46A4-AFED-AF4A556F624A}"/>
    <cellStyle name="Normal 5 2 2" xfId="202" xr:uid="{1B68115E-957A-44D2-B3D2-2FFB911BEBB3}"/>
    <cellStyle name="Normal 5 2 3" xfId="543" xr:uid="{140DF15D-6964-4F62-9ABD-450A2ADAFD35}"/>
    <cellStyle name="Normal 5 3" xfId="93" xr:uid="{06D49BA1-6796-4CE4-9214-C2B378D8D643}"/>
    <cellStyle name="Normal 5 3 2" xfId="106" xr:uid="{3831B451-8F70-49ED-874E-00A8B6EAED4F}"/>
    <cellStyle name="Normal 5 3 2 2" xfId="188" xr:uid="{CEDC3C23-D93B-4194-978D-FBDDAA0C8719}"/>
    <cellStyle name="Normal 5 3 2 3" xfId="168" xr:uid="{96586917-F5F7-4A00-AFED-FABCF4EC347E}"/>
    <cellStyle name="Normal 5 3 3" xfId="179" xr:uid="{EFB4B5B0-1F52-4D4C-A760-CABDE3533DDB}"/>
    <cellStyle name="Normal 5 3 4" xfId="159" xr:uid="{39A5E7C7-99A1-4E02-882A-9170118CB786}"/>
    <cellStyle name="Normal 5 3 5" xfId="413" xr:uid="{2874831E-6A9E-4111-A87F-751E6DFB3724}"/>
    <cellStyle name="Normal 5 3 6" xfId="754" xr:uid="{69904459-1F3E-4E79-9462-B1410BC10168}"/>
    <cellStyle name="Normal 5 4" xfId="526" xr:uid="{EE2DB511-696A-46B5-B636-92B6A4F6CF77}"/>
    <cellStyle name="Normal 5 4 2" xfId="867" xr:uid="{F0B00054-0D41-40E2-83E1-A7F95726FB2A}"/>
    <cellStyle name="Normal 5 5" xfId="201" xr:uid="{7DC1266D-581E-449D-9118-21FDD9A66D5D}"/>
    <cellStyle name="Normal 5 5 2" xfId="882" xr:uid="{B0B1D16C-494A-4E0C-86A1-266EC9D45503}"/>
    <cellStyle name="Normal 5 6" xfId="542" xr:uid="{C6ECD2F2-4007-4216-9D69-14892E4E41A1}"/>
    <cellStyle name="Normal 6" xfId="57" xr:uid="{2CE394F5-C79F-4BDE-822C-A9B7F2C313E4}"/>
    <cellStyle name="Normal 6 2" xfId="71" xr:uid="{F11F5F2E-C251-4220-A50B-B62434B93544}"/>
    <cellStyle name="Normal 6 3" xfId="94" xr:uid="{A5A6523A-4AE4-42A6-80B4-A8C826EB372E}"/>
    <cellStyle name="Normal 6 3 2" xfId="107" xr:uid="{E759E278-6E8E-4532-B722-4D29668550D3}"/>
    <cellStyle name="Normal 6 3 2 2" xfId="189" xr:uid="{59039A1A-9105-46D0-8FE1-CD60A49C6115}"/>
    <cellStyle name="Normal 6 3 2 3" xfId="169" xr:uid="{46AC7BEC-C829-41F1-A6A2-3A4748F75A55}"/>
    <cellStyle name="Normal 6 3 3" xfId="180" xr:uid="{9F8651F9-F13F-40D4-84B8-31478812C3E1}"/>
    <cellStyle name="Normal 6 3 4" xfId="160" xr:uid="{979FD16A-BD54-4EE8-B102-CCFE00DE6496}"/>
    <cellStyle name="Normal 6 4" xfId="393" xr:uid="{7CA75E32-1E86-43F3-A4D8-F296DEAA610A}"/>
    <cellStyle name="Normal 6 5" xfId="734" xr:uid="{B51AE49A-28A6-4944-96B7-18BD17E00BD6}"/>
    <cellStyle name="Normal 7" xfId="74" xr:uid="{0BC08D5A-4962-402F-A8A2-D198CEB5C154}"/>
    <cellStyle name="Normal 7 2" xfId="99" xr:uid="{EDA63F2A-73A9-415A-BAC6-E4E1F867D784}"/>
    <cellStyle name="Normal 7 2 2" xfId="111" xr:uid="{D11704D7-B9E8-48E7-98B6-018376D58183}"/>
    <cellStyle name="Normal 7 2 2 2" xfId="193" xr:uid="{8E044B55-7F4D-410B-BC1B-CB1CF76BA39C}"/>
    <cellStyle name="Normal 7 2 2 3" xfId="173" xr:uid="{E47F6741-3928-48CB-BDF9-8D6BAF3EA7A0}"/>
    <cellStyle name="Normal 7 2 3" xfId="184" xr:uid="{E8B5FC3F-CC8B-4041-AE82-92A6459821CA}"/>
    <cellStyle name="Normal 7 2 4" xfId="164" xr:uid="{A59AF7DE-69F9-4F9F-A0C6-6E5C8D441026}"/>
    <cellStyle name="Normal 7 3" xfId="394" xr:uid="{F2D72D14-C347-46C2-9499-7D926576B01E}"/>
    <cellStyle name="Normal 7 4" xfId="735" xr:uid="{4289AFA6-E8A7-4DC9-96F6-B37B0806E732}"/>
    <cellStyle name="Normal 8" xfId="75" xr:uid="{A5871374-5CE4-43A3-8462-F24D50A30149}"/>
    <cellStyle name="Normal 8 2" xfId="100" xr:uid="{252DBDC7-3D55-4B1E-A371-8C7AEBB14866}"/>
    <cellStyle name="Normal 8 3" xfId="156" xr:uid="{4E0EC584-86D4-46AE-8BBC-A7A7BB5E53B1}"/>
    <cellStyle name="Normal 8 4" xfId="395" xr:uid="{4EDC339C-9755-4BEE-97D2-01C64FD0536A}"/>
    <cellStyle name="Normal 8 5" xfId="736" xr:uid="{7D6DBFC2-06BA-4245-BCE6-396ED7345E1D}"/>
    <cellStyle name="Normal 9" xfId="76" xr:uid="{BC715801-6990-4025-A43E-B908DD51723F}"/>
    <cellStyle name="Normal 9 2" xfId="396" xr:uid="{9335DE65-8392-4D02-8BCE-6B960F440933}"/>
    <cellStyle name="Normal 9 3" xfId="737" xr:uid="{4B74FF4E-B73A-4128-AB6F-7A8E9ED707B1}"/>
    <cellStyle name="Note 10" xfId="397" xr:uid="{DB8E0578-A627-40AF-9E14-093EBD4C3845}"/>
    <cellStyle name="Note 10 2" xfId="738" xr:uid="{B6708D11-E2E7-4C4C-8ACB-8D6AD13AC835}"/>
    <cellStyle name="Note 11" xfId="398" xr:uid="{A5CBB1DD-A077-42CF-986A-D7FBBB286C31}"/>
    <cellStyle name="Note 11 2" xfId="739" xr:uid="{3BC46648-7B47-4662-9967-4C98D4EBF636}"/>
    <cellStyle name="Note 12" xfId="399" xr:uid="{AD58D214-46F3-4906-A816-E0600458FD2D}"/>
    <cellStyle name="Note 12 2" xfId="740" xr:uid="{83A103DF-9525-4414-B270-F2016F2DB8E2}"/>
    <cellStyle name="Note 13" xfId="400" xr:uid="{18D6D724-C631-4C10-A6EF-DC5077AB0D19}"/>
    <cellStyle name="Note 13 2" xfId="741" xr:uid="{FD40704B-E4E1-4674-8984-DCEDFCC866B6}"/>
    <cellStyle name="Note 14" xfId="401" xr:uid="{C26EF12A-5573-48F2-94D0-7CD93B0C65A3}"/>
    <cellStyle name="Note 14 2" xfId="742" xr:uid="{2A181858-7387-444C-98D2-AFE9FDD3BE09}"/>
    <cellStyle name="Note 15" xfId="402" xr:uid="{270FECE1-E758-4B0F-95A0-964FB737135A}"/>
    <cellStyle name="Note 15 2" xfId="743" xr:uid="{A9C13A3D-4A7D-4F7F-982D-E47D0535EBFC}"/>
    <cellStyle name="Note 16" xfId="403" xr:uid="{CECD44ED-DE4F-4887-91B3-8E7F61F97D2F}"/>
    <cellStyle name="Note 16 2" xfId="744" xr:uid="{FCA99E92-494B-4901-BF78-04DB20EFD9D9}"/>
    <cellStyle name="Note 17" xfId="404" xr:uid="{990F4FCD-9632-48D7-A9F2-A88A5884B860}"/>
    <cellStyle name="Note 17 2" xfId="745" xr:uid="{5D3E86BE-A306-44E4-9484-12930AF6BB2F}"/>
    <cellStyle name="Note 18" xfId="518" xr:uid="{C828D68F-28E9-491B-8E79-4103A8877BE9}"/>
    <cellStyle name="Note 18 2" xfId="859" xr:uid="{9FF1BE4E-2AB3-4D6F-A098-FAE98F93CDA4}"/>
    <cellStyle name="Note 19" xfId="519" xr:uid="{9EFDAA35-6DE3-4AF4-8AFE-FDDC5D8B98C3}"/>
    <cellStyle name="Note 19 2" xfId="860" xr:uid="{207B71DB-5E3E-49FB-AF13-201E8666B0AD}"/>
    <cellStyle name="Note 2" xfId="72" xr:uid="{2CF50810-8654-49CB-9720-E2B0B30D1967}"/>
    <cellStyle name="Note 2 2" xfId="405" xr:uid="{66DCB8F4-E738-4508-BA0C-136AF00F9D24}"/>
    <cellStyle name="Note 2 3" xfId="746" xr:uid="{F1EB54C4-5668-4855-9578-91F9312B7957}"/>
    <cellStyle name="Note 20" xfId="520" xr:uid="{13B00EE1-A44B-4E02-9130-281E2DA71348}"/>
    <cellStyle name="Note 20 2" xfId="861" xr:uid="{21C8298E-F7E4-463D-8E7B-8AEF6CDFE4D9}"/>
    <cellStyle name="Note 21" xfId="521" xr:uid="{53FEA13C-BAB7-4AC8-948D-7F71D59F3F7B}"/>
    <cellStyle name="Note 21 2" xfId="862" xr:uid="{87AE5501-903F-41D7-AEC3-BAAA42C6A595}"/>
    <cellStyle name="Note 22" xfId="522" xr:uid="{D1460E13-96CF-4647-9D6C-62D5B0DB4347}"/>
    <cellStyle name="Note 22 2" xfId="863" xr:uid="{04613C2E-4A98-422A-8345-D41347F5D699}"/>
    <cellStyle name="Note 23" xfId="523" xr:uid="{D3FA4364-F6F3-4AE6-9D4C-64F507BB2852}"/>
    <cellStyle name="Note 23 2" xfId="864" xr:uid="{16FDF9F3-08D4-46DE-BC80-A91509F853F3}"/>
    <cellStyle name="Note 24" xfId="524" xr:uid="{F2369C96-B3B7-4FB5-B380-C5ACF7FB76F8}"/>
    <cellStyle name="Note 24 2" xfId="865" xr:uid="{D257C3FF-746E-482E-8BAA-D01C44317644}"/>
    <cellStyle name="Note 25" xfId="525" xr:uid="{25EC56B5-BF42-4B30-8A34-9617EAED934A}"/>
    <cellStyle name="Note 25 2" xfId="866" xr:uid="{B74FBE3F-F846-4AEB-A053-1E94262786B7}"/>
    <cellStyle name="Note 26" xfId="540" xr:uid="{A18E8573-91B0-47BB-835E-9B4DE99CFD3A}"/>
    <cellStyle name="Note 26 2" xfId="881" xr:uid="{8573FE42-D68E-40CC-B94E-C783A8C958E7}"/>
    <cellStyle name="Note 27" xfId="922" xr:uid="{CE580F1B-32DE-4346-BF52-7820BB3310D6}"/>
    <cellStyle name="Note 28" xfId="923" xr:uid="{2955D008-97F2-411C-8D8F-D1B384F1CB88}"/>
    <cellStyle name="Note 29" xfId="924" xr:uid="{B1B3F492-F58F-4AFA-8C56-C64BBC0F02BB}"/>
    <cellStyle name="Note 3" xfId="151" xr:uid="{7C8FE9E7-419C-42A3-9D5A-05690BEC78D0}"/>
    <cellStyle name="Note 3 2" xfId="406" xr:uid="{CB97CFB3-FDB2-4FEC-A614-870932182740}"/>
    <cellStyle name="Note 3 3" xfId="747" xr:uid="{3EF690F0-8056-4B81-BF0D-81C074F1C908}"/>
    <cellStyle name="Note 30" xfId="940" xr:uid="{94DDD1E0-F45D-4DCA-868E-BB5F9BB63E39}"/>
    <cellStyle name="Note 31" xfId="58" xr:uid="{FB785B80-DFE0-455D-8D82-49C76EFF9DC5}"/>
    <cellStyle name="Note 4" xfId="407" xr:uid="{4357CB72-3D29-440B-BFDE-6CB16A6CB912}"/>
    <cellStyle name="Note 4 2" xfId="748" xr:uid="{174E9B5A-E257-430E-893D-4263FA463993}"/>
    <cellStyle name="Note 5" xfId="408" xr:uid="{35B2482B-6E8D-47E2-A833-EE3A7382CA21}"/>
    <cellStyle name="Note 5 2" xfId="749" xr:uid="{E81DC5F4-2714-400B-8389-F96ED6C68782}"/>
    <cellStyle name="Note 6" xfId="409" xr:uid="{8C3093D8-52A3-4EAB-8336-923B1D3507F4}"/>
    <cellStyle name="Note 6 2" xfId="750" xr:uid="{418C7B41-FD8A-46CE-9FE2-2C3F075DBED4}"/>
    <cellStyle name="Note 7" xfId="410" xr:uid="{4D6FA2C1-BAC0-41CB-9D23-59623A4BB4A5}"/>
    <cellStyle name="Note 7 2" xfId="751" xr:uid="{774FAF9F-895D-48C5-BBA4-D53D4AF015B0}"/>
    <cellStyle name="Note 8" xfId="411" xr:uid="{14B38762-E017-4493-8ED7-671F681C55A0}"/>
    <cellStyle name="Note 8 2" xfId="752" xr:uid="{221DB74A-E5B7-4971-B6FA-29051A5B0F26}"/>
    <cellStyle name="Note 9" xfId="412" xr:uid="{7820350B-4C0D-49EF-832D-7E34AB8FD23C}"/>
    <cellStyle name="Note 9 2" xfId="753" xr:uid="{9B361811-2A4C-408D-B360-7ED54872CC55}"/>
    <cellStyle name="Output 2" xfId="152" xr:uid="{46086C20-0759-4578-B6FE-0129D5F3F178}"/>
    <cellStyle name="Output 3" xfId="935" xr:uid="{3B7EDADA-711C-4A42-B4B9-01F3100C9F8E}"/>
    <cellStyle name="Output 4" xfId="59" xr:uid="{830657B1-03AF-4D06-A2C2-BD332FF0D61E}"/>
    <cellStyle name="Output Amounts" xfId="60" xr:uid="{4E1AA15A-9898-40EB-A991-F0F85F9A7703}"/>
    <cellStyle name="Percent 2" xfId="3" xr:uid="{F6ADB716-CE69-401A-8DAD-B17E39E9E745}"/>
    <cellStyle name="Percent 2 2" xfId="92" xr:uid="{FA2B5918-D71B-462C-A510-E56ADC5C9589}"/>
    <cellStyle name="Percent 2 3" xfId="103" xr:uid="{9F568E09-4831-4BB2-953E-30465183ED47}"/>
    <cellStyle name="Percent 2 3 2" xfId="114" xr:uid="{D81666F9-B789-4F85-9FB1-2E0A497BEA42}"/>
    <cellStyle name="Percent 2 3 2 2" xfId="196" xr:uid="{17C226BF-7A63-4B03-9ED5-4CEEC4FCC2F3}"/>
    <cellStyle name="Percent 2 3 2 3" xfId="176" xr:uid="{E15225C1-E133-44EA-A6C8-5AAF0221FBBF}"/>
    <cellStyle name="Percent 2 3 3" xfId="187" xr:uid="{CEAE7641-2606-4D51-8265-38D6A9F9873F}"/>
    <cellStyle name="Percent 2 3 4" xfId="167" xr:uid="{80A9948A-B9CA-44C4-BB1B-5E1E5C7D844D}"/>
    <cellStyle name="Percent 2 4" xfId="62" xr:uid="{61AF9E52-D8FD-4D8A-BB79-839451D94996}"/>
    <cellStyle name="Percent 3" xfId="63" xr:uid="{75FC25A8-A767-4205-80F8-A15D03A641D2}"/>
    <cellStyle name="Percent 3 2" xfId="73" xr:uid="{F94BCFF2-A6F6-4688-9F42-B0343FCDA58A}"/>
    <cellStyle name="Percent 3 3" xfId="97" xr:uid="{DE8CF487-7628-42F1-8F84-B3C2D62865D7}"/>
    <cellStyle name="Percent 3 3 2" xfId="109" xr:uid="{C281833F-95DC-4A07-B76F-EF49D58A281E}"/>
    <cellStyle name="Percent 3 3 2 2" xfId="191" xr:uid="{18265E28-CFA5-47B9-88EA-7783296318F5}"/>
    <cellStyle name="Percent 3 3 2 3" xfId="171" xr:uid="{3A906588-404C-4866-901E-4D6D40CED5FC}"/>
    <cellStyle name="Percent 3 3 3" xfId="182" xr:uid="{4F4DC461-8D10-43AA-AC18-9B97D7FF20AA}"/>
    <cellStyle name="Percent 3 3 4" xfId="162" xr:uid="{5971B75D-4B33-4309-89B1-07C34C918EFD}"/>
    <cellStyle name="Percent 4" xfId="971" xr:uid="{056903D8-44EB-4ACC-AF4A-E64D102299E6}"/>
    <cellStyle name="Percent 5" xfId="1021" xr:uid="{D9F5AB04-3E72-4BAE-A6AE-541972FC7D41}"/>
    <cellStyle name="Percent 9" xfId="994" xr:uid="{BFF1B657-3018-4DBC-83BB-088A8C0AAC8B}"/>
    <cellStyle name="Title 2" xfId="153" xr:uid="{2568BEC8-74DB-457D-B21C-D0F5E686905F}"/>
    <cellStyle name="Title 3" xfId="926" xr:uid="{D1D4ADB3-108C-491E-9A06-3556CEEFB115}"/>
    <cellStyle name="Title 4" xfId="64" xr:uid="{84ABF1AD-A56B-4F1E-918D-4895274A92EA}"/>
    <cellStyle name="Total 2" xfId="154" xr:uid="{B73387D5-D9AD-4B41-8036-64E27F7754CA}"/>
    <cellStyle name="Total 3" xfId="942" xr:uid="{DB6AD1DE-9957-4EAE-AF56-90BF7A7C4925}"/>
    <cellStyle name="Total 4" xfId="65" xr:uid="{E3800B5C-3FE2-4871-89DC-90DF38F4ACE6}"/>
    <cellStyle name="Warning Text 2" xfId="155" xr:uid="{567B22EB-C013-498A-ACEE-4941BBAE16FF}"/>
    <cellStyle name="Warning Text 3" xfId="939" xr:uid="{58A6687B-E413-48B9-873A-00D0A444C5BE}"/>
    <cellStyle name="Warning Text 4" xfId="66" xr:uid="{EB2CDB58-DEED-4649-BB16-52C0E9659D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rev13/Q413/P&amp;L-fund-4Q13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rev10/Q410/pl-fund-4Q1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inancial%20Review\Capital%20Budget-%20total%20proj%20var%203Q%2007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plemental Tables"/>
      <sheetName val="Revenues"/>
      <sheetName val="GF"/>
      <sheetName val="GF sum"/>
      <sheetName val="Recharge-OM"/>
      <sheetName val="XOrdinary Maint"/>
      <sheetName val="OMR Rec"/>
      <sheetName val="OMR Rec "/>
      <sheetName val="PropertyTaxes Data"/>
      <sheetName val="CAGRD"/>
      <sheetName val="CAGRD -sum"/>
      <sheetName val="CAGRD PP slide"/>
      <sheetName val="Captive"/>
      <sheetName val="Captive PP Slide"/>
      <sheetName val="Supplemental Water"/>
      <sheetName val="Supplement Water PP Slide"/>
      <sheetName val="Capital"/>
      <sheetName val="P&amp;L-Op&amp;NonOp"/>
      <sheetName val="P&amp;L-Combined-Op&amp;Nonop"/>
      <sheetName val="combined sum"/>
      <sheetName val="Bal-Sheet-Fund-Detail"/>
      <sheetName val="Bal-Sheet"/>
      <sheetName val="Bal-Sht-Book"/>
      <sheetName val="Bal-Sht-Fund-Book"/>
      <sheetName val="Budget-Fund"/>
      <sheetName val="Spending Auth PP"/>
      <sheetName val="Staff-Det"/>
      <sheetName val="Snapshot-Stmts"/>
      <sheetName val="Graphs-4Q Only"/>
      <sheetName val="Sheet1"/>
      <sheetName val="Bonds-NonOp"/>
      <sheetName val="Spending Auth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plemental Tables"/>
      <sheetName val="Revenues"/>
      <sheetName val="GF"/>
      <sheetName val="GF sum"/>
      <sheetName val="Recharge-OM"/>
      <sheetName val="XOrdinary Maint"/>
      <sheetName val="OMR Rec"/>
      <sheetName val="CAGRD"/>
      <sheetName val="CAGRD -sum"/>
      <sheetName val="CAGRD PP slide"/>
      <sheetName val="Captive"/>
      <sheetName val="Ak-Chin"/>
      <sheetName val="Bonds-NonOp"/>
      <sheetName val="Capital"/>
      <sheetName val="P&amp;L-Combined-Op&amp;Nonop"/>
      <sheetName val="P&amp;L-Op&amp;NonOp"/>
      <sheetName val="combined sum"/>
      <sheetName val="Budget-Fund"/>
      <sheetName val="Bal-Sheet-Fund-Detail"/>
      <sheetName val="Bal-Sheet"/>
      <sheetName val="Bal-Sht-Book"/>
      <sheetName val="Bal-Sht-Fund-Book"/>
      <sheetName val="Staff-Det"/>
      <sheetName val="Snapshot-Stmts"/>
      <sheetName val="Graphs-4Q Only"/>
    </sheetNames>
    <sheetDataSet>
      <sheetData sheetId="0" refreshError="1"/>
      <sheetData sheetId="1"/>
      <sheetData sheetId="2">
        <row r="3">
          <cell r="M3" t="str">
            <v>Actual</v>
          </cell>
        </row>
      </sheetData>
      <sheetData sheetId="3" refreshError="1"/>
      <sheetData sheetId="4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/>
      <sheetData sheetId="23" refreshError="1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Projects"/>
      <sheetName val="Capital Projects 3Q-07"/>
      <sheetName val="Cap Expenses"/>
      <sheetName val="Project 2007"/>
      <sheetName val="Data"/>
      <sheetName val="Budget"/>
      <sheetName val="Oper Proj Total Proj Var"/>
      <sheetName val="Extraordinary Maint"/>
      <sheetName val="EO Budget"/>
      <sheetName val="EO Maint Actuals"/>
      <sheetName val="Type 3 from GL"/>
    </sheetNames>
    <sheetDataSet>
      <sheetData sheetId="0"/>
      <sheetData sheetId="1"/>
      <sheetData sheetId="2"/>
      <sheetData sheetId="3"/>
      <sheetData sheetId="4">
        <row r="1">
          <cell r="A1" t="str">
            <v>Project Number</v>
          </cell>
          <cell r="B1" t="str">
            <v>1st Qtr</v>
          </cell>
          <cell r="C1" t="str">
            <v>2nd Qtr</v>
          </cell>
          <cell r="D1" t="str">
            <v>3rd Qtr</v>
          </cell>
          <cell r="E1" t="str">
            <v>4th Qtr</v>
          </cell>
          <cell r="G1" t="str">
            <v>Total</v>
          </cell>
          <cell r="J1" t="str">
            <v>Forecast 4th</v>
          </cell>
          <cell r="K1" t="str">
            <v>Total for 2007</v>
          </cell>
        </row>
        <row r="2">
          <cell r="A2">
            <v>610010</v>
          </cell>
          <cell r="B2">
            <v>760412.71</v>
          </cell>
          <cell r="C2">
            <v>1134411.83</v>
          </cell>
          <cell r="D2">
            <v>960472.54</v>
          </cell>
          <cell r="G2">
            <v>2855297.08</v>
          </cell>
          <cell r="K2">
            <v>2855297.08</v>
          </cell>
        </row>
        <row r="3">
          <cell r="A3">
            <v>610112</v>
          </cell>
          <cell r="B3">
            <v>317.58999999999997</v>
          </cell>
          <cell r="C3">
            <v>0</v>
          </cell>
          <cell r="D3">
            <v>0</v>
          </cell>
          <cell r="G3">
            <v>317.58999999999997</v>
          </cell>
          <cell r="K3">
            <v>317.58999999999997</v>
          </cell>
        </row>
        <row r="4">
          <cell r="A4">
            <v>610124</v>
          </cell>
          <cell r="B4">
            <v>16812.64</v>
          </cell>
          <cell r="C4">
            <v>10250.200000000001</v>
          </cell>
          <cell r="D4">
            <v>20468.27</v>
          </cell>
          <cell r="G4">
            <v>47531.11</v>
          </cell>
          <cell r="J4">
            <v>593636.69286959874</v>
          </cell>
          <cell r="K4">
            <v>641167.80286959873</v>
          </cell>
        </row>
        <row r="5">
          <cell r="A5">
            <v>610136</v>
          </cell>
          <cell r="B5">
            <v>152999.75</v>
          </cell>
          <cell r="C5">
            <v>13925.71</v>
          </cell>
          <cell r="D5">
            <v>25097.62</v>
          </cell>
          <cell r="G5">
            <v>192023.08</v>
          </cell>
          <cell r="K5">
            <v>192023.08</v>
          </cell>
        </row>
        <row r="6">
          <cell r="A6">
            <v>610137</v>
          </cell>
          <cell r="B6">
            <v>712.65</v>
          </cell>
          <cell r="C6">
            <v>0</v>
          </cell>
          <cell r="D6">
            <v>0</v>
          </cell>
          <cell r="G6">
            <v>712.65</v>
          </cell>
          <cell r="K6">
            <v>712.65</v>
          </cell>
        </row>
        <row r="7">
          <cell r="A7">
            <v>610158</v>
          </cell>
          <cell r="B7">
            <v>139310.68</v>
          </cell>
          <cell r="C7">
            <v>47048.1</v>
          </cell>
          <cell r="D7">
            <v>0</v>
          </cell>
          <cell r="G7">
            <v>186358.78</v>
          </cell>
          <cell r="K7">
            <v>186358.78</v>
          </cell>
        </row>
        <row r="8">
          <cell r="A8">
            <v>610160</v>
          </cell>
          <cell r="B8">
            <v>441156.73</v>
          </cell>
          <cell r="C8">
            <v>357373.46</v>
          </cell>
          <cell r="D8">
            <v>470224.02</v>
          </cell>
          <cell r="G8">
            <v>1268754.21</v>
          </cell>
          <cell r="J8">
            <v>475693</v>
          </cell>
          <cell r="K8">
            <v>1744447.21</v>
          </cell>
        </row>
        <row r="9">
          <cell r="A9">
            <v>610161</v>
          </cell>
          <cell r="B9">
            <v>0</v>
          </cell>
          <cell r="C9">
            <v>682.91</v>
          </cell>
          <cell r="D9">
            <v>3128.02</v>
          </cell>
          <cell r="G9">
            <v>3810.93</v>
          </cell>
          <cell r="K9">
            <v>3810.93</v>
          </cell>
        </row>
        <row r="10">
          <cell r="A10">
            <v>610162</v>
          </cell>
          <cell r="B10">
            <v>0</v>
          </cell>
          <cell r="C10">
            <v>0</v>
          </cell>
          <cell r="D10">
            <v>0</v>
          </cell>
          <cell r="G10">
            <v>0</v>
          </cell>
          <cell r="J10">
            <v>75388.651618394564</v>
          </cell>
          <cell r="K10">
            <v>75388.651618394564</v>
          </cell>
        </row>
        <row r="11">
          <cell r="A11">
            <v>610163</v>
          </cell>
          <cell r="B11">
            <v>0</v>
          </cell>
          <cell r="C11">
            <v>0</v>
          </cell>
          <cell r="D11">
            <v>0</v>
          </cell>
          <cell r="G11">
            <v>0</v>
          </cell>
          <cell r="K11">
            <v>0</v>
          </cell>
        </row>
        <row r="12">
          <cell r="A12">
            <v>610164</v>
          </cell>
          <cell r="B12">
            <v>0</v>
          </cell>
          <cell r="C12">
            <v>0</v>
          </cell>
          <cell r="D12">
            <v>0</v>
          </cell>
          <cell r="G12">
            <v>0</v>
          </cell>
          <cell r="J12">
            <v>60000</v>
          </cell>
          <cell r="K12">
            <v>60000</v>
          </cell>
        </row>
        <row r="13">
          <cell r="A13">
            <v>610165</v>
          </cell>
          <cell r="B13">
            <v>0</v>
          </cell>
          <cell r="C13">
            <v>0</v>
          </cell>
          <cell r="D13">
            <v>0</v>
          </cell>
          <cell r="G13">
            <v>0</v>
          </cell>
          <cell r="K13">
            <v>0</v>
          </cell>
        </row>
        <row r="14">
          <cell r="A14">
            <v>610166</v>
          </cell>
          <cell r="B14">
            <v>0</v>
          </cell>
          <cell r="C14">
            <v>0</v>
          </cell>
          <cell r="D14">
            <v>343084.6</v>
          </cell>
          <cell r="G14">
            <v>343084.6</v>
          </cell>
          <cell r="J14">
            <v>8400</v>
          </cell>
          <cell r="K14">
            <v>351484.6</v>
          </cell>
        </row>
        <row r="15">
          <cell r="A15">
            <v>610168</v>
          </cell>
          <cell r="B15">
            <v>0</v>
          </cell>
          <cell r="C15">
            <v>0</v>
          </cell>
          <cell r="D15">
            <v>8914.93</v>
          </cell>
          <cell r="G15">
            <v>8914.93</v>
          </cell>
          <cell r="K15">
            <v>8914.93</v>
          </cell>
        </row>
        <row r="16">
          <cell r="A16">
            <v>610188</v>
          </cell>
          <cell r="B16">
            <v>23360.6</v>
          </cell>
          <cell r="C16">
            <v>5725.73</v>
          </cell>
          <cell r="D16">
            <v>2982.71</v>
          </cell>
          <cell r="G16">
            <v>32069.039999999997</v>
          </cell>
          <cell r="J16">
            <v>285008.67141036491</v>
          </cell>
          <cell r="K16">
            <v>317077.71141036489</v>
          </cell>
        </row>
        <row r="17">
          <cell r="A17">
            <v>610201</v>
          </cell>
          <cell r="B17">
            <v>6861.55</v>
          </cell>
          <cell r="C17">
            <v>11020.98</v>
          </cell>
          <cell r="D17">
            <v>81041.039999999994</v>
          </cell>
          <cell r="G17">
            <v>98923.569999999992</v>
          </cell>
          <cell r="J17">
            <v>102350.82079691179</v>
          </cell>
          <cell r="K17">
            <v>201274.39079691179</v>
          </cell>
        </row>
        <row r="18">
          <cell r="A18">
            <v>610206</v>
          </cell>
          <cell r="B18">
            <v>1301739.97</v>
          </cell>
          <cell r="C18">
            <v>2085504.38</v>
          </cell>
          <cell r="D18">
            <v>2011548.68</v>
          </cell>
          <cell r="G18">
            <v>5398793.0299999993</v>
          </cell>
          <cell r="J18">
            <v>780846.88470147294</v>
          </cell>
          <cell r="K18">
            <v>6179639.914701472</v>
          </cell>
        </row>
        <row r="19">
          <cell r="A19">
            <v>610207</v>
          </cell>
          <cell r="B19">
            <v>6488.34</v>
          </cell>
          <cell r="C19">
            <v>189143.21</v>
          </cell>
          <cell r="D19">
            <v>397601.42</v>
          </cell>
          <cell r="G19">
            <v>593232.97</v>
          </cell>
          <cell r="J19">
            <v>451042.81891507795</v>
          </cell>
          <cell r="K19">
            <v>1044275.7889150779</v>
          </cell>
        </row>
        <row r="20">
          <cell r="A20">
            <v>610225</v>
          </cell>
          <cell r="B20">
            <v>0</v>
          </cell>
          <cell r="C20">
            <v>82335.03</v>
          </cell>
          <cell r="D20">
            <v>0</v>
          </cell>
          <cell r="G20">
            <v>82335.03</v>
          </cell>
          <cell r="K20">
            <v>82335.03</v>
          </cell>
        </row>
        <row r="21">
          <cell r="A21">
            <v>610260</v>
          </cell>
          <cell r="B21">
            <v>34600</v>
          </cell>
          <cell r="C21">
            <v>25000</v>
          </cell>
          <cell r="D21">
            <v>15406.4</v>
          </cell>
          <cell r="G21">
            <v>75006.399999999994</v>
          </cell>
          <cell r="J21">
            <v>45500</v>
          </cell>
          <cell r="K21">
            <v>120506.4</v>
          </cell>
        </row>
        <row r="22">
          <cell r="A22">
            <v>610262</v>
          </cell>
          <cell r="B22">
            <v>263896.34999999998</v>
          </cell>
          <cell r="C22">
            <v>500014.37</v>
          </cell>
          <cell r="D22">
            <v>385153.62</v>
          </cell>
          <cell r="G22">
            <v>1149064.3399999999</v>
          </cell>
          <cell r="J22">
            <v>534489.96590565133</v>
          </cell>
          <cell r="K22">
            <v>1683554.3059056513</v>
          </cell>
        </row>
        <row r="23">
          <cell r="A23">
            <v>610267</v>
          </cell>
          <cell r="B23">
            <v>37218.31</v>
          </cell>
          <cell r="C23">
            <v>20988.83</v>
          </cell>
          <cell r="D23">
            <v>23507.17</v>
          </cell>
          <cell r="G23">
            <v>81714.31</v>
          </cell>
          <cell r="J23">
            <v>8264</v>
          </cell>
          <cell r="K23">
            <v>89978.31</v>
          </cell>
        </row>
        <row r="24">
          <cell r="A24">
            <v>610303</v>
          </cell>
          <cell r="B24">
            <v>9215.3700000000008</v>
          </cell>
          <cell r="C24">
            <v>22269.16</v>
          </cell>
          <cell r="D24">
            <v>23547.040000000001</v>
          </cell>
          <cell r="G24">
            <v>55031.57</v>
          </cell>
          <cell r="K24">
            <v>55031.57</v>
          </cell>
        </row>
        <row r="25">
          <cell r="A25">
            <v>610304</v>
          </cell>
          <cell r="B25">
            <v>57847.199999999997</v>
          </cell>
          <cell r="C25">
            <v>56450.61</v>
          </cell>
          <cell r="D25">
            <v>21857.73</v>
          </cell>
          <cell r="G25">
            <v>136155.54</v>
          </cell>
          <cell r="J25">
            <v>124692</v>
          </cell>
          <cell r="K25">
            <v>260847.54</v>
          </cell>
        </row>
        <row r="26">
          <cell r="A26">
            <v>610306</v>
          </cell>
          <cell r="B26">
            <v>117281.32</v>
          </cell>
          <cell r="C26">
            <v>22069.15</v>
          </cell>
          <cell r="D26">
            <v>26823.02</v>
          </cell>
          <cell r="G26">
            <v>166173.49</v>
          </cell>
          <cell r="K26">
            <v>166173.49</v>
          </cell>
        </row>
        <row r="27">
          <cell r="A27">
            <v>610315</v>
          </cell>
          <cell r="B27">
            <v>12785.85</v>
          </cell>
          <cell r="C27">
            <v>25941.87</v>
          </cell>
          <cell r="D27">
            <v>182020.68</v>
          </cell>
          <cell r="G27">
            <v>220748.4</v>
          </cell>
          <cell r="J27">
            <v>115179.27121334609</v>
          </cell>
          <cell r="K27">
            <v>335927.67121334607</v>
          </cell>
        </row>
        <row r="28">
          <cell r="A28">
            <v>610319</v>
          </cell>
          <cell r="B28">
            <v>36921.870000000003</v>
          </cell>
          <cell r="C28">
            <v>59680.35</v>
          </cell>
          <cell r="D28">
            <v>1598181.85</v>
          </cell>
          <cell r="G28">
            <v>1694784.07</v>
          </cell>
          <cell r="J28">
            <v>801734.754373834</v>
          </cell>
          <cell r="K28">
            <v>2496518.8243738338</v>
          </cell>
        </row>
        <row r="29">
          <cell r="A29">
            <v>610323</v>
          </cell>
          <cell r="B29">
            <v>9787.52</v>
          </cell>
          <cell r="C29">
            <v>2724.29</v>
          </cell>
          <cell r="D29">
            <v>6548.55</v>
          </cell>
          <cell r="G29">
            <v>19060.36</v>
          </cell>
          <cell r="J29">
            <v>15161.968933487271</v>
          </cell>
          <cell r="K29">
            <v>34222.328933487268</v>
          </cell>
        </row>
        <row r="30">
          <cell r="A30">
            <v>610339</v>
          </cell>
          <cell r="B30">
            <v>261919.99</v>
          </cell>
          <cell r="C30">
            <v>59334.53</v>
          </cell>
          <cell r="D30">
            <v>66613.539999999994</v>
          </cell>
          <cell r="G30">
            <v>387868.06</v>
          </cell>
          <cell r="K30">
            <v>387868.06</v>
          </cell>
        </row>
        <row r="31">
          <cell r="A31">
            <v>610340</v>
          </cell>
          <cell r="B31">
            <v>1809.26</v>
          </cell>
          <cell r="C31">
            <v>3859.73</v>
          </cell>
          <cell r="D31">
            <v>292801.2</v>
          </cell>
          <cell r="G31">
            <v>298470.19</v>
          </cell>
          <cell r="J31">
            <v>411715.78983228205</v>
          </cell>
          <cell r="K31">
            <v>710185.97983228206</v>
          </cell>
        </row>
        <row r="32">
          <cell r="A32">
            <v>610341</v>
          </cell>
          <cell r="B32">
            <v>10744.82</v>
          </cell>
          <cell r="C32">
            <v>10622.9</v>
          </cell>
          <cell r="D32">
            <v>4273.99</v>
          </cell>
          <cell r="G32">
            <v>25641.71</v>
          </cell>
          <cell r="J32">
            <v>26219</v>
          </cell>
          <cell r="K32">
            <v>51860.71</v>
          </cell>
        </row>
        <row r="33">
          <cell r="A33">
            <v>610342</v>
          </cell>
          <cell r="B33">
            <v>0</v>
          </cell>
          <cell r="C33">
            <v>0</v>
          </cell>
          <cell r="D33">
            <v>0</v>
          </cell>
          <cell r="G33">
            <v>0</v>
          </cell>
          <cell r="K33">
            <v>0</v>
          </cell>
        </row>
        <row r="34">
          <cell r="A34">
            <v>610354</v>
          </cell>
          <cell r="B34">
            <v>0</v>
          </cell>
          <cell r="C34">
            <v>0</v>
          </cell>
          <cell r="D34">
            <v>1808.41</v>
          </cell>
          <cell r="G34">
            <v>1808.41</v>
          </cell>
          <cell r="J34">
            <v>130684</v>
          </cell>
          <cell r="K34">
            <v>132492.41</v>
          </cell>
        </row>
        <row r="35">
          <cell r="A35">
            <v>610355</v>
          </cell>
          <cell r="B35">
            <v>0</v>
          </cell>
          <cell r="C35">
            <v>0</v>
          </cell>
          <cell r="D35">
            <v>14958.1</v>
          </cell>
          <cell r="G35">
            <v>14958.1</v>
          </cell>
          <cell r="J35">
            <v>49065</v>
          </cell>
          <cell r="K35">
            <v>64023.1</v>
          </cell>
        </row>
        <row r="36">
          <cell r="A36">
            <v>610356</v>
          </cell>
          <cell r="B36">
            <v>0</v>
          </cell>
          <cell r="C36">
            <v>0</v>
          </cell>
          <cell r="D36">
            <v>0</v>
          </cell>
          <cell r="G36">
            <v>0</v>
          </cell>
          <cell r="J36">
            <v>45925</v>
          </cell>
          <cell r="K36">
            <v>45925</v>
          </cell>
        </row>
        <row r="37">
          <cell r="A37">
            <v>610357</v>
          </cell>
          <cell r="B37">
            <v>0</v>
          </cell>
          <cell r="C37">
            <v>0</v>
          </cell>
          <cell r="D37">
            <v>0</v>
          </cell>
          <cell r="G37">
            <v>0</v>
          </cell>
          <cell r="J37">
            <v>5104.2852488009066</v>
          </cell>
          <cell r="K37">
            <v>5104.2852488009066</v>
          </cell>
        </row>
        <row r="38">
          <cell r="A38">
            <v>610358</v>
          </cell>
          <cell r="B38">
            <v>0</v>
          </cell>
          <cell r="C38">
            <v>0</v>
          </cell>
          <cell r="D38">
            <v>1279.7</v>
          </cell>
          <cell r="G38">
            <v>1279.7</v>
          </cell>
          <cell r="J38">
            <v>25208.726331496502</v>
          </cell>
          <cell r="K38">
            <v>26488.426331496503</v>
          </cell>
        </row>
        <row r="39">
          <cell r="A39">
            <v>610359</v>
          </cell>
          <cell r="B39">
            <v>0</v>
          </cell>
          <cell r="C39">
            <v>0</v>
          </cell>
          <cell r="D39">
            <v>0</v>
          </cell>
          <cell r="G39">
            <v>0</v>
          </cell>
          <cell r="J39">
            <v>34490.686908094554</v>
          </cell>
          <cell r="K39">
            <v>34490.686908094554</v>
          </cell>
        </row>
        <row r="40">
          <cell r="A40">
            <v>610363</v>
          </cell>
          <cell r="B40">
            <v>0</v>
          </cell>
          <cell r="C40">
            <v>0</v>
          </cell>
          <cell r="D40">
            <v>0</v>
          </cell>
          <cell r="G40">
            <v>0</v>
          </cell>
          <cell r="J40">
            <v>46626.155765860327</v>
          </cell>
          <cell r="K40">
            <v>46626.155765860327</v>
          </cell>
        </row>
        <row r="41">
          <cell r="A41">
            <v>610364</v>
          </cell>
          <cell r="B41">
            <v>0</v>
          </cell>
          <cell r="C41">
            <v>0</v>
          </cell>
          <cell r="D41">
            <v>0</v>
          </cell>
          <cell r="G41">
            <v>0</v>
          </cell>
          <cell r="J41">
            <v>86603</v>
          </cell>
          <cell r="K41">
            <v>86603</v>
          </cell>
        </row>
        <row r="42">
          <cell r="A42">
            <v>610372</v>
          </cell>
          <cell r="B42">
            <v>0</v>
          </cell>
          <cell r="C42">
            <v>0</v>
          </cell>
          <cell r="D42">
            <v>0</v>
          </cell>
          <cell r="G42">
            <v>0</v>
          </cell>
          <cell r="J42">
            <v>84371.983211124287</v>
          </cell>
          <cell r="K42">
            <v>84371.983211124287</v>
          </cell>
        </row>
        <row r="43">
          <cell r="A43">
            <v>610371</v>
          </cell>
          <cell r="B43">
            <v>0</v>
          </cell>
          <cell r="C43">
            <v>0</v>
          </cell>
          <cell r="D43">
            <v>4653.45</v>
          </cell>
          <cell r="G43">
            <v>4653.45</v>
          </cell>
          <cell r="K43">
            <v>4653.45</v>
          </cell>
        </row>
        <row r="44">
          <cell r="A44">
            <v>700001</v>
          </cell>
          <cell r="B44">
            <v>0</v>
          </cell>
          <cell r="C44">
            <v>0</v>
          </cell>
          <cell r="D44">
            <v>0</v>
          </cell>
          <cell r="G44">
            <v>0</v>
          </cell>
          <cell r="J44">
            <v>8000</v>
          </cell>
          <cell r="K44">
            <v>8000</v>
          </cell>
        </row>
        <row r="45">
          <cell r="A45">
            <v>700005</v>
          </cell>
          <cell r="B45">
            <v>2194.1999999999998</v>
          </cell>
          <cell r="C45">
            <v>929.79</v>
          </cell>
          <cell r="D45">
            <v>5074.2299999999996</v>
          </cell>
          <cell r="G45">
            <v>8198.2199999999993</v>
          </cell>
          <cell r="J45">
            <v>4003</v>
          </cell>
          <cell r="K45">
            <v>12201.22</v>
          </cell>
        </row>
        <row r="46">
          <cell r="A46">
            <v>710001</v>
          </cell>
          <cell r="B46">
            <v>426.03</v>
          </cell>
          <cell r="C46">
            <v>22757.41</v>
          </cell>
          <cell r="D46">
            <v>165937.19</v>
          </cell>
          <cell r="G46">
            <v>189120.63</v>
          </cell>
          <cell r="J46">
            <v>10279</v>
          </cell>
          <cell r="K46">
            <v>199399.63</v>
          </cell>
        </row>
        <row r="47">
          <cell r="A47">
            <v>710008</v>
          </cell>
          <cell r="B47">
            <v>0</v>
          </cell>
          <cell r="C47">
            <v>0</v>
          </cell>
          <cell r="D47">
            <v>0</v>
          </cell>
          <cell r="G47">
            <v>0</v>
          </cell>
          <cell r="J47">
            <v>12060.308300000004</v>
          </cell>
          <cell r="K47">
            <v>12060.308300000004</v>
          </cell>
        </row>
        <row r="48">
          <cell r="A48">
            <v>710009</v>
          </cell>
          <cell r="B48">
            <v>0</v>
          </cell>
          <cell r="C48">
            <v>28249.27</v>
          </cell>
          <cell r="D48">
            <v>716032.27</v>
          </cell>
          <cell r="G48">
            <v>744281.54</v>
          </cell>
          <cell r="J48">
            <v>166633.08211729454</v>
          </cell>
          <cell r="K48">
            <v>910914.62211729458</v>
          </cell>
        </row>
        <row r="49">
          <cell r="A49">
            <v>710012</v>
          </cell>
          <cell r="B49">
            <v>1197.52</v>
          </cell>
          <cell r="C49">
            <v>55741.440000000002</v>
          </cell>
          <cell r="D49">
            <v>32210.55</v>
          </cell>
          <cell r="G49">
            <v>89149.51</v>
          </cell>
          <cell r="J49">
            <v>81440</v>
          </cell>
          <cell r="K49">
            <v>170589.51</v>
          </cell>
        </row>
        <row r="50">
          <cell r="A50">
            <v>710021</v>
          </cell>
          <cell r="B50">
            <v>0</v>
          </cell>
          <cell r="C50">
            <v>0</v>
          </cell>
          <cell r="D50">
            <v>0</v>
          </cell>
          <cell r="G50">
            <v>0</v>
          </cell>
          <cell r="J50">
            <v>249927</v>
          </cell>
          <cell r="K50">
            <v>249927</v>
          </cell>
        </row>
      </sheetData>
      <sheetData sheetId="5">
        <row r="1">
          <cell r="A1" t="str">
            <v>Proj</v>
          </cell>
          <cell r="B1" t="str">
            <v>Description</v>
          </cell>
          <cell r="C1" t="str">
            <v>OBJ</v>
          </cell>
          <cell r="D1" t="str">
            <v>Q1</v>
          </cell>
          <cell r="E1" t="str">
            <v>Q2</v>
          </cell>
          <cell r="F1" t="str">
            <v>Q3</v>
          </cell>
          <cell r="G1" t="str">
            <v>Q4</v>
          </cell>
          <cell r="H1" t="str">
            <v>TOTAL</v>
          </cell>
          <cell r="I1" t="str">
            <v>YTD</v>
          </cell>
        </row>
        <row r="2">
          <cell r="A2">
            <v>610010</v>
          </cell>
          <cell r="B2" t="str">
            <v>Capital Equipment</v>
          </cell>
          <cell r="D2">
            <v>578582</v>
          </cell>
          <cell r="E2">
            <v>551999</v>
          </cell>
          <cell r="F2">
            <v>1505000</v>
          </cell>
          <cell r="G2">
            <v>105000</v>
          </cell>
          <cell r="H2">
            <v>2740581</v>
          </cell>
          <cell r="I2">
            <v>2635581</v>
          </cell>
          <cell r="J2">
            <v>2635.5810000000001</v>
          </cell>
        </row>
        <row r="3">
          <cell r="A3">
            <v>610128</v>
          </cell>
          <cell r="B3" t="str">
            <v>WAPA Breaker &amp; Relay Replacements</v>
          </cell>
          <cell r="D3">
            <v>1130.0184454821683</v>
          </cell>
          <cell r="E3">
            <v>386144.54536745371</v>
          </cell>
          <cell r="F3">
            <v>5722.7268372684803</v>
          </cell>
          <cell r="G3">
            <v>386144.54536745371</v>
          </cell>
          <cell r="H3">
            <v>779142</v>
          </cell>
          <cell r="I3">
            <v>392997.29065020441</v>
          </cell>
          <cell r="J3">
            <v>392.99729065020443</v>
          </cell>
        </row>
        <row r="4">
          <cell r="A4">
            <v>610160</v>
          </cell>
          <cell r="B4" t="str">
            <v>As-builts Pumping Plants Phase 2</v>
          </cell>
          <cell r="D4">
            <v>393604.24399008288</v>
          </cell>
          <cell r="E4">
            <v>394823.74617226946</v>
          </cell>
          <cell r="F4">
            <v>397073.74617226946</v>
          </cell>
          <cell r="G4">
            <v>394823.74617226946</v>
          </cell>
          <cell r="H4">
            <v>1580325</v>
          </cell>
          <cell r="I4">
            <v>1185501.7363346219</v>
          </cell>
          <cell r="J4">
            <v>1185.5017363346219</v>
          </cell>
        </row>
        <row r="5">
          <cell r="A5">
            <v>610201</v>
          </cell>
          <cell r="B5" t="str">
            <v>As-Built Microwave Comm Drawings</v>
          </cell>
          <cell r="D5">
            <v>81795.957305290969</v>
          </cell>
          <cell r="E5">
            <v>69947.599919655826</v>
          </cell>
          <cell r="F5">
            <v>49947.599919655826</v>
          </cell>
          <cell r="G5">
            <v>40021.691686196631</v>
          </cell>
          <cell r="H5">
            <v>241713</v>
          </cell>
          <cell r="I5">
            <v>201691.15714460262</v>
          </cell>
          <cell r="J5">
            <v>201.69115714460261</v>
          </cell>
        </row>
        <row r="6">
          <cell r="A6">
            <v>610206</v>
          </cell>
          <cell r="B6" t="str">
            <v>Machine Shop Expansion</v>
          </cell>
          <cell r="D6">
            <v>816296.04169043677</v>
          </cell>
          <cell r="E6">
            <v>514536.52072778862</v>
          </cell>
          <cell r="F6">
            <v>105986.11154759151</v>
          </cell>
          <cell r="G6">
            <v>0</v>
          </cell>
          <cell r="H6">
            <v>1436819</v>
          </cell>
          <cell r="I6">
            <v>1436818.6739658169</v>
          </cell>
          <cell r="J6">
            <v>1436.818673965817</v>
          </cell>
        </row>
        <row r="7">
          <cell r="A7">
            <v>610207</v>
          </cell>
          <cell r="B7" t="str">
            <v>As-Builts Checks Turnouts Phase 2</v>
          </cell>
          <cell r="D7">
            <v>141315.26150699219</v>
          </cell>
          <cell r="E7">
            <v>141782.11138222815</v>
          </cell>
          <cell r="F7">
            <v>141782.11138222815</v>
          </cell>
          <cell r="G7">
            <v>141782.11138222815</v>
          </cell>
          <cell r="H7">
            <v>566662</v>
          </cell>
          <cell r="I7">
            <v>424879.48427144851</v>
          </cell>
          <cell r="J7">
            <v>424.87948427144852</v>
          </cell>
        </row>
        <row r="8">
          <cell r="A8">
            <v>610262</v>
          </cell>
          <cell r="B8" t="str">
            <v>Remote Terminal Units (RTUs)</v>
          </cell>
          <cell r="D8">
            <v>412715.65826613596</v>
          </cell>
          <cell r="E8">
            <v>236622.59607555647</v>
          </cell>
          <cell r="F8">
            <v>415372.59607555647</v>
          </cell>
          <cell r="G8">
            <v>236622.59607555647</v>
          </cell>
          <cell r="H8">
            <v>1301333</v>
          </cell>
          <cell r="I8">
            <v>1064710.8504172489</v>
          </cell>
          <cell r="J8">
            <v>1064.7108504172488</v>
          </cell>
        </row>
        <row r="9">
          <cell r="A9">
            <v>610304</v>
          </cell>
          <cell r="B9" t="str">
            <v>GIS Undergound</v>
          </cell>
          <cell r="D9">
            <v>70252.320237967011</v>
          </cell>
          <cell r="E9">
            <v>70930.476283098658</v>
          </cell>
          <cell r="F9">
            <v>70930.476283098658</v>
          </cell>
          <cell r="G9">
            <v>70930.476283098658</v>
          </cell>
          <cell r="H9">
            <v>283044</v>
          </cell>
          <cell r="I9">
            <v>212113.27280416433</v>
          </cell>
          <cell r="J9">
            <v>212.11327280416432</v>
          </cell>
        </row>
        <row r="10">
          <cell r="A10">
            <v>610315</v>
          </cell>
          <cell r="B10" t="str">
            <v>Superstition Mt Recharge Design Permit</v>
          </cell>
          <cell r="D10">
            <v>0</v>
          </cell>
          <cell r="E10">
            <v>0</v>
          </cell>
          <cell r="F10">
            <v>11550000</v>
          </cell>
          <cell r="G10">
            <v>0</v>
          </cell>
          <cell r="H10">
            <v>11550000</v>
          </cell>
          <cell r="I10">
            <v>11550000</v>
          </cell>
          <cell r="J10">
            <v>11550</v>
          </cell>
        </row>
        <row r="11">
          <cell r="A11">
            <v>610317</v>
          </cell>
          <cell r="B11" t="str">
            <v>Condition Based Monitoring</v>
          </cell>
          <cell r="D11">
            <v>430816.19248224597</v>
          </cell>
          <cell r="E11">
            <v>240916.38519113124</v>
          </cell>
          <cell r="F11">
            <v>9851.8164669184007</v>
          </cell>
          <cell r="G11">
            <v>9851.8164669184007</v>
          </cell>
          <cell r="H11">
            <v>691436</v>
          </cell>
          <cell r="I11">
            <v>681584.39414029568</v>
          </cell>
          <cell r="J11">
            <v>681.58439414029567</v>
          </cell>
        </row>
        <row r="12">
          <cell r="A12">
            <v>610319</v>
          </cell>
          <cell r="B12" t="str">
            <v>Trash Rakes</v>
          </cell>
          <cell r="D12">
            <v>25089.845172778289</v>
          </cell>
          <cell r="E12">
            <v>0</v>
          </cell>
          <cell r="F12">
            <v>0</v>
          </cell>
          <cell r="G12">
            <v>0</v>
          </cell>
          <cell r="H12">
            <v>25090</v>
          </cell>
          <cell r="I12">
            <v>25089.845172778289</v>
          </cell>
          <cell r="J12">
            <v>25.08984517277829</v>
          </cell>
        </row>
        <row r="13">
          <cell r="A13">
            <v>610321</v>
          </cell>
          <cell r="B13" t="str">
            <v>APS Transmission Lines</v>
          </cell>
          <cell r="D13">
            <v>1000350.1844548217</v>
          </cell>
          <cell r="E13">
            <v>1000495.4536745369</v>
          </cell>
          <cell r="F13">
            <v>1000495.4536745369</v>
          </cell>
          <cell r="G13">
            <v>1000495.4536745369</v>
          </cell>
          <cell r="H13">
            <v>4001837</v>
          </cell>
          <cell r="I13">
            <v>3001341.0918038953</v>
          </cell>
          <cell r="J13">
            <v>3001.3410918038953</v>
          </cell>
        </row>
        <row r="14">
          <cell r="A14">
            <v>610323</v>
          </cell>
          <cell r="B14" t="str">
            <v>Substation Communications</v>
          </cell>
          <cell r="D14">
            <v>4377.3084865884239</v>
          </cell>
          <cell r="E14">
            <v>1144.5453674536961</v>
          </cell>
          <cell r="F14">
            <v>1144.5453674536961</v>
          </cell>
          <cell r="G14">
            <v>1144.5453674536961</v>
          </cell>
          <cell r="H14">
            <v>7811</v>
          </cell>
          <cell r="I14">
            <v>6666.3992214958162</v>
          </cell>
          <cell r="J14">
            <v>6.6663992214958165</v>
          </cell>
        </row>
        <row r="15">
          <cell r="A15">
            <v>610327</v>
          </cell>
          <cell r="B15" t="str">
            <v>Power Meters for Pumping Plants</v>
          </cell>
          <cell r="D15">
            <v>153475.13834111625</v>
          </cell>
          <cell r="E15">
            <v>156445.45367453698</v>
          </cell>
          <cell r="F15">
            <v>153584.0902559027</v>
          </cell>
          <cell r="G15">
            <v>126445.45367453696</v>
          </cell>
          <cell r="H15">
            <v>589950</v>
          </cell>
          <cell r="I15">
            <v>463504.682271556</v>
          </cell>
          <cell r="J15">
            <v>463.50468227155602</v>
          </cell>
        </row>
        <row r="16">
          <cell r="A16">
            <v>610335</v>
          </cell>
          <cell r="B16" t="str">
            <v>Chillers BouseLittleHarqPP</v>
          </cell>
          <cell r="D16">
            <v>575660.23380922177</v>
          </cell>
          <cell r="E16">
            <v>6648.8082121151419</v>
          </cell>
          <cell r="F16">
            <v>826.08137484666156</v>
          </cell>
          <cell r="G16">
            <v>826.08137484666156</v>
          </cell>
          <cell r="H16">
            <v>583961</v>
          </cell>
          <cell r="I16">
            <v>583135.1233961836</v>
          </cell>
          <cell r="J16">
            <v>583.13512339618364</v>
          </cell>
        </row>
        <row r="17">
          <cell r="A17">
            <v>610338</v>
          </cell>
          <cell r="B17" t="str">
            <v>Trashrakes BouseLittleHarqPP</v>
          </cell>
          <cell r="D17">
            <v>0</v>
          </cell>
          <cell r="E17">
            <v>13180.092532576919</v>
          </cell>
          <cell r="F17">
            <v>28259.119040993835</v>
          </cell>
          <cell r="G17">
            <v>39904.572715530798</v>
          </cell>
          <cell r="H17">
            <v>81344</v>
          </cell>
          <cell r="I17">
            <v>41439.211573570756</v>
          </cell>
          <cell r="J17">
            <v>41.439211573570759</v>
          </cell>
        </row>
        <row r="18">
          <cell r="A18">
            <v>610339</v>
          </cell>
          <cell r="B18" t="str">
            <v>Building 2 AC Units</v>
          </cell>
          <cell r="D18">
            <v>148633.87090496064</v>
          </cell>
          <cell r="E18">
            <v>109851.8164669184</v>
          </cell>
          <cell r="F18">
            <v>0</v>
          </cell>
          <cell r="G18">
            <v>0</v>
          </cell>
          <cell r="H18">
            <v>258486</v>
          </cell>
          <cell r="I18">
            <v>258485.68737187906</v>
          </cell>
          <cell r="J18">
            <v>258.48568737187907</v>
          </cell>
        </row>
        <row r="19">
          <cell r="A19">
            <v>610340</v>
          </cell>
          <cell r="B19" t="str">
            <v>Headquarters AsBuilts</v>
          </cell>
          <cell r="D19">
            <v>23065.949875459373</v>
          </cell>
          <cell r="E19">
            <v>15574.543304186882</v>
          </cell>
          <cell r="F19">
            <v>9851.8164669184007</v>
          </cell>
          <cell r="G19">
            <v>9851.8164669184007</v>
          </cell>
          <cell r="H19">
            <v>58344</v>
          </cell>
          <cell r="I19">
            <v>48492.309646564652</v>
          </cell>
          <cell r="J19">
            <v>48.492309646564657</v>
          </cell>
        </row>
        <row r="20">
          <cell r="A20">
            <v>610342</v>
          </cell>
          <cell r="B20" t="str">
            <v>Remote Storage</v>
          </cell>
          <cell r="D20">
            <v>0</v>
          </cell>
          <cell r="E20">
            <v>0</v>
          </cell>
          <cell r="F20">
            <v>600000</v>
          </cell>
          <cell r="G20">
            <v>0</v>
          </cell>
          <cell r="H20">
            <v>600000</v>
          </cell>
          <cell r="I20">
            <v>600000</v>
          </cell>
          <cell r="J20">
            <v>600</v>
          </cell>
        </row>
        <row r="21">
          <cell r="A21">
            <v>610343</v>
          </cell>
          <cell r="B21" t="str">
            <v>Portal</v>
          </cell>
          <cell r="D21">
            <v>0</v>
          </cell>
          <cell r="E21">
            <v>0</v>
          </cell>
          <cell r="F21">
            <v>0</v>
          </cell>
          <cell r="G21">
            <v>375000</v>
          </cell>
          <cell r="H21">
            <v>375000</v>
          </cell>
          <cell r="I21">
            <v>0</v>
          </cell>
          <cell r="J21">
            <v>0</v>
          </cell>
        </row>
        <row r="22">
          <cell r="A22">
            <v>610346</v>
          </cell>
          <cell r="B22" t="str">
            <v>EIMS Phase 2</v>
          </cell>
          <cell r="D22">
            <v>104568</v>
          </cell>
          <cell r="E22">
            <v>30000</v>
          </cell>
          <cell r="F22">
            <v>51000</v>
          </cell>
          <cell r="G22">
            <v>15000</v>
          </cell>
          <cell r="H22">
            <v>200568</v>
          </cell>
          <cell r="I22">
            <v>185568</v>
          </cell>
          <cell r="J22">
            <v>185.56800000000001</v>
          </cell>
        </row>
        <row r="23">
          <cell r="A23">
            <v>610348</v>
          </cell>
          <cell r="B23" t="str">
            <v>Workforce Planning</v>
          </cell>
          <cell r="D23">
            <v>0</v>
          </cell>
          <cell r="E23">
            <v>25000</v>
          </cell>
          <cell r="F23">
            <v>25000</v>
          </cell>
          <cell r="G23">
            <v>0</v>
          </cell>
          <cell r="H23">
            <v>50000</v>
          </cell>
          <cell r="I23">
            <v>50000</v>
          </cell>
          <cell r="J23">
            <v>50</v>
          </cell>
        </row>
        <row r="24">
          <cell r="A24">
            <v>610349</v>
          </cell>
          <cell r="B24" t="str">
            <v>Compensation Administration</v>
          </cell>
          <cell r="D24">
            <v>0</v>
          </cell>
          <cell r="E24">
            <v>25000</v>
          </cell>
          <cell r="F24">
            <v>25000</v>
          </cell>
          <cell r="G24">
            <v>0</v>
          </cell>
          <cell r="H24">
            <v>50000</v>
          </cell>
          <cell r="I24">
            <v>50000</v>
          </cell>
          <cell r="J24">
            <v>50</v>
          </cell>
        </row>
        <row r="25">
          <cell r="A25">
            <v>610351</v>
          </cell>
          <cell r="B25" t="str">
            <v>Oracle Interface Development</v>
          </cell>
          <cell r="D25">
            <v>30000</v>
          </cell>
          <cell r="E25">
            <v>30000</v>
          </cell>
          <cell r="F25">
            <v>30000</v>
          </cell>
          <cell r="G25">
            <v>30000</v>
          </cell>
          <cell r="H25">
            <v>120000</v>
          </cell>
          <cell r="I25">
            <v>90000</v>
          </cell>
          <cell r="J25">
            <v>90</v>
          </cell>
        </row>
        <row r="26">
          <cell r="A26">
            <v>700005</v>
          </cell>
          <cell r="B26" t="str">
            <v>Recreational Activities</v>
          </cell>
          <cell r="D26">
            <v>25680.462139795894</v>
          </cell>
          <cell r="E26">
            <v>12759.873076816137</v>
          </cell>
          <cell r="F26">
            <v>26039.825307155977</v>
          </cell>
          <cell r="G26">
            <v>13925.269780961211</v>
          </cell>
          <cell r="H26">
            <v>78405</v>
          </cell>
          <cell r="I26">
            <v>64480.160523768005</v>
          </cell>
          <cell r="J26">
            <v>64.480160523768006</v>
          </cell>
        </row>
        <row r="27">
          <cell r="A27">
            <v>710001</v>
          </cell>
          <cell r="B27" t="str">
            <v>Mark Wilmer Discharge Line Recoating</v>
          </cell>
          <cell r="D27">
            <v>1223.3947437873362</v>
          </cell>
          <cell r="E27">
            <v>7261.8488995384741</v>
          </cell>
          <cell r="F27">
            <v>325938.68430321151</v>
          </cell>
          <cell r="G27">
            <v>1239.1220622699939</v>
          </cell>
          <cell r="H27">
            <v>335663</v>
          </cell>
          <cell r="I27">
            <v>334423.92794653733</v>
          </cell>
          <cell r="J27">
            <v>334.42392794653733</v>
          </cell>
        </row>
        <row r="28">
          <cell r="A28">
            <v>710012</v>
          </cell>
          <cell r="B28" t="str">
            <v>Raise Canal Lining_Pool 23  24</v>
          </cell>
          <cell r="D28">
            <v>368589.40284281364</v>
          </cell>
          <cell r="E28">
            <v>370079.07070172019</v>
          </cell>
          <cell r="F28">
            <v>104925.90823345921</v>
          </cell>
          <cell r="G28">
            <v>0</v>
          </cell>
          <cell r="H28">
            <v>843594</v>
          </cell>
          <cell r="I28">
            <v>843594.38177799305</v>
          </cell>
          <cell r="J28">
            <v>843.59438177799302</v>
          </cell>
        </row>
        <row r="29">
          <cell r="A29">
            <v>710020</v>
          </cell>
          <cell r="B29" t="str">
            <v>Salt River Siphon</v>
          </cell>
          <cell r="D29">
            <v>0</v>
          </cell>
          <cell r="E29">
            <v>0</v>
          </cell>
          <cell r="F29">
            <v>0</v>
          </cell>
          <cell r="G29">
            <v>225010.81839971207</v>
          </cell>
          <cell r="H29">
            <v>225011</v>
          </cell>
          <cell r="I29">
            <v>0</v>
          </cell>
          <cell r="J29">
            <v>0</v>
          </cell>
        </row>
        <row r="30">
          <cell r="A30">
            <v>710021</v>
          </cell>
          <cell r="B30" t="str">
            <v>Black Mountain Pipeline</v>
          </cell>
          <cell r="D30">
            <v>2446.7894875746697</v>
          </cell>
          <cell r="E30">
            <v>2478.244124539985</v>
          </cell>
          <cell r="F30">
            <v>107404.15235799919</v>
          </cell>
          <cell r="G30">
            <v>145556.07672588862</v>
          </cell>
          <cell r="H30">
            <v>257885</v>
          </cell>
          <cell r="I30">
            <v>112329.18597011385</v>
          </cell>
          <cell r="J30">
            <v>112.32918597011385</v>
          </cell>
        </row>
        <row r="31">
          <cell r="A31">
            <v>710009</v>
          </cell>
          <cell r="B31" t="str">
            <v>Siphon Investigation Repair</v>
          </cell>
          <cell r="D31">
            <v>28460.508600024084</v>
          </cell>
          <cell r="E31">
            <v>28697.827175715869</v>
          </cell>
          <cell r="F31">
            <v>28697.827175715869</v>
          </cell>
          <cell r="G31">
            <v>28697.827175715869</v>
          </cell>
          <cell r="H31">
            <v>114554</v>
          </cell>
          <cell r="I31">
            <v>85856.162951455815</v>
          </cell>
          <cell r="J31">
            <v>85.856162951455815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4C155-ABEE-4E43-B1FE-B4DFF96B3F86}">
  <dimension ref="A2:L41"/>
  <sheetViews>
    <sheetView showGridLines="0" showRuler="0" zoomScale="80" zoomScaleNormal="80" zoomScaleSheetLayoutView="85" workbookViewId="0">
      <selection activeCell="M14" sqref="M14"/>
    </sheetView>
  </sheetViews>
  <sheetFormatPr defaultColWidth="9.31640625" defaultRowHeight="13"/>
  <cols>
    <col min="1" max="1" width="3.6796875" style="6" customWidth="1"/>
    <col min="2" max="2" width="45" style="6" bestFit="1" customWidth="1"/>
    <col min="3" max="12" width="9.6328125" style="6" bestFit="1" customWidth="1"/>
    <col min="13" max="16384" width="9.31640625" style="6"/>
  </cols>
  <sheetData>
    <row r="2" spans="1:12" ht="12.75" customHeight="1">
      <c r="A2" s="130"/>
      <c r="C2" s="131" t="s">
        <v>25</v>
      </c>
      <c r="D2" s="134" t="s">
        <v>31</v>
      </c>
      <c r="E2" s="131" t="s">
        <v>40</v>
      </c>
      <c r="F2" s="127" t="s">
        <v>41</v>
      </c>
      <c r="G2" s="124" t="s">
        <v>42</v>
      </c>
      <c r="H2" s="127" t="s">
        <v>43</v>
      </c>
      <c r="I2" s="124" t="s">
        <v>86</v>
      </c>
      <c r="J2" s="124" t="s">
        <v>44</v>
      </c>
      <c r="K2" s="124" t="s">
        <v>47</v>
      </c>
      <c r="L2" s="127" t="s">
        <v>48</v>
      </c>
    </row>
    <row r="3" spans="1:12" ht="27" customHeight="1">
      <c r="A3" s="130"/>
      <c r="C3" s="132"/>
      <c r="D3" s="135"/>
      <c r="E3" s="132"/>
      <c r="F3" s="128"/>
      <c r="G3" s="125"/>
      <c r="H3" s="128"/>
      <c r="I3" s="125"/>
      <c r="J3" s="125"/>
      <c r="K3" s="125"/>
      <c r="L3" s="128"/>
    </row>
    <row r="4" spans="1:12" ht="13.75" thickBot="1">
      <c r="A4" s="130"/>
      <c r="B4" s="7"/>
      <c r="C4" s="133"/>
      <c r="D4" s="136"/>
      <c r="E4" s="133"/>
      <c r="F4" s="129"/>
      <c r="G4" s="126"/>
      <c r="H4" s="129"/>
      <c r="I4" s="126"/>
      <c r="J4" s="126"/>
      <c r="K4" s="126"/>
      <c r="L4" s="129"/>
    </row>
    <row r="5" spans="1:12" ht="8.15" customHeight="1">
      <c r="B5" s="8"/>
      <c r="C5" s="36"/>
      <c r="D5" s="9"/>
      <c r="E5" s="36"/>
      <c r="F5" s="36"/>
      <c r="G5" s="10"/>
      <c r="H5" s="77"/>
      <c r="I5" s="76"/>
      <c r="J5" s="36"/>
      <c r="K5" s="36"/>
      <c r="L5" s="36"/>
    </row>
    <row r="6" spans="1:12">
      <c r="A6" s="11"/>
      <c r="B6" s="3" t="s">
        <v>32</v>
      </c>
      <c r="C6" s="42">
        <v>1619.8</v>
      </c>
      <c r="D6" s="12">
        <v>1598.8</v>
      </c>
      <c r="E6" s="42">
        <v>1533.3</v>
      </c>
      <c r="F6" s="42">
        <v>1535.7</v>
      </c>
      <c r="G6" s="13">
        <v>1458.0029999999999</v>
      </c>
      <c r="H6" s="93">
        <v>1430.91</v>
      </c>
      <c r="I6" s="13">
        <v>1357.3150000000001</v>
      </c>
      <c r="J6" s="42">
        <v>1479.23</v>
      </c>
      <c r="K6" s="113">
        <v>1314.35</v>
      </c>
      <c r="L6" s="113">
        <v>1424.8</v>
      </c>
    </row>
    <row r="7" spans="1:12" ht="12.75" customHeight="1">
      <c r="A7" s="11"/>
      <c r="B7" s="3"/>
      <c r="C7" s="49"/>
      <c r="D7" s="1"/>
      <c r="E7" s="49"/>
      <c r="F7" s="117"/>
      <c r="G7" s="26"/>
      <c r="H7" s="79"/>
      <c r="I7" s="34"/>
      <c r="J7" s="49"/>
      <c r="K7" s="49"/>
      <c r="L7" s="49"/>
    </row>
    <row r="8" spans="1:12">
      <c r="A8" s="11"/>
      <c r="B8" s="3" t="s">
        <v>0</v>
      </c>
      <c r="C8" s="50"/>
      <c r="D8" s="2"/>
      <c r="E8" s="50"/>
      <c r="F8" s="79"/>
      <c r="G8" s="27"/>
      <c r="H8" s="79"/>
      <c r="I8" s="68"/>
      <c r="J8" s="50"/>
      <c r="K8" s="50"/>
      <c r="L8" s="50"/>
    </row>
    <row r="9" spans="1:12">
      <c r="A9" s="11"/>
      <c r="B9" s="15" t="s">
        <v>1</v>
      </c>
      <c r="C9" s="46">
        <v>152958</v>
      </c>
      <c r="D9" s="39">
        <v>146117.4</v>
      </c>
      <c r="E9" s="46">
        <v>153846.70000000001</v>
      </c>
      <c r="F9" s="46">
        <v>173003.6</v>
      </c>
      <c r="G9" s="94">
        <v>171104.8</v>
      </c>
      <c r="H9" s="46">
        <v>175946.09999999998</v>
      </c>
      <c r="I9" s="94">
        <v>190561</v>
      </c>
      <c r="J9" s="46">
        <v>186829</v>
      </c>
      <c r="K9" s="115">
        <v>186452</v>
      </c>
      <c r="L9" s="115">
        <v>172740</v>
      </c>
    </row>
    <row r="10" spans="1:12">
      <c r="A10" s="11"/>
      <c r="B10" s="15" t="s">
        <v>2</v>
      </c>
      <c r="C10" s="45">
        <v>14311.2</v>
      </c>
      <c r="D10" s="35">
        <v>12524.504999999999</v>
      </c>
      <c r="E10" s="45">
        <v>11430.8</v>
      </c>
      <c r="F10" s="45">
        <v>15494.775999999998</v>
      </c>
      <c r="G10" s="73">
        <v>16639.2</v>
      </c>
      <c r="H10" s="45">
        <v>17043.196000000004</v>
      </c>
      <c r="I10" s="73">
        <v>21241</v>
      </c>
      <c r="J10" s="45">
        <v>32235</v>
      </c>
      <c r="K10" s="114">
        <v>28053</v>
      </c>
      <c r="L10" s="114">
        <v>39904</v>
      </c>
    </row>
    <row r="11" spans="1:12">
      <c r="A11" s="11"/>
      <c r="B11" s="15" t="s">
        <v>20</v>
      </c>
      <c r="C11" s="45">
        <v>46800.1</v>
      </c>
      <c r="D11" s="35">
        <v>21611.3</v>
      </c>
      <c r="E11" s="45">
        <v>28554.6</v>
      </c>
      <c r="F11" s="45">
        <v>29664.9</v>
      </c>
      <c r="G11" s="73">
        <v>22287.9</v>
      </c>
      <c r="H11" s="45">
        <v>15096.9</v>
      </c>
      <c r="I11" s="73">
        <v>30261</v>
      </c>
      <c r="J11" s="45">
        <v>27819</v>
      </c>
      <c r="K11" s="114">
        <v>52703</v>
      </c>
      <c r="L11" s="114">
        <v>16079</v>
      </c>
    </row>
    <row r="12" spans="1:12">
      <c r="A12" s="11"/>
      <c r="B12" s="15" t="s">
        <v>21</v>
      </c>
      <c r="C12" s="51">
        <v>1936.9107566668165</v>
      </c>
      <c r="D12" s="38">
        <v>1953</v>
      </c>
      <c r="E12" s="51">
        <v>1655.7</v>
      </c>
      <c r="F12" s="51">
        <v>1844.3</v>
      </c>
      <c r="G12" s="75">
        <v>1814.7</v>
      </c>
      <c r="H12" s="51">
        <v>1659.7</v>
      </c>
      <c r="I12" s="75">
        <v>1877</v>
      </c>
      <c r="J12" s="51">
        <v>1913</v>
      </c>
      <c r="K12" s="116">
        <v>2233</v>
      </c>
      <c r="L12" s="116">
        <v>3049</v>
      </c>
    </row>
    <row r="13" spans="1:12">
      <c r="A13" s="11"/>
      <c r="B13" s="3" t="s">
        <v>26</v>
      </c>
      <c r="C13" s="46">
        <v>216006.21075666684</v>
      </c>
      <c r="D13" s="39">
        <v>182206.20499999999</v>
      </c>
      <c r="E13" s="46">
        <v>195487.80000000002</v>
      </c>
      <c r="F13" s="46">
        <v>220007.57599999997</v>
      </c>
      <c r="G13" s="94">
        <v>211846.6</v>
      </c>
      <c r="H13" s="46">
        <v>209745.89599999998</v>
      </c>
      <c r="I13" s="94">
        <v>243940</v>
      </c>
      <c r="J13" s="46">
        <v>248796</v>
      </c>
      <c r="K13" s="115">
        <v>269441</v>
      </c>
      <c r="L13" s="115">
        <v>231772</v>
      </c>
    </row>
    <row r="14" spans="1:12" ht="12.75" customHeight="1">
      <c r="A14" s="11"/>
      <c r="B14" s="3"/>
      <c r="C14" s="49"/>
      <c r="D14" s="1"/>
      <c r="E14" s="49"/>
      <c r="F14" s="71"/>
      <c r="G14" s="28"/>
      <c r="H14" s="79"/>
      <c r="I14" s="34"/>
      <c r="J14" s="49"/>
      <c r="K14" s="49"/>
      <c r="L14" s="49"/>
    </row>
    <row r="15" spans="1:12">
      <c r="A15" s="11"/>
      <c r="B15" s="3" t="s">
        <v>3</v>
      </c>
      <c r="C15" s="49"/>
      <c r="D15" s="1"/>
      <c r="E15" s="49"/>
      <c r="F15" s="71"/>
      <c r="G15" s="28"/>
      <c r="H15" s="79"/>
      <c r="I15" s="34"/>
      <c r="J15" s="49"/>
      <c r="K15" s="49"/>
      <c r="L15" s="49"/>
    </row>
    <row r="16" spans="1:12">
      <c r="A16" s="11"/>
      <c r="B16" s="15" t="s">
        <v>4</v>
      </c>
      <c r="C16" s="52">
        <v>-51139.399999999994</v>
      </c>
      <c r="D16" s="72">
        <v>-52615.1</v>
      </c>
      <c r="E16" s="52">
        <v>-55231.1</v>
      </c>
      <c r="F16" s="52">
        <v>-56250.8</v>
      </c>
      <c r="G16" s="74">
        <v>-55206.200000000004</v>
      </c>
      <c r="H16" s="52">
        <v>-59358</v>
      </c>
      <c r="I16" s="74">
        <v>-59897</v>
      </c>
      <c r="J16" s="52">
        <v>-59891</v>
      </c>
      <c r="K16" s="52">
        <v>-65340</v>
      </c>
      <c r="L16" s="52">
        <v>-67655</v>
      </c>
    </row>
    <row r="17" spans="1:12">
      <c r="A17" s="11"/>
      <c r="B17" s="15" t="s">
        <v>5</v>
      </c>
      <c r="C17" s="45">
        <v>-88996.3</v>
      </c>
      <c r="D17" s="35">
        <v>-91568.3</v>
      </c>
      <c r="E17" s="45">
        <v>-86699.9</v>
      </c>
      <c r="F17" s="45">
        <v>-94895.4</v>
      </c>
      <c r="G17" s="73">
        <v>-100244.59999999999</v>
      </c>
      <c r="H17" s="45">
        <v>-96332</v>
      </c>
      <c r="I17" s="73">
        <v>-90558</v>
      </c>
      <c r="J17" s="45">
        <v>-81807</v>
      </c>
      <c r="K17" s="118">
        <v>-75900</v>
      </c>
      <c r="L17" s="118">
        <v>-68157</v>
      </c>
    </row>
    <row r="18" spans="1:12">
      <c r="A18" s="11"/>
      <c r="B18" s="15" t="s">
        <v>6</v>
      </c>
      <c r="C18" s="45">
        <v>-7751.8</v>
      </c>
      <c r="D18" s="35">
        <v>-11789.3</v>
      </c>
      <c r="E18" s="45">
        <v>-10378.700000000001</v>
      </c>
      <c r="F18" s="45">
        <v>-6261.9</v>
      </c>
      <c r="G18" s="73">
        <v>-6833.3</v>
      </c>
      <c r="H18" s="45">
        <v>-5103.7</v>
      </c>
      <c r="I18" s="73">
        <v>-9576</v>
      </c>
      <c r="J18" s="45">
        <v>-12596</v>
      </c>
      <c r="K18" s="118">
        <v>-17415</v>
      </c>
      <c r="L18" s="118">
        <v>-14578</v>
      </c>
    </row>
    <row r="19" spans="1:12">
      <c r="A19" s="11"/>
      <c r="B19" s="15" t="s">
        <v>27</v>
      </c>
      <c r="C19" s="45">
        <v>-27896.6</v>
      </c>
      <c r="D19" s="35">
        <v>-26519.200000000001</v>
      </c>
      <c r="E19" s="45">
        <v>-23017.8</v>
      </c>
      <c r="F19" s="45">
        <v>-23017.8</v>
      </c>
      <c r="G19" s="73">
        <v>-23017.8</v>
      </c>
      <c r="H19" s="45">
        <v>-23017.8</v>
      </c>
      <c r="I19" s="73">
        <v>-23162</v>
      </c>
      <c r="J19" s="45">
        <v>-23162</v>
      </c>
      <c r="K19" s="118">
        <v>-23162</v>
      </c>
      <c r="L19" s="118">
        <v>-23001</v>
      </c>
    </row>
    <row r="20" spans="1:12">
      <c r="A20" s="11"/>
      <c r="B20" s="15" t="s">
        <v>28</v>
      </c>
      <c r="C20" s="45">
        <v>-12820.5</v>
      </c>
      <c r="D20" s="35">
        <v>-15494.1</v>
      </c>
      <c r="E20" s="45">
        <v>-17288</v>
      </c>
      <c r="F20" s="45">
        <v>-19491.2</v>
      </c>
      <c r="G20" s="73">
        <v>-19755.599999999999</v>
      </c>
      <c r="H20" s="45">
        <v>-21597.200000000001</v>
      </c>
      <c r="I20" s="73">
        <v>-21017</v>
      </c>
      <c r="J20" s="45">
        <v>-23125</v>
      </c>
      <c r="K20" s="118">
        <v>-24916</v>
      </c>
      <c r="L20" s="118">
        <v>-24991</v>
      </c>
    </row>
    <row r="21" spans="1:12">
      <c r="A21" s="11"/>
      <c r="B21" s="15" t="s">
        <v>7</v>
      </c>
      <c r="C21" s="42"/>
      <c r="D21" s="12"/>
      <c r="E21" s="42"/>
      <c r="F21" s="42"/>
      <c r="G21" s="13"/>
      <c r="H21" s="93"/>
      <c r="I21" s="73"/>
      <c r="J21" s="45"/>
      <c r="K21" s="118"/>
      <c r="L21" s="118"/>
    </row>
    <row r="22" spans="1:12">
      <c r="A22" s="11"/>
      <c r="B22" s="22" t="s">
        <v>8</v>
      </c>
      <c r="C22" s="45">
        <v>-10856.7</v>
      </c>
      <c r="D22" s="35">
        <v>-13687.099999999999</v>
      </c>
      <c r="E22" s="45">
        <v>-15311.5</v>
      </c>
      <c r="F22" s="45">
        <v>-16407</v>
      </c>
      <c r="G22" s="73">
        <v>-15586.4</v>
      </c>
      <c r="H22" s="45">
        <v>-23060.9</v>
      </c>
      <c r="I22" s="73">
        <v>-18917</v>
      </c>
      <c r="J22" s="45">
        <v>-18522</v>
      </c>
      <c r="K22" s="118">
        <v>-28543</v>
      </c>
      <c r="L22" s="118">
        <v>-19321</v>
      </c>
    </row>
    <row r="23" spans="1:12">
      <c r="A23" s="11"/>
      <c r="B23" s="22" t="s">
        <v>9</v>
      </c>
      <c r="C23" s="45">
        <v>-6133.5</v>
      </c>
      <c r="D23" s="35">
        <v>-6799.4</v>
      </c>
      <c r="E23" s="45">
        <v>-6702.7</v>
      </c>
      <c r="F23" s="45">
        <v>-7047.8</v>
      </c>
      <c r="G23" s="73">
        <v>-6824</v>
      </c>
      <c r="H23" s="45">
        <v>-7262.1</v>
      </c>
      <c r="I23" s="35">
        <v>-6932</v>
      </c>
      <c r="J23" s="45">
        <v>-8340</v>
      </c>
      <c r="K23" s="118">
        <v>-7834</v>
      </c>
      <c r="L23" s="118">
        <v>-8120</v>
      </c>
    </row>
    <row r="24" spans="1:12">
      <c r="A24" s="11"/>
      <c r="B24" s="22" t="s">
        <v>10</v>
      </c>
      <c r="C24" s="45">
        <v>5041.8999999999996</v>
      </c>
      <c r="D24" s="35">
        <v>4956.5</v>
      </c>
      <c r="E24" s="45">
        <v>5634.6</v>
      </c>
      <c r="F24" s="45">
        <v>5764</v>
      </c>
      <c r="G24" s="73">
        <v>6807.2</v>
      </c>
      <c r="H24" s="45">
        <v>5948.2999999999993</v>
      </c>
      <c r="I24" s="35">
        <v>6335</v>
      </c>
      <c r="J24" s="45">
        <v>5290</v>
      </c>
      <c r="K24" s="118">
        <v>4383</v>
      </c>
      <c r="L24" s="118">
        <v>4611</v>
      </c>
    </row>
    <row r="25" spans="1:12">
      <c r="A25" s="11"/>
      <c r="B25" s="22" t="s">
        <v>11</v>
      </c>
      <c r="C25" s="51">
        <v>-5086</v>
      </c>
      <c r="D25" s="38">
        <v>-6119.5</v>
      </c>
      <c r="E25" s="51">
        <v>-7781</v>
      </c>
      <c r="F25" s="51">
        <v>-6974.9000000000233</v>
      </c>
      <c r="G25" s="75">
        <v>-7827.7</v>
      </c>
      <c r="H25" s="51">
        <v>-58146.5</v>
      </c>
      <c r="I25" s="38">
        <v>-85248</v>
      </c>
      <c r="J25" s="51">
        <v>-8646</v>
      </c>
      <c r="K25" s="120">
        <v>-37043</v>
      </c>
      <c r="L25" s="120">
        <v>-8165</v>
      </c>
    </row>
    <row r="26" spans="1:12">
      <c r="A26" s="11"/>
      <c r="B26" s="22" t="s">
        <v>22</v>
      </c>
      <c r="C26" s="45">
        <v>-17034.300000000003</v>
      </c>
      <c r="D26" s="35">
        <v>-21649.5</v>
      </c>
      <c r="E26" s="47">
        <v>-24160.6</v>
      </c>
      <c r="F26" s="51">
        <v>-24665.700000000023</v>
      </c>
      <c r="G26" s="75">
        <v>-23430.9</v>
      </c>
      <c r="H26" s="47">
        <v>-82521.2</v>
      </c>
      <c r="I26" s="38">
        <v>-104762</v>
      </c>
      <c r="J26" s="51">
        <v>-30218</v>
      </c>
      <c r="K26" s="120">
        <v>-69037</v>
      </c>
      <c r="L26" s="120">
        <v>-30995</v>
      </c>
    </row>
    <row r="27" spans="1:12">
      <c r="A27" s="11"/>
      <c r="B27" s="23" t="s">
        <v>29</v>
      </c>
      <c r="C27" s="47">
        <v>-205638.90000000002</v>
      </c>
      <c r="D27" s="40">
        <v>-219635.5</v>
      </c>
      <c r="E27" s="47">
        <v>-216776.1</v>
      </c>
      <c r="F27" s="47">
        <v>-224582.80000000002</v>
      </c>
      <c r="G27" s="64">
        <v>-228488.39999999997</v>
      </c>
      <c r="H27" s="47">
        <v>-287929.90000000002</v>
      </c>
      <c r="I27" s="38">
        <v>-308972</v>
      </c>
      <c r="J27" s="51">
        <v>-230799</v>
      </c>
      <c r="K27" s="120">
        <v>-275770</v>
      </c>
      <c r="L27" s="120">
        <v>-229377</v>
      </c>
    </row>
    <row r="28" spans="1:12">
      <c r="A28" s="11"/>
      <c r="B28" s="3" t="s">
        <v>33</v>
      </c>
      <c r="C28" s="46">
        <v>10367.310756666819</v>
      </c>
      <c r="D28" s="39">
        <v>-37429.295000000013</v>
      </c>
      <c r="E28" s="46">
        <v>-21288.299999999988</v>
      </c>
      <c r="F28" s="46">
        <v>-4575.2240000000456</v>
      </c>
      <c r="G28" s="94">
        <v>-16641.799999999959</v>
      </c>
      <c r="H28" s="46">
        <v>-78184.004000000044</v>
      </c>
      <c r="I28" s="39">
        <v>-65032</v>
      </c>
      <c r="J28" s="46">
        <v>17997</v>
      </c>
      <c r="K28" s="119">
        <v>-6329</v>
      </c>
      <c r="L28" s="119">
        <v>2395</v>
      </c>
    </row>
    <row r="29" spans="1:12" ht="12.75" customHeight="1">
      <c r="A29" s="11"/>
      <c r="B29" s="3"/>
      <c r="C29" s="49"/>
      <c r="D29" s="1"/>
      <c r="E29" s="49"/>
      <c r="F29" s="71"/>
      <c r="G29" s="28"/>
      <c r="H29" s="79"/>
      <c r="I29" s="1"/>
      <c r="J29" s="49" t="s">
        <v>15</v>
      </c>
      <c r="K29" s="46"/>
      <c r="L29" s="46"/>
    </row>
    <row r="30" spans="1:12">
      <c r="A30" s="11"/>
      <c r="B30" s="3" t="s">
        <v>34</v>
      </c>
      <c r="C30" s="50"/>
      <c r="D30" s="2"/>
      <c r="E30" s="50"/>
      <c r="F30" s="63"/>
      <c r="G30" s="29"/>
      <c r="H30" s="79"/>
      <c r="I30" s="80"/>
      <c r="J30" s="53"/>
      <c r="K30" s="49" t="s">
        <v>15</v>
      </c>
      <c r="L30" s="49" t="s">
        <v>15</v>
      </c>
    </row>
    <row r="31" spans="1:12">
      <c r="A31" s="11"/>
      <c r="B31" s="15" t="s">
        <v>23</v>
      </c>
      <c r="C31" s="45">
        <v>56100.5</v>
      </c>
      <c r="D31" s="35">
        <v>47825.3</v>
      </c>
      <c r="E31" s="54">
        <v>52437.599999999999</v>
      </c>
      <c r="F31" s="45">
        <v>60993.9</v>
      </c>
      <c r="G31" s="73">
        <v>60334.9</v>
      </c>
      <c r="H31" s="54">
        <v>64570.8</v>
      </c>
      <c r="I31" s="35">
        <v>68760</v>
      </c>
      <c r="J31" s="45">
        <v>72007</v>
      </c>
      <c r="K31" s="45">
        <v>76718</v>
      </c>
      <c r="L31" s="45">
        <v>82233</v>
      </c>
    </row>
    <row r="32" spans="1:12">
      <c r="A32" s="11"/>
      <c r="B32" s="15" t="s">
        <v>12</v>
      </c>
      <c r="C32" s="45">
        <v>9220</v>
      </c>
      <c r="D32" s="35">
        <v>6887.9</v>
      </c>
      <c r="E32" s="45">
        <v>-101.5</v>
      </c>
      <c r="F32" s="45">
        <v>6485.9</v>
      </c>
      <c r="G32" s="73">
        <v>3251.5</v>
      </c>
      <c r="H32" s="45">
        <v>5105.3999999999996</v>
      </c>
      <c r="I32" s="35">
        <v>5774</v>
      </c>
      <c r="J32" s="45">
        <v>7544</v>
      </c>
      <c r="K32" s="45">
        <v>18904</v>
      </c>
      <c r="L32" s="45">
        <v>16293</v>
      </c>
    </row>
    <row r="33" spans="1:12">
      <c r="A33" s="11"/>
      <c r="B33" s="105" t="s">
        <v>45</v>
      </c>
      <c r="C33" s="42">
        <v>0</v>
      </c>
      <c r="D33" s="12">
        <v>0</v>
      </c>
      <c r="E33" s="42">
        <v>0</v>
      </c>
      <c r="F33" s="42">
        <v>0</v>
      </c>
      <c r="G33" s="13">
        <v>0</v>
      </c>
      <c r="H33" s="93">
        <v>0</v>
      </c>
      <c r="I33" s="35">
        <v>-17889</v>
      </c>
      <c r="J33" s="45">
        <v>-2738</v>
      </c>
      <c r="K33" s="45">
        <v>-4561</v>
      </c>
      <c r="L33" s="45">
        <v>-6361</v>
      </c>
    </row>
    <row r="34" spans="1:12">
      <c r="A34" s="11"/>
      <c r="B34" s="15" t="s">
        <v>13</v>
      </c>
      <c r="C34" s="51">
        <v>-28967.8</v>
      </c>
      <c r="D34" s="38">
        <v>-28114.1</v>
      </c>
      <c r="E34" s="51">
        <v>-27260.400000000001</v>
      </c>
      <c r="F34" s="51">
        <v>-26406.799999999999</v>
      </c>
      <c r="G34" s="75">
        <v>-25385.4</v>
      </c>
      <c r="H34" s="51">
        <v>-24855</v>
      </c>
      <c r="I34" s="38">
        <v>-25029</v>
      </c>
      <c r="J34" s="51">
        <v>-23500</v>
      </c>
      <c r="K34" s="51">
        <v>-22403</v>
      </c>
      <c r="L34" s="51">
        <v>-21295</v>
      </c>
    </row>
    <row r="35" spans="1:12">
      <c r="A35" s="11"/>
      <c r="B35" s="3" t="s">
        <v>35</v>
      </c>
      <c r="C35" s="51">
        <v>36352.699999999997</v>
      </c>
      <c r="D35" s="38">
        <v>26599.100000000006</v>
      </c>
      <c r="E35" s="51">
        <v>25075.699999999997</v>
      </c>
      <c r="F35" s="51">
        <v>41073</v>
      </c>
      <c r="G35" s="75">
        <v>38201</v>
      </c>
      <c r="H35" s="51">
        <v>44821.2</v>
      </c>
      <c r="I35" s="40">
        <v>31616</v>
      </c>
      <c r="J35" s="51">
        <v>53313</v>
      </c>
      <c r="K35" s="51">
        <v>68658</v>
      </c>
      <c r="L35" s="51">
        <v>70870</v>
      </c>
    </row>
    <row r="36" spans="1:12">
      <c r="A36" s="11"/>
      <c r="B36" s="1" t="s">
        <v>36</v>
      </c>
      <c r="C36" s="54">
        <v>46720.010756666816</v>
      </c>
      <c r="D36" s="37">
        <v>-10830.195000000007</v>
      </c>
      <c r="E36" s="54">
        <v>3787.4000000000087</v>
      </c>
      <c r="F36" s="54">
        <v>36497.775999999954</v>
      </c>
      <c r="G36" s="67">
        <v>21559.200000000041</v>
      </c>
      <c r="H36" s="54">
        <v>-33362.804000000047</v>
      </c>
      <c r="I36" s="37">
        <v>-33416</v>
      </c>
      <c r="J36" s="54">
        <v>71310</v>
      </c>
      <c r="K36" s="54">
        <v>62329</v>
      </c>
      <c r="L36" s="54">
        <v>73265</v>
      </c>
    </row>
    <row r="37" spans="1:12">
      <c r="A37" s="11"/>
      <c r="B37" s="1" t="s">
        <v>24</v>
      </c>
      <c r="C37" s="55">
        <v>0</v>
      </c>
      <c r="D37" s="14">
        <v>0</v>
      </c>
      <c r="E37" s="55">
        <v>0</v>
      </c>
      <c r="F37" s="55">
        <v>0</v>
      </c>
      <c r="G37" s="62">
        <v>-78968.3</v>
      </c>
      <c r="H37" s="96">
        <v>0</v>
      </c>
      <c r="I37" s="60">
        <v>0</v>
      </c>
      <c r="J37" s="44">
        <v>-14471</v>
      </c>
      <c r="K37" s="44">
        <v>0</v>
      </c>
      <c r="L37" s="61">
        <v>0</v>
      </c>
    </row>
    <row r="38" spans="1:12">
      <c r="A38" s="11"/>
      <c r="B38" s="1" t="s">
        <v>37</v>
      </c>
      <c r="C38" s="54">
        <v>46720.010756666816</v>
      </c>
      <c r="D38" s="37">
        <v>-10830.195000000007</v>
      </c>
      <c r="E38" s="54">
        <v>3787.4000000000087</v>
      </c>
      <c r="F38" s="54">
        <v>36497.775999999954</v>
      </c>
      <c r="G38" s="67">
        <v>-57409.099999999962</v>
      </c>
      <c r="H38" s="54">
        <v>-33362.804000000047</v>
      </c>
      <c r="I38" s="59">
        <v>-33416</v>
      </c>
      <c r="J38" s="43">
        <v>56839</v>
      </c>
      <c r="K38" s="43">
        <v>62329</v>
      </c>
      <c r="L38" s="85">
        <v>73265</v>
      </c>
    </row>
    <row r="39" spans="1:12">
      <c r="A39" s="11"/>
      <c r="B39" s="34" t="s">
        <v>38</v>
      </c>
      <c r="C39" s="95">
        <v>463305.80000000005</v>
      </c>
      <c r="D39" s="81">
        <v>510025.81075666688</v>
      </c>
      <c r="E39" s="95">
        <v>499195.6</v>
      </c>
      <c r="F39" s="81">
        <v>502983</v>
      </c>
      <c r="G39" s="81">
        <v>539480.80000000005</v>
      </c>
      <c r="H39" s="81">
        <v>482071.7</v>
      </c>
      <c r="I39" s="81">
        <v>480420</v>
      </c>
      <c r="J39" s="81">
        <v>447004</v>
      </c>
      <c r="K39" s="81">
        <v>503843</v>
      </c>
      <c r="L39" s="81">
        <v>566172</v>
      </c>
    </row>
    <row r="40" spans="1:12" ht="13.75" thickBot="1">
      <c r="A40" s="11"/>
      <c r="B40" s="24" t="s">
        <v>39</v>
      </c>
      <c r="C40" s="48">
        <v>510025.81075666688</v>
      </c>
      <c r="D40" s="41">
        <v>499195.6</v>
      </c>
      <c r="E40" s="48">
        <v>502983</v>
      </c>
      <c r="F40" s="48">
        <v>539480.80000000005</v>
      </c>
      <c r="G40" s="58">
        <v>482071.7</v>
      </c>
      <c r="H40" s="48">
        <v>448708.89599999995</v>
      </c>
      <c r="I40" s="41">
        <v>447004</v>
      </c>
      <c r="J40" s="58">
        <v>503843</v>
      </c>
      <c r="K40" s="58">
        <v>566172</v>
      </c>
      <c r="L40" s="48">
        <v>639437</v>
      </c>
    </row>
    <row r="41" spans="1:12" ht="13.75" thickTop="1">
      <c r="B41" s="111" t="s">
        <v>46</v>
      </c>
    </row>
  </sheetData>
  <mergeCells count="11">
    <mergeCell ref="J2:J4"/>
    <mergeCell ref="K2:K4"/>
    <mergeCell ref="L2:L4"/>
    <mergeCell ref="A2:A4"/>
    <mergeCell ref="C2:C4"/>
    <mergeCell ref="D2:D4"/>
    <mergeCell ref="E2:E4"/>
    <mergeCell ref="F2:F4"/>
    <mergeCell ref="G2:G4"/>
    <mergeCell ref="H2:H4"/>
    <mergeCell ref="I2:I4"/>
  </mergeCells>
  <printOptions horizontalCentered="1"/>
  <pageMargins left="0.25" right="0.25" top="1.1399999999999999" bottom="0.56999999999999995" header="0.5" footer="0.36"/>
  <pageSetup scale="83" firstPageNumber="31" orientation="landscape" useFirstPageNumber="1" r:id="rId1"/>
  <headerFooter alignWithMargins="0">
    <oddHeader>&amp;C&amp;"Arial,Bold"&amp;12GENERAL FUND
STATEMENTS OF REVENUES, EXPENSES, AND CHANGES IN NET ASSETS&amp;10
&amp;"Arial,Bold Italic"(Dollars in Thousands)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32AC9-7B8E-43EE-A87F-DA650A717142}">
  <dimension ref="A1:L77"/>
  <sheetViews>
    <sheetView showGridLines="0" tabSelected="1" showRuler="0" topLeftCell="A27" zoomScale="70" zoomScaleNormal="70" zoomScaleSheetLayoutView="100" workbookViewId="0">
      <selection activeCell="A62" sqref="A62:L62"/>
    </sheetView>
  </sheetViews>
  <sheetFormatPr defaultColWidth="9.453125" defaultRowHeight="13"/>
  <cols>
    <col min="1" max="1" width="56.08984375" style="1" customWidth="1"/>
    <col min="2" max="11" width="14.86328125" style="1" customWidth="1"/>
    <col min="12" max="12" width="14.40625" style="1" bestFit="1" customWidth="1"/>
    <col min="13" max="13" width="9.453125" style="1" customWidth="1"/>
    <col min="14" max="16384" width="9.453125" style="1"/>
  </cols>
  <sheetData>
    <row r="1" spans="1:12" s="5" customFormat="1" ht="15.5">
      <c r="A1" s="121" t="s">
        <v>69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</row>
    <row r="2" spans="1:12" s="5" customFormat="1" ht="15.5">
      <c r="A2" s="121"/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2" s="5" customFormat="1">
      <c r="A3" s="122" t="s">
        <v>14</v>
      </c>
      <c r="B3" s="122"/>
      <c r="C3" s="122"/>
      <c r="D3" s="122"/>
      <c r="E3" s="122"/>
      <c r="F3" s="122"/>
      <c r="G3" s="122"/>
      <c r="H3" s="122"/>
      <c r="I3" s="122"/>
      <c r="J3" s="122"/>
      <c r="K3" s="122"/>
    </row>
    <row r="4" spans="1:12" s="16" customFormat="1" ht="15.5">
      <c r="A4" s="65"/>
      <c r="B4" s="83" t="s">
        <v>85</v>
      </c>
      <c r="C4" s="83" t="s">
        <v>84</v>
      </c>
      <c r="D4" s="83" t="s">
        <v>83</v>
      </c>
      <c r="E4" s="83" t="s">
        <v>82</v>
      </c>
      <c r="F4" s="83" t="s">
        <v>81</v>
      </c>
      <c r="G4" s="83" t="s">
        <v>80</v>
      </c>
      <c r="H4" s="83" t="s">
        <v>79</v>
      </c>
      <c r="I4" s="83" t="s">
        <v>76</v>
      </c>
      <c r="J4" s="83" t="s">
        <v>74</v>
      </c>
      <c r="K4" s="83" t="s">
        <v>73</v>
      </c>
      <c r="L4" s="83" t="s">
        <v>99</v>
      </c>
    </row>
    <row r="5" spans="1:12">
      <c r="A5" s="3" t="s">
        <v>49</v>
      </c>
      <c r="B5" s="106">
        <v>205639</v>
      </c>
      <c r="C5" s="106">
        <v>219636</v>
      </c>
      <c r="D5" s="106">
        <v>216776</v>
      </c>
      <c r="E5" s="106">
        <v>224583</v>
      </c>
      <c r="F5" s="106">
        <v>228488</v>
      </c>
      <c r="G5" s="106">
        <v>287930</v>
      </c>
      <c r="H5" s="106">
        <v>308972</v>
      </c>
      <c r="I5" s="106">
        <v>230799</v>
      </c>
      <c r="J5" s="106">
        <v>275770</v>
      </c>
      <c r="K5" s="106">
        <v>229377</v>
      </c>
      <c r="L5" s="106">
        <v>228415</v>
      </c>
    </row>
    <row r="6" spans="1:12">
      <c r="A6" s="17"/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</row>
    <row r="7" spans="1:12">
      <c r="A7" s="18" t="s">
        <v>50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5" t="s">
        <v>16</v>
      </c>
      <c r="B8" s="78">
        <v>-40717</v>
      </c>
      <c r="C8" s="78">
        <v>-42013</v>
      </c>
      <c r="D8" s="78">
        <v>-40306</v>
      </c>
      <c r="E8" s="78">
        <v>-42509</v>
      </c>
      <c r="F8" s="78">
        <v>-42773</v>
      </c>
      <c r="G8" s="78">
        <v>-44615</v>
      </c>
      <c r="H8" s="78">
        <v>-44179</v>
      </c>
      <c r="I8" s="78">
        <v>-46287</v>
      </c>
      <c r="J8" s="78">
        <v>-48078</v>
      </c>
      <c r="K8" s="78">
        <v>-47992</v>
      </c>
      <c r="L8" s="78">
        <v>-48140</v>
      </c>
    </row>
    <row r="9" spans="1:12">
      <c r="A9" s="25" t="s">
        <v>51</v>
      </c>
      <c r="B9" s="78">
        <v>-92843</v>
      </c>
      <c r="C9" s="78">
        <v>-95589</v>
      </c>
      <c r="D9" s="78">
        <v>-90790</v>
      </c>
      <c r="E9" s="78">
        <v>-94895</v>
      </c>
      <c r="F9" s="78">
        <v>-100244</v>
      </c>
      <c r="G9" s="78">
        <v>-96332</v>
      </c>
      <c r="H9" s="78">
        <v>-90558</v>
      </c>
      <c r="I9" s="78">
        <v>-81807</v>
      </c>
      <c r="J9" s="78">
        <v>-75900</v>
      </c>
      <c r="K9" s="78">
        <v>-68157</v>
      </c>
      <c r="L9" s="78">
        <v>-66386</v>
      </c>
    </row>
    <row r="10" spans="1:12">
      <c r="A10" s="25" t="s">
        <v>52</v>
      </c>
      <c r="B10" s="78">
        <v>0</v>
      </c>
      <c r="C10" s="78">
        <v>0</v>
      </c>
      <c r="D10" s="78">
        <v>0</v>
      </c>
      <c r="E10" s="78">
        <v>0</v>
      </c>
      <c r="F10" s="78">
        <v>0</v>
      </c>
      <c r="G10" s="78">
        <v>0</v>
      </c>
      <c r="H10" s="78">
        <v>-772</v>
      </c>
      <c r="I10" s="78">
        <v>-3087</v>
      </c>
      <c r="J10" s="78">
        <v>-1292</v>
      </c>
      <c r="K10" s="78">
        <v>-4355</v>
      </c>
      <c r="L10" s="78">
        <v>-5322</v>
      </c>
    </row>
    <row r="11" spans="1:12">
      <c r="A11" s="25" t="s">
        <v>17</v>
      </c>
      <c r="B11" s="78">
        <v>-808</v>
      </c>
      <c r="C11" s="78">
        <v>-1238</v>
      </c>
      <c r="D11" s="78">
        <v>-2065</v>
      </c>
      <c r="E11" s="78">
        <v>-1063</v>
      </c>
      <c r="F11" s="78">
        <v>-1264</v>
      </c>
      <c r="G11" s="78">
        <v>-1123</v>
      </c>
      <c r="H11" s="78">
        <v>-1342</v>
      </c>
      <c r="I11" s="78">
        <v>-1145</v>
      </c>
      <c r="J11" s="78">
        <v>-1185</v>
      </c>
      <c r="K11" s="78">
        <v>-1734</v>
      </c>
      <c r="L11" s="78">
        <v>-1193</v>
      </c>
    </row>
    <row r="12" spans="1:12">
      <c r="A12" s="25" t="s">
        <v>53</v>
      </c>
      <c r="B12" s="107">
        <v>0</v>
      </c>
      <c r="C12" s="107">
        <v>-269</v>
      </c>
      <c r="D12" s="107">
        <v>-2939</v>
      </c>
      <c r="E12" s="107">
        <v>-21</v>
      </c>
      <c r="F12" s="107">
        <v>-262</v>
      </c>
      <c r="G12" s="107">
        <v>-5199</v>
      </c>
      <c r="H12" s="107">
        <v>-5436</v>
      </c>
      <c r="I12" s="107">
        <v>-1998</v>
      </c>
      <c r="J12" s="107">
        <v>-6387</v>
      </c>
      <c r="K12" s="107">
        <v>6</v>
      </c>
      <c r="L12" s="107">
        <v>-3633</v>
      </c>
    </row>
    <row r="13" spans="1:12">
      <c r="A13" s="25" t="s">
        <v>91</v>
      </c>
      <c r="B13" s="107">
        <v>-1081</v>
      </c>
      <c r="C13" s="107">
        <v>-1180</v>
      </c>
      <c r="D13" s="107">
        <v>-1072</v>
      </c>
      <c r="E13" s="107">
        <v>-1166</v>
      </c>
      <c r="F13" s="107">
        <v>-6651</v>
      </c>
      <c r="G13" s="107">
        <v>-56333</v>
      </c>
      <c r="H13" s="107">
        <v>-77255</v>
      </c>
      <c r="I13" s="107">
        <v>-865</v>
      </c>
      <c r="J13" s="107">
        <v>-39702</v>
      </c>
      <c r="K13" s="107">
        <v>-7576</v>
      </c>
      <c r="L13" s="107"/>
    </row>
    <row r="14" spans="1:12">
      <c r="A14" s="25" t="s">
        <v>92</v>
      </c>
      <c r="B14" s="107">
        <v>-37</v>
      </c>
      <c r="C14" s="107">
        <v>-16</v>
      </c>
      <c r="D14" s="107">
        <v>-4</v>
      </c>
      <c r="E14" s="107">
        <v>-289</v>
      </c>
      <c r="F14" s="107">
        <v>-396</v>
      </c>
      <c r="G14" s="107">
        <v>-363</v>
      </c>
      <c r="H14" s="107">
        <v>-184</v>
      </c>
      <c r="I14" s="107">
        <v>-378</v>
      </c>
      <c r="J14" s="107">
        <v>-1941</v>
      </c>
      <c r="K14" s="107">
        <v>-371</v>
      </c>
      <c r="L14" s="107"/>
    </row>
    <row r="15" spans="1:12">
      <c r="A15" s="17" t="s">
        <v>54</v>
      </c>
      <c r="B15" s="108">
        <v>-135486</v>
      </c>
      <c r="C15" s="108">
        <v>-140305</v>
      </c>
      <c r="D15" s="108">
        <v>-137176</v>
      </c>
      <c r="E15" s="108">
        <v>-139943</v>
      </c>
      <c r="F15" s="108">
        <v>-151590</v>
      </c>
      <c r="G15" s="108">
        <v>-203965</v>
      </c>
      <c r="H15" s="108">
        <v>-219726</v>
      </c>
      <c r="I15" s="108">
        <v>-135567</v>
      </c>
      <c r="J15" s="108">
        <v>-174485</v>
      </c>
      <c r="K15" s="108">
        <v>-130179</v>
      </c>
      <c r="L15" s="108">
        <v>-129809</v>
      </c>
    </row>
    <row r="16" spans="1:12" ht="13.75" thickBot="1">
      <c r="A16" s="18" t="s">
        <v>55</v>
      </c>
      <c r="B16" s="90">
        <v>70153</v>
      </c>
      <c r="C16" s="90">
        <v>79331</v>
      </c>
      <c r="D16" s="90">
        <v>79600</v>
      </c>
      <c r="E16" s="90">
        <v>84640</v>
      </c>
      <c r="F16" s="90">
        <v>76898</v>
      </c>
      <c r="G16" s="90">
        <v>83965</v>
      </c>
      <c r="H16" s="90">
        <v>89246</v>
      </c>
      <c r="I16" s="90">
        <v>95232</v>
      </c>
      <c r="J16" s="90">
        <v>101285</v>
      </c>
      <c r="K16" s="90">
        <v>99198</v>
      </c>
      <c r="L16" s="90">
        <f>L5+L15</f>
        <v>98606</v>
      </c>
    </row>
    <row r="17" spans="1:12" ht="13.75" thickTop="1">
      <c r="A17" s="17"/>
      <c r="B17" s="98"/>
      <c r="C17" s="98"/>
      <c r="D17" s="98"/>
      <c r="E17" s="98"/>
      <c r="F17" s="98"/>
      <c r="G17" s="98"/>
      <c r="H17" s="98"/>
      <c r="I17" s="98"/>
      <c r="J17" s="98"/>
      <c r="K17" s="98"/>
      <c r="L17" s="98"/>
    </row>
    <row r="18" spans="1:12">
      <c r="A18" s="18" t="s">
        <v>56</v>
      </c>
      <c r="B18" s="98"/>
      <c r="C18" s="98"/>
      <c r="D18" s="98"/>
      <c r="E18" s="98"/>
      <c r="F18" s="98"/>
      <c r="G18" s="98"/>
      <c r="H18" s="98"/>
      <c r="I18" s="98"/>
      <c r="J18" s="98"/>
      <c r="K18" s="98"/>
      <c r="L18" s="98"/>
    </row>
    <row r="19" spans="1:12">
      <c r="A19" s="25" t="s">
        <v>51</v>
      </c>
      <c r="B19" s="106">
        <v>88818</v>
      </c>
      <c r="C19" s="106">
        <v>84589</v>
      </c>
      <c r="D19" s="106">
        <v>88063</v>
      </c>
      <c r="E19" s="106">
        <v>93619</v>
      </c>
      <c r="F19" s="106">
        <v>100244</v>
      </c>
      <c r="G19" s="106">
        <v>96332</v>
      </c>
      <c r="H19" s="106">
        <v>90558</v>
      </c>
      <c r="I19" s="106">
        <v>81807</v>
      </c>
      <c r="J19" s="106">
        <v>75900</v>
      </c>
      <c r="K19" s="106">
        <v>68157</v>
      </c>
      <c r="L19" s="106">
        <v>66386</v>
      </c>
    </row>
    <row r="20" spans="1:12">
      <c r="A20" s="25" t="s">
        <v>52</v>
      </c>
      <c r="B20" s="97">
        <v>0</v>
      </c>
      <c r="C20" s="97">
        <v>0</v>
      </c>
      <c r="D20" s="97">
        <v>0</v>
      </c>
      <c r="E20" s="97">
        <v>0</v>
      </c>
      <c r="F20" s="97">
        <v>0</v>
      </c>
      <c r="G20" s="97">
        <v>0</v>
      </c>
      <c r="H20" s="97">
        <v>772</v>
      </c>
      <c r="I20" s="97">
        <v>3087</v>
      </c>
      <c r="J20" s="97">
        <v>1292</v>
      </c>
      <c r="K20" s="97">
        <v>4355</v>
      </c>
      <c r="L20" s="97">
        <v>5322</v>
      </c>
    </row>
    <row r="21" spans="1:12">
      <c r="A21" s="25" t="s">
        <v>75</v>
      </c>
      <c r="B21" s="97">
        <v>-63</v>
      </c>
      <c r="C21" s="97">
        <v>-3</v>
      </c>
      <c r="D21" s="97">
        <v>0</v>
      </c>
      <c r="E21" s="97">
        <v>-793</v>
      </c>
      <c r="F21" s="97">
        <v>-224</v>
      </c>
      <c r="G21" s="97">
        <v>-419</v>
      </c>
      <c r="H21" s="97">
        <v>-1295</v>
      </c>
      <c r="I21" s="97">
        <v>-4115</v>
      </c>
      <c r="J21" s="97">
        <v>-454</v>
      </c>
      <c r="K21" s="97">
        <v>0</v>
      </c>
      <c r="L21" s="97">
        <v>0</v>
      </c>
    </row>
    <row r="22" spans="1:12">
      <c r="A22" s="25" t="s">
        <v>30</v>
      </c>
      <c r="B22" s="97">
        <v>0</v>
      </c>
      <c r="C22" s="97">
        <v>-6864</v>
      </c>
      <c r="D22" s="97">
        <v>-6216</v>
      </c>
      <c r="E22" s="97">
        <v>0</v>
      </c>
      <c r="F22" s="97">
        <v>0</v>
      </c>
      <c r="G22" s="97">
        <v>0</v>
      </c>
      <c r="H22" s="97">
        <v>0</v>
      </c>
      <c r="I22" s="97">
        <v>0</v>
      </c>
      <c r="J22" s="97">
        <v>0</v>
      </c>
      <c r="K22" s="97">
        <v>0</v>
      </c>
      <c r="L22" s="97">
        <v>0</v>
      </c>
    </row>
    <row r="23" spans="1:12">
      <c r="A23" s="18" t="s">
        <v>57</v>
      </c>
      <c r="B23" s="88">
        <v>88755</v>
      </c>
      <c r="C23" s="88">
        <v>77722</v>
      </c>
      <c r="D23" s="88">
        <v>81847</v>
      </c>
      <c r="E23" s="88">
        <v>92826</v>
      </c>
      <c r="F23" s="88">
        <v>100020</v>
      </c>
      <c r="G23" s="88">
        <v>95913</v>
      </c>
      <c r="H23" s="88">
        <v>90035</v>
      </c>
      <c r="I23" s="88">
        <v>80779</v>
      </c>
      <c r="J23" s="88">
        <v>76738</v>
      </c>
      <c r="K23" s="88">
        <v>72512</v>
      </c>
      <c r="L23" s="88">
        <f>L20+L19</f>
        <v>71708</v>
      </c>
    </row>
    <row r="24" spans="1:12" ht="13.75" thickBot="1">
      <c r="A24" s="32"/>
      <c r="B24" s="112"/>
      <c r="C24" s="112"/>
      <c r="D24" s="112"/>
      <c r="E24" s="112"/>
      <c r="F24" s="112"/>
      <c r="G24" s="112"/>
      <c r="H24" s="112"/>
      <c r="I24" s="112"/>
      <c r="J24" s="112"/>
      <c r="K24" s="112"/>
      <c r="L24" s="112"/>
    </row>
    <row r="25" spans="1:12"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</row>
    <row r="26" spans="1:12">
      <c r="A26" s="87" t="s">
        <v>18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8" spans="1:12" s="5" customFormat="1" ht="20.5">
      <c r="A28" s="89" t="s">
        <v>19</v>
      </c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</row>
    <row r="29" spans="1:12" s="5" customFormat="1" ht="15.5">
      <c r="A29" s="66"/>
      <c r="B29" s="83" t="s">
        <v>85</v>
      </c>
      <c r="C29" s="83" t="s">
        <v>84</v>
      </c>
      <c r="D29" s="83" t="s">
        <v>83</v>
      </c>
      <c r="E29" s="83" t="s">
        <v>82</v>
      </c>
      <c r="F29" s="83" t="s">
        <v>81</v>
      </c>
      <c r="G29" s="83" t="s">
        <v>80</v>
      </c>
      <c r="H29" s="83" t="s">
        <v>79</v>
      </c>
      <c r="I29" s="83" t="s">
        <v>76</v>
      </c>
      <c r="J29" s="83" t="s">
        <v>74</v>
      </c>
      <c r="K29" s="83" t="s">
        <v>73</v>
      </c>
      <c r="L29" s="83" t="s">
        <v>99</v>
      </c>
    </row>
    <row r="30" spans="1:12"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</row>
    <row r="31" spans="1:12">
      <c r="A31" s="18" t="s">
        <v>58</v>
      </c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</row>
    <row r="32" spans="1:12">
      <c r="A32" s="17" t="s">
        <v>59</v>
      </c>
      <c r="B32" s="106">
        <v>70153</v>
      </c>
      <c r="C32" s="106">
        <v>79331</v>
      </c>
      <c r="D32" s="106">
        <v>79600</v>
      </c>
      <c r="E32" s="106">
        <v>84640</v>
      </c>
      <c r="F32" s="106">
        <v>76898</v>
      </c>
      <c r="G32" s="106">
        <v>83965</v>
      </c>
      <c r="H32" s="106">
        <v>89246</v>
      </c>
      <c r="I32" s="106">
        <v>95232</v>
      </c>
      <c r="J32" s="106">
        <v>101285</v>
      </c>
      <c r="K32" s="106">
        <v>99198</v>
      </c>
      <c r="L32" s="106">
        <f>L16</f>
        <v>98606</v>
      </c>
    </row>
    <row r="33" spans="1:12">
      <c r="A33" s="17" t="s">
        <v>60</v>
      </c>
      <c r="B33" s="106">
        <v>88755</v>
      </c>
      <c r="C33" s="106">
        <v>77722</v>
      </c>
      <c r="D33" s="106">
        <v>81847</v>
      </c>
      <c r="E33" s="106">
        <v>92826</v>
      </c>
      <c r="F33" s="106">
        <v>100020</v>
      </c>
      <c r="G33" s="106">
        <v>95913</v>
      </c>
      <c r="H33" s="106">
        <v>90035</v>
      </c>
      <c r="I33" s="106">
        <v>80779</v>
      </c>
      <c r="J33" s="106">
        <v>76738</v>
      </c>
      <c r="K33" s="106">
        <v>72512</v>
      </c>
      <c r="L33" s="106">
        <f>L23</f>
        <v>71708</v>
      </c>
    </row>
    <row r="34" spans="1:12">
      <c r="A34" s="17"/>
    </row>
    <row r="35" spans="1:12">
      <c r="A35" s="18" t="s">
        <v>61</v>
      </c>
    </row>
    <row r="36" spans="1:12">
      <c r="A36" s="17" t="s">
        <v>62</v>
      </c>
      <c r="B36" s="1">
        <f>1633319-B37</f>
        <v>1621636</v>
      </c>
      <c r="C36" s="1">
        <f>1611322-C37</f>
        <v>1580206</v>
      </c>
      <c r="D36" s="1">
        <f>1556570-D37</f>
        <v>1533327</v>
      </c>
      <c r="E36" s="1">
        <f>1580690-E37</f>
        <v>1536882</v>
      </c>
      <c r="F36" s="1">
        <f>1525596-F37</f>
        <v>1487999</v>
      </c>
      <c r="G36" s="1">
        <v>1435905</v>
      </c>
      <c r="H36" s="1">
        <v>1372207</v>
      </c>
      <c r="I36" s="1">
        <v>1479230</v>
      </c>
      <c r="J36" s="1">
        <v>1347518</v>
      </c>
      <c r="K36" s="1">
        <v>1429889.66</v>
      </c>
      <c r="L36" s="1">
        <v>1345195</v>
      </c>
    </row>
    <row r="37" spans="1:12">
      <c r="A37" s="17" t="s">
        <v>63</v>
      </c>
      <c r="B37" s="109">
        <v>11683</v>
      </c>
      <c r="C37" s="109">
        <v>31116</v>
      </c>
      <c r="D37" s="109">
        <v>23243</v>
      </c>
      <c r="E37" s="109">
        <v>43808</v>
      </c>
      <c r="F37" s="109">
        <v>37597</v>
      </c>
      <c r="G37" s="109">
        <v>10369</v>
      </c>
      <c r="H37" s="109">
        <v>10355</v>
      </c>
      <c r="I37" s="109">
        <v>11489</v>
      </c>
      <c r="J37" s="109">
        <v>26036</v>
      </c>
      <c r="K37" s="109">
        <v>11379</v>
      </c>
      <c r="L37" s="109">
        <v>20017</v>
      </c>
    </row>
    <row r="38" spans="1:12">
      <c r="A38" s="17" t="s">
        <v>64</v>
      </c>
      <c r="B38" s="101">
        <v>1633319</v>
      </c>
      <c r="C38" s="101">
        <v>1611322</v>
      </c>
      <c r="D38" s="101">
        <v>1556570</v>
      </c>
      <c r="E38" s="101">
        <v>1580690</v>
      </c>
      <c r="F38" s="101">
        <v>1525596</v>
      </c>
      <c r="G38" s="101">
        <v>1466274</v>
      </c>
      <c r="H38" s="101">
        <v>1382562</v>
      </c>
      <c r="I38" s="101">
        <v>1490719</v>
      </c>
      <c r="J38" s="101">
        <v>1373554</v>
      </c>
      <c r="K38" s="101">
        <v>1441268.66</v>
      </c>
      <c r="L38" s="101">
        <f>L37+L36</f>
        <v>1365212</v>
      </c>
    </row>
    <row r="39" spans="1:12">
      <c r="A39" s="17" t="s">
        <v>65</v>
      </c>
      <c r="B39" s="107">
        <v>1616595</v>
      </c>
      <c r="C39" s="107">
        <v>1598806</v>
      </c>
      <c r="D39" s="107">
        <v>1533327</v>
      </c>
      <c r="E39" s="107">
        <v>1535666</v>
      </c>
      <c r="F39" s="107">
        <v>1458003</v>
      </c>
      <c r="G39" s="107">
        <v>1435905</v>
      </c>
      <c r="H39" s="107">
        <v>1372207</v>
      </c>
      <c r="I39" s="107">
        <v>1479230</v>
      </c>
      <c r="J39" s="107">
        <v>1347518</v>
      </c>
      <c r="K39" s="107">
        <v>1429889.66</v>
      </c>
      <c r="L39" s="107">
        <f>L36</f>
        <v>1345195</v>
      </c>
    </row>
    <row r="40" spans="1:12">
      <c r="A40" s="17"/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1:12">
      <c r="A41" s="18" t="s">
        <v>66</v>
      </c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1:12">
      <c r="A42" s="17" t="s">
        <v>67</v>
      </c>
      <c r="B42" s="91">
        <v>42.95</v>
      </c>
      <c r="C42" s="91">
        <v>49.23</v>
      </c>
      <c r="D42" s="91">
        <v>51.29</v>
      </c>
      <c r="E42" s="91">
        <v>53.55</v>
      </c>
      <c r="F42" s="91">
        <v>50.4</v>
      </c>
      <c r="G42" s="91">
        <v>58.06</v>
      </c>
      <c r="H42" s="91">
        <v>64.55</v>
      </c>
      <c r="I42" s="91">
        <v>63.88</v>
      </c>
      <c r="J42" s="91">
        <v>73.739999999999995</v>
      </c>
      <c r="K42" s="91">
        <v>68.83</v>
      </c>
      <c r="L42" s="91">
        <v>72.23</v>
      </c>
    </row>
    <row r="43" spans="1:12">
      <c r="A43" s="17" t="s">
        <v>68</v>
      </c>
      <c r="B43" s="102">
        <v>24</v>
      </c>
      <c r="C43" s="102">
        <v>19</v>
      </c>
      <c r="D43" s="102">
        <v>21</v>
      </c>
      <c r="E43" s="102">
        <v>23</v>
      </c>
      <c r="F43" s="102">
        <v>24</v>
      </c>
      <c r="G43" s="102">
        <v>24</v>
      </c>
      <c r="H43" s="102">
        <v>25</v>
      </c>
      <c r="I43" s="102">
        <v>25</v>
      </c>
      <c r="J43" s="102">
        <v>24</v>
      </c>
      <c r="K43" s="102">
        <v>24</v>
      </c>
      <c r="L43" s="102">
        <v>26</v>
      </c>
    </row>
    <row r="44" spans="1:12">
      <c r="A44" s="17" t="s">
        <v>77</v>
      </c>
      <c r="B44" s="103">
        <v>0</v>
      </c>
      <c r="C44" s="103">
        <v>5</v>
      </c>
      <c r="D44" s="103">
        <v>3</v>
      </c>
      <c r="E44" s="103">
        <v>2</v>
      </c>
      <c r="F44" s="103">
        <v>2</v>
      </c>
      <c r="G44" s="103">
        <v>2</v>
      </c>
      <c r="H44" s="103">
        <v>2</v>
      </c>
      <c r="I44" s="103">
        <v>1</v>
      </c>
      <c r="J44" s="103">
        <v>0</v>
      </c>
      <c r="K44" s="103">
        <v>0</v>
      </c>
      <c r="L44" s="103">
        <v>0</v>
      </c>
    </row>
    <row r="45" spans="1:12">
      <c r="A45" s="3" t="s">
        <v>88</v>
      </c>
      <c r="B45" s="69">
        <v>66.95</v>
      </c>
      <c r="C45" s="69">
        <v>73.23</v>
      </c>
      <c r="D45" s="69">
        <v>75.290000000000006</v>
      </c>
      <c r="E45" s="69">
        <v>78.55</v>
      </c>
      <c r="F45" s="69">
        <v>76.400000000000006</v>
      </c>
      <c r="G45" s="69">
        <v>84.06</v>
      </c>
      <c r="H45" s="69">
        <v>91.55</v>
      </c>
      <c r="I45" s="69">
        <v>89.88</v>
      </c>
      <c r="J45" s="69">
        <v>97.74</v>
      </c>
      <c r="K45" s="69">
        <v>92.83</v>
      </c>
      <c r="L45" s="69">
        <f>L42+L43</f>
        <v>98.23</v>
      </c>
    </row>
    <row r="46" spans="1:12"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</row>
    <row r="47" spans="1:12">
      <c r="A47" s="17" t="s">
        <v>94</v>
      </c>
      <c r="B47" s="104">
        <v>54.9</v>
      </c>
      <c r="C47" s="104">
        <v>48.61</v>
      </c>
      <c r="D47" s="104">
        <v>53.54</v>
      </c>
      <c r="E47" s="104">
        <v>60.45</v>
      </c>
      <c r="F47" s="104">
        <v>68.599999999999994</v>
      </c>
      <c r="G47" s="104">
        <v>66.8</v>
      </c>
      <c r="H47" s="104">
        <v>65.61</v>
      </c>
      <c r="I47" s="104">
        <v>54.61</v>
      </c>
      <c r="J47" s="104">
        <v>56.95</v>
      </c>
      <c r="K47" s="104">
        <v>50.71</v>
      </c>
      <c r="L47" s="104">
        <v>53.31</v>
      </c>
    </row>
    <row r="48" spans="1:12">
      <c r="A48" s="123" t="s">
        <v>87</v>
      </c>
      <c r="B48" s="104">
        <v>0.15</v>
      </c>
      <c r="C48" s="104">
        <v>0.16</v>
      </c>
      <c r="D48" s="104">
        <v>0.17</v>
      </c>
      <c r="E48" s="104">
        <v>0.18</v>
      </c>
      <c r="F48" s="104">
        <v>0.2</v>
      </c>
      <c r="G48" s="104">
        <v>0.22</v>
      </c>
      <c r="H48" s="104">
        <v>0.24</v>
      </c>
      <c r="I48" s="104">
        <v>0.26</v>
      </c>
      <c r="J48" s="104">
        <v>0.28000000000000003</v>
      </c>
      <c r="K48" s="104">
        <v>0</v>
      </c>
      <c r="L48" s="104">
        <v>0</v>
      </c>
    </row>
    <row r="49" spans="1:12">
      <c r="A49" s="3" t="s">
        <v>89</v>
      </c>
      <c r="B49" s="110">
        <f>+B47+B48</f>
        <v>55.05</v>
      </c>
      <c r="C49" s="110">
        <f t="shared" ref="C49:K49" si="0">+C47+C48</f>
        <v>48.769999999999996</v>
      </c>
      <c r="D49" s="110">
        <f t="shared" si="0"/>
        <v>53.71</v>
      </c>
      <c r="E49" s="110">
        <f t="shared" si="0"/>
        <v>60.63</v>
      </c>
      <c r="F49" s="110">
        <f t="shared" si="0"/>
        <v>68.8</v>
      </c>
      <c r="G49" s="110">
        <f t="shared" si="0"/>
        <v>67.02</v>
      </c>
      <c r="H49" s="110">
        <f t="shared" si="0"/>
        <v>65.849999999999994</v>
      </c>
      <c r="I49" s="110">
        <f t="shared" si="0"/>
        <v>54.87</v>
      </c>
      <c r="J49" s="110">
        <f t="shared" si="0"/>
        <v>57.230000000000004</v>
      </c>
      <c r="K49" s="110">
        <f t="shared" si="0"/>
        <v>50.71</v>
      </c>
      <c r="L49" s="110">
        <f t="shared" ref="L49" si="1">+L47+L48</f>
        <v>53.31</v>
      </c>
    </row>
    <row r="50" spans="1:12" ht="13.75" thickBot="1">
      <c r="A50" s="140" t="s">
        <v>90</v>
      </c>
      <c r="B50" s="139">
        <v>122</v>
      </c>
      <c r="C50" s="139">
        <v>122</v>
      </c>
      <c r="D50" s="139">
        <v>129</v>
      </c>
      <c r="E50" s="139">
        <v>139.18</v>
      </c>
      <c r="F50" s="139">
        <v>145.19999999999999</v>
      </c>
      <c r="G50" s="139">
        <v>151.08000000000001</v>
      </c>
      <c r="H50" s="139">
        <v>157.4</v>
      </c>
      <c r="I50" s="139">
        <v>144.75</v>
      </c>
      <c r="J50" s="139">
        <v>154.97</v>
      </c>
      <c r="K50" s="139">
        <v>143.54</v>
      </c>
      <c r="L50" s="139">
        <f>L49+L45</f>
        <v>151.54000000000002</v>
      </c>
    </row>
    <row r="51" spans="1:12" ht="13.75" thickTop="1"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</row>
    <row r="52" spans="1:12">
      <c r="A52" s="18" t="s">
        <v>97</v>
      </c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69"/>
    </row>
    <row r="53" spans="1:12">
      <c r="A53" s="17" t="s">
        <v>70</v>
      </c>
      <c r="B53" s="91">
        <v>45</v>
      </c>
      <c r="C53" s="91">
        <v>49</v>
      </c>
      <c r="D53" s="91">
        <v>52</v>
      </c>
      <c r="E53" s="91">
        <v>54</v>
      </c>
      <c r="F53" s="91">
        <v>56</v>
      </c>
      <c r="G53" s="91">
        <v>59</v>
      </c>
      <c r="H53" s="91">
        <v>59</v>
      </c>
      <c r="I53" s="91">
        <v>67</v>
      </c>
      <c r="J53" s="91">
        <v>72</v>
      </c>
      <c r="K53" s="91">
        <v>75</v>
      </c>
      <c r="L53" s="91">
        <v>78</v>
      </c>
    </row>
    <row r="54" spans="1:12">
      <c r="A54" s="17" t="s">
        <v>71</v>
      </c>
      <c r="B54" s="102">
        <v>24</v>
      </c>
      <c r="C54" s="102">
        <v>19</v>
      </c>
      <c r="D54" s="102">
        <v>21</v>
      </c>
      <c r="E54" s="102">
        <v>23</v>
      </c>
      <c r="F54" s="102">
        <v>24</v>
      </c>
      <c r="G54" s="102">
        <v>24</v>
      </c>
      <c r="H54" s="102">
        <v>26</v>
      </c>
      <c r="I54" s="102">
        <v>27</v>
      </c>
      <c r="J54" s="102">
        <v>24</v>
      </c>
      <c r="K54" s="102">
        <v>24</v>
      </c>
      <c r="L54" s="102">
        <v>26</v>
      </c>
    </row>
    <row r="55" spans="1:12">
      <c r="A55" s="17" t="s">
        <v>78</v>
      </c>
      <c r="B55" s="103">
        <v>0</v>
      </c>
      <c r="C55" s="103">
        <v>5</v>
      </c>
      <c r="D55" s="103">
        <v>3</v>
      </c>
      <c r="E55" s="103">
        <v>2</v>
      </c>
      <c r="F55" s="103">
        <v>2</v>
      </c>
      <c r="G55" s="103">
        <v>2</v>
      </c>
      <c r="H55" s="103">
        <v>2</v>
      </c>
      <c r="I55" s="103">
        <v>1</v>
      </c>
      <c r="J55" s="103">
        <v>0</v>
      </c>
      <c r="K55" s="103">
        <v>0</v>
      </c>
      <c r="L55" s="103">
        <v>0</v>
      </c>
    </row>
    <row r="56" spans="1:12">
      <c r="A56" s="17" t="s">
        <v>93</v>
      </c>
      <c r="B56" s="86">
        <v>69</v>
      </c>
      <c r="C56" s="86">
        <v>73</v>
      </c>
      <c r="D56" s="86">
        <v>76</v>
      </c>
      <c r="E56" s="86">
        <v>79</v>
      </c>
      <c r="F56" s="86">
        <v>82</v>
      </c>
      <c r="G56" s="86">
        <v>85</v>
      </c>
      <c r="H56" s="86">
        <v>87</v>
      </c>
      <c r="I56" s="86">
        <v>95</v>
      </c>
      <c r="J56" s="86">
        <v>96</v>
      </c>
      <c r="K56" s="86">
        <v>99</v>
      </c>
      <c r="L56" s="86">
        <v>104</v>
      </c>
    </row>
    <row r="57" spans="1:12"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</row>
    <row r="58" spans="1:12">
      <c r="A58" s="17" t="s">
        <v>98</v>
      </c>
      <c r="B58" s="91">
        <f>B60-B59</f>
        <v>52.85</v>
      </c>
      <c r="C58" s="91">
        <f t="shared" ref="C58:K58" si="2">C60-C59</f>
        <v>48.84</v>
      </c>
      <c r="D58" s="91">
        <f t="shared" si="2"/>
        <v>52.83</v>
      </c>
      <c r="E58" s="91">
        <f t="shared" si="2"/>
        <v>66.819999999999993</v>
      </c>
      <c r="F58" s="91">
        <f t="shared" si="2"/>
        <v>74.8</v>
      </c>
      <c r="G58" s="91">
        <f t="shared" si="2"/>
        <v>75.78</v>
      </c>
      <c r="H58" s="91">
        <f t="shared" si="2"/>
        <v>76.760000000000005</v>
      </c>
      <c r="I58" s="91">
        <f t="shared" si="2"/>
        <v>64.739999999999995</v>
      </c>
      <c r="J58" s="91">
        <f t="shared" si="2"/>
        <v>61.72</v>
      </c>
      <c r="K58" s="91">
        <f t="shared" si="2"/>
        <v>56</v>
      </c>
      <c r="L58" s="91">
        <v>56</v>
      </c>
    </row>
    <row r="59" spans="1:12">
      <c r="A59" s="123" t="s">
        <v>95</v>
      </c>
      <c r="B59" s="103">
        <v>0.15</v>
      </c>
      <c r="C59" s="103">
        <v>0.16</v>
      </c>
      <c r="D59" s="103">
        <v>0.17</v>
      </c>
      <c r="E59" s="103">
        <v>0.18</v>
      </c>
      <c r="F59" s="103">
        <v>0.2</v>
      </c>
      <c r="G59" s="103">
        <v>0.22</v>
      </c>
      <c r="H59" s="103">
        <v>0.24</v>
      </c>
      <c r="I59" s="103">
        <v>0.26</v>
      </c>
      <c r="J59" s="103">
        <v>0.28000000000000003</v>
      </c>
      <c r="K59" s="103">
        <v>0</v>
      </c>
      <c r="L59" s="103">
        <v>0</v>
      </c>
    </row>
    <row r="60" spans="1:12">
      <c r="A60" s="17" t="s">
        <v>72</v>
      </c>
      <c r="B60" s="86">
        <v>53</v>
      </c>
      <c r="C60" s="86">
        <v>49</v>
      </c>
      <c r="D60" s="86">
        <v>53</v>
      </c>
      <c r="E60" s="86">
        <v>67</v>
      </c>
      <c r="F60" s="86">
        <v>75</v>
      </c>
      <c r="G60" s="86">
        <v>76</v>
      </c>
      <c r="H60" s="86">
        <v>77</v>
      </c>
      <c r="I60" s="86">
        <v>65</v>
      </c>
      <c r="J60" s="86">
        <v>62</v>
      </c>
      <c r="K60" s="86">
        <v>56</v>
      </c>
      <c r="L60" s="86">
        <v>56</v>
      </c>
    </row>
    <row r="61" spans="1:12">
      <c r="A61" s="17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</row>
    <row r="62" spans="1:12">
      <c r="A62" s="141" t="s">
        <v>96</v>
      </c>
      <c r="B62" s="142">
        <v>122</v>
      </c>
      <c r="C62" s="142">
        <v>122</v>
      </c>
      <c r="D62" s="142">
        <v>129</v>
      </c>
      <c r="E62" s="142">
        <v>146</v>
      </c>
      <c r="F62" s="142">
        <v>157</v>
      </c>
      <c r="G62" s="142">
        <v>161</v>
      </c>
      <c r="H62" s="142">
        <v>164</v>
      </c>
      <c r="I62" s="142">
        <v>160</v>
      </c>
      <c r="J62" s="142">
        <v>158</v>
      </c>
      <c r="K62" s="142">
        <v>155</v>
      </c>
      <c r="L62" s="142">
        <f>L60+L56</f>
        <v>160</v>
      </c>
    </row>
    <row r="63" spans="1:12">
      <c r="A63" s="3"/>
      <c r="B63" s="70"/>
      <c r="C63" s="70"/>
      <c r="D63" s="70"/>
      <c r="E63" s="70"/>
      <c r="F63" s="70"/>
      <c r="G63" s="70"/>
      <c r="H63" s="70"/>
      <c r="I63" s="70"/>
      <c r="J63" s="70"/>
      <c r="K63" s="70"/>
    </row>
    <row r="64" spans="1:12">
      <c r="A64" s="17"/>
      <c r="B64" s="104"/>
      <c r="C64" s="104"/>
      <c r="D64" s="104"/>
      <c r="E64" s="104"/>
      <c r="F64" s="104"/>
      <c r="G64" s="104"/>
      <c r="H64" s="104"/>
      <c r="I64" s="104"/>
      <c r="J64" s="104"/>
      <c r="K64" s="104"/>
    </row>
    <row r="65" spans="1:12">
      <c r="B65" s="30"/>
      <c r="C65" s="30"/>
      <c r="D65" s="30"/>
      <c r="E65" s="30"/>
      <c r="F65" s="30"/>
      <c r="G65" s="30"/>
      <c r="H65" s="30"/>
      <c r="I65" s="30"/>
      <c r="J65" s="30"/>
      <c r="K65" s="30"/>
    </row>
    <row r="66" spans="1:12">
      <c r="A66" s="137"/>
      <c r="B66" s="137"/>
      <c r="C66" s="137"/>
      <c r="D66" s="137"/>
      <c r="E66" s="137"/>
      <c r="F66" s="137"/>
      <c r="G66" s="137"/>
      <c r="H66" s="137"/>
      <c r="I66" s="137"/>
      <c r="J66" s="137"/>
      <c r="K66" s="137"/>
    </row>
    <row r="67" spans="1:1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</row>
    <row r="68" spans="1:1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</row>
    <row r="69" spans="1:12" s="57" customFormat="1"/>
    <row r="70" spans="1:12" s="57" customFormat="1">
      <c r="B70" s="138"/>
      <c r="C70" s="138"/>
      <c r="D70" s="138"/>
      <c r="E70" s="138"/>
      <c r="F70" s="138"/>
      <c r="G70" s="138"/>
      <c r="H70" s="138"/>
      <c r="I70" s="138"/>
      <c r="J70" s="138"/>
      <c r="K70" s="138"/>
    </row>
    <row r="71" spans="1:12" s="57" customFormat="1">
      <c r="B71" s="138"/>
      <c r="C71" s="138"/>
      <c r="D71" s="138"/>
      <c r="E71" s="138"/>
      <c r="F71" s="138"/>
      <c r="G71" s="138"/>
      <c r="H71" s="138"/>
      <c r="I71" s="138"/>
      <c r="J71" s="138"/>
      <c r="K71" s="138"/>
    </row>
    <row r="72" spans="1:12" s="57" customFormat="1">
      <c r="B72" s="84"/>
      <c r="C72" s="84"/>
      <c r="D72" s="84"/>
      <c r="E72" s="84"/>
      <c r="F72" s="84"/>
      <c r="G72" s="84"/>
      <c r="H72" s="84"/>
      <c r="I72" s="84"/>
      <c r="J72" s="84"/>
      <c r="K72" s="84"/>
    </row>
    <row r="73" spans="1:12" s="57" customFormat="1">
      <c r="A73" s="92"/>
      <c r="B73" s="84"/>
      <c r="C73" s="84"/>
      <c r="D73" s="84"/>
      <c r="E73" s="84"/>
      <c r="F73" s="84"/>
      <c r="G73" s="84"/>
      <c r="H73" s="84"/>
      <c r="I73" s="84"/>
      <c r="J73" s="84"/>
      <c r="K73" s="84"/>
    </row>
    <row r="74" spans="1:12" s="57" customFormat="1"/>
    <row r="75" spans="1:12" s="57" customFormat="1">
      <c r="A75" s="1"/>
    </row>
    <row r="76" spans="1:12" s="57" customFormat="1"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56"/>
    </row>
    <row r="77" spans="1:12">
      <c r="L77" s="33"/>
    </row>
  </sheetData>
  <mergeCells count="3">
    <mergeCell ref="A66:K66"/>
    <mergeCell ref="B70:K70"/>
    <mergeCell ref="B71:K71"/>
  </mergeCells>
  <phoneticPr fontId="59" type="noConversion"/>
  <printOptions horizontalCentered="1"/>
  <pageMargins left="0.25" right="0.25" top="0.5" bottom="0.75" header="0.5" footer="0.5"/>
  <pageSetup scale="72" firstPageNumber="14" orientation="landscape" useFirstPageNumber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GF P&amp;L</vt:lpstr>
      <vt:lpstr>OMR Rec</vt:lpstr>
      <vt:lpstr>'GF P&amp;L'!Print_Area</vt:lpstr>
      <vt:lpstr>'OMR Rec'!Print_Area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Darrell Funk</dc:creator>
  <cp:lastModifiedBy>Kleiman, Rachel Miller</cp:lastModifiedBy>
  <dcterms:created xsi:type="dcterms:W3CDTF">2022-02-02T23:01:24Z</dcterms:created>
  <dcterms:modified xsi:type="dcterms:W3CDTF">2023-02-24T20:11:40Z</dcterms:modified>
</cp:coreProperties>
</file>