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93dd199fe837492/Desktop/"/>
    </mc:Choice>
  </mc:AlternateContent>
  <xr:revisionPtr revIDLastSave="0" documentId="8_{63E68F86-EA8E-4037-87D5-233452E681C7}" xr6:coauthVersionLast="47" xr6:coauthVersionMax="47" xr10:uidLastSave="{00000000-0000-0000-0000-000000000000}"/>
  <bookViews>
    <workbookView xWindow="-120" yWindow="-120" windowWidth="29040" windowHeight="15720" xr2:uid="{D5419F51-8B2F-483B-9C8D-7949D505C6A8}"/>
  </bookViews>
  <sheets>
    <sheet name="Planilha de Controle final" sheetId="1" r:id="rId1"/>
  </sheets>
  <externalReferences>
    <externalReference r:id="rId2"/>
  </externalReferences>
  <definedNames>
    <definedName name="aporte" localSheetId="0">'Planilha de Controle final'!$D$12:$D$12</definedName>
    <definedName name="aporte">'[1]Planilha de Controle (3)'!$D$4:$D$4</definedName>
    <definedName name="patrimonio" localSheetId="0">'Planilha de Controle final'!$D$15:$D$15</definedName>
    <definedName name="patrimonio">'[1]Planilha de Controle (3)'!$D$7:$D$7</definedName>
    <definedName name="qtdade_anos" localSheetId="0">'Planilha de Controle final'!$D$13:$D$13</definedName>
    <definedName name="qtdade_anos">'[1]Planilha de Controle (3)'!$D$5:$D$5</definedName>
    <definedName name="rendimento_carteira" localSheetId="0">'Planilha de Controle final'!$D$8:$D$8</definedName>
    <definedName name="rendimento_carteira">'[1]Planilha de Controle (3)'!$G$5:$G$5</definedName>
    <definedName name="salario" localSheetId="0">'Planilha de Controle final'!$D$7:$D$7</definedName>
    <definedName name="sugest_invest" localSheetId="0">'Planilha de Controle final'!$D$9:$D$9</definedName>
    <definedName name="tx_mensal" localSheetId="0">'Planilha de Controle final'!$D$14:$D$14</definedName>
    <definedName name="tx_mensal">'[1]Planilha de Controle (3)'!$D$6:$D$6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1" l="1"/>
  <c r="D33" i="1" s="1"/>
  <c r="C32" i="1"/>
  <c r="D32" i="1" s="1"/>
  <c r="C31" i="1"/>
  <c r="D31" i="1" s="1"/>
  <c r="C30" i="1"/>
  <c r="D30" i="1" s="1"/>
  <c r="C29" i="1"/>
  <c r="D29" i="1" s="1"/>
  <c r="C28" i="1"/>
  <c r="D28" i="1" s="1"/>
  <c r="D25" i="1"/>
  <c r="C22" i="1" a="1"/>
  <c r="C22" i="1" s="1"/>
  <c r="D22" i="1" s="1" a="1"/>
  <c r="D22" i="1" s="1"/>
  <c r="C21" i="1" a="1"/>
  <c r="C21" i="1" s="1"/>
  <c r="D21" i="1" s="1" a="1"/>
  <c r="D21" i="1" s="1"/>
  <c r="C20" i="1" a="1"/>
  <c r="C20" i="1" s="1"/>
  <c r="D20" i="1" s="1" a="1"/>
  <c r="D20" i="1" s="1"/>
  <c r="C19" i="1" a="1"/>
  <c r="C19" i="1" s="1"/>
  <c r="D19" i="1" s="1" a="1"/>
  <c r="D19" i="1" s="1"/>
  <c r="D15" i="1" a="1"/>
  <c r="D15" i="1" s="1"/>
  <c r="D16" i="1" s="1" a="1"/>
  <c r="D16" i="1" s="1"/>
  <c r="D9" i="1"/>
  <c r="D3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<sst xmlns="http://schemas.openxmlformats.org/spreadsheetml/2006/main" count="29" uniqueCount="29">
  <si>
    <t>CONFIGURAÇÕES</t>
  </si>
  <si>
    <t>Salário</t>
  </si>
  <si>
    <t>Rendimento carteira</t>
  </si>
  <si>
    <t>Sugestão de investimento</t>
  </si>
  <si>
    <t>INVESTIMENTO MENSAL</t>
  </si>
  <si>
    <t>Quanto devo investir por mês?</t>
  </si>
  <si>
    <t>Por quanto tempo?</t>
  </si>
  <si>
    <t>Qual é a taxa de rendimento mensal?</t>
  </si>
  <si>
    <t>Qual patrimônio total acumulado eu terei?</t>
  </si>
  <si>
    <t>Qual são os dividendos mensais?/Rendimentos</t>
  </si>
  <si>
    <t>CENÁRIOS</t>
  </si>
  <si>
    <t>Dividendo mensal</t>
  </si>
  <si>
    <t>Quanto em 2 anos?</t>
  </si>
  <si>
    <t>Quanto em 10 anos?</t>
  </si>
  <si>
    <t>Quanto em 20 anos?</t>
  </si>
  <si>
    <t>Quanto em 30 anos?</t>
  </si>
  <si>
    <t>PERFIL</t>
  </si>
  <si>
    <t>AGRESSIVO</t>
  </si>
  <si>
    <t>VALOR A SER INVESTIDO POR MÊS</t>
  </si>
  <si>
    <t>TIPO DE FII (FUNDO DE INVESTIMENTO IMOBILIÁRIO)</t>
  </si>
  <si>
    <t>% SUGERIDO</t>
  </si>
  <si>
    <t>DISTRIBUIÇÃO DOS VALORES</t>
  </si>
  <si>
    <t>Papel</t>
  </si>
  <si>
    <t>Tijolo</t>
  </si>
  <si>
    <t>Híbridos</t>
  </si>
  <si>
    <t>FOFs</t>
  </si>
  <si>
    <t>Desenvolvimento</t>
  </si>
  <si>
    <t>Hotelaria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</si>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</sst>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0"/>
      <color rgb="FFFFFFFF"/>
      <name val="Aptos Narrow"/>
      <scheme val="minor"/>
    </font>
    <font>
      <b/>
      <sz val="20"/>
      <color theme="0"/>
      <name val="Aptos Narrow"/>
      <family val="2"/>
      <scheme val="minor"/>
    </font>
    <font>
      <sz val="11"/>
      <color rgb="FF9C5700"/>
      <name val="Aptos Narrow"/>
      <scheme val="minor"/>
    </font>
    <font>
      <b/>
      <sz val="11"/>
      <color rgb="FF000000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1">
    <border>
      <left/>
      <right/>
      <top/>
      <bottom/>
      <diagonal/>
    </border>
    <border>
      <left style="medium">
        <color theme="2" tint="-9.9978637043366805E-2"/>
      </left>
      <right/>
      <top style="medium">
        <color theme="2" tint="-9.9978637043366805E-2"/>
      </top>
      <bottom/>
      <diagonal/>
    </border>
    <border>
      <left/>
      <right/>
      <top style="medium">
        <color theme="2" tint="-9.9978637043366805E-2"/>
      </top>
      <bottom/>
      <diagonal/>
    </border>
    <border>
      <left/>
      <right style="medium">
        <color theme="2" tint="-9.9978637043366805E-2"/>
      </right>
      <top style="medium">
        <color theme="2" tint="-9.9978637043366805E-2"/>
      </top>
      <bottom style="thin">
        <color theme="2" tint="-9.9978637043366805E-2"/>
      </bottom>
      <diagonal/>
    </border>
    <border>
      <left style="medium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medium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theme="2" tint="-9.9978637043366805E-2"/>
      </bottom>
      <diagonal/>
    </border>
    <border>
      <left/>
      <right style="medium">
        <color theme="2" tint="-9.9978637043366805E-2"/>
      </right>
      <top style="thin">
        <color theme="2" tint="-9.9978637043366805E-2"/>
      </top>
      <bottom style="medium">
        <color theme="2" tint="-9.9978637043366805E-2"/>
      </bottom>
      <diagonal/>
    </border>
    <border>
      <left/>
      <right style="medium">
        <color theme="2" tint="-9.9978637043366805E-2"/>
      </right>
      <top style="medium">
        <color theme="2" tint="-9.9978637043366805E-2"/>
      </top>
      <bottom/>
      <diagonal/>
    </border>
    <border>
      <left style="medium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/>
      </left>
      <right style="thin">
        <color theme="2" tint="-9.9978637043366805E-2"/>
      </right>
      <top style="thin">
        <color theme="2"/>
      </top>
      <bottom style="thin">
        <color theme="2"/>
      </bottom>
      <diagonal/>
    </border>
    <border>
      <left style="thin">
        <color theme="2" tint="-9.9978637043366805E-2"/>
      </left>
      <right/>
      <top style="thin">
        <color theme="2"/>
      </top>
      <bottom style="thin">
        <color theme="2"/>
      </bottom>
      <diagonal/>
    </border>
    <border>
      <left style="thin">
        <color theme="0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0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  <border>
      <left/>
      <right style="medium">
        <color theme="2" tint="-9.9978637043366805E-2"/>
      </right>
      <top/>
      <bottom/>
      <diagonal/>
    </border>
    <border>
      <left style="medium">
        <color theme="2" tint="-9.9978637043366805E-2"/>
      </left>
      <right/>
      <top/>
      <bottom/>
      <diagonal/>
    </border>
    <border>
      <left/>
      <right style="medium">
        <color theme="2" tint="-9.9978637043366805E-2"/>
      </right>
      <top style="thin">
        <color theme="2"/>
      </top>
      <bottom/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medium">
        <color theme="2" tint="-9.9978637043366805E-2"/>
      </left>
      <right style="thin">
        <color theme="2" tint="-9.9978637043366805E-2"/>
      </right>
      <top/>
      <bottom style="medium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medium">
        <color theme="2" tint="-9.9978637043366805E-2"/>
      </bottom>
      <diagonal/>
    </border>
    <border>
      <left/>
      <right style="medium">
        <color theme="2" tint="-9.9978637043366805E-2"/>
      </right>
      <top style="thin">
        <color theme="2"/>
      </top>
      <bottom style="medium">
        <color theme="2" tint="-9.9978637043366805E-2"/>
      </bottom>
      <diagonal/>
    </border>
    <border>
      <left style="medium">
        <color theme="2"/>
      </left>
      <right/>
      <top style="medium">
        <color theme="2"/>
      </top>
      <bottom/>
      <diagonal/>
    </border>
    <border>
      <left/>
      <right/>
      <top style="medium">
        <color theme="2"/>
      </top>
      <bottom/>
      <diagonal/>
    </border>
    <border>
      <left/>
      <right style="medium">
        <color theme="2"/>
      </right>
      <top style="medium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theme="2"/>
      </left>
      <right/>
      <top/>
      <bottom style="medium">
        <color theme="2"/>
      </bottom>
      <diagonal/>
    </border>
    <border>
      <left/>
      <right/>
      <top/>
      <bottom style="medium">
        <color theme="2"/>
      </bottom>
      <diagonal/>
    </border>
    <border>
      <left/>
      <right style="medium">
        <color theme="2"/>
      </right>
      <top/>
      <bottom style="medium">
        <color theme="2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56">
    <xf numFmtId="0" fontId="0" fillId="0" borderId="0" xfId="0"/>
    <xf numFmtId="0" fontId="3" fillId="3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/>
    <xf numFmtId="0" fontId="0" fillId="0" borderId="4" xfId="0" applyBorder="1" applyAlignment="1">
      <alignment horizontal="left" indent="1"/>
    </xf>
    <xf numFmtId="0" fontId="0" fillId="0" borderId="5" xfId="0" applyBorder="1" applyAlignment="1">
      <alignment horizontal="left" indent="1"/>
    </xf>
    <xf numFmtId="164" fontId="0" fillId="0" borderId="6" xfId="0" applyNumberFormat="1" applyBorder="1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left" indent="1"/>
    </xf>
    <xf numFmtId="0" fontId="0" fillId="0" borderId="8" xfId="0" applyBorder="1" applyAlignment="1">
      <alignment horizontal="left" indent="1"/>
    </xf>
    <xf numFmtId="164" fontId="0" fillId="0" borderId="9" xfId="0" applyNumberFormat="1" applyBorder="1" applyAlignment="1">
      <alignment horizontal="center" vertical="center"/>
    </xf>
    <xf numFmtId="0" fontId="4" fillId="4" borderId="1" xfId="0" applyFont="1" applyFill="1" applyBorder="1" applyAlignment="1">
      <alignment horizontal="left" wrapText="1"/>
    </xf>
    <xf numFmtId="0" fontId="4" fillId="4" borderId="2" xfId="0" applyFont="1" applyFill="1" applyBorder="1" applyAlignment="1">
      <alignment horizontal="left" wrapText="1"/>
    </xf>
    <xf numFmtId="0" fontId="4" fillId="4" borderId="10" xfId="0" applyFont="1" applyFill="1" applyBorder="1" applyAlignment="1">
      <alignment wrapText="1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164" fontId="1" fillId="0" borderId="5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left" indent="1"/>
    </xf>
    <xf numFmtId="0" fontId="1" fillId="0" borderId="5" xfId="0" applyFont="1" applyBorder="1" applyAlignment="1">
      <alignment horizontal="center" vertical="center"/>
    </xf>
    <xf numFmtId="0" fontId="0" fillId="0" borderId="14" xfId="0" applyBorder="1" applyAlignment="1">
      <alignment horizontal="left" indent="1"/>
    </xf>
    <xf numFmtId="10" fontId="1" fillId="0" borderId="14" xfId="0" applyNumberFormat="1" applyFont="1" applyBorder="1" applyAlignment="1">
      <alignment horizontal="center" vertical="center"/>
    </xf>
    <xf numFmtId="0" fontId="1" fillId="5" borderId="15" xfId="0" applyFont="1" applyFill="1" applyBorder="1" applyAlignment="1">
      <alignment horizontal="left" indent="1"/>
    </xf>
    <xf numFmtId="0" fontId="1" fillId="5" borderId="16" xfId="0" applyFont="1" applyFill="1" applyBorder="1" applyAlignment="1">
      <alignment horizontal="left" indent="1"/>
    </xf>
    <xf numFmtId="8" fontId="1" fillId="5" borderId="17" xfId="0" applyNumberFormat="1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left" indent="1"/>
    </xf>
    <xf numFmtId="0" fontId="1" fillId="5" borderId="19" xfId="0" applyFont="1" applyFill="1" applyBorder="1" applyAlignment="1">
      <alignment horizontal="left" indent="1"/>
    </xf>
    <xf numFmtId="8" fontId="1" fillId="5" borderId="20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4" fillId="4" borderId="23" xfId="0" applyFont="1" applyFill="1" applyBorder="1" applyAlignment="1">
      <alignment horizontal="left" wrapText="1"/>
    </xf>
    <xf numFmtId="0" fontId="4" fillId="4" borderId="24" xfId="0" applyFont="1" applyFill="1" applyBorder="1" applyAlignment="1">
      <alignment horizontal="left" wrapText="1"/>
    </xf>
    <xf numFmtId="0" fontId="4" fillId="4" borderId="24" xfId="0" applyFont="1" applyFill="1" applyBorder="1" applyAlignment="1">
      <alignment horizontal="center" wrapText="1"/>
    </xf>
    <xf numFmtId="0" fontId="2" fillId="0" borderId="0" xfId="0" applyFont="1"/>
    <xf numFmtId="0" fontId="0" fillId="0" borderId="25" xfId="0" applyBorder="1" applyAlignment="1">
      <alignment horizontal="left" indent="1"/>
    </xf>
    <xf numFmtId="8" fontId="0" fillId="0" borderId="26" xfId="0" applyNumberFormat="1" applyBorder="1" applyAlignment="1">
      <alignment horizontal="center" vertical="center"/>
    </xf>
    <xf numFmtId="8" fontId="0" fillId="0" borderId="27" xfId="0" applyNumberFormat="1" applyBorder="1" applyAlignment="1">
      <alignment horizontal="center" vertical="center"/>
    </xf>
    <xf numFmtId="0" fontId="0" fillId="0" borderId="28" xfId="0" applyBorder="1" applyAlignment="1">
      <alignment horizontal="left" indent="1"/>
    </xf>
    <xf numFmtId="8" fontId="0" fillId="0" borderId="5" xfId="0" applyNumberFormat="1" applyBorder="1" applyAlignment="1">
      <alignment horizontal="center" vertical="center"/>
    </xf>
    <xf numFmtId="8" fontId="0" fillId="0" borderId="29" xfId="0" applyNumberFormat="1" applyBorder="1" applyAlignment="1">
      <alignment horizontal="center" vertical="center"/>
    </xf>
    <xf numFmtId="0" fontId="0" fillId="0" borderId="4" xfId="0" applyBorder="1" applyAlignment="1">
      <alignment horizontal="left" indent="1"/>
    </xf>
    <xf numFmtId="8" fontId="0" fillId="0" borderId="30" xfId="0" applyNumberFormat="1" applyBorder="1" applyAlignment="1">
      <alignment horizontal="center" vertical="center"/>
    </xf>
    <xf numFmtId="0" fontId="0" fillId="0" borderId="31" xfId="0" applyBorder="1" applyAlignment="1">
      <alignment horizontal="left" indent="1"/>
    </xf>
    <xf numFmtId="8" fontId="0" fillId="0" borderId="32" xfId="0" applyNumberFormat="1" applyBorder="1" applyAlignment="1">
      <alignment horizontal="center" vertical="center"/>
    </xf>
    <xf numFmtId="8" fontId="0" fillId="0" borderId="33" xfId="0" applyNumberFormat="1" applyBorder="1" applyAlignment="1">
      <alignment horizontal="center" vertical="center"/>
    </xf>
    <xf numFmtId="0" fontId="5" fillId="2" borderId="0" xfId="1" applyAlignment="1">
      <alignment horizontal="center"/>
    </xf>
    <xf numFmtId="0" fontId="5" fillId="2" borderId="0" xfId="1" applyAlignment="1">
      <alignment horizontal="center"/>
    </xf>
    <xf numFmtId="164" fontId="0" fillId="0" borderId="0" xfId="0" applyNumberFormat="1" applyAlignment="1">
      <alignment horizontal="center"/>
    </xf>
    <xf numFmtId="0" fontId="0" fillId="6" borderId="34" xfId="0" applyFill="1" applyBorder="1" applyAlignment="1">
      <alignment horizontal="center" wrapText="1"/>
    </xf>
    <xf numFmtId="0" fontId="0" fillId="6" borderId="35" xfId="0" applyFill="1" applyBorder="1" applyAlignment="1">
      <alignment horizontal="center"/>
    </xf>
    <xf numFmtId="0" fontId="0" fillId="6" borderId="36" xfId="0" applyFill="1" applyBorder="1" applyAlignment="1">
      <alignment horizontal="center"/>
    </xf>
    <xf numFmtId="0" fontId="0" fillId="0" borderId="37" xfId="0" applyBorder="1" applyAlignment="1">
      <alignment horizontal="center"/>
    </xf>
    <xf numFmtId="9" fontId="0" fillId="0" borderId="37" xfId="0" applyNumberFormat="1" applyBorder="1"/>
    <xf numFmtId="164" fontId="0" fillId="0" borderId="37" xfId="0" applyNumberFormat="1" applyBorder="1"/>
    <xf numFmtId="0" fontId="6" fillId="6" borderId="38" xfId="0" applyFont="1" applyFill="1" applyBorder="1"/>
    <xf numFmtId="0" fontId="0" fillId="6" borderId="39" xfId="0" applyFill="1" applyBorder="1"/>
    <xf numFmtId="164" fontId="0" fillId="6" borderId="40" xfId="0" applyNumberFormat="1" applyFill="1" applyBorder="1"/>
  </cellXfs>
  <cellStyles count="2">
    <cellStyle name="Neutro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561975</xdr:colOff>
      <xdr:row>0</xdr:row>
      <xdr:rowOff>28575</xdr:rowOff>
    </xdr:from>
    <xdr:to>
      <xdr:col>3</xdr:col>
      <xdr:colOff>466725</xdr:colOff>
      <xdr:row>3</xdr:row>
      <xdr:rowOff>114300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DFC3404-A215-42E3-9331-7DAEAB414C7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9606"/>
        <a:stretch/>
      </xdr:blipFill>
      <xdr:spPr>
        <a:xfrm>
          <a:off x="561975" y="28575"/>
          <a:ext cx="5676900" cy="14668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hba\Downloads\Controle%20de%20investimentos%20minha%20montagem.xlsx" TargetMode="External"/><Relationship Id="rId1" Type="http://schemas.openxmlformats.org/officeDocument/2006/relationships/externalLinkPath" Target="file:///C:\Users\dehba\Downloads\Controle%20de%20investimentos%20minha%20montage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erguntas de negócio"/>
      <sheetName val="Descrição"/>
      <sheetName val="Planilha de Controle"/>
      <sheetName val="Planilha de Controle (2)"/>
      <sheetName val="Planilha de Controle (3)"/>
      <sheetName val="Planilha de Controle (4)"/>
      <sheetName val="TIPO FII E PERFIL"/>
      <sheetName val="Planilha de Controle final"/>
    </sheetNames>
    <sheetDataSet>
      <sheetData sheetId="0"/>
      <sheetData sheetId="1"/>
      <sheetData sheetId="2"/>
      <sheetData sheetId="3"/>
      <sheetData sheetId="4">
        <row r="4">
          <cell r="D4">
            <v>500</v>
          </cell>
        </row>
        <row r="5">
          <cell r="D5">
            <v>5</v>
          </cell>
          <cell r="G5">
            <v>0.01</v>
          </cell>
        </row>
        <row r="6">
          <cell r="D6">
            <v>1.0789999999999999E-2</v>
          </cell>
        </row>
        <row r="7">
          <cell r="D7">
            <v>41888.456999243819</v>
          </cell>
        </row>
      </sheetData>
      <sheetData sheetId="5"/>
      <sheetData sheetId="6">
        <row r="1">
          <cell r="A1" t="str">
            <v>CHAVE COMPOSTA</v>
          </cell>
          <cell r="B1" t="str">
            <v>PERFIL</v>
          </cell>
          <cell r="C1" t="str">
            <v>TIPO DE FII</v>
          </cell>
          <cell r="D1" t="str">
            <v>%</v>
          </cell>
        </row>
        <row r="2">
          <cell r="A2" t="str">
            <v>Conservador-Papel</v>
          </cell>
          <cell r="B2" t="str">
            <v>Conservador</v>
          </cell>
          <cell r="C2" t="str">
            <v>Papel</v>
          </cell>
          <cell r="D2">
            <v>0.3</v>
          </cell>
        </row>
        <row r="3">
          <cell r="A3" t="str">
            <v>Conservador-Tijolo</v>
          </cell>
          <cell r="B3" t="str">
            <v>Conservador</v>
          </cell>
          <cell r="C3" t="str">
            <v>Tijolo</v>
          </cell>
          <cell r="D3">
            <v>0.5</v>
          </cell>
        </row>
        <row r="4">
          <cell r="A4" t="str">
            <v>Conservador-Híbridos</v>
          </cell>
          <cell r="B4" t="str">
            <v>Conservador</v>
          </cell>
          <cell r="C4" t="str">
            <v>Híbridos</v>
          </cell>
          <cell r="D4">
            <v>0.1</v>
          </cell>
        </row>
        <row r="5">
          <cell r="A5" t="str">
            <v>Conservador-FOFs</v>
          </cell>
          <cell r="B5" t="str">
            <v>Conservador</v>
          </cell>
          <cell r="C5" t="str">
            <v>FOFs</v>
          </cell>
          <cell r="D5">
            <v>0.1</v>
          </cell>
        </row>
        <row r="6">
          <cell r="A6" t="str">
            <v>Conservador-Desenvolvimento</v>
          </cell>
          <cell r="B6" t="str">
            <v>Conservador</v>
          </cell>
          <cell r="C6" t="str">
            <v>Desenvolvimento</v>
          </cell>
          <cell r="D6">
            <v>0</v>
          </cell>
        </row>
        <row r="7">
          <cell r="A7" t="str">
            <v>Conservador-Hotelaria</v>
          </cell>
          <cell r="B7" t="str">
            <v>Conservador</v>
          </cell>
          <cell r="C7" t="str">
            <v>Hotelaria</v>
          </cell>
          <cell r="D7">
            <v>0</v>
          </cell>
        </row>
        <row r="8">
          <cell r="A8" t="str">
            <v>Moderado-Papel</v>
          </cell>
          <cell r="B8" t="str">
            <v>Moderado</v>
          </cell>
          <cell r="C8" t="str">
            <v>Papel</v>
          </cell>
          <cell r="D8">
            <v>0.32</v>
          </cell>
        </row>
        <row r="9">
          <cell r="A9" t="str">
            <v>Moderado-Tijolo</v>
          </cell>
          <cell r="B9" t="str">
            <v>Moderado</v>
          </cell>
          <cell r="C9" t="str">
            <v>Tijolo</v>
          </cell>
          <cell r="D9">
            <v>0.4</v>
          </cell>
        </row>
        <row r="10">
          <cell r="A10" t="str">
            <v>Moderado-Híbridos</v>
          </cell>
          <cell r="B10" t="str">
            <v>Moderado</v>
          </cell>
          <cell r="C10" t="str">
            <v>Híbridos</v>
          </cell>
          <cell r="D10">
            <v>0.08</v>
          </cell>
        </row>
        <row r="11">
          <cell r="A11" t="str">
            <v>Moderado-FOFs</v>
          </cell>
          <cell r="B11" t="str">
            <v>Moderado</v>
          </cell>
          <cell r="C11" t="str">
            <v>FOFs</v>
          </cell>
          <cell r="D11">
            <v>0.1</v>
          </cell>
        </row>
        <row r="12">
          <cell r="A12" t="str">
            <v>Moderado-Desenvolvimento</v>
          </cell>
          <cell r="B12" t="str">
            <v>Moderado</v>
          </cell>
          <cell r="C12" t="str">
            <v>Desenvolvimento</v>
          </cell>
          <cell r="D12">
            <v>0.1</v>
          </cell>
        </row>
        <row r="13">
          <cell r="A13" t="str">
            <v>Moderado-Hotelaria</v>
          </cell>
          <cell r="B13" t="str">
            <v>Moderado</v>
          </cell>
          <cell r="C13" t="str">
            <v>Hotelaria</v>
          </cell>
          <cell r="D13">
            <v>0</v>
          </cell>
        </row>
        <row r="14">
          <cell r="A14" t="str">
            <v>Agressivo-Papel</v>
          </cell>
          <cell r="B14" t="str">
            <v>Agressivo</v>
          </cell>
          <cell r="C14" t="str">
            <v>Papel</v>
          </cell>
          <cell r="D14">
            <v>0.5</v>
          </cell>
        </row>
        <row r="15">
          <cell r="A15" t="str">
            <v>Agressivo-Tijolo</v>
          </cell>
          <cell r="B15" t="str">
            <v>Agressivo</v>
          </cell>
          <cell r="C15" t="str">
            <v>Tijolo</v>
          </cell>
          <cell r="D15">
            <v>0.1</v>
          </cell>
        </row>
        <row r="16">
          <cell r="A16" t="str">
            <v>Agressivo-Híbridos</v>
          </cell>
          <cell r="B16" t="str">
            <v>Agressivo</v>
          </cell>
          <cell r="C16" t="str">
            <v>Híbridos</v>
          </cell>
          <cell r="D16">
            <v>0.05</v>
          </cell>
        </row>
        <row r="17">
          <cell r="A17" t="str">
            <v>Agressivo-FOFs</v>
          </cell>
          <cell r="B17" t="str">
            <v>Agressivo</v>
          </cell>
          <cell r="C17" t="str">
            <v>FOFs</v>
          </cell>
          <cell r="D17">
            <v>0.05</v>
          </cell>
        </row>
        <row r="18">
          <cell r="A18" t="str">
            <v>Agressivo-Desenvolvimento</v>
          </cell>
          <cell r="B18" t="str">
            <v>Agressivo</v>
          </cell>
          <cell r="C18" t="str">
            <v>Desenvolvimento</v>
          </cell>
          <cell r="D18">
            <v>0.2</v>
          </cell>
        </row>
        <row r="19">
          <cell r="A19" t="str">
            <v>Agressivo-Hotelaria</v>
          </cell>
          <cell r="B19" t="str">
            <v>Agressivo</v>
          </cell>
          <cell r="C19" t="str">
            <v>Hotelaria</v>
          </cell>
          <cell r="D19">
            <v>0.1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966B2-E291-4B72-87DA-CBA770989270}">
  <dimension ref="A2:H34"/>
  <sheetViews>
    <sheetView showGridLines="0" tabSelected="1" workbookViewId="0">
      <selection activeCell="B9" sqref="B9:C9"/>
    </sheetView>
  </sheetViews>
  <sheetFormatPr defaultColWidth="0" defaultRowHeight="15" x14ac:dyDescent="0.25"/>
  <cols>
    <col min="1" max="1" width="9.140625" customWidth="1"/>
    <col min="2" max="2" width="46.28515625" customWidth="1"/>
    <col min="3" max="3" width="31.140625" customWidth="1"/>
    <col min="4" max="4" width="28.5703125" customWidth="1"/>
    <col min="5" max="5" width="31" bestFit="1" customWidth="1"/>
    <col min="6" max="7" width="11.140625" hidden="1" customWidth="1"/>
    <col min="8" max="8" width="9.140625" hidden="1" customWidth="1"/>
  </cols>
  <sheetData>
    <row r="2" spans="2:4" ht="78.75" customHeight="1" x14ac:dyDescent="0.25"/>
    <row r="6" spans="2:4" ht="26.25" x14ac:dyDescent="0.4">
      <c r="B6" s="1" t="s">
        <v>0</v>
      </c>
      <c r="C6" s="2"/>
      <c r="D6" s="3"/>
    </row>
    <row r="7" spans="2:4" x14ac:dyDescent="0.25">
      <c r="B7" s="4" t="s">
        <v>1</v>
      </c>
      <c r="C7" s="5"/>
      <c r="D7" s="6">
        <v>5000</v>
      </c>
    </row>
    <row r="8" spans="2:4" x14ac:dyDescent="0.25">
      <c r="B8" s="4" t="s">
        <v>2</v>
      </c>
      <c r="C8" s="5"/>
      <c r="D8" s="7">
        <v>0.01</v>
      </c>
    </row>
    <row r="9" spans="2:4" ht="15.75" thickBot="1" x14ac:dyDescent="0.3">
      <c r="B9" s="8" t="s">
        <v>3</v>
      </c>
      <c r="C9" s="9"/>
      <c r="D9" s="10">
        <f>D7*10%</f>
        <v>500</v>
      </c>
    </row>
    <row r="11" spans="2:4" ht="27.75" customHeight="1" x14ac:dyDescent="0.4">
      <c r="B11" s="11" t="s">
        <v>4</v>
      </c>
      <c r="C11" s="12"/>
      <c r="D11" s="13"/>
    </row>
    <row r="12" spans="2:4" ht="15.75" customHeight="1" x14ac:dyDescent="0.25">
      <c r="B12" s="14" t="s">
        <v>5</v>
      </c>
      <c r="C12" s="15"/>
      <c r="D12" s="16">
        <v>500</v>
      </c>
    </row>
    <row r="13" spans="2:4" x14ac:dyDescent="0.25">
      <c r="B13" s="5" t="s">
        <v>6</v>
      </c>
      <c r="C13" s="17"/>
      <c r="D13" s="18">
        <v>5</v>
      </c>
    </row>
    <row r="14" spans="2:4" x14ac:dyDescent="0.25">
      <c r="B14" s="19" t="s">
        <v>7</v>
      </c>
      <c r="C14" s="15"/>
      <c r="D14" s="20">
        <v>1.0789999999999999E-2</v>
      </c>
    </row>
    <row r="15" spans="2:4" x14ac:dyDescent="0.25">
      <c r="B15" s="21" t="s">
        <v>8</v>
      </c>
      <c r="C15" s="22"/>
      <c r="D15" s="23" cm="1">
        <f t="array" ref="D15">FV(tx_mensal,qtdade_anos*12,aporte*-1)</f>
        <v>41888.456999243819</v>
      </c>
    </row>
    <row r="16" spans="2:4" x14ac:dyDescent="0.25">
      <c r="B16" s="24" t="s">
        <v>9</v>
      </c>
      <c r="C16" s="25"/>
      <c r="D16" s="26" cm="1">
        <f t="array" ref="D16">patrimonio*tx_mensal</f>
        <v>451.97645102184077</v>
      </c>
    </row>
    <row r="17" spans="1:4" x14ac:dyDescent="0.25">
      <c r="B17" s="27"/>
      <c r="C17" s="28"/>
    </row>
    <row r="18" spans="1:4" ht="26.25" customHeight="1" x14ac:dyDescent="0.4">
      <c r="B18" s="29" t="s">
        <v>10</v>
      </c>
      <c r="C18" s="30"/>
      <c r="D18" s="31" t="s">
        <v>11</v>
      </c>
    </row>
    <row r="19" spans="1:4" x14ac:dyDescent="0.25">
      <c r="A19" s="32">
        <v>2</v>
      </c>
      <c r="B19" s="33" t="s">
        <v>12</v>
      </c>
      <c r="C19" s="34" cm="1">
        <f t="array" ref="C19">FV(tx_mensal,$A19*12,aporte*-1)</f>
        <v>13613.813648822608</v>
      </c>
      <c r="D19" s="35" cm="1">
        <f t="array" ref="D19">C19*rendimento_carteira</f>
        <v>136.13813648822608</v>
      </c>
    </row>
    <row r="20" spans="1:4" x14ac:dyDescent="0.25">
      <c r="A20" s="32">
        <v>10</v>
      </c>
      <c r="B20" s="36" t="s">
        <v>13</v>
      </c>
      <c r="C20" s="37" cm="1">
        <f t="array" ref="C20">FV(tx_mensal,$A20*12,aporte*-1)</f>
        <v>121642.1062650861</v>
      </c>
      <c r="D20" s="38" cm="1">
        <f t="array" ref="D20">C20*rendimento_carteira</f>
        <v>1216.4210626508609</v>
      </c>
    </row>
    <row r="21" spans="1:4" x14ac:dyDescent="0.25">
      <c r="A21" s="32">
        <v>20</v>
      </c>
      <c r="B21" s="39" t="s">
        <v>14</v>
      </c>
      <c r="C21" s="40" cm="1">
        <f t="array" ref="C21">FV(tx_mensal,$A21*12,aporte*-1)</f>
        <v>562599.20004854025</v>
      </c>
      <c r="D21" s="38" cm="1">
        <f t="array" ref="D21">C21*rendimento_carteira</f>
        <v>5625.992000485403</v>
      </c>
    </row>
    <row r="22" spans="1:4" ht="15.75" thickBot="1" x14ac:dyDescent="0.3">
      <c r="A22" s="32">
        <v>30</v>
      </c>
      <c r="B22" s="41" t="s">
        <v>15</v>
      </c>
      <c r="C22" s="42" cm="1">
        <f t="array" ref="C22">FV(tx_mensal,$A22*12,aporte*-1)</f>
        <v>2161084.8275023573</v>
      </c>
      <c r="D22" s="43" cm="1">
        <f t="array" ref="D22">C22*rendimento_carteira</f>
        <v>21610.848275023574</v>
      </c>
    </row>
    <row r="24" spans="1:4" x14ac:dyDescent="0.25">
      <c r="B24" s="44" t="s">
        <v>16</v>
      </c>
      <c r="C24" s="44"/>
      <c r="D24" s="45" t="s">
        <v>17</v>
      </c>
    </row>
    <row r="25" spans="1:4" x14ac:dyDescent="0.25">
      <c r="B25" t="s">
        <v>18</v>
      </c>
      <c r="D25" s="46">
        <f>D12</f>
        <v>500</v>
      </c>
    </row>
    <row r="27" spans="1:4" ht="30" x14ac:dyDescent="0.25">
      <c r="B27" s="47" t="s">
        <v>19</v>
      </c>
      <c r="C27" s="48" t="s">
        <v>20</v>
      </c>
      <c r="D27" s="49" t="s">
        <v>21</v>
      </c>
    </row>
    <row r="28" spans="1:4" x14ac:dyDescent="0.25">
      <c r="B28" s="50" t="s">
        <v>22</v>
      </c>
      <c r="C28" s="51">
        <f>VLOOKUP($D$24&amp;"-"&amp;B28,'[1]TIPO FII E PERFIL'!$A:$D,4,FALSE)</f>
        <v>0.5</v>
      </c>
      <c r="D28" s="52">
        <f>C28*$D$25</f>
        <v>250</v>
      </c>
    </row>
    <row r="29" spans="1:4" x14ac:dyDescent="0.25">
      <c r="B29" s="50" t="s">
        <v>23</v>
      </c>
      <c r="C29" s="51">
        <f>VLOOKUP($D$24&amp;"-"&amp;B29,'[1]TIPO FII E PERFIL'!$A:$D,4,FALSE)</f>
        <v>0.1</v>
      </c>
      <c r="D29" s="52">
        <f t="shared" ref="D29:D33" si="0">C29*$D$25</f>
        <v>50</v>
      </c>
    </row>
    <row r="30" spans="1:4" x14ac:dyDescent="0.25">
      <c r="B30" s="50" t="s">
        <v>24</v>
      </c>
      <c r="C30" s="51">
        <f>VLOOKUP($D$24&amp;"-"&amp;B30,'[1]TIPO FII E PERFIL'!$A:$D,4,FALSE)</f>
        <v>0.05</v>
      </c>
      <c r="D30" s="52">
        <f t="shared" si="0"/>
        <v>25</v>
      </c>
    </row>
    <row r="31" spans="1:4" x14ac:dyDescent="0.25">
      <c r="B31" s="50" t="s">
        <v>25</v>
      </c>
      <c r="C31" s="51">
        <f>VLOOKUP($D$24&amp;"-"&amp;B31,'[1]TIPO FII E PERFIL'!$A:$D,4,FALSE)</f>
        <v>0.05</v>
      </c>
      <c r="D31" s="52">
        <f t="shared" si="0"/>
        <v>25</v>
      </c>
    </row>
    <row r="32" spans="1:4" x14ac:dyDescent="0.25">
      <c r="B32" s="50" t="s">
        <v>26</v>
      </c>
      <c r="C32" s="51">
        <f>VLOOKUP($D$24&amp;"-"&amp;B32,'[1]TIPO FII E PERFIL'!$A:$D,4,FALSE)</f>
        <v>0.2</v>
      </c>
      <c r="D32" s="52">
        <f t="shared" si="0"/>
        <v>100</v>
      </c>
    </row>
    <row r="33" spans="2:4" x14ac:dyDescent="0.25">
      <c r="B33" s="50" t="s">
        <v>27</v>
      </c>
      <c r="C33" s="51">
        <f>VLOOKUP($D$24&amp;"-"&amp;B33,'[1]TIPO FII E PERFIL'!$A:$D,4,FALSE)</f>
        <v>0.1</v>
      </c>
      <c r="D33" s="52">
        <f t="shared" si="0"/>
        <v>50</v>
      </c>
    </row>
    <row r="34" spans="2:4" ht="15.75" thickBot="1" x14ac:dyDescent="0.3">
      <c r="B34" s="53" t="s">
        <v>28</v>
      </c>
      <c r="C34" s="54"/>
      <c r="D34" s="55">
        <f>SUM(D28:D33)</f>
        <v>500</v>
      </c>
    </row>
  </sheetData>
  <mergeCells count="12">
    <mergeCell ref="B13:C13"/>
    <mergeCell ref="B14:C14"/>
    <mergeCell ref="B15:C15"/>
    <mergeCell ref="B16:C16"/>
    <mergeCell ref="B18:C18"/>
    <mergeCell ref="B24:C24"/>
    <mergeCell ref="B6:C6"/>
    <mergeCell ref="B7:C7"/>
    <mergeCell ref="B8:C8"/>
    <mergeCell ref="B9:C9"/>
    <mergeCell ref="B11:C11"/>
    <mergeCell ref="B12:C12"/>
  </mergeCells>
  <dataValidations count="1">
    <dataValidation type="list" allowBlank="1" showInputMessage="1" showErrorMessage="1" sqref="D24" xr:uid="{617FEDB2-50F3-4C97-8AEE-EA82D62F95A3}">
      <formula1>"AGRESSIVO, MODERADO, CONSERVADOR"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7</vt:i4>
      </vt:variant>
    </vt:vector>
  </HeadingPairs>
  <TitlesOfParts>
    <vt:vector size="8" baseType="lpstr">
      <vt:lpstr>Planilha de Controle final</vt:lpstr>
      <vt:lpstr>'Planilha de Controle final'!aporte</vt:lpstr>
      <vt:lpstr>'Planilha de Controle final'!patrimonio</vt:lpstr>
      <vt:lpstr>'Planilha de Controle final'!qtdade_anos</vt:lpstr>
      <vt:lpstr>'Planilha de Controle final'!rendimento_carteira</vt:lpstr>
      <vt:lpstr>'Planilha de Controle final'!salario</vt:lpstr>
      <vt:lpstr>'Planilha de Controle final'!sugest_invest</vt:lpstr>
      <vt:lpstr>'Planilha de Controle final'!tx_mensal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Barth</dc:creator>
  <cp:lastModifiedBy>Deborah Barth</cp:lastModifiedBy>
  <dcterms:created xsi:type="dcterms:W3CDTF">2025-06-25T15:45:41Z</dcterms:created>
  <dcterms:modified xsi:type="dcterms:W3CDTF">2025-06-25T15:46:23Z</dcterms:modified>
</cp:coreProperties>
</file>