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54D665EC-A7C5-49A3-B010-1075DB715968}" xr6:coauthVersionLast="47" xr6:coauthVersionMax="47" xr10:uidLastSave="{00000000-0000-0000-0000-000000000000}"/>
  <bookViews>
    <workbookView xWindow="-120" yWindow="-120" windowWidth="20730" windowHeight="11160" tabRatio="189" xr2:uid="{9E22AC45-EEA0-46A2-A7F4-701F50357242}"/>
  </bookViews>
  <sheets>
    <sheet name="Simulador" sheetId="1" r:id="rId1"/>
    <sheet name="perfil" sheetId="2" r:id="rId2"/>
  </sheets>
  <definedNames>
    <definedName name="_xlnm.Print_Area" localSheetId="0">Simulador!$A$2:$V$47</definedName>
    <definedName name="percentual_renda">Simulador!$F$9</definedName>
    <definedName name="renda">Simulador!$B$9</definedName>
    <definedName name="rentabilidade_carteira">Simulador!$Q$9</definedName>
    <definedName name="rentabilidade_DY">Simulador!$Q$12</definedName>
    <definedName name="tempo">Simulador!$L$12</definedName>
    <definedName name="valor">Simulador!$L$9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6" i="1" l="1"/>
  <c r="H37" i="1"/>
  <c r="H38" i="1"/>
  <c r="H39" i="1"/>
  <c r="H40" i="1"/>
  <c r="H35" i="1"/>
  <c r="G24" i="1"/>
  <c r="K24" i="1" s="1"/>
  <c r="G25" i="1"/>
  <c r="K25" i="1" s="1"/>
  <c r="G26" i="1"/>
  <c r="K26" i="1" s="1"/>
  <c r="G27" i="1"/>
  <c r="K27" i="1" s="1"/>
  <c r="G23" i="1"/>
  <c r="K23" i="1" s="1"/>
  <c r="C24" i="1"/>
  <c r="C25" i="1"/>
  <c r="C26" i="1"/>
  <c r="C27" i="1"/>
  <c r="C23" i="1"/>
  <c r="H41" i="1" l="1"/>
  <c r="K17" i="1"/>
  <c r="Q17" i="1" s="1"/>
  <c r="B17" i="1"/>
  <c r="B12" i="1"/>
  <c r="A20" i="2"/>
  <c r="A19" i="2"/>
  <c r="A18" i="2"/>
  <c r="A17" i="2"/>
  <c r="A15" i="2"/>
  <c r="A16" i="2"/>
  <c r="A14" i="2"/>
  <c r="A13" i="2"/>
  <c r="A12" i="2"/>
  <c r="A11" i="2"/>
  <c r="A9" i="2"/>
  <c r="A10" i="2"/>
  <c r="A8" i="2"/>
  <c r="A7" i="2"/>
  <c r="A6" i="2"/>
  <c r="A5" i="2"/>
  <c r="A3" i="2"/>
  <c r="A4" i="2"/>
  <c r="K38" i="1" l="1"/>
  <c r="K40" i="1"/>
  <c r="K39" i="1"/>
  <c r="K37" i="1"/>
  <c r="K36" i="1"/>
  <c r="K35" i="1" l="1"/>
  <c r="K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Andreia da Silva Roxo</author>
  </authors>
  <commentList>
    <comment ref="U8" authorId="0" shapeId="0" xr:uid="{F32A445B-1499-43E4-98C1-01FE7F770626}">
      <text>
        <r>
          <rPr>
            <sz val="9"/>
            <color indexed="81"/>
            <rFont val="Segoe UI"/>
            <family val="2"/>
          </rPr>
          <t xml:space="preserve">Taxa utilizada para projetar a evolução do patrimônio ao longo do tempo.
</t>
        </r>
      </text>
    </comment>
    <comment ref="F9" authorId="0" shapeId="0" xr:uid="{218DF847-9004-40F0-BB2C-01E25300377E}">
      <text>
        <r>
          <rPr>
            <sz val="9"/>
            <color indexed="81"/>
            <rFont val="Segoe UI"/>
            <family val="2"/>
          </rPr>
          <t>Os 20% são uma referência para a simulação. No próximo passo, você poderá definir quanto deseja investir.</t>
        </r>
      </text>
    </comment>
    <comment ref="U11" authorId="0" shapeId="0" xr:uid="{06A77D74-A569-4F35-8C0E-8C3AACDCB33E}">
      <text>
        <r>
          <rPr>
            <sz val="9"/>
            <color indexed="81"/>
            <rFont val="Segoe UI"/>
            <family val="2"/>
          </rPr>
          <t>Taxa utilizada para estimar a renda mensal com dividendos.</t>
        </r>
      </text>
    </comment>
  </commentList>
</comments>
</file>

<file path=xl/sharedStrings.xml><?xml version="1.0" encoding="utf-8"?>
<sst xmlns="http://schemas.openxmlformats.org/spreadsheetml/2006/main" count="86" uniqueCount="52">
  <si>
    <t>CHAVE</t>
  </si>
  <si>
    <t>PERFIL</t>
  </si>
  <si>
    <t>TIPO DE FII</t>
  </si>
  <si>
    <t>%</t>
  </si>
  <si>
    <t>Conservador</t>
  </si>
  <si>
    <t>FOFs</t>
  </si>
  <si>
    <t>Moderado</t>
  </si>
  <si>
    <t>Agressivo</t>
  </si>
  <si>
    <t>1. DADOS DO INVESTIDOR</t>
  </si>
  <si>
    <t>Qual é a sua renda mensal?</t>
  </si>
  <si>
    <t>Percentual sugerido</t>
  </si>
  <si>
    <t>Valor sugerido para investir</t>
  </si>
  <si>
    <t>2. MEU INVESTIMENTO</t>
  </si>
  <si>
    <t>Quanto deseja investir por mês?</t>
  </si>
  <si>
    <t>Por quantos anos deseja investir?</t>
  </si>
  <si>
    <t>Rendimento mensal estimado dos dividendos (DY)</t>
  </si>
  <si>
    <t>3. RESULTADOS DA SIMULAÇÃO</t>
  </si>
  <si>
    <t>TOTAL INVESTIDO</t>
  </si>
  <si>
    <t>Veja a projeção do seu investimento considerando os valores informados.</t>
  </si>
  <si>
    <t>PATRIMÔNIO PROJETADO</t>
  </si>
  <si>
    <t>DIVIDENDOS/MÊS ESTIMADOS</t>
  </si>
  <si>
    <t>4. PROJEÇÃO DE FUTURO</t>
  </si>
  <si>
    <t>Prazo</t>
  </si>
  <si>
    <t>Em 2 anos</t>
  </si>
  <si>
    <t>Em 5 anos</t>
  </si>
  <si>
    <t>Em 10 anos</t>
  </si>
  <si>
    <t>Em 20 anos</t>
  </si>
  <si>
    <t>Em 30 anos</t>
  </si>
  <si>
    <t>Total investido</t>
  </si>
  <si>
    <t>Patrimônio projetado</t>
  </si>
  <si>
    <t>Dividendos/mês</t>
  </si>
  <si>
    <t>Veja como seu investimento pode evoluir ao longo do tempo mantendo os aportes.</t>
  </si>
  <si>
    <t>5. PERFIL DO INVESTIDOR</t>
  </si>
  <si>
    <t>Qual é o seu perfil</t>
  </si>
  <si>
    <t>Distribuição sugerida por tipo de FII</t>
  </si>
  <si>
    <t>Tipo de FII</t>
  </si>
  <si>
    <t>Percentual</t>
  </si>
  <si>
    <t>Papel</t>
  </si>
  <si>
    <t>Tijolo</t>
  </si>
  <si>
    <t>Desenvolvimento</t>
  </si>
  <si>
    <t>Total</t>
  </si>
  <si>
    <t>Híbridos</t>
  </si>
  <si>
    <t>Hotelarias</t>
  </si>
  <si>
    <t>Valor mensal</t>
  </si>
  <si>
    <r>
      <t xml:space="preserve">O </t>
    </r>
    <r>
      <rPr>
        <b/>
        <sz val="10"/>
        <color rgb="FF505050"/>
        <rFont val="Segoe UI"/>
        <family val="2"/>
      </rPr>
      <t>perfil de investidor</t>
    </r>
    <r>
      <rPr>
        <sz val="10"/>
        <color rgb="FF505050"/>
        <rFont val="Segoe UI"/>
        <family val="2"/>
      </rPr>
      <t xml:space="preserve"> representa o nível de risco que você está disposto a assumir. O </t>
    </r>
    <r>
      <rPr>
        <b/>
        <sz val="10"/>
        <color rgb="FF505050"/>
        <rFont val="Segoe UI"/>
        <family val="2"/>
      </rPr>
      <t>conservador</t>
    </r>
    <r>
      <rPr>
        <sz val="10"/>
        <color rgb="FF505050"/>
        <rFont val="Segoe UI"/>
        <family val="2"/>
      </rPr>
      <t xml:space="preserve"> prioriza segurança e preservação do patrimônio; o </t>
    </r>
    <r>
      <rPr>
        <b/>
        <sz val="10"/>
        <color rgb="FF505050"/>
        <rFont val="Segoe UI"/>
        <family val="2"/>
      </rPr>
      <t>moderado</t>
    </r>
    <r>
      <rPr>
        <sz val="10"/>
        <color rgb="FF505050"/>
        <rFont val="Segoe UI"/>
        <family val="2"/>
      </rPr>
      <t xml:space="preserve"> busca equilíbrio entre segurança e rentabilidade; e o </t>
    </r>
    <r>
      <rPr>
        <b/>
        <sz val="10"/>
        <color rgb="FF505050"/>
        <rFont val="Segoe UI"/>
        <family val="2"/>
      </rPr>
      <t>agressivo</t>
    </r>
    <r>
      <rPr>
        <sz val="10"/>
        <color rgb="FF505050"/>
        <rFont val="Segoe UI"/>
        <family val="2"/>
      </rPr>
      <t xml:space="preserve"> aceita maiores oscilações em busca de maior potencial de retorno. </t>
    </r>
    <r>
      <rPr>
        <b/>
        <sz val="10"/>
        <color rgb="FF505050"/>
        <rFont val="Segoe UI"/>
        <family val="2"/>
      </rPr>
      <t>Selecione o perfil que mais combina com você e veja uma sugestão de distribuição do seu investimento.</t>
    </r>
  </si>
  <si>
    <t>Seu futuro financeiro começa com as escolhas de hoje.</t>
  </si>
  <si>
    <t>Continue investindo em você.</t>
  </si>
  <si>
    <t>Com planejamento, consistência e disciplina, seus investimentos contribuem para a construção de novos objetivos e maior tranquilidade financeira ao longo do tempo.</t>
  </si>
  <si>
    <t>Defina seu plano de investimento preenchendo os campos em azul.</t>
  </si>
  <si>
    <t>Crescimento mensal estimado do patrimônio</t>
  </si>
  <si>
    <t>Distribuição por Tipo de FII</t>
  </si>
  <si>
    <t>Comece informando sua renda mensal para calcularmos uma sugestão de valor para investir.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</si>
</sst>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FFFF"/>
      <name val="Segoe UI"/>
      <family val="2"/>
    </font>
    <font>
      <b/>
      <sz val="20"/>
      <color rgb="FF107C5E"/>
      <name val="Segoe UI"/>
      <family val="2"/>
    </font>
    <font>
      <b/>
      <sz val="10"/>
      <color rgb="FF6F42C1"/>
      <name val="Segoe UI"/>
      <family val="2"/>
    </font>
    <font>
      <b/>
      <sz val="20"/>
      <color rgb="FF6F42C1"/>
      <name val="Segoe UI"/>
      <family val="2"/>
    </font>
    <font>
      <sz val="10"/>
      <color rgb="FF505050"/>
      <name val="Segoe UI"/>
      <family val="2"/>
    </font>
    <font>
      <b/>
      <sz val="10"/>
      <color rgb="FF505050"/>
      <name val="Segoe UI"/>
      <family val="2"/>
    </font>
    <font>
      <sz val="14"/>
      <color rgb="FFFFFFFF"/>
      <name val="Segoe UI Semibold"/>
      <family val="2"/>
    </font>
    <font>
      <sz val="10"/>
      <color rgb="FFFFFFFF"/>
      <name val="Segoe UI"/>
      <family val="2"/>
    </font>
    <font>
      <sz val="11"/>
      <color rgb="FF505050"/>
      <name val="Segoe UI"/>
      <family val="2"/>
    </font>
    <font>
      <sz val="14"/>
      <color rgb="FF505050"/>
      <name val="Segoe UI"/>
      <family val="2"/>
    </font>
    <font>
      <sz val="10"/>
      <color rgb="FF505050"/>
      <name val="Segoe UI Semibold"/>
      <family val="2"/>
    </font>
    <font>
      <b/>
      <sz val="14"/>
      <color rgb="FF505050"/>
      <name val="Segoe UI"/>
      <family val="2"/>
    </font>
    <font>
      <b/>
      <sz val="20"/>
      <color rgb="FF505050"/>
      <name val="Segoe UI"/>
      <family val="2"/>
    </font>
    <font>
      <sz val="11"/>
      <color rgb="FF505050"/>
      <name val="Calibri"/>
      <family val="2"/>
      <scheme val="minor"/>
    </font>
    <font>
      <b/>
      <sz val="10"/>
      <color rgb="FF107C5E"/>
      <name val="Segoe UI"/>
      <family val="2"/>
    </font>
    <font>
      <sz val="10"/>
      <color rgb="FF107C5E"/>
      <name val="Segoe UI"/>
      <family val="2"/>
    </font>
    <font>
      <sz val="11"/>
      <color theme="0"/>
      <name val="Segoe UI"/>
      <family val="2"/>
    </font>
    <font>
      <b/>
      <sz val="14"/>
      <color rgb="FF194D87"/>
      <name val="Segoe UI"/>
      <family val="2"/>
    </font>
    <font>
      <b/>
      <sz val="10"/>
      <color theme="0"/>
      <name val="Segoe UI"/>
      <family val="2"/>
    </font>
    <font>
      <b/>
      <sz val="12"/>
      <color theme="0"/>
      <name val="Segoe UI"/>
      <family val="2"/>
    </font>
    <font>
      <sz val="14"/>
      <color rgb="FF002060"/>
      <name val="Segoe UI Semibold"/>
      <family val="2"/>
    </font>
    <font>
      <sz val="14"/>
      <color theme="0"/>
      <name val="Segoe UI Semibold"/>
      <family val="2"/>
    </font>
    <font>
      <sz val="12"/>
      <color theme="1"/>
      <name val="Segoe UI"/>
      <family val="2"/>
    </font>
    <font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CEB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4EA"/>
        <bgColor indexed="64"/>
      </patternFill>
    </fill>
    <fill>
      <patternFill patternType="solid">
        <fgColor rgb="FFE8F3FC"/>
        <bgColor indexed="64"/>
      </patternFill>
    </fill>
    <fill>
      <patternFill patternType="solid">
        <fgColor rgb="FFF1E5FA"/>
        <bgColor indexed="64"/>
      </patternFill>
    </fill>
    <fill>
      <patternFill patternType="solid">
        <fgColor rgb="FF194D87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D9E2EA"/>
      </left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D9E2EA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3" fillId="8" borderId="0" xfId="0" applyFont="1" applyFill="1"/>
    <xf numFmtId="0" fontId="9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right" vertical="center"/>
    </xf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15" fillId="4" borderId="0" xfId="0" applyFont="1" applyFill="1" applyAlignment="1">
      <alignment horizontal="center"/>
    </xf>
    <xf numFmtId="49" fontId="12" fillId="4" borderId="0" xfId="0" applyNumberFormat="1" applyFont="1" applyFill="1"/>
    <xf numFmtId="0" fontId="16" fillId="4" borderId="0" xfId="0" applyFont="1" applyFill="1"/>
    <xf numFmtId="49" fontId="7" fillId="4" borderId="0" xfId="0" applyNumberFormat="1" applyFont="1" applyFill="1"/>
    <xf numFmtId="49" fontId="3" fillId="8" borderId="0" xfId="0" applyNumberFormat="1" applyFont="1" applyFill="1"/>
    <xf numFmtId="49" fontId="9" fillId="8" borderId="0" xfId="0" applyNumberFormat="1" applyFont="1" applyFill="1" applyAlignment="1">
      <alignment vertical="center"/>
    </xf>
    <xf numFmtId="49" fontId="10" fillId="8" borderId="0" xfId="0" applyNumberFormat="1" applyFont="1" applyFill="1" applyAlignment="1">
      <alignment horizontal="right"/>
    </xf>
    <xf numFmtId="0" fontId="9" fillId="8" borderId="0" xfId="0" applyFont="1" applyFill="1"/>
    <xf numFmtId="0" fontId="11" fillId="3" borderId="0" xfId="0" applyFont="1" applyFill="1"/>
    <xf numFmtId="164" fontId="15" fillId="0" borderId="0" xfId="0" applyNumberFormat="1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vertical="center"/>
    </xf>
    <xf numFmtId="164" fontId="4" fillId="5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164" fontId="7" fillId="0" borderId="0" xfId="0" applyNumberFormat="1" applyFont="1" applyFill="1" applyBorder="1" applyAlignment="1">
      <alignment horizontal="center"/>
    </xf>
    <xf numFmtId="8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1" fillId="0" borderId="0" xfId="0" applyFont="1" applyFill="1"/>
    <xf numFmtId="0" fontId="19" fillId="4" borderId="0" xfId="0" applyFont="1" applyFill="1"/>
    <xf numFmtId="0" fontId="21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49" fontId="23" fillId="4" borderId="0" xfId="0" applyNumberFormat="1" applyFont="1" applyFill="1"/>
    <xf numFmtId="0" fontId="24" fillId="8" borderId="0" xfId="0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left" vertical="center" wrapText="1"/>
    </xf>
    <xf numFmtId="8" fontId="6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164" fontId="7" fillId="9" borderId="4" xfId="0" applyNumberFormat="1" applyFont="1" applyFill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8" fontId="7" fillId="9" borderId="3" xfId="0" applyNumberFormat="1" applyFont="1" applyFill="1" applyBorder="1" applyAlignment="1">
      <alignment horizontal="center" vertical="center"/>
    </xf>
    <xf numFmtId="8" fontId="7" fillId="9" borderId="4" xfId="0" applyNumberFormat="1" applyFont="1" applyFill="1" applyBorder="1" applyAlignment="1">
      <alignment horizontal="center" vertical="center"/>
    </xf>
    <xf numFmtId="8" fontId="7" fillId="9" borderId="5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 vertical="center"/>
    </xf>
    <xf numFmtId="10" fontId="20" fillId="3" borderId="0" xfId="2" applyNumberFormat="1" applyFont="1" applyFill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9" fontId="14" fillId="10" borderId="0" xfId="2" applyNumberFormat="1" applyFont="1" applyFill="1" applyAlignment="1">
      <alignment horizontal="center" vertical="center"/>
    </xf>
    <xf numFmtId="164" fontId="15" fillId="10" borderId="0" xfId="0" applyNumberFormat="1" applyFont="1" applyFill="1" applyAlignment="1">
      <alignment horizontal="center" vertical="center"/>
    </xf>
    <xf numFmtId="8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8" fontId="7" fillId="9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9" fontId="7" fillId="11" borderId="3" xfId="0" applyNumberFormat="1" applyFont="1" applyFill="1" applyBorder="1" applyAlignment="1">
      <alignment horizontal="center" vertical="center"/>
    </xf>
    <xf numFmtId="9" fontId="7" fillId="11" borderId="4" xfId="0" applyNumberFormat="1" applyFont="1" applyFill="1" applyBorder="1" applyAlignment="1">
      <alignment horizontal="center" vertical="center"/>
    </xf>
    <xf numFmtId="9" fontId="7" fillId="11" borderId="5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9" fontId="7" fillId="9" borderId="3" xfId="2" applyFont="1" applyFill="1" applyBorder="1" applyAlignment="1">
      <alignment horizontal="center" vertical="center"/>
    </xf>
    <xf numFmtId="9" fontId="7" fillId="9" borderId="4" xfId="2" applyFont="1" applyFill="1" applyBorder="1" applyAlignment="1">
      <alignment horizontal="center" vertical="center"/>
    </xf>
    <xf numFmtId="9" fontId="7" fillId="9" borderId="5" xfId="2" applyFont="1" applyFill="1" applyBorder="1" applyAlignment="1">
      <alignment horizontal="center" vertical="center"/>
    </xf>
    <xf numFmtId="0" fontId="24" fillId="8" borderId="0" xfId="0" applyFont="1" applyFill="1" applyAlignment="1">
      <alignment horizontal="left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164" fontId="7" fillId="9" borderId="3" xfId="1" applyNumberFormat="1" applyFont="1" applyFill="1" applyBorder="1" applyAlignment="1">
      <alignment horizontal="center" vertical="center"/>
    </xf>
    <xf numFmtId="164" fontId="7" fillId="9" borderId="4" xfId="1" applyNumberFormat="1" applyFont="1" applyFill="1" applyBorder="1" applyAlignment="1">
      <alignment horizontal="center" vertical="center"/>
    </xf>
    <xf numFmtId="164" fontId="7" fillId="9" borderId="5" xfId="1" applyNumberFormat="1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164" fontId="7" fillId="11" borderId="4" xfId="0" applyNumberFormat="1" applyFont="1" applyFill="1" applyBorder="1" applyAlignment="1">
      <alignment horizontal="center" vertical="center"/>
    </xf>
    <xf numFmtId="164" fontId="7" fillId="11" borderId="5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i val="0"/>
        <color rgb="FFF2F7FB"/>
      </font>
      <fill>
        <patternFill>
          <bgColor rgb="FF3880AC"/>
        </patternFill>
      </fill>
    </dxf>
  </dxfs>
  <tableStyles count="0" defaultTableStyle="TableStyleMedium2" defaultPivotStyle="PivotStyleLight16"/>
  <colors>
    <mruColors>
      <color rgb="FFD9E2EA"/>
      <color rgb="FF3880AC"/>
      <color rgb="FFF2F7FB"/>
      <color rgb="FFDCEBFA"/>
      <color rgb="FF194D87"/>
      <color rgb="FFFFFFFF"/>
      <color rgb="FFE5F4EA"/>
      <color rgb="FF107C5E"/>
      <color rgb="FF6F42C1"/>
      <color rgb="FFF1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Simulador!$C$22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Simulador!$B$23:$B$27</c:f>
              <c:strCache>
                <c:ptCount val="5"/>
                <c:pt idx="0">
                  <c:v>Em 2 anos</c:v>
                </c:pt>
                <c:pt idx="1">
                  <c:v>Em 5 anos</c:v>
                </c:pt>
                <c:pt idx="2">
                  <c:v>Em 10 anos</c:v>
                </c:pt>
                <c:pt idx="3">
                  <c:v>Em 20 anos</c:v>
                </c:pt>
                <c:pt idx="4">
                  <c:v>Em 30 anos</c:v>
                </c:pt>
              </c:strCache>
            </c:strRef>
          </c:cat>
          <c:val>
            <c:numRef>
              <c:f>Simulador!$C$23:$C$27</c:f>
              <c:numCache>
                <c:formatCode>"R$"\ #,##0.00</c:formatCode>
                <c:ptCount val="5"/>
                <c:pt idx="0">
                  <c:v>4800</c:v>
                </c:pt>
                <c:pt idx="1">
                  <c:v>12000</c:v>
                </c:pt>
                <c:pt idx="2">
                  <c:v>24000</c:v>
                </c:pt>
                <c:pt idx="3">
                  <c:v>48000</c:v>
                </c:pt>
                <c:pt idx="4">
                  <c:v>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D-4AE9-92C9-5D1D0C1C4158}"/>
            </c:ext>
          </c:extLst>
        </c:ser>
        <c:ser>
          <c:idx val="1"/>
          <c:order val="1"/>
          <c:tx>
            <c:strRef>
              <c:f>Simulador!$G$22</c:f>
              <c:strCache>
                <c:ptCount val="1"/>
                <c:pt idx="0">
                  <c:v>Patrimônio projetado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Simulador!$B$23:$B$27</c:f>
              <c:strCache>
                <c:ptCount val="5"/>
                <c:pt idx="0">
                  <c:v>Em 2 anos</c:v>
                </c:pt>
                <c:pt idx="1">
                  <c:v>Em 5 anos</c:v>
                </c:pt>
                <c:pt idx="2">
                  <c:v>Em 10 anos</c:v>
                </c:pt>
                <c:pt idx="3">
                  <c:v>Em 20 anos</c:v>
                </c:pt>
                <c:pt idx="4">
                  <c:v>Em 30 anos</c:v>
                </c:pt>
              </c:strCache>
            </c:strRef>
          </c:cat>
          <c:val>
            <c:numRef>
              <c:f>Simulador!$G$23:$G$27</c:f>
              <c:numCache>
                <c:formatCode>"R$"#,##0.00_);[Red]\("R$"#,##0.00\)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D-4AE9-92C9-5D1D0C1C4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93328"/>
        <c:axId val="385393744"/>
      </c:lineChart>
      <c:catAx>
        <c:axId val="3853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393744"/>
        <c:crosses val="autoZero"/>
        <c:auto val="1"/>
        <c:lblAlgn val="ctr"/>
        <c:lblOffset val="100"/>
        <c:noMultiLvlLbl val="0"/>
      </c:catAx>
      <c:valAx>
        <c:axId val="3853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39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285987664333328"/>
          <c:y val="6.2511074796715957E-2"/>
          <c:w val="0.48363765395022196"/>
          <c:h val="0.56171010970089552"/>
        </c:manualLayout>
      </c:layout>
      <c:doughnutChart>
        <c:varyColors val="1"/>
        <c:ser>
          <c:idx val="1"/>
          <c:order val="0"/>
          <c:tx>
            <c:strRef>
              <c:f>Simulador!$H$34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57-4CC9-868B-9400FDA247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57-4CC9-868B-9400FDA247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57-4CC9-868B-9400FDA247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57-4CC9-868B-9400FDA247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57-4CC9-868B-9400FDA247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57-4CC9-868B-9400FDA247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Simulador!$F$35:$F$40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Simulador!$H$35:$H$40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3-4D0A-BA45-1426B96DB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21696894218657E-2"/>
          <c:y val="0.7620301274845741"/>
          <c:w val="0.85756583633749939"/>
          <c:h val="0.13135963825272745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6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5.png"/><Relationship Id="rId2" Type="http://schemas.openxmlformats.org/officeDocument/2006/relationships/image" Target="../media/image2.svg"/><Relationship Id="rId16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chart" Target="../charts/chart1.xml"/><Relationship Id="rId10" Type="http://schemas.openxmlformats.org/officeDocument/2006/relationships/image" Target="../media/image10.svg"/><Relationship Id="rId19" Type="http://schemas.openxmlformats.org/officeDocument/2006/relationships/image" Target="../media/image17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343958</xdr:colOff>
      <xdr:row>10</xdr:row>
      <xdr:rowOff>91018</xdr:rowOff>
    </xdr:from>
    <xdr:to>
      <xdr:col>2</xdr:col>
      <xdr:colOff>67733</xdr:colOff>
      <xdr:row>12</xdr:row>
      <xdr:rowOff>1</xdr:rowOff>
    </xdr:to>
    <xdr:pic>
      <xdr:nvPicPr>
        <xdr:cNvPr id="3" name="Gráfico 2" descr="Cofrinho com preenchimento sólido">
          <a:extLst>
            <a:ext uri="{FF2B5EF4-FFF2-40B4-BE49-F238E27FC236}">
              <a16:creationId xmlns:a16="http://schemas.microsoft.com/office/drawing/2014/main" id="{E02C859D-F35F-4460-AB84-E6EBD46C7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587375" y="3911601"/>
          <a:ext cx="485775" cy="480483"/>
        </a:xfrm>
        <a:prstGeom prst="rect">
          <a:avLst/>
        </a:prstGeom>
      </xdr:spPr>
    </xdr:pic>
    <xdr:clientData/>
  </xdr:twoCellAnchor>
  <xdr:twoCellAnchor editAs="oneCell">
    <xdr:from>
      <xdr:col>1</xdr:col>
      <xdr:colOff>223309</xdr:colOff>
      <xdr:row>4</xdr:row>
      <xdr:rowOff>0</xdr:rowOff>
    </xdr:from>
    <xdr:to>
      <xdr:col>1</xdr:col>
      <xdr:colOff>566209</xdr:colOff>
      <xdr:row>5</xdr:row>
      <xdr:rowOff>0</xdr:rowOff>
    </xdr:to>
    <xdr:pic>
      <xdr:nvPicPr>
        <xdr:cNvPr id="5" name="Gráfico 4" descr="Usuário com preenchimento sólido">
          <a:extLst>
            <a:ext uri="{FF2B5EF4-FFF2-40B4-BE49-F238E27FC236}">
              <a16:creationId xmlns:a16="http://schemas.microsoft.com/office/drawing/2014/main" id="{6D65C9E1-B72D-41EB-AF46-7D9E592A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6726" y="2063750"/>
          <a:ext cx="342900" cy="338667"/>
        </a:xfrm>
        <a:prstGeom prst="rect">
          <a:avLst/>
        </a:prstGeom>
      </xdr:spPr>
    </xdr:pic>
    <xdr:clientData/>
  </xdr:twoCellAnchor>
  <xdr:twoCellAnchor editAs="oneCell">
    <xdr:from>
      <xdr:col>20</xdr:col>
      <xdr:colOff>96043</xdr:colOff>
      <xdr:row>3</xdr:row>
      <xdr:rowOff>592667</xdr:rowOff>
    </xdr:from>
    <xdr:to>
      <xdr:col>20</xdr:col>
      <xdr:colOff>515143</xdr:colOff>
      <xdr:row>5</xdr:row>
      <xdr:rowOff>41804</xdr:rowOff>
    </xdr:to>
    <xdr:pic>
      <xdr:nvPicPr>
        <xdr:cNvPr id="7" name="Gráfico 6" descr="Na mosca com preenchimento sólido">
          <a:extLst>
            <a:ext uri="{FF2B5EF4-FFF2-40B4-BE49-F238E27FC236}">
              <a16:creationId xmlns:a16="http://schemas.microsoft.com/office/drawing/2014/main" id="{E9D24D9F-9D3D-47B8-A617-FA642641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277210" y="2032000"/>
          <a:ext cx="419100" cy="41222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12</xdr:row>
      <xdr:rowOff>171450</xdr:rowOff>
    </xdr:from>
    <xdr:to>
      <xdr:col>1</xdr:col>
      <xdr:colOff>514350</xdr:colOff>
      <xdr:row>14</xdr:row>
      <xdr:rowOff>14286</xdr:rowOff>
    </xdr:to>
    <xdr:pic>
      <xdr:nvPicPr>
        <xdr:cNvPr id="9" name="Gráfico 8" descr="Gráfico de barras com preenchimento sólido">
          <a:extLst>
            <a:ext uri="{FF2B5EF4-FFF2-40B4-BE49-F238E27FC236}">
              <a16:creationId xmlns:a16="http://schemas.microsoft.com/office/drawing/2014/main" id="{1D7C513B-C493-4342-A70A-9BF2AD479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09600" y="4543425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116681</xdr:colOff>
      <xdr:row>15</xdr:row>
      <xdr:rowOff>123825</xdr:rowOff>
    </xdr:from>
    <xdr:to>
      <xdr:col>16</xdr:col>
      <xdr:colOff>547687</xdr:colOff>
      <xdr:row>16</xdr:row>
      <xdr:rowOff>287241</xdr:rowOff>
    </xdr:to>
    <xdr:pic>
      <xdr:nvPicPr>
        <xdr:cNvPr id="13" name="Gráfico 12" descr="Dinheiro com preenchimento sólido">
          <a:extLst>
            <a:ext uri="{FF2B5EF4-FFF2-40B4-BE49-F238E27FC236}">
              <a16:creationId xmlns:a16="http://schemas.microsoft.com/office/drawing/2014/main" id="{C186C958-54CC-4333-95C4-9BAB1FE8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927181" y="5469731"/>
          <a:ext cx="431006" cy="425355"/>
        </a:xfrm>
        <a:prstGeom prst="rect">
          <a:avLst/>
        </a:prstGeom>
      </xdr:spPr>
    </xdr:pic>
    <xdr:clientData/>
  </xdr:twoCellAnchor>
  <xdr:twoCellAnchor editAs="oneCell">
    <xdr:from>
      <xdr:col>9</xdr:col>
      <xdr:colOff>119062</xdr:colOff>
      <xdr:row>15</xdr:row>
      <xdr:rowOff>142007</xdr:rowOff>
    </xdr:from>
    <xdr:to>
      <xdr:col>10</xdr:col>
      <xdr:colOff>202407</xdr:colOff>
      <xdr:row>16</xdr:row>
      <xdr:rowOff>292999</xdr:rowOff>
    </xdr:to>
    <xdr:pic>
      <xdr:nvPicPr>
        <xdr:cNvPr id="15" name="Gráfico 14" descr="Gráfico de barras com tendência ascendente com preenchimento sólido">
          <a:extLst>
            <a:ext uri="{FF2B5EF4-FFF2-40B4-BE49-F238E27FC236}">
              <a16:creationId xmlns:a16="http://schemas.microsoft.com/office/drawing/2014/main" id="{663702DD-59B2-443B-827F-2F015686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69656" y="5487913"/>
          <a:ext cx="416719" cy="412931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226218</xdr:colOff>
      <xdr:row>15</xdr:row>
      <xdr:rowOff>99578</xdr:rowOff>
    </xdr:from>
    <xdr:to>
      <xdr:col>1</xdr:col>
      <xdr:colOff>666749</xdr:colOff>
      <xdr:row>16</xdr:row>
      <xdr:rowOff>271461</xdr:rowOff>
    </xdr:to>
    <xdr:pic>
      <xdr:nvPicPr>
        <xdr:cNvPr id="17" name="Gráfico 16" descr="Lista de Verificação com preenchimento sólido">
          <a:extLst>
            <a:ext uri="{FF2B5EF4-FFF2-40B4-BE49-F238E27FC236}">
              <a16:creationId xmlns:a16="http://schemas.microsoft.com/office/drawing/2014/main" id="{ED6501C0-961C-4D2C-88D7-87F4892E3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26281" y="5207359"/>
          <a:ext cx="440531" cy="433822"/>
        </a:xfrm>
        <a:prstGeom prst="rect">
          <a:avLst/>
        </a:prstGeom>
      </xdr:spPr>
    </xdr:pic>
    <xdr:clientData/>
  </xdr:twoCellAnchor>
  <xdr:twoCellAnchor>
    <xdr:from>
      <xdr:col>14</xdr:col>
      <xdr:colOff>95251</xdr:colOff>
      <xdr:row>20</xdr:row>
      <xdr:rowOff>154781</xdr:rowOff>
    </xdr:from>
    <xdr:to>
      <xdr:col>20</xdr:col>
      <xdr:colOff>559594</xdr:colOff>
      <xdr:row>27</xdr:row>
      <xdr:rowOff>23813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CA700F-4637-4385-BB9D-945F807F9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95250</xdr:colOff>
      <xdr:row>34</xdr:row>
      <xdr:rowOff>7936</xdr:rowOff>
    </xdr:from>
    <xdr:to>
      <xdr:col>20</xdr:col>
      <xdr:colOff>559594</xdr:colOff>
      <xdr:row>41</xdr:row>
      <xdr:rowOff>11905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0B48B78-FDE9-4C63-ACD4-EAB4593D8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211667</xdr:colOff>
      <xdr:row>1</xdr:row>
      <xdr:rowOff>42331</xdr:rowOff>
    </xdr:from>
    <xdr:to>
      <xdr:col>21</xdr:col>
      <xdr:colOff>0</xdr:colOff>
      <xdr:row>3</xdr:row>
      <xdr:rowOff>528473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C8F534AD-6252-401E-9EF8-E59B0C5D7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08" t="34223" r="408" b="27227"/>
        <a:stretch/>
      </xdr:blipFill>
      <xdr:spPr>
        <a:xfrm>
          <a:off x="211667" y="232831"/>
          <a:ext cx="10583333" cy="1734975"/>
        </a:xfrm>
        <a:prstGeom prst="rect">
          <a:avLst/>
        </a:prstGeom>
      </xdr:spPr>
    </xdr:pic>
    <xdr:clientData/>
  </xdr:twoCellAnchor>
  <xdr:twoCellAnchor>
    <xdr:from>
      <xdr:col>8</xdr:col>
      <xdr:colOff>184766</xdr:colOff>
      <xdr:row>8</xdr:row>
      <xdr:rowOff>25065</xdr:rowOff>
    </xdr:from>
    <xdr:to>
      <xdr:col>8</xdr:col>
      <xdr:colOff>292766</xdr:colOff>
      <xdr:row>8</xdr:row>
      <xdr:rowOff>133065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8AED8D59-EC8E-4CDE-972B-4FBE846C6E49}"/>
            </a:ext>
          </a:extLst>
        </xdr:cNvPr>
        <xdr:cNvSpPr/>
      </xdr:nvSpPr>
      <xdr:spPr>
        <a:xfrm>
          <a:off x="4183812" y="3257021"/>
          <a:ext cx="108000" cy="108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205472</xdr:colOff>
      <xdr:row>8</xdr:row>
      <xdr:rowOff>43625</xdr:rowOff>
    </xdr:from>
    <xdr:to>
      <xdr:col>8</xdr:col>
      <xdr:colOff>276290</xdr:colOff>
      <xdr:row>8</xdr:row>
      <xdr:rowOff>114443</xdr:rowOff>
    </xdr:to>
    <xdr:pic>
      <xdr:nvPicPr>
        <xdr:cNvPr id="14" name="Gráfico 13" descr="Ponto de exclamação com preenchimento sólido">
          <a:extLst>
            <a:ext uri="{FF2B5EF4-FFF2-40B4-BE49-F238E27FC236}">
              <a16:creationId xmlns:a16="http://schemas.microsoft.com/office/drawing/2014/main" id="{5B608498-1CE2-4186-AC45-D2C049186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 rot="10800000">
          <a:off x="4204518" y="3275581"/>
          <a:ext cx="70818" cy="70818"/>
        </a:xfrm>
        <a:prstGeom prst="rect">
          <a:avLst/>
        </a:prstGeom>
      </xdr:spPr>
    </xdr:pic>
    <xdr:clientData/>
  </xdr:twoCellAnchor>
  <xdr:twoCellAnchor>
    <xdr:from>
      <xdr:col>20</xdr:col>
      <xdr:colOff>436906</xdr:colOff>
      <xdr:row>7</xdr:row>
      <xdr:rowOff>30079</xdr:rowOff>
    </xdr:from>
    <xdr:to>
      <xdr:col>20</xdr:col>
      <xdr:colOff>544906</xdr:colOff>
      <xdr:row>7</xdr:row>
      <xdr:rowOff>138079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5CF7AFA-8965-4B98-8C91-A7876E5B8663}"/>
            </a:ext>
          </a:extLst>
        </xdr:cNvPr>
        <xdr:cNvSpPr/>
      </xdr:nvSpPr>
      <xdr:spPr>
        <a:xfrm>
          <a:off x="10609024" y="3051176"/>
          <a:ext cx="108000" cy="108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437391</xdr:colOff>
      <xdr:row>10</xdr:row>
      <xdr:rowOff>29977</xdr:rowOff>
    </xdr:from>
    <xdr:to>
      <xdr:col>20</xdr:col>
      <xdr:colOff>545391</xdr:colOff>
      <xdr:row>10</xdr:row>
      <xdr:rowOff>137977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12708DA3-6F39-42AF-9A2B-5641217281D4}"/>
            </a:ext>
          </a:extLst>
        </xdr:cNvPr>
        <xdr:cNvSpPr/>
      </xdr:nvSpPr>
      <xdr:spPr>
        <a:xfrm>
          <a:off x="10609509" y="3854519"/>
          <a:ext cx="108000" cy="108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20</xdr:col>
      <xdr:colOff>457704</xdr:colOff>
      <xdr:row>7</xdr:row>
      <xdr:rowOff>46716</xdr:rowOff>
    </xdr:from>
    <xdr:to>
      <xdr:col>20</xdr:col>
      <xdr:colOff>530789</xdr:colOff>
      <xdr:row>7</xdr:row>
      <xdr:rowOff>118716</xdr:rowOff>
    </xdr:to>
    <xdr:pic>
      <xdr:nvPicPr>
        <xdr:cNvPr id="28" name="Gráfico 27" descr="Ponto de exclamação com preenchimento sólido">
          <a:extLst>
            <a:ext uri="{FF2B5EF4-FFF2-40B4-BE49-F238E27FC236}">
              <a16:creationId xmlns:a16="http://schemas.microsoft.com/office/drawing/2014/main" id="{5E2BEF37-84F0-43EB-8DF4-EF3A4058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 rot="10800000">
          <a:off x="10629822" y="3067813"/>
          <a:ext cx="73085" cy="72000"/>
        </a:xfrm>
        <a:prstGeom prst="rect">
          <a:avLst/>
        </a:prstGeom>
      </xdr:spPr>
    </xdr:pic>
    <xdr:clientData/>
  </xdr:twoCellAnchor>
  <xdr:twoCellAnchor editAs="oneCell">
    <xdr:from>
      <xdr:col>20</xdr:col>
      <xdr:colOff>458417</xdr:colOff>
      <xdr:row>10</xdr:row>
      <xdr:rowOff>48051</xdr:rowOff>
    </xdr:from>
    <xdr:to>
      <xdr:col>20</xdr:col>
      <xdr:colOff>530417</xdr:colOff>
      <xdr:row>10</xdr:row>
      <xdr:rowOff>120051</xdr:rowOff>
    </xdr:to>
    <xdr:pic>
      <xdr:nvPicPr>
        <xdr:cNvPr id="29" name="Gráfico 28" descr="Ponto de exclamação com preenchimento sólido">
          <a:extLst>
            <a:ext uri="{FF2B5EF4-FFF2-40B4-BE49-F238E27FC236}">
              <a16:creationId xmlns:a16="http://schemas.microsoft.com/office/drawing/2014/main" id="{E9037A5C-DA86-4D0A-A041-1E824A7E6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 rot="10800000">
          <a:off x="10630535" y="3872593"/>
          <a:ext cx="72000" cy="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CA98-78E9-4370-8B32-C49267674B41}">
  <sheetPr>
    <pageSetUpPr fitToPage="1"/>
  </sheetPr>
  <dimension ref="A1:W47"/>
  <sheetViews>
    <sheetView showGridLines="0" showRowColHeaders="0" tabSelected="1" zoomScaleNormal="100" workbookViewId="0">
      <selection activeCell="B9" sqref="B9:D9"/>
    </sheetView>
  </sheetViews>
  <sheetFormatPr defaultColWidth="0" defaultRowHeight="15" zeroHeight="1" x14ac:dyDescent="0.25"/>
  <cols>
    <col min="1" max="1" width="3.7109375" customWidth="1"/>
    <col min="2" max="2" width="11.42578125" customWidth="1"/>
    <col min="3" max="3" width="6.140625" customWidth="1"/>
    <col min="4" max="4" width="9.140625" customWidth="1"/>
    <col min="5" max="5" width="6.140625" customWidth="1"/>
    <col min="6" max="7" width="9.140625" customWidth="1"/>
    <col min="8" max="8" width="5" customWidth="1"/>
    <col min="9" max="9" width="5.42578125" customWidth="1"/>
    <col min="10" max="10" width="5" customWidth="1"/>
    <col min="11" max="11" width="3.7109375" customWidth="1"/>
    <col min="12" max="13" width="9.140625" customWidth="1"/>
    <col min="14" max="14" width="6.5703125" customWidth="1"/>
    <col min="15" max="15" width="7.140625" customWidth="1"/>
    <col min="16" max="16" width="5.140625" customWidth="1"/>
    <col min="17" max="19" width="9.140625" customWidth="1"/>
    <col min="20" max="20" width="13.7109375" customWidth="1"/>
    <col min="21" max="21" width="9.140625" customWidth="1"/>
    <col min="22" max="22" width="3.7109375" customWidth="1"/>
    <col min="23" max="23" width="0" hidden="1" customWidth="1"/>
    <col min="24" max="16384" width="9.140625" hidden="1"/>
  </cols>
  <sheetData>
    <row r="1" spans="2:21" x14ac:dyDescent="0.25"/>
    <row r="2" spans="2:21" ht="50.1" customHeight="1" x14ac:dyDescent="0.25"/>
    <row r="3" spans="2:21" ht="50.1" customHeight="1" x14ac:dyDescent="0.25"/>
    <row r="4" spans="2:21" ht="50.1" customHeight="1" x14ac:dyDescent="0.25"/>
    <row r="5" spans="2:21" s="15" customFormat="1" ht="26.25" customHeight="1" x14ac:dyDescent="0.35">
      <c r="B5" s="41"/>
      <c r="C5" s="81" t="s">
        <v>8</v>
      </c>
      <c r="D5" s="81"/>
      <c r="E5" s="81"/>
      <c r="F5" s="81"/>
      <c r="G5" s="81"/>
      <c r="H5" s="81"/>
      <c r="I5" s="81"/>
      <c r="L5" s="59" t="s">
        <v>12</v>
      </c>
      <c r="M5" s="59"/>
      <c r="N5" s="59"/>
      <c r="O5" s="59"/>
      <c r="P5" s="11"/>
      <c r="Q5" s="11"/>
      <c r="R5" s="11"/>
      <c r="S5" s="11"/>
      <c r="T5" s="11"/>
      <c r="U5" s="11"/>
    </row>
    <row r="6" spans="2:21" s="14" customFormat="1" ht="31.5" customHeight="1" x14ac:dyDescent="0.3">
      <c r="B6" s="57" t="s">
        <v>51</v>
      </c>
      <c r="C6" s="57"/>
      <c r="D6" s="57"/>
      <c r="E6" s="57"/>
      <c r="F6" s="57"/>
      <c r="G6" s="57"/>
      <c r="H6" s="57"/>
      <c r="L6" s="57" t="s">
        <v>48</v>
      </c>
      <c r="M6" s="57"/>
      <c r="N6" s="57"/>
      <c r="O6" s="57"/>
      <c r="P6" s="57"/>
      <c r="Q6" s="57"/>
      <c r="R6" s="57"/>
      <c r="S6" s="57"/>
      <c r="T6" s="57"/>
    </row>
    <row r="7" spans="2:21" s="14" customFormat="1" ht="16.5" x14ac:dyDescent="0.3"/>
    <row r="8" spans="2:21" s="14" customFormat="1" ht="16.5" x14ac:dyDescent="0.3">
      <c r="B8" s="16" t="s">
        <v>9</v>
      </c>
      <c r="C8" s="17"/>
      <c r="D8" s="17"/>
      <c r="E8" s="17"/>
      <c r="F8" s="60" t="s">
        <v>10</v>
      </c>
      <c r="G8" s="60"/>
      <c r="H8" s="60"/>
      <c r="L8" s="58" t="s">
        <v>13</v>
      </c>
      <c r="M8" s="58"/>
      <c r="N8" s="58"/>
      <c r="O8" s="58"/>
      <c r="P8" s="17"/>
      <c r="Q8" s="16" t="s">
        <v>49</v>
      </c>
      <c r="R8" s="17"/>
    </row>
    <row r="9" spans="2:21" s="14" customFormat="1" ht="30" customHeight="1" x14ac:dyDescent="0.3">
      <c r="B9" s="63">
        <v>2000</v>
      </c>
      <c r="C9" s="63"/>
      <c r="D9" s="63"/>
      <c r="F9" s="64">
        <v>0.2</v>
      </c>
      <c r="G9" s="64"/>
      <c r="H9" s="64"/>
      <c r="I9" s="64"/>
      <c r="L9" s="63">
        <v>200</v>
      </c>
      <c r="M9" s="63"/>
      <c r="N9" s="63"/>
      <c r="O9" s="63"/>
      <c r="Q9" s="62">
        <v>1.0789999999999999E-2</v>
      </c>
      <c r="R9" s="62"/>
      <c r="S9" s="62"/>
      <c r="T9" s="62"/>
      <c r="U9" s="27"/>
    </row>
    <row r="10" spans="2:21" s="14" customFormat="1" ht="16.5" x14ac:dyDescent="0.3">
      <c r="B10" s="60" t="s">
        <v>11</v>
      </c>
      <c r="C10" s="60"/>
      <c r="D10" s="60"/>
      <c r="E10" s="60"/>
      <c r="F10" s="60"/>
      <c r="G10" s="60"/>
      <c r="H10" s="60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2:21" s="14" customFormat="1" ht="16.5" x14ac:dyDescent="0.3">
      <c r="B11" s="60"/>
      <c r="C11" s="60"/>
      <c r="D11" s="60"/>
      <c r="E11" s="60"/>
      <c r="F11" s="60"/>
      <c r="G11" s="60"/>
      <c r="H11" s="60"/>
      <c r="I11" s="17"/>
      <c r="J11" s="17"/>
      <c r="K11" s="17"/>
      <c r="L11" s="58" t="s">
        <v>14</v>
      </c>
      <c r="M11" s="58"/>
      <c r="N11" s="58"/>
      <c r="O11" s="58"/>
      <c r="P11" s="17"/>
      <c r="Q11" s="16" t="s">
        <v>15</v>
      </c>
      <c r="R11" s="17"/>
    </row>
    <row r="12" spans="2:21" s="14" customFormat="1" ht="28.5" customHeight="1" x14ac:dyDescent="0.3">
      <c r="B12" s="65">
        <f>renda*percentual_renda</f>
        <v>400</v>
      </c>
      <c r="C12" s="65"/>
      <c r="D12" s="65"/>
      <c r="E12" s="65"/>
      <c r="F12" s="65"/>
      <c r="G12" s="65"/>
      <c r="H12" s="65"/>
      <c r="I12" s="65"/>
      <c r="L12" s="61">
        <v>5</v>
      </c>
      <c r="M12" s="61"/>
      <c r="N12" s="61"/>
      <c r="O12" s="61"/>
      <c r="Q12" s="62">
        <v>6.0000000000000001E-3</v>
      </c>
      <c r="R12" s="62"/>
      <c r="S12" s="62"/>
      <c r="T12" s="62"/>
      <c r="U12" s="27"/>
    </row>
    <row r="13" spans="2:21" s="14" customFormat="1" ht="16.5" x14ac:dyDescent="0.3"/>
    <row r="14" spans="2:21" s="15" customFormat="1" ht="26.25" customHeight="1" x14ac:dyDescent="0.35">
      <c r="B14" s="11"/>
      <c r="C14" s="12" t="s">
        <v>16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3" t="s">
        <v>18</v>
      </c>
      <c r="U14" s="11"/>
    </row>
    <row r="15" spans="2:21" s="14" customFormat="1" ht="16.5" x14ac:dyDescent="0.3"/>
    <row r="16" spans="2:21" s="14" customFormat="1" ht="21" customHeight="1" x14ac:dyDescent="0.3">
      <c r="B16" s="46" t="s">
        <v>17</v>
      </c>
      <c r="C16" s="46"/>
      <c r="D16" s="46"/>
      <c r="E16" s="46"/>
      <c r="F16" s="46"/>
      <c r="G16" s="46"/>
      <c r="H16" s="46"/>
      <c r="I16" s="31"/>
      <c r="J16" s="29"/>
      <c r="K16" s="91" t="s">
        <v>19</v>
      </c>
      <c r="L16" s="91"/>
      <c r="M16" s="91"/>
      <c r="N16" s="91"/>
      <c r="O16" s="91"/>
      <c r="P16" s="18"/>
      <c r="Q16" s="44" t="s">
        <v>20</v>
      </c>
      <c r="R16" s="44"/>
      <c r="S16" s="44"/>
      <c r="T16" s="44"/>
      <c r="U16" s="44"/>
    </row>
    <row r="17" spans="1:21" s="14" customFormat="1" ht="30.75" x14ac:dyDescent="0.55000000000000004">
      <c r="B17" s="47">
        <f>valor*tempo*12</f>
        <v>12000</v>
      </c>
      <c r="C17" s="47"/>
      <c r="D17" s="47"/>
      <c r="E17" s="47"/>
      <c r="F17" s="47"/>
      <c r="G17" s="47"/>
      <c r="H17" s="47"/>
      <c r="I17" s="28"/>
      <c r="J17" s="30"/>
      <c r="K17" s="66">
        <f>FV(rentabilidade_carteira,tempo*12,valor*-1)</f>
        <v>16755.382799697527</v>
      </c>
      <c r="L17" s="67"/>
      <c r="M17" s="67"/>
      <c r="N17" s="67"/>
      <c r="O17" s="67"/>
      <c r="P17" s="19"/>
      <c r="Q17" s="43">
        <f>K17*rentabilidade_DY</f>
        <v>100.53229679818516</v>
      </c>
      <c r="R17" s="43"/>
      <c r="S17" s="43"/>
      <c r="T17" s="43"/>
      <c r="U17" s="43"/>
    </row>
    <row r="18" spans="1:21" s="14" customFormat="1" ht="16.5" x14ac:dyDescent="0.3"/>
    <row r="19" spans="1:21" s="14" customFormat="1" ht="16.5" x14ac:dyDescent="0.3"/>
    <row r="20" spans="1:21" s="20" customFormat="1" ht="20.25" x14ac:dyDescent="0.35">
      <c r="B20" s="23"/>
      <c r="C20" s="24" t="s">
        <v>21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5" t="s">
        <v>31</v>
      </c>
      <c r="U20" s="23"/>
    </row>
    <row r="21" spans="1:21" s="14" customFormat="1" ht="13.5" customHeight="1" x14ac:dyDescent="0.3"/>
    <row r="22" spans="1:21" s="14" customFormat="1" ht="30" customHeight="1" x14ac:dyDescent="0.3">
      <c r="B22" s="38" t="s">
        <v>22</v>
      </c>
      <c r="C22" s="51" t="s">
        <v>28</v>
      </c>
      <c r="D22" s="52"/>
      <c r="E22" s="52"/>
      <c r="F22" s="53"/>
      <c r="G22" s="51" t="s">
        <v>29</v>
      </c>
      <c r="H22" s="52"/>
      <c r="I22" s="52"/>
      <c r="J22" s="53"/>
      <c r="K22" s="70" t="s">
        <v>30</v>
      </c>
      <c r="L22" s="70"/>
      <c r="M22" s="70"/>
      <c r="N22" s="70"/>
    </row>
    <row r="23" spans="1:21" s="14" customFormat="1" ht="30" customHeight="1" x14ac:dyDescent="0.3">
      <c r="A23" s="37">
        <v>2</v>
      </c>
      <c r="B23" s="39" t="s">
        <v>23</v>
      </c>
      <c r="C23" s="48">
        <f>valor*A23*12</f>
        <v>4800</v>
      </c>
      <c r="D23" s="49"/>
      <c r="E23" s="49"/>
      <c r="F23" s="50"/>
      <c r="G23" s="54">
        <f>FV(rentabilidade_carteira,A23*12,valor*-1)</f>
        <v>5445.5254595290435</v>
      </c>
      <c r="H23" s="55"/>
      <c r="I23" s="55"/>
      <c r="J23" s="56"/>
      <c r="K23" s="68">
        <f>G23*rentabilidade_DY</f>
        <v>32.673152757174265</v>
      </c>
      <c r="L23" s="69"/>
      <c r="M23" s="69"/>
      <c r="N23" s="69"/>
    </row>
    <row r="24" spans="1:21" s="14" customFormat="1" ht="30" customHeight="1" x14ac:dyDescent="0.3">
      <c r="A24" s="37">
        <v>5</v>
      </c>
      <c r="B24" s="39" t="s">
        <v>24</v>
      </c>
      <c r="C24" s="48">
        <f>valor*A24*12</f>
        <v>12000</v>
      </c>
      <c r="D24" s="49"/>
      <c r="E24" s="49"/>
      <c r="F24" s="50"/>
      <c r="G24" s="54">
        <f>FV(rentabilidade_carteira,A24*12,valor*-1)</f>
        <v>16755.382799697527</v>
      </c>
      <c r="H24" s="55"/>
      <c r="I24" s="55"/>
      <c r="J24" s="56"/>
      <c r="K24" s="68">
        <f>G24*rentabilidade_DY</f>
        <v>100.53229679818516</v>
      </c>
      <c r="L24" s="69"/>
      <c r="M24" s="69"/>
      <c r="N24" s="69"/>
    </row>
    <row r="25" spans="1:21" s="14" customFormat="1" ht="30" customHeight="1" x14ac:dyDescent="0.3">
      <c r="A25" s="37">
        <v>10</v>
      </c>
      <c r="B25" s="39" t="s">
        <v>25</v>
      </c>
      <c r="C25" s="48">
        <f>valor*A25*12</f>
        <v>24000</v>
      </c>
      <c r="D25" s="49"/>
      <c r="E25" s="49"/>
      <c r="F25" s="50"/>
      <c r="G25" s="54">
        <f>FV(rentabilidade_carteira,A25*12,valor*-1)</f>
        <v>48656.842506034438</v>
      </c>
      <c r="H25" s="55"/>
      <c r="I25" s="55"/>
      <c r="J25" s="56"/>
      <c r="K25" s="68">
        <f>G25*rentabilidade_DY</f>
        <v>291.94105503620665</v>
      </c>
      <c r="L25" s="69"/>
      <c r="M25" s="69"/>
      <c r="N25" s="69"/>
    </row>
    <row r="26" spans="1:21" s="14" customFormat="1" ht="30" customHeight="1" x14ac:dyDescent="0.3">
      <c r="A26" s="37">
        <v>20</v>
      </c>
      <c r="B26" s="39" t="s">
        <v>26</v>
      </c>
      <c r="C26" s="48">
        <f>valor*A26*12</f>
        <v>48000</v>
      </c>
      <c r="D26" s="49"/>
      <c r="E26" s="49"/>
      <c r="F26" s="50"/>
      <c r="G26" s="54">
        <f>FV(rentabilidade_carteira,A26*12,valor*-1)</f>
        <v>225039.68001941612</v>
      </c>
      <c r="H26" s="55"/>
      <c r="I26" s="55"/>
      <c r="J26" s="56"/>
      <c r="K26" s="68">
        <f>G26*rentabilidade_DY</f>
        <v>1350.2380801164968</v>
      </c>
      <c r="L26" s="69"/>
      <c r="M26" s="69"/>
      <c r="N26" s="69"/>
    </row>
    <row r="27" spans="1:21" s="14" customFormat="1" ht="30" customHeight="1" x14ac:dyDescent="0.3">
      <c r="A27" s="37">
        <v>30</v>
      </c>
      <c r="B27" s="39" t="s">
        <v>27</v>
      </c>
      <c r="C27" s="48">
        <f>valor*A27*12</f>
        <v>72000</v>
      </c>
      <c r="D27" s="49"/>
      <c r="E27" s="49"/>
      <c r="F27" s="50"/>
      <c r="G27" s="54">
        <f>FV(rentabilidade_carteira,A27*12,valor*-1)</f>
        <v>864433.93100094295</v>
      </c>
      <c r="H27" s="55"/>
      <c r="I27" s="55"/>
      <c r="J27" s="56"/>
      <c r="K27" s="68">
        <f>G27*rentabilidade_DY</f>
        <v>5186.6035860056581</v>
      </c>
      <c r="L27" s="69"/>
      <c r="M27" s="69"/>
      <c r="N27" s="69"/>
    </row>
    <row r="28" spans="1:21" s="14" customFormat="1" ht="16.5" x14ac:dyDescent="0.3">
      <c r="B28" s="32"/>
      <c r="C28" s="33"/>
      <c r="D28" s="33"/>
      <c r="E28" s="33"/>
      <c r="F28" s="33"/>
      <c r="G28" s="34"/>
      <c r="H28" s="35"/>
      <c r="I28" s="35"/>
      <c r="J28" s="35"/>
      <c r="K28" s="34"/>
      <c r="L28" s="35"/>
      <c r="M28" s="35"/>
      <c r="N28" s="35"/>
    </row>
    <row r="29" spans="1:21" s="14" customFormat="1" ht="16.5" x14ac:dyDescent="0.3"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</row>
    <row r="30" spans="1:21" s="15" customFormat="1" ht="20.25" x14ac:dyDescent="0.35">
      <c r="B30" s="11"/>
      <c r="C30" s="26" t="s">
        <v>32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s="14" customFormat="1" ht="51" customHeight="1" x14ac:dyDescent="0.3">
      <c r="C31" s="45" t="s">
        <v>44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1" s="14" customFormat="1" ht="8.25" customHeight="1" x14ac:dyDescent="0.3"/>
    <row r="33" spans="2:21" s="14" customFormat="1" ht="20.25" customHeight="1" x14ac:dyDescent="0.3">
      <c r="F33" s="82" t="s">
        <v>34</v>
      </c>
      <c r="G33" s="83"/>
      <c r="H33" s="83"/>
      <c r="I33" s="83"/>
      <c r="J33" s="83"/>
      <c r="K33" s="83"/>
      <c r="L33" s="83"/>
      <c r="M33" s="83"/>
      <c r="N33" s="84"/>
      <c r="O33" s="71" t="s">
        <v>50</v>
      </c>
      <c r="P33" s="72"/>
      <c r="Q33" s="72"/>
      <c r="R33" s="72"/>
      <c r="S33" s="72"/>
      <c r="T33" s="72"/>
      <c r="U33" s="72"/>
    </row>
    <row r="34" spans="2:21" s="14" customFormat="1" ht="20.25" x14ac:dyDescent="0.3">
      <c r="B34" s="93" t="s">
        <v>33</v>
      </c>
      <c r="C34" s="93"/>
      <c r="D34" s="93"/>
      <c r="F34" s="73" t="s">
        <v>35</v>
      </c>
      <c r="G34" s="73"/>
      <c r="H34" s="73" t="s">
        <v>36</v>
      </c>
      <c r="I34" s="73"/>
      <c r="J34" s="73"/>
      <c r="K34" s="73" t="s">
        <v>43</v>
      </c>
      <c r="L34" s="73"/>
      <c r="M34" s="73"/>
      <c r="N34" s="73"/>
      <c r="O34" s="71"/>
      <c r="P34" s="72"/>
      <c r="Q34" s="72"/>
      <c r="R34" s="72"/>
      <c r="S34" s="72"/>
      <c r="T34" s="72"/>
      <c r="U34" s="72"/>
    </row>
    <row r="35" spans="2:21" s="14" customFormat="1" ht="30" customHeight="1" x14ac:dyDescent="0.3">
      <c r="B35" s="92" t="s">
        <v>6</v>
      </c>
      <c r="C35" s="92"/>
      <c r="D35" s="92"/>
      <c r="F35" s="77" t="s">
        <v>37</v>
      </c>
      <c r="G35" s="77"/>
      <c r="H35" s="78">
        <f>VLOOKUP($B$35&amp;"-"&amp;F35,perfil!$A$3:$D$20,4,FALSE)</f>
        <v>0.32</v>
      </c>
      <c r="I35" s="79"/>
      <c r="J35" s="80"/>
      <c r="K35" s="85">
        <f t="shared" ref="K35:K40" si="0">H35*valor</f>
        <v>64</v>
      </c>
      <c r="L35" s="86"/>
      <c r="M35" s="86"/>
      <c r="N35" s="87"/>
    </row>
    <row r="36" spans="2:21" s="14" customFormat="1" ht="30" customHeight="1" x14ac:dyDescent="0.3">
      <c r="F36" s="77" t="s">
        <v>38</v>
      </c>
      <c r="G36" s="77"/>
      <c r="H36" s="78">
        <f>VLOOKUP($B$35&amp;"-"&amp;F36,perfil!$A$3:$D$20,4,FALSE)</f>
        <v>0.35</v>
      </c>
      <c r="I36" s="79"/>
      <c r="J36" s="80"/>
      <c r="K36" s="85">
        <f t="shared" si="0"/>
        <v>70</v>
      </c>
      <c r="L36" s="86"/>
      <c r="M36" s="86"/>
      <c r="N36" s="87"/>
    </row>
    <row r="37" spans="2:21" s="14" customFormat="1" ht="30" customHeight="1" x14ac:dyDescent="0.3">
      <c r="F37" s="77" t="s">
        <v>41</v>
      </c>
      <c r="G37" s="77"/>
      <c r="H37" s="78">
        <f>VLOOKUP($B$35&amp;"-"&amp;F37,perfil!$A$3:$D$20,4,FALSE)</f>
        <v>0.08</v>
      </c>
      <c r="I37" s="79"/>
      <c r="J37" s="80"/>
      <c r="K37" s="85">
        <f t="shared" si="0"/>
        <v>16</v>
      </c>
      <c r="L37" s="86"/>
      <c r="M37" s="86"/>
      <c r="N37" s="87"/>
    </row>
    <row r="38" spans="2:21" s="14" customFormat="1" ht="30" customHeight="1" x14ac:dyDescent="0.3">
      <c r="F38" s="77" t="s">
        <v>5</v>
      </c>
      <c r="G38" s="77"/>
      <c r="H38" s="78">
        <f>VLOOKUP($B$35&amp;"-"&amp;F38,perfil!$A$3:$D$20,4,FALSE)</f>
        <v>0.05</v>
      </c>
      <c r="I38" s="79"/>
      <c r="J38" s="80"/>
      <c r="K38" s="85">
        <f t="shared" si="0"/>
        <v>10</v>
      </c>
      <c r="L38" s="86"/>
      <c r="M38" s="86"/>
      <c r="N38" s="87"/>
    </row>
    <row r="39" spans="2:21" s="14" customFormat="1" ht="30" customHeight="1" x14ac:dyDescent="0.3">
      <c r="F39" s="77" t="s">
        <v>39</v>
      </c>
      <c r="G39" s="77"/>
      <c r="H39" s="78">
        <f>VLOOKUP($B$35&amp;"-"&amp;F39,perfil!$A$3:$D$20,4,FALSE)</f>
        <v>0.1</v>
      </c>
      <c r="I39" s="79"/>
      <c r="J39" s="80"/>
      <c r="K39" s="85">
        <f t="shared" si="0"/>
        <v>20</v>
      </c>
      <c r="L39" s="86"/>
      <c r="M39" s="86"/>
      <c r="N39" s="87"/>
    </row>
    <row r="40" spans="2:21" s="14" customFormat="1" ht="30" customHeight="1" x14ac:dyDescent="0.3">
      <c r="F40" s="77" t="s">
        <v>42</v>
      </c>
      <c r="G40" s="77"/>
      <c r="H40" s="78">
        <f>VLOOKUP($B$35&amp;"-"&amp;F40,perfil!$A$3:$D$20,4,FALSE)</f>
        <v>0.1</v>
      </c>
      <c r="I40" s="79"/>
      <c r="J40" s="80"/>
      <c r="K40" s="85">
        <f t="shared" si="0"/>
        <v>20</v>
      </c>
      <c r="L40" s="86"/>
      <c r="M40" s="86"/>
      <c r="N40" s="87"/>
    </row>
    <row r="41" spans="2:21" s="14" customFormat="1" ht="16.5" x14ac:dyDescent="0.3">
      <c r="F41" s="73" t="s">
        <v>40</v>
      </c>
      <c r="G41" s="73"/>
      <c r="H41" s="74">
        <f>SUM(H35:H40)</f>
        <v>0.99999999999999989</v>
      </c>
      <c r="I41" s="75"/>
      <c r="J41" s="76"/>
      <c r="K41" s="88">
        <f>SUM(K35:K40)</f>
        <v>200</v>
      </c>
      <c r="L41" s="89"/>
      <c r="M41" s="89"/>
      <c r="N41" s="90"/>
    </row>
    <row r="42" spans="2:21" s="21" customFormat="1" x14ac:dyDescent="0.25"/>
    <row r="43" spans="2:21" s="21" customFormat="1" x14ac:dyDescent="0.25"/>
    <row r="44" spans="2:21" s="21" customFormat="1" ht="20.25" x14ac:dyDescent="0.35">
      <c r="B44" s="40" t="s">
        <v>45</v>
      </c>
    </row>
    <row r="45" spans="2:21" s="21" customFormat="1" ht="20.25" customHeight="1" x14ac:dyDescent="0.25">
      <c r="B45" s="42" t="s">
        <v>47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spans="2:21" s="21" customFormat="1" x14ac:dyDescent="0.25">
      <c r="B46" s="22" t="s">
        <v>46</v>
      </c>
    </row>
    <row r="47" spans="2:21" x14ac:dyDescent="0.25"/>
  </sheetData>
  <mergeCells count="69">
    <mergeCell ref="F41:G41"/>
    <mergeCell ref="C5:I5"/>
    <mergeCell ref="K34:N34"/>
    <mergeCell ref="F33:N33"/>
    <mergeCell ref="K35:N35"/>
    <mergeCell ref="K36:N36"/>
    <mergeCell ref="K37:N37"/>
    <mergeCell ref="K38:N38"/>
    <mergeCell ref="K39:N39"/>
    <mergeCell ref="K40:N40"/>
    <mergeCell ref="K41:N41"/>
    <mergeCell ref="K26:N26"/>
    <mergeCell ref="K27:N27"/>
    <mergeCell ref="K16:O16"/>
    <mergeCell ref="B35:D35"/>
    <mergeCell ref="B34:D34"/>
    <mergeCell ref="O33:U34"/>
    <mergeCell ref="H34:J34"/>
    <mergeCell ref="H41:J41"/>
    <mergeCell ref="F39:G39"/>
    <mergeCell ref="F40:G40"/>
    <mergeCell ref="H35:J35"/>
    <mergeCell ref="H36:J36"/>
    <mergeCell ref="H37:J37"/>
    <mergeCell ref="H38:J38"/>
    <mergeCell ref="H39:J39"/>
    <mergeCell ref="H40:J40"/>
    <mergeCell ref="F37:G37"/>
    <mergeCell ref="F36:G36"/>
    <mergeCell ref="F34:G34"/>
    <mergeCell ref="F38:G38"/>
    <mergeCell ref="F35:G35"/>
    <mergeCell ref="C24:F24"/>
    <mergeCell ref="K17:O17"/>
    <mergeCell ref="C25:F25"/>
    <mergeCell ref="K23:N23"/>
    <mergeCell ref="K22:N22"/>
    <mergeCell ref="K24:N24"/>
    <mergeCell ref="K25:N25"/>
    <mergeCell ref="L11:O11"/>
    <mergeCell ref="L12:O12"/>
    <mergeCell ref="B10:H11"/>
    <mergeCell ref="Q9:T9"/>
    <mergeCell ref="Q12:T12"/>
    <mergeCell ref="L9:O9"/>
    <mergeCell ref="B9:D9"/>
    <mergeCell ref="F9:I9"/>
    <mergeCell ref="B12:I12"/>
    <mergeCell ref="L6:T6"/>
    <mergeCell ref="L8:O8"/>
    <mergeCell ref="L5:O5"/>
    <mergeCell ref="F8:H8"/>
    <mergeCell ref="B6:H6"/>
    <mergeCell ref="B45:U45"/>
    <mergeCell ref="Q17:U17"/>
    <mergeCell ref="Q16:U16"/>
    <mergeCell ref="C31:U31"/>
    <mergeCell ref="B16:H16"/>
    <mergeCell ref="B17:H17"/>
    <mergeCell ref="C26:F26"/>
    <mergeCell ref="C27:F27"/>
    <mergeCell ref="C22:F22"/>
    <mergeCell ref="G22:J22"/>
    <mergeCell ref="G23:J23"/>
    <mergeCell ref="G24:J24"/>
    <mergeCell ref="G25:J25"/>
    <mergeCell ref="G26:J26"/>
    <mergeCell ref="G27:J27"/>
    <mergeCell ref="C23:F23"/>
  </mergeCells>
  <conditionalFormatting sqref="B23:N27">
    <cfRule type="expression" dxfId="0" priority="1">
      <formula>$A23=$L$12</formula>
    </cfRule>
  </conditionalFormatting>
  <dataValidations count="1">
    <dataValidation type="list" allowBlank="1" showInputMessage="1" showErrorMessage="1" sqref="B35:D35" xr:uid="{ED4D963B-003D-4E46-AAA5-F14BEAF4B3F0}">
      <formula1>"Conservador,Moderado,Agressivo"</formula1>
    </dataValidation>
  </dataValidations>
  <pageMargins left="0.25" right="0.25" top="0.75" bottom="0.75" header="0.3" footer="0.3"/>
  <pageSetup paperSize="5" scale="61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D72E-5F64-49C4-A745-E942764F28F9}">
  <dimension ref="A2:D20"/>
  <sheetViews>
    <sheetView workbookViewId="0">
      <selection activeCell="C4" sqref="C4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</cols>
  <sheetData>
    <row r="2" spans="1:4" x14ac:dyDescent="0.25">
      <c r="A2" s="1" t="s">
        <v>0</v>
      </c>
      <c r="B2" s="1" t="s">
        <v>1</v>
      </c>
      <c r="C2" s="2" t="s">
        <v>2</v>
      </c>
      <c r="D2" s="2" t="s">
        <v>3</v>
      </c>
    </row>
    <row r="3" spans="1:4" x14ac:dyDescent="0.25">
      <c r="A3" t="str">
        <f>B3&amp;"-"&amp;C3</f>
        <v>Conservador-Tijolo</v>
      </c>
      <c r="B3" t="s">
        <v>4</v>
      </c>
      <c r="C3" s="3" t="s">
        <v>38</v>
      </c>
      <c r="D3" s="4">
        <v>0.5</v>
      </c>
    </row>
    <row r="4" spans="1:4" x14ac:dyDescent="0.25">
      <c r="A4" t="str">
        <f>B4&amp;"-"&amp;C4</f>
        <v>Conservador-Papel</v>
      </c>
      <c r="B4" t="s">
        <v>4</v>
      </c>
      <c r="C4" s="3" t="s">
        <v>37</v>
      </c>
      <c r="D4" s="4">
        <v>0.3</v>
      </c>
    </row>
    <row r="5" spans="1:4" x14ac:dyDescent="0.25">
      <c r="A5" t="str">
        <f t="shared" ref="A5:A20" si="0">B5&amp;"-"&amp;C5</f>
        <v>Conservador-Híbridos</v>
      </c>
      <c r="B5" t="s">
        <v>4</v>
      </c>
      <c r="C5" s="3" t="s">
        <v>41</v>
      </c>
      <c r="D5" s="4">
        <v>0.1</v>
      </c>
    </row>
    <row r="6" spans="1:4" x14ac:dyDescent="0.25">
      <c r="A6" t="str">
        <f t="shared" si="0"/>
        <v>Conservador-FOFs</v>
      </c>
      <c r="B6" t="s">
        <v>4</v>
      </c>
      <c r="C6" s="3" t="s">
        <v>5</v>
      </c>
      <c r="D6" s="4">
        <v>0.1</v>
      </c>
    </row>
    <row r="7" spans="1:4" x14ac:dyDescent="0.25">
      <c r="A7" t="str">
        <f t="shared" si="0"/>
        <v>Conservador-Desenvolvimento</v>
      </c>
      <c r="B7" t="s">
        <v>4</v>
      </c>
      <c r="C7" s="3" t="s">
        <v>39</v>
      </c>
      <c r="D7" s="4">
        <v>0</v>
      </c>
    </row>
    <row r="8" spans="1:4" ht="15.75" thickBot="1" x14ac:dyDescent="0.3">
      <c r="A8" s="5" t="str">
        <f t="shared" si="0"/>
        <v>Conservador-Hotelarias</v>
      </c>
      <c r="B8" s="5" t="s">
        <v>4</v>
      </c>
      <c r="C8" s="6" t="s">
        <v>42</v>
      </c>
      <c r="D8" s="7">
        <v>0</v>
      </c>
    </row>
    <row r="9" spans="1:4" s="8" customFormat="1" x14ac:dyDescent="0.25">
      <c r="A9" s="8" t="str">
        <f>B9&amp;"-"&amp;C9</f>
        <v>Moderado-Tijolo</v>
      </c>
      <c r="B9" s="8" t="s">
        <v>6</v>
      </c>
      <c r="C9" s="9" t="s">
        <v>38</v>
      </c>
      <c r="D9" s="10">
        <v>0.35</v>
      </c>
    </row>
    <row r="10" spans="1:4" x14ac:dyDescent="0.25">
      <c r="A10" t="str">
        <f t="shared" si="0"/>
        <v>Moderado-Papel</v>
      </c>
      <c r="B10" t="s">
        <v>6</v>
      </c>
      <c r="C10" s="3" t="s">
        <v>37</v>
      </c>
      <c r="D10" s="4">
        <v>0.32</v>
      </c>
    </row>
    <row r="11" spans="1:4" x14ac:dyDescent="0.25">
      <c r="A11" t="str">
        <f t="shared" si="0"/>
        <v>Moderado-Híbridos</v>
      </c>
      <c r="B11" t="s">
        <v>6</v>
      </c>
      <c r="C11" s="3" t="s">
        <v>41</v>
      </c>
      <c r="D11" s="4">
        <v>0.08</v>
      </c>
    </row>
    <row r="12" spans="1:4" x14ac:dyDescent="0.25">
      <c r="A12" t="str">
        <f t="shared" si="0"/>
        <v>Moderado-FOFs</v>
      </c>
      <c r="B12" t="s">
        <v>6</v>
      </c>
      <c r="C12" s="3" t="s">
        <v>5</v>
      </c>
      <c r="D12" s="4">
        <v>0.05</v>
      </c>
    </row>
    <row r="13" spans="1:4" x14ac:dyDescent="0.25">
      <c r="A13" t="str">
        <f t="shared" si="0"/>
        <v>Moderado-Desenvolvimento</v>
      </c>
      <c r="B13" t="s">
        <v>6</v>
      </c>
      <c r="C13" s="3" t="s">
        <v>39</v>
      </c>
      <c r="D13" s="4">
        <v>0.1</v>
      </c>
    </row>
    <row r="14" spans="1:4" ht="15.75" thickBot="1" x14ac:dyDescent="0.3">
      <c r="A14" s="5" t="str">
        <f t="shared" si="0"/>
        <v>Moderado-Hotelarias</v>
      </c>
      <c r="B14" s="5" t="s">
        <v>6</v>
      </c>
      <c r="C14" s="6" t="s">
        <v>42</v>
      </c>
      <c r="D14" s="7">
        <v>0.1</v>
      </c>
    </row>
    <row r="15" spans="1:4" x14ac:dyDescent="0.25">
      <c r="A15" t="str">
        <f>B15&amp;"-"&amp;C15</f>
        <v>Agressivo-Tijolo</v>
      </c>
      <c r="B15" t="s">
        <v>7</v>
      </c>
      <c r="C15" s="3" t="s">
        <v>38</v>
      </c>
      <c r="D15" s="4">
        <v>0.1</v>
      </c>
    </row>
    <row r="16" spans="1:4" x14ac:dyDescent="0.25">
      <c r="A16" t="str">
        <f t="shared" si="0"/>
        <v>Agressivo-Papel</v>
      </c>
      <c r="B16" t="s">
        <v>7</v>
      </c>
      <c r="C16" s="3" t="s">
        <v>37</v>
      </c>
      <c r="D16" s="4">
        <v>0.5</v>
      </c>
    </row>
    <row r="17" spans="1:4" x14ac:dyDescent="0.25">
      <c r="A17" t="str">
        <f t="shared" si="0"/>
        <v>Agressivo-Híbridos</v>
      </c>
      <c r="B17" t="s">
        <v>7</v>
      </c>
      <c r="C17" s="3" t="s">
        <v>41</v>
      </c>
      <c r="D17" s="4">
        <v>0.05</v>
      </c>
    </row>
    <row r="18" spans="1:4" x14ac:dyDescent="0.25">
      <c r="A18" t="str">
        <f t="shared" si="0"/>
        <v>Agressivo-FOFs</v>
      </c>
      <c r="B18" t="s">
        <v>7</v>
      </c>
      <c r="C18" s="3" t="s">
        <v>5</v>
      </c>
      <c r="D18" s="4">
        <v>0.05</v>
      </c>
    </row>
    <row r="19" spans="1:4" x14ac:dyDescent="0.25">
      <c r="A19" t="str">
        <f t="shared" si="0"/>
        <v>Agressivo-Desenvolvimento</v>
      </c>
      <c r="B19" t="s">
        <v>7</v>
      </c>
      <c r="C19" s="3" t="s">
        <v>39</v>
      </c>
      <c r="D19" s="4">
        <v>0.2</v>
      </c>
    </row>
    <row r="20" spans="1:4" x14ac:dyDescent="0.25">
      <c r="A20" t="str">
        <f t="shared" si="0"/>
        <v>Agressivo-Hotelarias</v>
      </c>
      <c r="B20" t="s">
        <v>7</v>
      </c>
      <c r="C20" s="3" t="s">
        <v>42</v>
      </c>
      <c r="D20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perfil</vt:lpstr>
      <vt:lpstr>Simulador!Area_de_impressao</vt:lpstr>
      <vt:lpstr>percentual_renda</vt:lpstr>
      <vt:lpstr>renda</vt:lpstr>
      <vt:lpstr>rentabilidade_carteira</vt:lpstr>
      <vt:lpstr>rentabilidade_DY</vt:lpstr>
      <vt:lpstr>tempo</vt:lpstr>
      <vt:lpstr>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da Silva Roxo</dc:creator>
  <cp:lastModifiedBy>Andreia da Silva Roxo</cp:lastModifiedBy>
  <cp:lastPrinted>2026-09-21T01:54:39Z</cp:lastPrinted>
  <dcterms:created xsi:type="dcterms:W3CDTF">2026-09-20T16:06:36Z</dcterms:created>
  <dcterms:modified xsi:type="dcterms:W3CDTF">2026-09-21T01:57:47Z</dcterms:modified>
</cp:coreProperties>
</file>