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mo\Desktop\ocsr\dataset\"/>
    </mc:Choice>
  </mc:AlternateContent>
  <xr:revisionPtr revIDLastSave="0" documentId="13_ncr:1_{6CEE2C36-A2F0-42B8-825A-C4ADB33D66E3}" xr6:coauthVersionLast="47" xr6:coauthVersionMax="47" xr10:uidLastSave="{00000000-0000-0000-0000-000000000000}"/>
  <bookViews>
    <workbookView xWindow="-108" yWindow="-108" windowWidth="23256" windowHeight="12576" xr2:uid="{5A8464CA-B845-4995-B3AB-6D864CD274E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<sst xmlns="http://schemas.openxmlformats.org/spreadsheetml/2006/main" count="25" uniqueCount="25">
  <si>
    <t>decimer</t>
  </si>
  <si>
    <t>base</t>
  </si>
  <si>
    <t>blend_20</t>
  </si>
  <si>
    <t>blend_40</t>
  </si>
  <si>
    <t>blend_80</t>
  </si>
  <si>
    <t>blend_60</t>
  </si>
  <si>
    <t>compress_20</t>
  </si>
  <si>
    <t>compress_40</t>
  </si>
  <si>
    <t>compress_60</t>
  </si>
  <si>
    <t>compress_80</t>
  </si>
  <si>
    <t>compress_99</t>
  </si>
  <si>
    <t>convert_5</t>
  </si>
  <si>
    <t>convert_10</t>
  </si>
  <si>
    <t>convert_15</t>
  </si>
  <si>
    <t>convert_20</t>
  </si>
  <si>
    <t>convert_25</t>
  </si>
  <si>
    <t>distort_10</t>
  </si>
  <si>
    <t>distort_20</t>
  </si>
  <si>
    <t>distort_30</t>
  </si>
  <si>
    <t>distort_40</t>
  </si>
  <si>
    <t>distort_50</t>
  </si>
  <si>
    <t>molscribe</t>
  </si>
  <si>
    <t>imago</t>
  </si>
  <si>
    <t>molvec</t>
  </si>
  <si>
    <t>decimer with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</si>
</sst>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1" applyNumberFormat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17AA-5632-4DB3-ACA8-85D821DEDDC3}">
  <dimension ref="A1:V7"/>
  <sheetViews>
    <sheetView tabSelected="1" workbookViewId="0">
      <selection activeCell="T10" sqref="T10"/>
    </sheetView>
  </sheetViews>
  <sheetFormatPr defaultRowHeight="14.4" x14ac:dyDescent="0.3"/>
  <cols>
    <col min="1" max="1" width="23.6640625" customWidth="1"/>
  </cols>
  <sheetData>
    <row r="1" spans="1:22" x14ac:dyDescent="0.3"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</row>
    <row r="3" spans="1:22" x14ac:dyDescent="0.3">
      <c r="A3" t="s">
        <v>21</v>
      </c>
      <c r="B3" s="2">
        <f>122/129</f>
        <v>0.94573643410852715</v>
      </c>
      <c r="C3" s="2">
        <f>62/129</f>
        <v>0.48062015503875971</v>
      </c>
      <c r="D3" s="2">
        <f>82/129</f>
        <v>0.63565891472868219</v>
      </c>
      <c r="E3" s="2">
        <f>60/129</f>
        <v>0.46511627906976744</v>
      </c>
      <c r="F3" s="2">
        <f>13/129</f>
        <v>0.10077519379844961</v>
      </c>
      <c r="G3" s="2">
        <f>122/129</f>
        <v>0.94573643410852715</v>
      </c>
      <c r="H3" s="2">
        <f>120/129</f>
        <v>0.93023255813953487</v>
      </c>
      <c r="I3" s="2">
        <f>122/129</f>
        <v>0.94573643410852715</v>
      </c>
      <c r="J3" s="2">
        <f>122/129</f>
        <v>0.94573643410852715</v>
      </c>
      <c r="K3" s="2">
        <f>72/129</f>
        <v>0.55813953488372092</v>
      </c>
      <c r="L3" s="2">
        <f>116/129</f>
        <v>0.89922480620155043</v>
      </c>
      <c r="M3" s="2">
        <f>64/129</f>
        <v>0.49612403100775193</v>
      </c>
      <c r="N3" s="2">
        <f>27/129</f>
        <v>0.20930232558139536</v>
      </c>
      <c r="O3" s="2">
        <f>9/129</f>
        <v>6.9767441860465115E-2</v>
      </c>
      <c r="P3" s="2">
        <f>4/129</f>
        <v>3.1007751937984496E-2</v>
      </c>
      <c r="Q3" s="2">
        <f>120/129</f>
        <v>0.93023255813953487</v>
      </c>
      <c r="R3" s="2">
        <f>120/129</f>
        <v>0.93023255813953487</v>
      </c>
      <c r="S3" s="2">
        <f>113/129</f>
        <v>0.87596899224806202</v>
      </c>
      <c r="T3" s="2">
        <f>100/129</f>
        <v>0.77519379844961245</v>
      </c>
      <c r="U3" s="2">
        <f>94/129</f>
        <v>0.72868217054263562</v>
      </c>
      <c r="V3" s="1"/>
    </row>
    <row r="4" spans="1:22" x14ac:dyDescent="0.3">
      <c r="A4" t="s">
        <v>22</v>
      </c>
      <c r="B4" s="2">
        <f>95/129</f>
        <v>0.73643410852713176</v>
      </c>
      <c r="C4" s="2">
        <f>45/129</f>
        <v>0.34883720930232559</v>
      </c>
      <c r="D4" s="2">
        <f>43/129</f>
        <v>0.33333333333333331</v>
      </c>
      <c r="E4" s="2">
        <f>42/129</f>
        <v>0.32558139534883723</v>
      </c>
      <c r="F4" s="2">
        <f>38/129</f>
        <v>0.29457364341085274</v>
      </c>
      <c r="G4" s="2">
        <f>48/129</f>
        <v>0.37209302325581395</v>
      </c>
      <c r="H4" s="2">
        <f>48/129</f>
        <v>0.37209302325581395</v>
      </c>
      <c r="I4" s="2">
        <f>47/129</f>
        <v>0.36434108527131781</v>
      </c>
      <c r="J4" s="2">
        <f>45/129</f>
        <v>0.34883720930232559</v>
      </c>
      <c r="K4" s="2">
        <f>26/129</f>
        <v>0.20155038759689922</v>
      </c>
      <c r="L4" s="2">
        <f>45/129</f>
        <v>0.34883720930232559</v>
      </c>
      <c r="M4" s="2">
        <f>49/129</f>
        <v>0.37984496124031009</v>
      </c>
      <c r="N4" s="2">
        <f>20/129</f>
        <v>0.15503875968992248</v>
      </c>
      <c r="O4" s="2">
        <f>8/129</f>
        <v>6.2015503875968991E-2</v>
      </c>
      <c r="P4" s="2">
        <f>12/129</f>
        <v>9.3023255813953487E-2</v>
      </c>
      <c r="Q4" s="2">
        <f>81/129</f>
        <v>0.62790697674418605</v>
      </c>
      <c r="R4" s="2">
        <f>83/129</f>
        <v>0.64341085271317833</v>
      </c>
      <c r="S4" s="2">
        <f>77/129</f>
        <v>0.5968992248062015</v>
      </c>
      <c r="T4" s="2">
        <f>72/129</f>
        <v>0.55813953488372092</v>
      </c>
      <c r="U4" s="2">
        <f>70/129</f>
        <v>0.54263565891472865</v>
      </c>
      <c r="V4" s="1"/>
    </row>
    <row r="5" spans="1:22" x14ac:dyDescent="0.3">
      <c r="A5" t="s">
        <v>23</v>
      </c>
      <c r="B5" s="2">
        <f>115/129</f>
        <v>0.89147286821705429</v>
      </c>
      <c r="C5" s="2">
        <f>115/129</f>
        <v>0.89147286821705429</v>
      </c>
      <c r="D5" s="2">
        <f>114/129</f>
        <v>0.88372093023255816</v>
      </c>
      <c r="E5" s="2">
        <f>115/129</f>
        <v>0.89147286821705429</v>
      </c>
      <c r="F5" s="2">
        <f>115/129</f>
        <v>0.89147286821705429</v>
      </c>
      <c r="G5" s="2">
        <f>112/129</f>
        <v>0.86821705426356588</v>
      </c>
      <c r="H5" s="2">
        <f>112/129</f>
        <v>0.86821705426356588</v>
      </c>
      <c r="I5" s="2">
        <f>115/129</f>
        <v>0.89147286821705429</v>
      </c>
      <c r="J5" s="2">
        <f>109/129</f>
        <v>0.84496124031007747</v>
      </c>
      <c r="K5" s="2">
        <f>56/129</f>
        <v>0.43410852713178294</v>
      </c>
      <c r="L5" s="2">
        <f>114/129</f>
        <v>0.88372093023255816</v>
      </c>
      <c r="M5" s="2">
        <f>105/129</f>
        <v>0.81395348837209303</v>
      </c>
      <c r="N5" s="2">
        <f>62/129</f>
        <v>0.48062015503875971</v>
      </c>
      <c r="O5" s="2">
        <f>40/129</f>
        <v>0.31007751937984496</v>
      </c>
      <c r="P5" s="2">
        <f>56/129</f>
        <v>0.43410852713178294</v>
      </c>
      <c r="Q5" s="2">
        <f>96/129</f>
        <v>0.7441860465116279</v>
      </c>
      <c r="R5" s="2">
        <f>97/129</f>
        <v>0.75193798449612403</v>
      </c>
      <c r="S5" s="2">
        <f>91/129</f>
        <v>0.70542635658914732</v>
      </c>
      <c r="T5" s="2">
        <f>80/129</f>
        <v>0.62015503875968991</v>
      </c>
      <c r="U5" s="2">
        <f>80/129</f>
        <v>0.62015503875968991</v>
      </c>
      <c r="V5" s="1"/>
    </row>
    <row r="6" spans="1:22" x14ac:dyDescent="0.3">
      <c r="A6" s="2" t="s">
        <v>0</v>
      </c>
      <c r="B6" s="2">
        <f>106/129</f>
        <v>0.82170542635658916</v>
      </c>
      <c r="C6" s="2">
        <f>30/129</f>
        <v>0.23255813953488372</v>
      </c>
      <c r="D6" s="2">
        <f>34/129</f>
        <v>0.26356589147286824</v>
      </c>
      <c r="E6" s="2">
        <f>1/129</f>
        <v>7.7519379844961239E-3</v>
      </c>
      <c r="F6" s="2">
        <f>0/129</f>
        <v>0</v>
      </c>
      <c r="G6" s="2">
        <f>108/129</f>
        <v>0.83720930232558144</v>
      </c>
      <c r="H6" s="2">
        <f>105/129</f>
        <v>0.81395348837209303</v>
      </c>
      <c r="I6" s="2">
        <f>97/129</f>
        <v>0.75193798449612403</v>
      </c>
      <c r="J6" s="2">
        <f>92/129</f>
        <v>0.71317829457364346</v>
      </c>
      <c r="K6" s="2">
        <f>57/129</f>
        <v>0.44186046511627908</v>
      </c>
      <c r="L6" s="2">
        <f>20/129</f>
        <v>0.15503875968992248</v>
      </c>
      <c r="M6" s="2">
        <f>6/129</f>
        <v>4.6511627906976744E-2</v>
      </c>
      <c r="N6" s="2">
        <f>2/129</f>
        <v>1.5503875968992248E-2</v>
      </c>
      <c r="O6" s="2">
        <f>2/129</f>
        <v>1.5503875968992248E-2</v>
      </c>
      <c r="P6" s="2">
        <f>1/129</f>
        <v>7.7519379844961239E-3</v>
      </c>
      <c r="Q6" s="2">
        <f>103/129</f>
        <v>0.79844961240310075</v>
      </c>
      <c r="R6" s="2">
        <f>102/129</f>
        <v>0.79069767441860461</v>
      </c>
      <c r="S6" s="2">
        <f>102/129</f>
        <v>0.79069767441860461</v>
      </c>
      <c r="T6" s="2">
        <f>100/129</f>
        <v>0.77519379844961245</v>
      </c>
      <c r="U6" s="2">
        <f>95/129</f>
        <v>0.73643410852713176</v>
      </c>
    </row>
    <row r="7" spans="1:22" x14ac:dyDescent="0.3">
      <c r="A7" s="2" t="s">
        <v>24</v>
      </c>
      <c r="B7" s="2">
        <f>104/129</f>
        <v>0.80620155038759689</v>
      </c>
      <c r="C7" s="2">
        <f t="shared" ref="C7:E7" si="0">104/129</f>
        <v>0.80620155038759689</v>
      </c>
      <c r="D7" s="2">
        <f t="shared" si="0"/>
        <v>0.80620155038759689</v>
      </c>
      <c r="E7" s="2">
        <f t="shared" si="0"/>
        <v>0.80620155038759689</v>
      </c>
      <c r="F7" s="2">
        <f>105/129</f>
        <v>0.81395348837209303</v>
      </c>
      <c r="G7" s="2">
        <f>102/129</f>
        <v>0.79069767441860461</v>
      </c>
      <c r="H7" s="2">
        <f>101/129</f>
        <v>0.78294573643410847</v>
      </c>
      <c r="I7" s="2">
        <f>100/129</f>
        <v>0.77519379844961245</v>
      </c>
      <c r="J7" s="2">
        <f>98/129</f>
        <v>0.75968992248062017</v>
      </c>
      <c r="K7" s="2">
        <f>45/129</f>
        <v>0.34883720930232559</v>
      </c>
      <c r="L7" s="2">
        <f>104/129</f>
        <v>0.80620155038759689</v>
      </c>
      <c r="M7" s="2">
        <f>81/129</f>
        <v>0.62790697674418605</v>
      </c>
      <c r="N7" s="2">
        <f>66/129</f>
        <v>0.51162790697674421</v>
      </c>
      <c r="O7" s="2">
        <f>38/129</f>
        <v>0.29457364341085274</v>
      </c>
      <c r="P7" s="2">
        <f>25/129</f>
        <v>0.19379844961240311</v>
      </c>
      <c r="Q7" s="2">
        <f>104/129</f>
        <v>0.80620155038759689</v>
      </c>
      <c r="R7" s="2">
        <f>107/129</f>
        <v>0.8294573643410853</v>
      </c>
      <c r="S7" s="2">
        <f>105/129</f>
        <v>0.81395348837209303</v>
      </c>
      <c r="T7" s="2">
        <f>105/129</f>
        <v>0.81395348837209303</v>
      </c>
      <c r="U7" s="2">
        <f>97/129</f>
        <v>0.75193798449612403</v>
      </c>
    </row>
  </sheetData>
  <conditionalFormatting sqref="B2:U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U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U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Hanzlík</dc:creator>
  <cp:lastModifiedBy>Adam Hanzlík</cp:lastModifiedBy>
  <dcterms:created xsi:type="dcterms:W3CDTF">2023-05-15T16:57:05Z</dcterms:created>
  <dcterms:modified xsi:type="dcterms:W3CDTF">2023-06-06T22:18:03Z</dcterms:modified>
</cp:coreProperties>
</file>