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C:\Users\Usuario\Dropbox\3. EPN Tesis David Zuñiga\Experimento\Equipos\"/>
    </mc:Choice>
  </mc:AlternateContent>
  <xr:revisionPtr revIDLastSave="0" documentId="13_ncr:1_{6471D93E-15DD-4962-9B82-7946DD38D4CB}" xr6:coauthVersionLast="47" xr6:coauthVersionMax="47" xr10:uidLastSave="{00000000-0000-0000-0000-000000000000}"/>
  <bookViews>
    <workbookView xWindow="-108" yWindow="-108" windowWidth="23256" windowHeight="12576" activeTab="1" xr2:uid="{00000000-000D-0000-FFFF-FFFF00000000}"/>
  </bookViews>
  <sheets>
    <sheet name="DATOS DEL PRODUCTO" sheetId="6" r:id="rId1"/>
    <sheet name="MÉTRICAS DEL PRODUCTO" sheetId="5" r:id="rId2"/>
    <sheet name="DOCUMENTACIÓN DE MÉTRICAS PROD." sheetId="9" r:id="rId3"/>
    <sheet name="MÉTRICAS DEL PROCESO" sheetId="7" r:id="rId4"/>
    <sheet name="PRUEBAS AUTOMATIZADAS" sheetId="8" r:id="rId5"/>
    <sheet name="RESULTADO" sheetId="4" r:id="rId6"/>
  </sheets>
  <externalReferences>
    <externalReference r:id="rId7"/>
  </externalReferences>
  <definedNames>
    <definedName name="_xlnm._FilterDatabase" localSheetId="2" hidden="1">'DOCUMENTACIÓN DE MÉTRICAS PROD.'!$B$7:$T$163</definedName>
    <definedName name="_xlnm._FilterDatabase" localSheetId="1" hidden="1">'MÉTRICAS DEL PRODUCTO'!$B$6:$T$175</definedName>
    <definedName name="aplica2">[1]Listas!$B$1:$B$3</definedName>
    <definedName name="importancia">[1]Listas!$A$1:$A$5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23" i="5" l="1"/>
  <c r="Q199" i="5"/>
  <c r="Q189" i="5"/>
  <c r="Q176" i="5"/>
  <c r="N199" i="5"/>
  <c r="M195" i="5"/>
  <c r="L207" i="5"/>
  <c r="M205" i="5" s="1"/>
  <c r="L204" i="5"/>
  <c r="M202" i="5" s="1"/>
  <c r="L201" i="5"/>
  <c r="M199" i="5" s="1"/>
  <c r="L197" i="5"/>
  <c r="L194" i="5"/>
  <c r="M192" i="5" s="1"/>
  <c r="L191" i="5"/>
  <c r="M189" i="5" s="1"/>
  <c r="N189" i="5" s="1"/>
  <c r="L187" i="5"/>
  <c r="M185" i="5" s="1"/>
  <c r="L184" i="5"/>
  <c r="M182" i="5" s="1"/>
  <c r="L181" i="5"/>
  <c r="M179" i="5" s="1"/>
  <c r="L178" i="5"/>
  <c r="M176" i="5" s="1"/>
  <c r="N176" i="5" s="1"/>
  <c r="L23" i="5"/>
  <c r="L73" i="5"/>
  <c r="M71" i="5" s="1"/>
  <c r="L70" i="5"/>
  <c r="M68" i="5" s="1"/>
  <c r="L67" i="5"/>
  <c r="M65" i="5" s="1"/>
  <c r="L64" i="5"/>
  <c r="M62" i="5" s="1"/>
  <c r="N62" i="5" s="1"/>
  <c r="L13" i="5" l="1"/>
  <c r="L14" i="9"/>
  <c r="M12" i="9" s="1"/>
  <c r="L17" i="9"/>
  <c r="M15" i="9" s="1"/>
  <c r="L24" i="9"/>
  <c r="M22" i="9" s="1"/>
  <c r="L162" i="9"/>
  <c r="M160" i="9" s="1"/>
  <c r="L159" i="9"/>
  <c r="M157" i="9" s="1"/>
  <c r="L156" i="9"/>
  <c r="M154" i="9" s="1"/>
  <c r="L153" i="9"/>
  <c r="M151" i="9" s="1"/>
  <c r="L150" i="9"/>
  <c r="M148" i="9" s="1"/>
  <c r="L147" i="9"/>
  <c r="M145" i="9" s="1"/>
  <c r="L144" i="9"/>
  <c r="M142" i="9" s="1"/>
  <c r="L141" i="9"/>
  <c r="M139" i="9" s="1"/>
  <c r="L138" i="9"/>
  <c r="M136" i="9" s="1"/>
  <c r="L135" i="9"/>
  <c r="M133" i="9" s="1"/>
  <c r="L132" i="9"/>
  <c r="M130" i="9" s="1"/>
  <c r="L128" i="9"/>
  <c r="M126" i="9" s="1"/>
  <c r="L125" i="9"/>
  <c r="M123" i="9" s="1"/>
  <c r="L122" i="9"/>
  <c r="M120" i="9" s="1"/>
  <c r="L119" i="9"/>
  <c r="M117" i="9" s="1"/>
  <c r="L116" i="9"/>
  <c r="M114" i="9"/>
  <c r="L113" i="9"/>
  <c r="M111" i="9" s="1"/>
  <c r="S111" i="9"/>
  <c r="L110" i="9"/>
  <c r="M108" i="9" s="1"/>
  <c r="L107" i="9"/>
  <c r="M105" i="9" s="1"/>
  <c r="L104" i="9"/>
  <c r="M102" i="9" s="1"/>
  <c r="L101" i="9"/>
  <c r="M99" i="9" s="1"/>
  <c r="L98" i="9"/>
  <c r="M96" i="9" s="1"/>
  <c r="L95" i="9"/>
  <c r="M93" i="9" s="1"/>
  <c r="L92" i="9"/>
  <c r="M90" i="9" s="1"/>
  <c r="L89" i="9"/>
  <c r="M87" i="9" s="1"/>
  <c r="L86" i="9"/>
  <c r="M84" i="9" s="1"/>
  <c r="L83" i="9"/>
  <c r="M81" i="9" s="1"/>
  <c r="L80" i="9"/>
  <c r="M78" i="9" s="1"/>
  <c r="L77" i="9"/>
  <c r="M75" i="9" s="1"/>
  <c r="L74" i="9"/>
  <c r="M72" i="9" s="1"/>
  <c r="L71" i="9"/>
  <c r="M69" i="9" s="1"/>
  <c r="L68" i="9"/>
  <c r="M66" i="9" s="1"/>
  <c r="L65" i="9"/>
  <c r="M63" i="9" s="1"/>
  <c r="L61" i="9"/>
  <c r="M59" i="9" s="1"/>
  <c r="L58" i="9"/>
  <c r="M56" i="9" s="1"/>
  <c r="L55" i="9"/>
  <c r="M53" i="9" s="1"/>
  <c r="L52" i="9"/>
  <c r="M50" i="9" s="1"/>
  <c r="L49" i="9"/>
  <c r="M47" i="9" s="1"/>
  <c r="L46" i="9"/>
  <c r="M44" i="9" s="1"/>
  <c r="L43" i="9"/>
  <c r="M41" i="9" s="1"/>
  <c r="L40" i="9"/>
  <c r="M38" i="9" s="1"/>
  <c r="L36" i="9"/>
  <c r="M34" i="9" s="1"/>
  <c r="L33" i="9"/>
  <c r="M31" i="9" s="1"/>
  <c r="L30" i="9"/>
  <c r="M28" i="9" s="1"/>
  <c r="L27" i="9"/>
  <c r="M25" i="9" s="1"/>
  <c r="L20" i="9"/>
  <c r="M18" i="9" s="1"/>
  <c r="L11" i="9"/>
  <c r="M9" i="9" s="1"/>
  <c r="L35" i="5"/>
  <c r="M33" i="5" s="1"/>
  <c r="L60" i="5"/>
  <c r="M58" i="5" s="1"/>
  <c r="L57" i="5"/>
  <c r="M55" i="5" s="1"/>
  <c r="L54" i="5"/>
  <c r="M52" i="5" s="1"/>
  <c r="L51" i="5"/>
  <c r="M49" i="5" s="1"/>
  <c r="L48" i="5"/>
  <c r="M46" i="5" s="1"/>
  <c r="L45" i="5"/>
  <c r="M43" i="5" s="1"/>
  <c r="L42" i="5"/>
  <c r="M40" i="5" s="1"/>
  <c r="L39" i="5"/>
  <c r="M37" i="5" s="1"/>
  <c r="N37" i="5" s="1"/>
  <c r="L32" i="5"/>
  <c r="M30" i="5" s="1"/>
  <c r="L29" i="5"/>
  <c r="M27" i="5" s="1"/>
  <c r="L26" i="5"/>
  <c r="M24" i="5" s="1"/>
  <c r="L19" i="5"/>
  <c r="M17" i="5" s="1"/>
  <c r="L16" i="5"/>
  <c r="M14" i="5" s="1"/>
  <c r="L10" i="5"/>
  <c r="M8" i="5" s="1"/>
  <c r="N38" i="9" l="1"/>
  <c r="Q38" i="9" s="1"/>
  <c r="N22" i="9"/>
  <c r="Q22" i="9" s="1"/>
  <c r="N130" i="9"/>
  <c r="Q130" i="9" s="1"/>
  <c r="N63" i="9"/>
  <c r="Q63" i="9" s="1"/>
  <c r="N9" i="9"/>
  <c r="Q9" i="9" s="1"/>
  <c r="R9" i="9" l="1"/>
  <c r="L174" i="5"/>
  <c r="L171" i="5"/>
  <c r="M169" i="5" s="1"/>
  <c r="L168" i="5"/>
  <c r="M166" i="5" s="1"/>
  <c r="L165" i="5"/>
  <c r="M163" i="5" s="1"/>
  <c r="L162" i="5"/>
  <c r="M160" i="5" s="1"/>
  <c r="L159" i="5"/>
  <c r="M157" i="5" s="1"/>
  <c r="L156" i="5"/>
  <c r="M154" i="5" s="1"/>
  <c r="L153" i="5"/>
  <c r="M151" i="5" s="1"/>
  <c r="L150" i="5"/>
  <c r="M148" i="5" s="1"/>
  <c r="L147" i="5"/>
  <c r="M145" i="5" s="1"/>
  <c r="L144" i="5"/>
  <c r="M142" i="5" s="1"/>
  <c r="L140" i="5"/>
  <c r="M138" i="5" s="1"/>
  <c r="L137" i="5"/>
  <c r="M135" i="5" s="1"/>
  <c r="L134" i="5"/>
  <c r="M132" i="5" s="1"/>
  <c r="L131" i="5"/>
  <c r="M129" i="5" s="1"/>
  <c r="L128" i="5"/>
  <c r="M126" i="5" s="1"/>
  <c r="L125" i="5"/>
  <c r="M123" i="5" s="1"/>
  <c r="L122" i="5"/>
  <c r="M120" i="5" s="1"/>
  <c r="L119" i="5"/>
  <c r="M117" i="5" s="1"/>
  <c r="L116" i="5"/>
  <c r="M114" i="5" s="1"/>
  <c r="L113" i="5"/>
  <c r="M111" i="5" s="1"/>
  <c r="L110" i="5"/>
  <c r="M108" i="5" s="1"/>
  <c r="L107" i="5"/>
  <c r="M105" i="5" s="1"/>
  <c r="L104" i="5"/>
  <c r="M102" i="5" s="1"/>
  <c r="L101" i="5"/>
  <c r="M99" i="5" s="1"/>
  <c r="L98" i="5"/>
  <c r="M96" i="5" s="1"/>
  <c r="L95" i="5"/>
  <c r="M93" i="5" s="1"/>
  <c r="L92" i="5"/>
  <c r="M90" i="5" s="1"/>
  <c r="L89" i="5"/>
  <c r="M87" i="5" s="1"/>
  <c r="L86" i="5"/>
  <c r="M84" i="5" s="1"/>
  <c r="L83" i="5"/>
  <c r="M81" i="5" s="1"/>
  <c r="L80" i="5"/>
  <c r="M78" i="5" s="1"/>
  <c r="L77" i="5"/>
  <c r="M75" i="5" s="1"/>
  <c r="N75" i="5" l="1"/>
  <c r="M172" i="5"/>
  <c r="N142" i="5" s="1"/>
  <c r="Q75" i="5" l="1"/>
  <c r="Q142" i="5"/>
  <c r="M11" i="5"/>
  <c r="N8" i="5"/>
  <c r="Q8" i="5" s="1"/>
  <c r="N21" i="5"/>
  <c r="Q21" i="5" s="1"/>
  <c r="M21" i="5"/>
  <c r="Q37" i="5" s="1"/>
  <c r="R8" i="5" l="1"/>
  <c r="C7" i="4" s="1"/>
  <c r="C8" i="4" s="1"/>
  <c r="E7" i="4" l="1"/>
  <c r="D7" i="4"/>
  <c r="D8" i="4"/>
  <c r="E8" i="4"/>
</calcChain>
</file>

<file path=xl/sharedStrings.xml><?xml version="1.0" encoding="utf-8"?>
<sst xmlns="http://schemas.openxmlformats.org/spreadsheetml/2006/main" count="1299" uniqueCount="429">
  <si>
    <t>A =</t>
  </si>
  <si>
    <t>X=</t>
  </si>
  <si>
    <t>B =</t>
  </si>
  <si>
    <t>M</t>
  </si>
  <si>
    <t>Total</t>
  </si>
  <si>
    <t>ID</t>
  </si>
  <si>
    <t>NO</t>
  </si>
  <si>
    <t>X = A/B</t>
  </si>
  <si>
    <t>UAp-1-G</t>
  </si>
  <si>
    <t>UAp-2-S</t>
  </si>
  <si>
    <t>UAp-3-S</t>
  </si>
  <si>
    <t>ULe-1-G</t>
  </si>
  <si>
    <t>ULe-2-S</t>
  </si>
  <si>
    <t>ULe-3-S</t>
  </si>
  <si>
    <t>ULe-4-S</t>
  </si>
  <si>
    <t>UOp-1-G</t>
  </si>
  <si>
    <t>X = 1- A/B</t>
  </si>
  <si>
    <t>UOp-2-G</t>
  </si>
  <si>
    <t>UOp-3-S</t>
  </si>
  <si>
    <t>UOp-4-S</t>
  </si>
  <si>
    <t>UOp-5-S</t>
  </si>
  <si>
    <t>UOp-6-S</t>
  </si>
  <si>
    <t>UOp-7-S</t>
  </si>
  <si>
    <t>UOp-8-S</t>
  </si>
  <si>
    <t>UOp-9-S</t>
  </si>
  <si>
    <t>UEp-1-G</t>
  </si>
  <si>
    <t>UEp-2-S</t>
  </si>
  <si>
    <t>UEp-3-S</t>
  </si>
  <si>
    <t>UIn-1-S</t>
  </si>
  <si>
    <t>To what extent are user interfaces and the overall design aesthetically pleasing in appearance?</t>
  </si>
  <si>
    <t>A = Number of display interfaces aesthetically pleasing to the users in appearance</t>
  </si>
  <si>
    <t>B = Number of display interfaces</t>
  </si>
  <si>
    <t>UAc-1-G</t>
  </si>
  <si>
    <t>UAc-2-S</t>
  </si>
  <si>
    <t>SCo-1-G</t>
  </si>
  <si>
    <t>X = 1 - A/B</t>
  </si>
  <si>
    <t>SCo-2-G</t>
  </si>
  <si>
    <t>SCo-3-S</t>
  </si>
  <si>
    <t>SIn-1-G</t>
  </si>
  <si>
    <t>SIn-2-G</t>
  </si>
  <si>
    <t>SIn-3-S</t>
  </si>
  <si>
    <t>Sno-1-G</t>
  </si>
  <si>
    <t>SAc-1-G</t>
  </si>
  <si>
    <t>SAc-2-S</t>
  </si>
  <si>
    <t>SAu-1-G</t>
  </si>
  <si>
    <t>SAu-2-S</t>
  </si>
  <si>
    <t>External</t>
  </si>
  <si>
    <t>CARACTERÍSTICA</t>
  </si>
  <si>
    <t>SUBCARACTERÍSTICA</t>
  </si>
  <si>
    <t>NOMBRE</t>
  </si>
  <si>
    <t>DESCRIPCIÓN</t>
  </si>
  <si>
    <t>FUNCIÓN DE MEDICIÓN</t>
  </si>
  <si>
    <t>VALOR IDEAL</t>
  </si>
  <si>
    <t>¿SE APLICA?</t>
  </si>
  <si>
    <t>VALOR OBTENIDO</t>
  </si>
  <si>
    <t>PUNTUACIÓN DE LA SUBCARACTERÍSTICA (/10)</t>
  </si>
  <si>
    <t>VALOR CARACTERÍSTICA (/10)</t>
  </si>
  <si>
    <t>NIVEL DE IMPORTANCIA</t>
  </si>
  <si>
    <t>IMPORTANCIA (%)</t>
  </si>
  <si>
    <t>VALOR PONDERADO</t>
  </si>
  <si>
    <t>CALIDAD DEL SISTEMA (/10)</t>
  </si>
  <si>
    <t>USABILIDAD</t>
  </si>
  <si>
    <t>SEGURIDAD</t>
  </si>
  <si>
    <t>Reconocimiento de la idoniedad</t>
  </si>
  <si>
    <t>Capacidad de aprendizaje</t>
  </si>
  <si>
    <t>Operabilidad</t>
  </si>
  <si>
    <t>Protección contra errores del usuario</t>
  </si>
  <si>
    <t>Estética de la interfaz de usuario</t>
  </si>
  <si>
    <t>Accesibilidad</t>
  </si>
  <si>
    <t>Confidencialidad</t>
  </si>
  <si>
    <t>Integridad</t>
  </si>
  <si>
    <t>No repudio</t>
  </si>
  <si>
    <t>Responsabilidad</t>
  </si>
  <si>
    <t>Autenticidad</t>
  </si>
  <si>
    <t>Descripción completa</t>
  </si>
  <si>
    <t>¿Qué proporción de escenarios de uso se describe en la descripción del producto o en los documentos de usuario?</t>
  </si>
  <si>
    <t>A = Número de escenarios de uso descritos en la descripción del producto o en los documentos del usuario</t>
  </si>
  <si>
    <t>B = Número de escenarios de uso del producto</t>
  </si>
  <si>
    <t>Convertura de demostración</t>
  </si>
  <si>
    <t>¿Qué proporción de tareas tiene características de demostración para que los usuarios reconozcan la idoneidad?</t>
  </si>
  <si>
    <t>A = Número de tareas con funciones de demostración</t>
  </si>
  <si>
    <t>B = Número de tareas que podrían beneficiarse de las funciones de demostración</t>
  </si>
  <si>
    <t>Autodescripción del punto de entrada</t>
  </si>
  <si>
    <t>A = Número de landing pages que explican el propósito del sitio web.</t>
  </si>
  <si>
    <t>¿Qué proporción de las landing pages más utilizadas en un sitio web explica el propósito del sitio web?</t>
  </si>
  <si>
    <t>B = Número de landing pages en un sitio web</t>
  </si>
  <si>
    <t>Completitud de la guía del usuario</t>
  </si>
  <si>
    <t>¿Qué proporción de funciones se explica con suficiente detalle en la documentación de usuario y/o en el servicio de ayuda para que el usuario pueda aplicar las funciones?</t>
  </si>
  <si>
    <t>A = Número de funciones descritas en la documentación del usuario y/o en el servicio de ayuda, según sea necesario</t>
  </si>
  <si>
    <t>B = Número de funciones implementadas que deben ser documentadas</t>
  </si>
  <si>
    <t>Campos de entrada por defecto</t>
  </si>
  <si>
    <t>¿Qué proporción de campos de entrada que podrían tener valores por defecto se rellenan automáticamente con valores por defecto?</t>
  </si>
  <si>
    <t>A = Número de campos de entrada cuyos valores por defecto se han rellenado automáticamente durante la operación</t>
  </si>
  <si>
    <t>B = Número de campos de entrada que pueden tener valores por defecto</t>
  </si>
  <si>
    <t>Comprensión de los mensajes de error</t>
  </si>
  <si>
    <t>¿Qué proporción de los mensajes de error indican la razón por la que se produjo el error y cómo solucionarlo?</t>
  </si>
  <si>
    <t>A = Número de mensajes de error que indican el motivo de la aparición y sugieren las formas de resolución cuando es posible</t>
  </si>
  <si>
    <t>B = Número de mensajes de error implementados</t>
  </si>
  <si>
    <t>Interfaz de usuario autoexplicativa</t>
  </si>
  <si>
    <t>¿Qué proporción de elementos de información y pasos presentados al usuario permiten que un usuario nuevo realice tareas comunes sin estudios o capacitación previos o sin buscar ayuda externa?</t>
  </si>
  <si>
    <t>A = Número de elementos de información y pasos que se presentan de manera que el usuario pueda entender</t>
  </si>
  <si>
    <t>B = Número de elementos de información y pasos necesarios para completar tareas comunes para un usuario nuevo</t>
  </si>
  <si>
    <t>Consistencia operativa</t>
  </si>
  <si>
    <t xml:space="preserve">
¿En qué medida las tareas interactivas tienen un comportamiento y una apariencia coherentes tanto dentro de la tarea como en tareas similares?</t>
  </si>
  <si>
    <t>A = Número de tareas interactivas específicas que se realizan de manera inconsistente</t>
  </si>
  <si>
    <t>B = Número de tareas interactivas específicas que deben ser coherentes</t>
  </si>
  <si>
    <t>Claridad de los mensajes</t>
  </si>
  <si>
    <t>¿Qué proporción de mensajes del sistema transmite el resultado o las instrucciones correctos al usuario?</t>
  </si>
  <si>
    <t>A = Número de mensajes que transmiten el resultado o las instrucciones correctos al usuario</t>
  </si>
  <si>
    <t>B = Número de mensajes implementados</t>
  </si>
  <si>
    <t>Personalización funcional</t>
  </si>
  <si>
    <t>¿Qué proporción de funciones y procedimientos operativos puede personalizar un usuario para su conveniencia?</t>
  </si>
  <si>
    <t>A = Número de funciones y procedimientos operativos que se pueden personalizar para la conveniencia del usuario</t>
  </si>
  <si>
    <t>B = Número de funciones y procedimientos operativos para los que los usuarios podrían beneficiarse de la personalización</t>
  </si>
  <si>
    <t>Personalización de la interfaz de usuario</t>
  </si>
  <si>
    <t>¿Qué proporción de elementos de la interfaz de usuario se pueden personalizar en apariencia?</t>
  </si>
  <si>
    <t>A = Número de elementos de la interfaz de usuario que se pueden personalizar</t>
  </si>
  <si>
    <t>B = Número de elementos de la interfaz de usuario que podrían beneficiarse de la personalización</t>
  </si>
  <si>
    <t>Capacidad de monitorización</t>
  </si>
  <si>
    <t>¿Qué proporción de estados de función se pueden monitorear durante el funcionamiento?</t>
  </si>
  <si>
    <t xml:space="preserve">A = Número de funciones con capacidad de monitorización de estado
</t>
  </si>
  <si>
    <t>B = Número de funciones que podrían beneficiarse de la capacidad de monitorización</t>
  </si>
  <si>
    <t>Capacidad de deshacer</t>
  </si>
  <si>
    <t>¿Qué proporción de las tareas que tienen una consecuencia significativa proporciona una opción de reconfirmación o capacidad de deshacer?</t>
  </si>
  <si>
    <t>A = Número de tareas que ofrecen la posibilidad de deshacer o solicitar la reconfirmación</t>
  </si>
  <si>
    <t xml:space="preserve">B = Número de tareas para las que los usuarios podrían beneficiarse de la posibilidad de reconfirmar o deshacer.
</t>
  </si>
  <si>
    <t xml:space="preserve">
Categorización comprensible de la información</t>
  </si>
  <si>
    <t>¿En qué medida el software organiza la información en categorías que son familiares para los usuarios previstos y convenientes para sus tareas?</t>
  </si>
  <si>
    <t>A = Número de estructuras de información que son familiares y convenientes para los usuarios previstos.</t>
  </si>
  <si>
    <t>B = Número de estructuras de información utilizadas</t>
  </si>
  <si>
    <t>Consistencia de apariencia</t>
  </si>
  <si>
    <t>¿Qué proporción de interfaces de usuario con elementos similares tiene una apariencia similar?</t>
  </si>
  <si>
    <t>A = Número de interfaces de usuario con elementos similares pero con diferentes apariencias</t>
  </si>
  <si>
    <t>B = Número de interfaces de usuario con elementos similares</t>
  </si>
  <si>
    <t xml:space="preserve">Soporte de dispositivos de entrada
</t>
  </si>
  <si>
    <t>¿En qué medida pueden iniciarse las tareas mediante todas las modalidades de entrada apropiadas (como teclado, mouse o voz)?</t>
  </si>
  <si>
    <t>A = Número de tareas que pueden iniciarse mediante todas las modalidades de entrada apropiadas</t>
  </si>
  <si>
    <t>B = Número de tareas admitidas por el sistema</t>
  </si>
  <si>
    <t>Evitación de errores de operación del usuario</t>
  </si>
  <si>
    <t>¿Qué parte de las acciones y entradas del usuario están protegidas contra las causas de un mal funcionamiento del sistema?</t>
  </si>
  <si>
    <t>A = Número de acciones y entradas del usuario que están protegidas de causar cualquier mal funcionamiento del sistema.</t>
  </si>
  <si>
    <t>B = Número de acciones y entradas del usuario que podrían protegerse para que no provoquen un mal funcionamiento del sistema.</t>
  </si>
  <si>
    <t>Corrección de errores de entrada del usuario</t>
  </si>
  <si>
    <t>¿En qué medida proporciona el sistema un valor correcto sugerido para los errores de entrada de usuario detectados con una causa identificable?</t>
  </si>
  <si>
    <t>A = Número de errores de entrada para los que el sistema proporciona un valor correcto sugerido</t>
  </si>
  <si>
    <t>B = Número de errores de entrada detectados</t>
  </si>
  <si>
    <t>Recuperación de errores del usuario</t>
  </si>
  <si>
    <t>¿Qué proporción de errores de usuario puede corregir o recuperar el sistema?</t>
  </si>
  <si>
    <t>A = Número de errores de usuario que están diseñados y probados para ser recuperados por el sistema.</t>
  </si>
  <si>
    <t>B = Número de errores de usuario detectados que pueden ocurrir durante el funcionamiento</t>
  </si>
  <si>
    <t>Accesibilidad para usuarios con discapacidades</t>
  </si>
  <si>
    <t>¿En qué medida los usuarios potenciales con discapacidades específicas pueden utilizar el sistema con éxito (con tecnología de asistencia, si procede)?</t>
  </si>
  <si>
    <t>A = Número de funciones que pueden utilizar con éxito los usuarios con una discapacidad específica</t>
  </si>
  <si>
    <t>B = Número de funciones aplicadas</t>
  </si>
  <si>
    <t>Adecuación de los idiomas admitidos</t>
  </si>
  <si>
    <t>¿Qué proporción de idiomas necesarios se admite?</t>
  </si>
  <si>
    <t>A = Número de idiomas realmente admitidos</t>
  </si>
  <si>
    <t>B = Número de idiomas que necesitan ser admitidos</t>
  </si>
  <si>
    <t>Control de acceso</t>
  </si>
  <si>
    <t>¿Qué proporción de datos confidenciales están protegidos de accesos no autorizados?</t>
  </si>
  <si>
    <t>A = Número de datos confidenciales a los que se puede acceder sin autorización</t>
  </si>
  <si>
    <t xml:space="preserve">B = Número de datos que requieren control de acceso
</t>
  </si>
  <si>
    <t>Corrección del cifrado de datos</t>
  </si>
  <si>
    <t>¿Qué tan correctamente se implementa el cifrado / descifrado de elementos de datos como se indica en la especificación de requerimientos?</t>
  </si>
  <si>
    <t>A = Número de elementos de datos cifrados / descifrados correctamente</t>
  </si>
  <si>
    <t>B = Número de elementos de datos que requieren cifrado / descifrado</t>
  </si>
  <si>
    <t>Fuerza de los algoritmos criptográficos</t>
  </si>
  <si>
    <t>¿Qué proporción de algoritmos criptográficos ha sido bien examinada?</t>
  </si>
  <si>
    <t>A = Número de algoritmos criptográficos rotos o de riesgo inaceptable en uso</t>
  </si>
  <si>
    <t>B = Número de algoritmos criptográficos utilizados</t>
  </si>
  <si>
    <t>Integridad de los datos</t>
  </si>
  <si>
    <t>Prevención de corrupción de datos internos</t>
  </si>
  <si>
    <t>¿En qué medida se evita la corrupción o modificación de datos por acceso no autorizado?</t>
  </si>
  <si>
    <t>A = Número de veces que los datos están realmente dañados por un acceso no autorizado</t>
  </si>
  <si>
    <t>B = Número de elementos de datos para los que se debe evitar la corrupción o modificación de datos</t>
  </si>
  <si>
    <t>¿En qué medida se implementan los métodos de prevención disponibles para la corrupción de datos?</t>
  </si>
  <si>
    <t>A = Número de métodos de prevención de corrupción de datos realmente implementados</t>
  </si>
  <si>
    <t>B = Número de métodos de prevención de corrupción de datos disponibles y recomendados</t>
  </si>
  <si>
    <t>Prevención de desbordamiento de búfer</t>
  </si>
  <si>
    <t>¿Qué parte de los accesos a la memoria con la entrada del usuario en los módulos de software se ha realizado con la verificación de límites para evitar el desbordamiento del búfer?</t>
  </si>
  <si>
    <t>A = Número de accesos a la memoria con la entrada del usuario que se comprueban los límites</t>
  </si>
  <si>
    <t>B = Número de accesos a memoria con entrada de usuario en módulos de software</t>
  </si>
  <si>
    <t>Uso de firma digital</t>
  </si>
  <si>
    <t>¿Qué proporción de eventos que requieren no repudio se procesan mediante firma digital?</t>
  </si>
  <si>
    <t>A = Número de eventos que garantizan el no repudio mediante firma digital</t>
  </si>
  <si>
    <t>B = Número de eventos que requieren no repudio mediante firma digital</t>
  </si>
  <si>
    <t>¿Qué tan completa es la pista de auditoría sobre el acceso del usuario al sistema o los datos?</t>
  </si>
  <si>
    <t>A = Número de accesos registrados en todos los logs</t>
  </si>
  <si>
    <t>B = Número de accesos al sistema o datos realmente probados</t>
  </si>
  <si>
    <t>Retención de registros del sistema</t>
  </si>
  <si>
    <t>¿Durante qué porcentaje del período de retención requerido se conserva el log del sistema en un almacenamiento estable?</t>
  </si>
  <si>
    <t>A = Duración durante la cual el log del sistema se conserva realmente en un almacenamiento estable</t>
  </si>
  <si>
    <t>B = Período de retención especificado para mantener el log del sistema en un almacenamiento estable</t>
  </si>
  <si>
    <t>Suficiencia del mecanismo de autenticación</t>
  </si>
  <si>
    <t>¿En qué medida el sistema autentifica la identidad de un sujeto?</t>
  </si>
  <si>
    <t>A = Número de mecanismos de autenticación proporcionados (por ejemplo, ID de usuario/contraseña o tarjeta IC)</t>
  </si>
  <si>
    <t>B = Número de mecanismos de autenticación especificados</t>
  </si>
  <si>
    <t>Conformidad de las normas de autenticación</t>
  </si>
  <si>
    <t>¿Qué proporción de las normas de autentificación requeridas se establece?</t>
  </si>
  <si>
    <t>A = Número de reglas de autenticación aplicadas</t>
  </si>
  <si>
    <t xml:space="preserve">B = Número de reglas de autenticación especificadas
</t>
  </si>
  <si>
    <t>Completitud de la pista de auditoría del usuario</t>
  </si>
  <si>
    <t>MÉTRICA</t>
  </si>
  <si>
    <t>RESULTADO DEL ANÁLISIS DE LA CALIDAD EXTERNA DE UN PRODUCTO EN UNA EMPRESA DE DESARROLLO DE SOFTWARE UTILIZANDO LA NORMA ISO/IEC 25000</t>
  </si>
  <si>
    <t>CALIDAD</t>
  </si>
  <si>
    <t>CALIDAD DEL SISTEMA</t>
  </si>
  <si>
    <t>ACEPTABILIDAD</t>
  </si>
  <si>
    <t>NIVEL DE SATISFACCIÓN</t>
  </si>
  <si>
    <t>DATOS DEL PRODUCTO DE SOFTWARE A EVALUAR</t>
  </si>
  <si>
    <t>Tareas completadas</t>
  </si>
  <si>
    <t>Ef-1G</t>
  </si>
  <si>
    <t>La proporción de tareas que
se completan correctamente sin
asistencia</t>
  </si>
  <si>
    <t>A = Número de tareas únicas completadas</t>
  </si>
  <si>
    <t>B = Número total de tareas únicas intentadas</t>
  </si>
  <si>
    <t>Ef-3-GF</t>
  </si>
  <si>
    <t>Errores en una tarea</t>
  </si>
  <si>
    <t>Efectividad</t>
  </si>
  <si>
    <t>El número de errores cometidos por el usuario durante una tarea</t>
  </si>
  <si>
    <t>A = Número de errores cometidos por el usuario durante una tarea</t>
  </si>
  <si>
    <t>Ef-4G</t>
  </si>
  <si>
    <t>Tareas con errores</t>
  </si>
  <si>
    <t>Proporción de tareas en las que el usuario cometió errores</t>
  </si>
  <si>
    <t>A = Número de tareas con errores</t>
  </si>
  <si>
    <t>B = Número total de tareas</t>
  </si>
  <si>
    <t>Ef-5-G</t>
  </si>
  <si>
    <t>Intensidad del error de tarea</t>
  </si>
  <si>
    <t>Proporción de usuarios que cometen un error</t>
  </si>
  <si>
    <t>A = Número de usuarios que cometen un error</t>
  </si>
  <si>
    <t>B = Número total de usuarios que realizan
la tarea</t>
  </si>
  <si>
    <t>Eficiencia</t>
  </si>
  <si>
    <t>Ey-1-G</t>
  </si>
  <si>
    <t>Tiempo de tarea</t>
  </si>
  <si>
    <t>El tiempo necesario para completar con éxito una tarea.</t>
  </si>
  <si>
    <t>A= Tiempo que le toma completar una tarea a un usuario normal</t>
  </si>
  <si>
    <t xml:space="preserve">B = Tiempo que le toma completar una tarea a un usuario experto </t>
  </si>
  <si>
    <t>Rentabilidad</t>
  </si>
  <si>
    <t>La rentabilidad del usuario.</t>
  </si>
  <si>
    <t>A = Costo total de realizar la tarea</t>
  </si>
  <si>
    <t>B = Número de objetivos alcanzados</t>
  </si>
  <si>
    <t>Relación de tiempo productivo</t>
  </si>
  <si>
    <t>La proporción de tiempo que el usuario está realizando acciones productivas.</t>
  </si>
  <si>
    <t>X = Ta/Tb</t>
  </si>
  <si>
    <t>Ta = tiempo productivo = tiempo necesario para completar la tarea - tiempo dedicado a obtener ayuda o asistencia - tiempo necesario para recuperarse de errores - tiempo necesario para buscar ineficaz</t>
  </si>
  <si>
    <t>Tb = tiempo de la tarea</t>
  </si>
  <si>
    <t>Ta =</t>
  </si>
  <si>
    <t>Tb =</t>
  </si>
  <si>
    <t>Ey-3-S</t>
  </si>
  <si>
    <t>Ey-4-S</t>
  </si>
  <si>
    <t>Ey-5-S</t>
  </si>
  <si>
    <t>Acciones innecesarias</t>
  </si>
  <si>
    <t>La proporción de acciones realizadas por el usuario que no fueron necesarias para lograr la tarea.</t>
  </si>
  <si>
    <t>A = Número de acciones que realmente no fueron necesarias para lograr la tarea.</t>
  </si>
  <si>
    <t>B = Número de acciones realizadas por el usuario</t>
  </si>
  <si>
    <t>Ey-6-S</t>
  </si>
  <si>
    <t>Consecuencias de la fatiga</t>
  </si>
  <si>
    <t>La disminución del rendimiento humano después del uso continuo.</t>
  </si>
  <si>
    <t>A = rendimiento actual</t>
  </si>
  <si>
    <t>B = rendimiento inicial</t>
  </si>
  <si>
    <t>Satisfacción</t>
  </si>
  <si>
    <t>SUs-1-G</t>
  </si>
  <si>
    <t>Satisfacción general</t>
  </si>
  <si>
    <t>A=    Numero de preguntas con respuesta satisfactorias</t>
  </si>
  <si>
    <t>B = Número total de preguntas realizadas en el cuestionario</t>
  </si>
  <si>
    <t>La satisfacción general del usuario. (Questionario)</t>
  </si>
  <si>
    <t>Medidas generales de satisfacción</t>
  </si>
  <si>
    <t>Medidas de utilidad</t>
  </si>
  <si>
    <t>A=  Número de veces que se utilizan las funciones/sistemas del software</t>
  </si>
  <si>
    <t>B=  Número de veces que están destinados a ser usados</t>
  </si>
  <si>
    <t>SUs-3-G</t>
  </si>
  <si>
    <t>Uso discrecional</t>
  </si>
  <si>
    <t>La proporción de usuarios potenciales que eligen utilizar un sistema o función.</t>
  </si>
  <si>
    <t>Utilización de funciones</t>
  </si>
  <si>
    <t>SUs-4-G</t>
  </si>
  <si>
    <t>La proporción de un conjunto identificado de usuarios del sistema que utilizan una función en particular.</t>
  </si>
  <si>
    <t>A = Número de usuarios que utilizan una función en particular</t>
  </si>
  <si>
    <t>B = Número de usuarios en un conjunto identificado de usuarios del sistema</t>
  </si>
  <si>
    <t>SUs-5-G</t>
  </si>
  <si>
    <t>Proporción de usuarios que se quejan</t>
  </si>
  <si>
    <t>La proporción de usuarios que presentan quejas</t>
  </si>
  <si>
    <t>A = Número de usuarios que se quejan</t>
  </si>
  <si>
    <t>B = Número de usuarios que utilizan el sistema</t>
  </si>
  <si>
    <t>SUs- 6-G</t>
  </si>
  <si>
    <t>Proporción de quejas de usuarios sobre una característica en particular</t>
  </si>
  <si>
    <t>La proporción de quejas de los usuarios sobre una característica en particular.</t>
  </si>
  <si>
    <t>A = Número de quejas de los usuarios por una característica en particular</t>
  </si>
  <si>
    <t>B = Número total de quejas de usuarios sobre funciones</t>
  </si>
  <si>
    <t>Medidas de confianza</t>
  </si>
  <si>
    <t>STr-1-G</t>
  </si>
  <si>
    <t>Confianza del usuario</t>
  </si>
  <si>
    <t>A = Número de preguntas con respuesta satisfactorias</t>
  </si>
  <si>
    <t>(Experiencia de usuario) medidas de placer</t>
  </si>
  <si>
    <t>SPl-1-G</t>
  </si>
  <si>
    <t>Placer del usuario</t>
  </si>
  <si>
    <t>Medidas de comodidad (ergonómicas)</t>
  </si>
  <si>
    <t>Comodidad física</t>
  </si>
  <si>
    <t>Hasta qué punto el usuario confía en el sistema (Questionario).</t>
  </si>
  <si>
    <t>El grado en el que el usuario obtiene placer en comparación con la media de este tipo de sistema (Questionario).</t>
  </si>
  <si>
    <t>El grado de comodidad del usuario en comparación con la media de este tipo de sistema (Questionario).</t>
  </si>
  <si>
    <t>Estética de las interfaces de usuario</t>
  </si>
  <si>
    <t>B = Número de acciones realizadas por el usuario durante una tarea.</t>
  </si>
  <si>
    <t>A</t>
  </si>
  <si>
    <t>B</t>
  </si>
  <si>
    <t>NA</t>
  </si>
  <si>
    <t>#</t>
  </si>
  <si>
    <t>Nombre de la métrica</t>
  </si>
  <si>
    <t>Descripción de la métrica</t>
  </si>
  <si>
    <t xml:space="preserve">Medición </t>
  </si>
  <si>
    <t>Análisis de la medición</t>
  </si>
  <si>
    <t>Esfuerzo total estimado del Sprint 1</t>
  </si>
  <si>
    <t>Esfuerzo total real  del Sprint 1</t>
  </si>
  <si>
    <t>Porcentaje de retrabajo del Sprint 1</t>
  </si>
  <si>
    <t xml:space="preserve">Total de tareas del Sprint 1 </t>
  </si>
  <si>
    <t>Total de incidencias del Sprint 1</t>
  </si>
  <si>
    <t>Total de pruebas del Sprint 1</t>
  </si>
  <si>
    <t>Total de defectos encontrados en el producto en el Sprint 1</t>
  </si>
  <si>
    <t>Total de defectos eliminados en el Sprint 1</t>
  </si>
  <si>
    <t>Sprint Velocity</t>
  </si>
  <si>
    <t>Total de Daily Scrum Meetings 
realizados</t>
  </si>
  <si>
    <t>Total de Daily Scrum Meetings de 
duración menor o igual a 20 minutos</t>
  </si>
  <si>
    <t>Total de Daily Scrum Meetings 
que iniciaron puntualmente</t>
  </si>
  <si>
    <t>Descripción de la funcionalidad del producto 
(mínimo 200 palabras).</t>
  </si>
  <si>
    <t>MATRIZ DE CALIDAD EXTERNA PARA EVALUAR PRODUCTOS DE SOFTWARE EN EMPRESAS DE DESARROLLO DE SOFTWARE QUE UTILIZAN EL ESTÁNDAR ISO / IEC 25010</t>
  </si>
  <si>
    <t>JUSTIFICACIÓN</t>
  </si>
  <si>
    <t>YES</t>
  </si>
  <si>
    <t>X = B/A</t>
  </si>
  <si>
    <t>La mayoría de tareas unicas son completadas de forma exitosa sin la necesidad de recibir asistencia.</t>
  </si>
  <si>
    <t>El número de errores cometidos por los usuarios durante una tarea en especifica fue bastante bajo, esto debido a que el sistema es bastante intuitivo.</t>
  </si>
  <si>
    <t>La mayoría de usuarios comenten errores al realizar una determinada tarea debido a la complejidad y poca descripción que presenta el sistema.</t>
  </si>
  <si>
    <t>No existe mucha diferencia entre la cantidad de tiempo que le toma a un usuario normal versus un usuario experto debido a que el sistema es facil de usar.</t>
  </si>
  <si>
    <t>Existen muchas acciones que realmente no son necesarias para lograr el cumplimiento de la tarea.</t>
  </si>
  <si>
    <t>La mayoria de los usuarios se sienten satisfechos con el sistema, solo un pequeño porcentaje realizó varias sugerencias de posibles mejoras y mostraron insatisfacción al utilizar el sistema</t>
  </si>
  <si>
    <t>Los usuarios no utilizan determinadas funciones del sistema debido a que el proceso es un poco extenso y toma algo de tiempo en realizarlo.</t>
  </si>
  <si>
    <t xml:space="preserve">No hay mucha diferencia entre el número de escenarios de uso del producto y los escenarios descritos en la documentación por lo cual se observa que los escenarios de uso del producto están alineados a lo que se menciona en la documentación del producto. </t>
  </si>
  <si>
    <t>Son pocas las tareas que cuentan con funciones de demostración, muchas de estas tareas podrían beneficiarse si se implementan adecuadamente funciones de demostración.</t>
  </si>
  <si>
    <t>El 90% de los datos están protegidos y no se permite el acceso no autorizado.</t>
  </si>
  <si>
    <t>Aunque existe un alto número de datos cifrados, la gran mayoría de estos no están cifrados correctamente.</t>
  </si>
  <si>
    <r>
      <t xml:space="preserve">Esta hoja es un ejemplo de como debe de llenar la matriz de </t>
    </r>
    <r>
      <rPr>
        <b/>
        <sz val="24"/>
        <color theme="1"/>
        <rFont val="Times New Roman"/>
        <family val="1"/>
      </rPr>
      <t>MÉTRICAS DEL PRODUCTO.</t>
    </r>
  </si>
  <si>
    <t>En esta hoja deberá constar los resultados de las pruebas automatizadas con capturas de pantallas y análisis obtenidos de las herramientas utilizadas</t>
  </si>
  <si>
    <t>Nombre del producto desarrollado.</t>
  </si>
  <si>
    <t>Nombre del equipo de desarrollo.</t>
  </si>
  <si>
    <t>Número de integrantes del equipo de desarrollo.</t>
  </si>
  <si>
    <t>Nombre del equipo de evaluación de la cálidad.</t>
  </si>
  <si>
    <t>Tiempo estimado para la evaluación del producto.</t>
  </si>
  <si>
    <t>FCr-1-G</t>
  </si>
  <si>
    <t>Cobertura funcional</t>
  </si>
  <si>
    <t>¿Qué proporción de funciones proporciona los resultados correctos?</t>
  </si>
  <si>
    <t>X = 1 – A/B</t>
  </si>
  <si>
    <t>B = Número de funciones consideradas</t>
  </si>
  <si>
    <t>A = Número de funciones incorrectas</t>
  </si>
  <si>
    <t>FUNCIONALIDAD</t>
  </si>
  <si>
    <t>FCp-1-G</t>
  </si>
  <si>
    <t>¿Qué proporción de las funciones especificadas se ha implementado?</t>
  </si>
  <si>
    <t>A = Número de funciones faltantes</t>
  </si>
  <si>
    <t>B = Número de funciones especificadas</t>
  </si>
  <si>
    <t>Corrección funcional</t>
  </si>
  <si>
    <t>Integridad funcional</t>
  </si>
  <si>
    <t>Adecuación funcional</t>
  </si>
  <si>
    <t>FAp-1-G</t>
  </si>
  <si>
    <t>Idoneidad funcional del objetivo de uso</t>
  </si>
  <si>
    <t>¿Qué proporción de las funciones requeridas por el usuario proporciona un resultado apropiado para lograr un objetivo de uso específico?</t>
  </si>
  <si>
    <t>A = Número de funciones que faltan o son incorrectas entre las que se requieren para lograr un objetivo de uso específico</t>
  </si>
  <si>
    <t>B = Número de funciones necesarias para lograr un objetivo de uso específico</t>
  </si>
  <si>
    <t>Idoneidad funcional del sistema</t>
  </si>
  <si>
    <t>FAp-2-G</t>
  </si>
  <si>
    <t>¿Qué proporción de las funciones requeridas por los usuarios para lograr sus objetivos proporciona un resultado apropiado?</t>
  </si>
  <si>
    <t>Ai = Puntuación de idoneidad para el objetivo de uso i, es decir, el valor medido de FAp-1-G para el i-ésimo objetivo de uso específico</t>
  </si>
  <si>
    <t>n = Número de objetivos de uso</t>
  </si>
  <si>
    <t>Ai=</t>
  </si>
  <si>
    <t>N=</t>
  </si>
  <si>
    <t>¿Hasta qué punto las interfaces de usuario y el diseño general son estéticamente agradables en apariencia?</t>
  </si>
  <si>
    <t>A = Número de interfaces de pantalla que son estéticamente agradables para los usuarios en apariencia</t>
  </si>
  <si>
    <t>B = Número de interfaces de pantalla</t>
  </si>
  <si>
    <t>Acoplamiento de componentes</t>
  </si>
  <si>
    <t>Modularidad</t>
  </si>
  <si>
    <t>MMo-1-G</t>
  </si>
  <si>
    <t>¿Qué tan fuertes son los componentes independientes y 
cuántos componentes están libres de impactos de cambios en otros componentes en un sistema o programa de computadora?</t>
  </si>
  <si>
    <t>A = Número de componentes que se implementan con
 sin impacto en los demás</t>
  </si>
  <si>
    <t>B = Número de componentes especificados que deben ser independientes</t>
  </si>
  <si>
    <t>MMo-2-S</t>
  </si>
  <si>
    <t>¿Cuántos módulos de software tienen una 
complejidad ciclomática aceptable?</t>
  </si>
  <si>
    <t>X = 1– A/B</t>
  </si>
  <si>
    <t>A = Número de módulos de software que tienen una puntuación de complejidad ciclomática que supera el umbral especificado</t>
  </si>
  <si>
    <t>B = Número de módulos de software implementados</t>
  </si>
  <si>
    <t>Reutilización</t>
  </si>
  <si>
    <t>MRe-1-G</t>
  </si>
  <si>
    <t>¿Cuántos activos de un sistema 
se pueden reutilizar?</t>
  </si>
  <si>
    <t>A = Número de activos que están diseñados e implementados para ser reutilizables.</t>
  </si>
  <si>
    <t>B = Número de activos en un sistema</t>
  </si>
  <si>
    <t>Reutilización de activos</t>
  </si>
  <si>
    <t>MRe-2-S</t>
  </si>
  <si>
    <t>A = Número de módulos de software que cumplen con las reglas de codificación para un sistema específico</t>
  </si>
  <si>
    <t>Mantenibilidad</t>
  </si>
  <si>
    <t>Adecuación de la 
complejidad ciclomática</t>
  </si>
  <si>
    <t>Conformidad con las reglas 
de codificación</t>
  </si>
  <si>
    <t>¿Cuántos módulos se ajustan a las 
reglas de codificación requeridas?</t>
  </si>
  <si>
    <t>Portabilidad</t>
  </si>
  <si>
    <t>Adaptabilidad</t>
  </si>
  <si>
    <t>PAd-1-G</t>
  </si>
  <si>
    <t>¿Es el software o el sistema lo suficientemente 
capaz de adaptarse a diferentes entornos de hardware?</t>
  </si>
  <si>
    <t>A = Número de funciones que no se completaron o resultados que fueron insuficientes para cumplir con los requisitos durante las pruebas</t>
  </si>
  <si>
    <t>B = Número de funciones que se probaron en diferentes entornos de hardware</t>
  </si>
  <si>
    <t>Adaptabilidad a ambientes del hardware</t>
  </si>
  <si>
    <t>Adaptabilidad a ambientes del software</t>
  </si>
  <si>
    <t>PAd-2-G</t>
  </si>
  <si>
    <t>¿Es el software o el sistema lo suficientemente capaz de 
adaptarse a un entorno de software de sistema diferente?</t>
  </si>
  <si>
    <t>B = Número de funciones que se probaron en diferentes entornos de software del sistema</t>
  </si>
  <si>
    <t>PAd-3-S</t>
  </si>
  <si>
    <t>Adaptabilidad a ambientes operacionales</t>
  </si>
  <si>
    <t>¿Es el software o el sistema lo suficientemente capaz de 
adaptarse a diferentes entornos operativos?</t>
  </si>
  <si>
    <t>A = Número de funciones que no se completaron o resultados que fueron insuficientes para cumplir con los requisitos durante las pruebas operativas con el entorno del usuario.</t>
  </si>
  <si>
    <t>B = Número de funciones que se probaron en diferentes entornos operativos</t>
  </si>
  <si>
    <t>Confiabilidad</t>
  </si>
  <si>
    <t>Madurez</t>
  </si>
  <si>
    <t>RMa-4-S</t>
  </si>
  <si>
    <t>Cobertura de prueba</t>
  </si>
  <si>
    <t>¿Qué porcentaje de las capacidades del sistema o del software, los escenarios operativos o las 
funciones que se incluyen en sus conjuntos de pruebas asociados se realizan realmente?</t>
  </si>
  <si>
    <t>A = Número de capacidades del sistema o software, escenarios operativos o funciones que se realizan realmente</t>
  </si>
  <si>
    <t>B = Número de capacidades del sistema o software, escenarios operativos o funciones que se incluyen en sus conjuntos de pruebas asociados</t>
  </si>
  <si>
    <t>Evitación de fallas</t>
  </si>
  <si>
    <t>¿Qué proporción de patrones de fallas se ha 
controlado para evitar fallas críticas y graves?</t>
  </si>
  <si>
    <t>A = Número de ocurrencias de fallas críticas y graves evitadas (basado en casos de prueba)</t>
  </si>
  <si>
    <t>B = Número de casos de prueba ejecutados de patrón de falla (casi causando falla) durante la prueba</t>
  </si>
  <si>
    <t>RFt-1-G</t>
  </si>
  <si>
    <t>Tolerancia a fallos</t>
  </si>
  <si>
    <t>RRe-2-S</t>
  </si>
  <si>
    <t>Completitud de respaldo de datos</t>
  </si>
  <si>
    <t>¿Qué proporción de elementos de 
datos se respaldan con regularidad?</t>
  </si>
  <si>
    <t>A = Número de elementos de datos de los que se realiza una copia de seguridad con regularidad</t>
  </si>
  <si>
    <t>B = Número de elementos de datos que requieren copia de seguridad para la recuperación de errores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</si>
</sst>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8" x14ac:knownFonts="1">
    <font>
      <sz val="11"/>
      <color theme="1"/>
      <name val="Calibri"/>
      <family val="2"/>
      <scheme val="minor"/>
    </font>
    <font>
      <sz val="11"/>
      <color theme="1"/>
      <name val="Verdana"/>
      <family val="2"/>
    </font>
    <font>
      <b/>
      <sz val="11"/>
      <color theme="1"/>
      <name val="Verdana"/>
      <family val="2"/>
    </font>
    <font>
      <b/>
      <sz val="12"/>
      <color rgb="FFFF0000"/>
      <name val="Verdana"/>
      <family val="2"/>
    </font>
    <font>
      <b/>
      <sz val="11"/>
      <color theme="8"/>
      <name val="Verdana"/>
      <family val="2"/>
    </font>
    <font>
      <b/>
      <sz val="14"/>
      <color theme="8"/>
      <name val="Times New Roman"/>
      <family val="1"/>
    </font>
    <font>
      <sz val="14"/>
      <color theme="1"/>
      <name val="Times New Roman"/>
      <family val="1"/>
    </font>
    <font>
      <b/>
      <sz val="14"/>
      <color theme="1"/>
      <name val="Times New Roman"/>
      <family val="1"/>
    </font>
    <font>
      <sz val="14"/>
      <color rgb="FFFF0000"/>
      <name val="Times New Roman"/>
      <family val="1"/>
    </font>
    <font>
      <sz val="26"/>
      <color theme="1"/>
      <name val="Times New Roman"/>
      <family val="1"/>
    </font>
    <font>
      <sz val="36"/>
      <color theme="1"/>
      <name val="Times New Roman"/>
      <family val="1"/>
    </font>
    <font>
      <b/>
      <sz val="50"/>
      <color theme="1"/>
      <name val="Times New Roman"/>
      <family val="1"/>
    </font>
    <font>
      <b/>
      <sz val="11"/>
      <color theme="1"/>
      <name val="Calibri"/>
      <family val="2"/>
      <scheme val="minor"/>
    </font>
    <font>
      <sz val="12"/>
      <color theme="1"/>
      <name val="Calibri"/>
      <family val="2"/>
      <scheme val="minor"/>
    </font>
    <font>
      <b/>
      <sz val="18"/>
      <color theme="1"/>
      <name val="Calibri"/>
      <family val="2"/>
      <scheme val="minor"/>
    </font>
    <font>
      <sz val="24"/>
      <color theme="1"/>
      <name val="Times New Roman"/>
      <family val="1"/>
    </font>
    <font>
      <b/>
      <sz val="24"/>
      <color theme="1"/>
      <name val="Times New Roman"/>
      <family val="1"/>
    </font>
    <font>
      <b/>
      <sz val="14"/>
      <color theme="1"/>
      <name val="Calibri"/>
      <family val="2"/>
      <scheme val="minor"/>
    </font>
  </fonts>
  <fills count="5">
    <fill>
      <patternFill patternType="none"/>
    </fill>
    <fill>
      <patternFill patternType="gray125"/>
    </fill>
    <fill>
      <patternFill patternType="solid">
        <fgColor rgb="FFC6D9F1"/>
        <bgColor indexed="64"/>
      </patternFill>
    </fill>
    <fill>
      <patternFill patternType="solid">
        <fgColor theme="0"/>
        <bgColor indexed="64"/>
      </patternFill>
    </fill>
    <fill>
      <patternFill patternType="solid">
        <fgColor theme="4" tint="0.59999389629810485"/>
        <bgColor indexed="64"/>
      </patternFill>
    </fill>
  </fills>
  <borders count="32">
    <border>
      <left/>
      <right/>
      <top/>
      <bottom/>
      <diagonal/>
    </border>
    <border>
      <left/>
      <right/>
      <top style="medium">
        <color theme="4" tint="-0.249977111117893"/>
      </top>
      <bottom/>
      <diagonal/>
    </border>
    <border>
      <left style="medium">
        <color theme="8"/>
      </left>
      <right/>
      <top style="medium">
        <color theme="4" tint="-0.249977111117893"/>
      </top>
      <bottom/>
      <diagonal/>
    </border>
    <border>
      <left style="medium">
        <color theme="8"/>
      </left>
      <right/>
      <top/>
      <bottom/>
      <diagonal/>
    </border>
    <border>
      <left style="medium">
        <color theme="8"/>
      </left>
      <right style="medium">
        <color theme="8"/>
      </right>
      <top style="medium">
        <color theme="8"/>
      </top>
      <bottom style="medium">
        <color theme="8"/>
      </bottom>
      <diagonal/>
    </border>
    <border>
      <left style="medium">
        <color theme="8"/>
      </left>
      <right style="medium">
        <color theme="8"/>
      </right>
      <top style="medium">
        <color theme="8"/>
      </top>
      <bottom style="medium">
        <color theme="4" tint="-0.249977111117893"/>
      </bottom>
      <diagonal/>
    </border>
    <border>
      <left style="thin">
        <color indexed="64"/>
      </left>
      <right style="thin">
        <color indexed="64"/>
      </right>
      <top style="thin">
        <color indexed="64"/>
      </top>
      <bottom style="thin">
        <color indexed="64"/>
      </bottom>
      <diagonal/>
    </border>
    <border>
      <left style="medium">
        <color theme="8"/>
      </left>
      <right style="medium">
        <color theme="8"/>
      </right>
      <top style="medium">
        <color theme="8"/>
      </top>
      <bottom/>
      <diagonal/>
    </border>
    <border>
      <left style="medium">
        <color theme="8"/>
      </left>
      <right style="medium">
        <color theme="8"/>
      </right>
      <top/>
      <bottom/>
      <diagonal/>
    </border>
    <border>
      <left style="medium">
        <color theme="8"/>
      </left>
      <right style="medium">
        <color theme="8"/>
      </right>
      <top/>
      <bottom style="medium">
        <color theme="8"/>
      </bottom>
      <diagonal/>
    </border>
    <border>
      <left style="medium">
        <color theme="8"/>
      </left>
      <right/>
      <top style="medium">
        <color theme="8"/>
      </top>
      <bottom style="medium">
        <color theme="8"/>
      </bottom>
      <diagonal/>
    </border>
    <border>
      <left style="medium">
        <color theme="8"/>
      </left>
      <right/>
      <top style="medium">
        <color theme="8"/>
      </top>
      <bottom/>
      <diagonal/>
    </border>
    <border>
      <left style="medium">
        <color theme="8"/>
      </left>
      <right/>
      <top/>
      <bottom style="medium">
        <color theme="8"/>
      </bottom>
      <diagonal/>
    </border>
    <border>
      <left style="medium">
        <color theme="8"/>
      </left>
      <right/>
      <top style="medium">
        <color theme="8"/>
      </top>
      <bottom style="medium">
        <color theme="4" tint="-0.249977111117893"/>
      </bottom>
      <diagonal/>
    </border>
    <border>
      <left/>
      <right style="medium">
        <color theme="8"/>
      </right>
      <top/>
      <bottom/>
      <diagonal/>
    </border>
    <border>
      <left style="medium">
        <color theme="8"/>
      </left>
      <right style="thin">
        <color indexed="64"/>
      </right>
      <top style="medium">
        <color theme="8"/>
      </top>
      <bottom/>
      <diagonal/>
    </border>
    <border>
      <left style="medium">
        <color theme="8"/>
      </left>
      <right style="thin">
        <color indexed="64"/>
      </right>
      <top/>
      <bottom/>
      <diagonal/>
    </border>
    <border>
      <left style="medium">
        <color theme="8"/>
      </left>
      <right style="thin">
        <color indexed="64"/>
      </right>
      <top/>
      <bottom style="medium">
        <color theme="8"/>
      </bottom>
      <diagonal/>
    </border>
    <border>
      <left style="medium">
        <color theme="8"/>
      </left>
      <right style="medium">
        <color theme="8"/>
      </right>
      <top/>
      <bottom style="medium">
        <color theme="4" tint="-0.249977111117893"/>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theme="8"/>
      </right>
      <top style="thin">
        <color indexed="64"/>
      </top>
      <bottom/>
      <diagonal/>
    </border>
    <border>
      <left/>
      <right style="medium">
        <color theme="8"/>
      </right>
      <top/>
      <bottom style="thin">
        <color indexed="64"/>
      </bottom>
      <diagonal/>
    </border>
    <border>
      <left style="thin">
        <color indexed="64"/>
      </left>
      <right style="medium">
        <color theme="8"/>
      </right>
      <top style="thin">
        <color indexed="64"/>
      </top>
      <bottom/>
      <diagonal/>
    </border>
    <border>
      <left style="thin">
        <color indexed="64"/>
      </left>
      <right style="medium">
        <color theme="8"/>
      </right>
      <top/>
      <bottom/>
      <diagonal/>
    </border>
    <border>
      <left style="thin">
        <color indexed="64"/>
      </left>
      <right style="medium">
        <color theme="8"/>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s>
  <cellStyleXfs count="1">
    <xf numFmtId="0" fontId="0" fillId="0" borderId="0"/>
  </cellStyleXfs>
  <cellXfs count="162">
    <xf numFmtId="0" fontId="0" fillId="0" borderId="0" xfId="0"/>
    <xf numFmtId="0" fontId="2" fillId="0" borderId="4" xfId="0" applyFont="1" applyBorder="1" applyAlignment="1">
      <alignment horizontal="center" vertical="center" wrapText="1"/>
    </xf>
    <xf numFmtId="0" fontId="1" fillId="0" borderId="4" xfId="0" applyFont="1" applyBorder="1" applyAlignment="1">
      <alignment horizontal="center" vertical="center" wrapText="1"/>
    </xf>
    <xf numFmtId="2" fontId="1" fillId="0" borderId="4" xfId="0" applyNumberFormat="1" applyFont="1" applyBorder="1" applyAlignment="1">
      <alignment horizontal="center" vertical="center" wrapText="1"/>
    </xf>
    <xf numFmtId="0" fontId="3" fillId="0" borderId="4" xfId="0" applyFont="1" applyBorder="1" applyAlignment="1">
      <alignment horizontal="center" vertical="center" wrapText="1"/>
    </xf>
    <xf numFmtId="2" fontId="3" fillId="0" borderId="4" xfId="0" applyNumberFormat="1" applyFont="1" applyBorder="1" applyAlignment="1">
      <alignment horizontal="center" vertical="center" wrapText="1"/>
    </xf>
    <xf numFmtId="0" fontId="8" fillId="0" borderId="0" xfId="0" applyFont="1" applyBorder="1" applyAlignment="1">
      <alignment horizontal="center" vertical="center" wrapText="1"/>
    </xf>
    <xf numFmtId="0" fontId="8" fillId="0" borderId="0" xfId="0" applyFont="1" applyAlignment="1">
      <alignment horizontal="center" vertical="center" wrapText="1"/>
    </xf>
    <xf numFmtId="164" fontId="7" fillId="0" borderId="4" xfId="0" applyNumberFormat="1" applyFont="1" applyBorder="1" applyAlignment="1">
      <alignment horizontal="center" vertical="center" wrapText="1"/>
    </xf>
    <xf numFmtId="0" fontId="7" fillId="0" borderId="4" xfId="0" applyFont="1" applyBorder="1" applyAlignment="1" applyProtection="1">
      <alignment horizontal="center" vertical="center"/>
      <protection locked="0"/>
    </xf>
    <xf numFmtId="0" fontId="6" fillId="0" borderId="4" xfId="0" applyFont="1" applyBorder="1" applyAlignment="1" applyProtection="1">
      <alignment horizontal="center" vertical="center"/>
      <protection locked="0"/>
    </xf>
    <xf numFmtId="2" fontId="8" fillId="0" borderId="4" xfId="0" applyNumberFormat="1" applyFont="1" applyBorder="1" applyAlignment="1">
      <alignment horizontal="center" vertical="center"/>
    </xf>
    <xf numFmtId="0" fontId="6" fillId="0" borderId="0" xfId="0" applyFont="1" applyAlignment="1" applyProtection="1">
      <alignment horizontal="center" vertical="center"/>
      <protection locked="0"/>
    </xf>
    <xf numFmtId="0" fontId="6" fillId="0" borderId="4" xfId="0" applyFont="1" applyBorder="1" applyAlignment="1" applyProtection="1">
      <alignment horizontal="center" vertical="center" wrapText="1"/>
      <protection locked="0"/>
    </xf>
    <xf numFmtId="9" fontId="6" fillId="0" borderId="0" xfId="0" applyNumberFormat="1" applyFont="1" applyAlignment="1" applyProtection="1">
      <alignment horizontal="center" vertical="center"/>
      <protection locked="0"/>
    </xf>
    <xf numFmtId="0" fontId="6" fillId="0" borderId="0" xfId="0" applyFont="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164" fontId="7" fillId="0" borderId="4" xfId="0" applyNumberFormat="1" applyFont="1" applyBorder="1" applyAlignment="1">
      <alignment horizontal="center" vertical="center" wrapText="1"/>
    </xf>
    <xf numFmtId="164" fontId="7" fillId="0" borderId="4" xfId="0" applyNumberFormat="1"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164" fontId="7" fillId="0" borderId="4" xfId="0" applyNumberFormat="1" applyFont="1" applyBorder="1" applyAlignment="1" applyProtection="1">
      <alignment horizontal="center" vertical="center" wrapText="1"/>
      <protection locked="0"/>
    </xf>
    <xf numFmtId="0" fontId="6" fillId="0" borderId="4" xfId="0" applyFont="1" applyBorder="1" applyAlignment="1" applyProtection="1">
      <alignment horizontal="center" vertical="center"/>
      <protection locked="0"/>
    </xf>
    <xf numFmtId="164" fontId="7" fillId="0" borderId="4" xfId="0" applyNumberFormat="1" applyFont="1" applyBorder="1" applyAlignment="1">
      <alignment horizontal="center" vertical="center" wrapText="1"/>
    </xf>
    <xf numFmtId="0" fontId="8" fillId="0" borderId="0" xfId="0" applyFont="1" applyAlignment="1">
      <alignment horizontal="center" vertical="center" wrapText="1"/>
    </xf>
    <xf numFmtId="0" fontId="0" fillId="0" borderId="6" xfId="0" applyBorder="1"/>
    <xf numFmtId="0" fontId="12" fillId="0" borderId="6" xfId="0" applyFont="1" applyBorder="1"/>
    <xf numFmtId="164" fontId="6" fillId="0" borderId="4" xfId="0" applyNumberFormat="1" applyFont="1" applyBorder="1" applyAlignment="1">
      <alignment horizontal="center" vertical="center" wrapText="1"/>
    </xf>
    <xf numFmtId="164" fontId="6" fillId="0" borderId="9" xfId="0" applyNumberFormat="1" applyFont="1" applyBorder="1" applyAlignment="1">
      <alignment horizontal="center" vertical="center" wrapText="1"/>
    </xf>
    <xf numFmtId="0" fontId="6" fillId="0" borderId="9" xfId="0" applyFont="1" applyBorder="1" applyAlignment="1" applyProtection="1">
      <alignment horizontal="center" vertical="center" wrapText="1"/>
      <protection locked="0"/>
    </xf>
    <xf numFmtId="0" fontId="7" fillId="3" borderId="0" xfId="0" applyFont="1" applyFill="1" applyBorder="1" applyAlignment="1" applyProtection="1">
      <alignment horizontal="center" vertical="center" wrapText="1"/>
      <protection locked="0"/>
    </xf>
    <xf numFmtId="0" fontId="6" fillId="3" borderId="0" xfId="0" applyFont="1" applyFill="1" applyAlignment="1" applyProtection="1">
      <alignment horizontal="center" vertical="center"/>
      <protection locked="0"/>
    </xf>
    <xf numFmtId="0" fontId="6" fillId="3" borderId="9" xfId="0" applyFont="1" applyFill="1" applyBorder="1" applyAlignment="1" applyProtection="1">
      <alignment horizontal="center" vertical="center" wrapText="1"/>
      <protection locked="0"/>
    </xf>
    <xf numFmtId="0" fontId="7" fillId="3" borderId="0" xfId="0" applyFont="1" applyFill="1" applyBorder="1" applyAlignment="1" applyProtection="1">
      <alignment vertical="center" wrapText="1"/>
      <protection locked="0"/>
    </xf>
    <xf numFmtId="0" fontId="8" fillId="0" borderId="0" xfId="0" applyFont="1" applyBorder="1" applyAlignment="1">
      <alignment horizontal="center" vertical="center" wrapText="1"/>
    </xf>
    <xf numFmtId="0" fontId="0" fillId="0" borderId="6" xfId="0" applyBorder="1" applyAlignment="1">
      <alignment wrapText="1"/>
    </xf>
    <xf numFmtId="0" fontId="6" fillId="0" borderId="4" xfId="0" applyFont="1" applyBorder="1" applyAlignment="1" applyProtection="1">
      <alignment horizontal="center" vertical="center" wrapText="1"/>
      <protection locked="0"/>
    </xf>
    <xf numFmtId="0" fontId="9" fillId="0" borderId="0" xfId="0" applyFont="1" applyAlignment="1" applyProtection="1">
      <alignment horizontal="center" vertical="center"/>
      <protection locked="0"/>
    </xf>
    <xf numFmtId="2" fontId="7" fillId="0" borderId="4" xfId="0" applyNumberFormat="1" applyFont="1" applyBorder="1" applyAlignment="1" applyProtection="1">
      <alignment horizontal="center" vertical="center" wrapText="1"/>
      <protection locked="0"/>
    </xf>
    <xf numFmtId="1" fontId="8" fillId="0" borderId="4" xfId="0" applyNumberFormat="1" applyFont="1" applyBorder="1" applyAlignment="1">
      <alignment horizontal="center" vertical="center"/>
    </xf>
    <xf numFmtId="1" fontId="6" fillId="0" borderId="4" xfId="0" applyNumberFormat="1" applyFont="1" applyBorder="1" applyAlignment="1" applyProtection="1">
      <alignment horizontal="center" vertical="center" wrapText="1"/>
      <protection locked="0"/>
    </xf>
    <xf numFmtId="0" fontId="17" fillId="0" borderId="0" xfId="0" applyFont="1" applyAlignment="1">
      <alignment wrapText="1"/>
    </xf>
    <xf numFmtId="164" fontId="7" fillId="0" borderId="4" xfId="0" applyNumberFormat="1" applyFont="1" applyBorder="1" applyAlignment="1" applyProtection="1">
      <alignment horizontal="center" vertical="center" wrapText="1"/>
      <protection locked="0"/>
    </xf>
    <xf numFmtId="0" fontId="0" fillId="0" borderId="6" xfId="0" applyBorder="1" applyProtection="1">
      <protection locked="0"/>
    </xf>
    <xf numFmtId="0" fontId="13" fillId="0" borderId="6" xfId="0" applyFont="1" applyBorder="1" applyProtection="1"/>
    <xf numFmtId="0" fontId="13" fillId="0" borderId="6" xfId="0" applyFont="1" applyBorder="1" applyAlignment="1" applyProtection="1">
      <alignment horizontal="left"/>
    </xf>
    <xf numFmtId="0" fontId="13" fillId="0" borderId="6" xfId="0" applyFont="1" applyBorder="1" applyAlignment="1" applyProtection="1">
      <alignment horizontal="left" vertical="top" wrapText="1"/>
    </xf>
    <xf numFmtId="0" fontId="0" fillId="0" borderId="6" xfId="0" applyBorder="1" applyProtection="1"/>
    <xf numFmtId="0" fontId="0" fillId="0" borderId="6" xfId="0" applyBorder="1" applyAlignment="1" applyProtection="1">
      <alignment wrapText="1"/>
      <protection locked="0"/>
    </xf>
    <xf numFmtId="0" fontId="6" fillId="0" borderId="0" xfId="0" applyFont="1" applyFill="1" applyAlignment="1" applyProtection="1">
      <alignment horizontal="center" vertical="center"/>
      <protection locked="0"/>
    </xf>
    <xf numFmtId="0" fontId="7" fillId="0" borderId="4" xfId="0" applyFont="1" applyFill="1" applyBorder="1" applyAlignment="1" applyProtection="1">
      <alignment horizontal="center" vertical="center" wrapText="1"/>
      <protection locked="0"/>
    </xf>
    <xf numFmtId="0" fontId="7" fillId="0" borderId="0" xfId="0" applyFont="1" applyFill="1" applyBorder="1" applyAlignment="1" applyProtection="1">
      <alignment vertical="center" wrapText="1"/>
      <protection locked="0"/>
    </xf>
    <xf numFmtId="0" fontId="6" fillId="0" borderId="9" xfId="0" applyFont="1" applyFill="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protection locked="0"/>
    </xf>
    <xf numFmtId="0" fontId="14" fillId="0" borderId="6" xfId="0" applyFont="1" applyBorder="1" applyAlignment="1" applyProtection="1">
      <alignment horizontal="center"/>
      <protection locked="0"/>
    </xf>
    <xf numFmtId="2" fontId="9" fillId="3" borderId="4" xfId="0" applyNumberFormat="1" applyFont="1" applyFill="1" applyBorder="1" applyAlignment="1">
      <alignment horizontal="center" vertical="center"/>
    </xf>
    <xf numFmtId="2" fontId="9" fillId="3" borderId="5" xfId="0" applyNumberFormat="1" applyFont="1" applyFill="1" applyBorder="1" applyAlignment="1">
      <alignment horizontal="center" vertical="center"/>
    </xf>
    <xf numFmtId="0" fontId="6" fillId="0" borderId="4" xfId="0" applyFont="1" applyBorder="1" applyAlignment="1" applyProtection="1">
      <alignment horizontal="center" vertical="center" wrapText="1"/>
      <protection locked="0"/>
    </xf>
    <xf numFmtId="164" fontId="7" fillId="0" borderId="4" xfId="0" applyNumberFormat="1" applyFont="1" applyBorder="1" applyAlignment="1" applyProtection="1">
      <alignment horizontal="center" vertical="center" wrapText="1"/>
      <protection locked="0"/>
    </xf>
    <xf numFmtId="0" fontId="7" fillId="0" borderId="4" xfId="0" applyFont="1" applyBorder="1" applyAlignment="1" applyProtection="1">
      <alignment horizontal="center" vertical="center" wrapText="1"/>
      <protection locked="0"/>
    </xf>
    <xf numFmtId="164" fontId="7" fillId="0" borderId="7" xfId="0" applyNumberFormat="1" applyFont="1" applyBorder="1" applyAlignment="1" applyProtection="1">
      <alignment horizontal="center" vertical="center" wrapText="1"/>
      <protection locked="0"/>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7" fillId="2" borderId="4" xfId="0" applyFont="1" applyFill="1" applyBorder="1" applyAlignment="1" applyProtection="1">
      <alignment horizontal="center" vertical="center" wrapText="1"/>
      <protection locked="0"/>
    </xf>
    <xf numFmtId="0" fontId="7" fillId="2" borderId="10"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7" fillId="3" borderId="7" xfId="0" applyFont="1" applyFill="1" applyBorder="1" applyAlignment="1" applyProtection="1">
      <alignment horizontal="center" vertical="center" wrapText="1"/>
      <protection locked="0"/>
    </xf>
    <xf numFmtId="0" fontId="7" fillId="3" borderId="8" xfId="0" applyFont="1" applyFill="1" applyBorder="1" applyAlignment="1" applyProtection="1">
      <alignment horizontal="center" vertical="center" wrapText="1"/>
      <protection locked="0"/>
    </xf>
    <xf numFmtId="0" fontId="7" fillId="3" borderId="9" xfId="0" applyFont="1" applyFill="1" applyBorder="1" applyAlignment="1" applyProtection="1">
      <alignment horizontal="center" vertical="center" wrapText="1"/>
      <protection locked="0"/>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4" xfId="0" applyFont="1" applyBorder="1" applyAlignment="1" applyProtection="1">
      <alignment horizontal="center" vertical="center"/>
      <protection locked="0"/>
    </xf>
    <xf numFmtId="0" fontId="6" fillId="0" borderId="5" xfId="0" applyFont="1" applyBorder="1" applyAlignment="1" applyProtection="1">
      <alignment horizontal="center" vertical="center" wrapText="1"/>
      <protection locked="0"/>
    </xf>
    <xf numFmtId="0" fontId="6" fillId="0" borderId="9" xfId="0" applyFont="1" applyBorder="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7" fillId="0" borderId="9" xfId="0" applyFont="1" applyBorder="1" applyAlignment="1" applyProtection="1">
      <alignment horizontal="center" vertical="center" wrapText="1"/>
      <protection locked="0"/>
    </xf>
    <xf numFmtId="164" fontId="7" fillId="0" borderId="4" xfId="0" applyNumberFormat="1" applyFont="1" applyBorder="1" applyAlignment="1">
      <alignment horizontal="center" vertical="center" wrapText="1"/>
    </xf>
    <xf numFmtId="0" fontId="6" fillId="0" borderId="7" xfId="0" applyFont="1" applyBorder="1" applyAlignment="1" applyProtection="1">
      <alignment horizontal="center" vertical="center" wrapText="1"/>
      <protection locked="0"/>
    </xf>
    <xf numFmtId="0" fontId="6" fillId="0" borderId="8" xfId="0" applyFont="1" applyBorder="1" applyAlignment="1" applyProtection="1">
      <alignment horizontal="center" vertical="center" wrapText="1"/>
      <protection locked="0"/>
    </xf>
    <xf numFmtId="0" fontId="7" fillId="0" borderId="5" xfId="0" applyFont="1" applyBorder="1" applyAlignment="1" applyProtection="1">
      <alignment horizontal="center" vertical="center" wrapText="1"/>
      <protection locked="0"/>
    </xf>
    <xf numFmtId="2" fontId="10" fillId="0" borderId="4" xfId="0" applyNumberFormat="1" applyFont="1" applyBorder="1" applyAlignment="1">
      <alignment horizontal="center" vertical="center"/>
    </xf>
    <xf numFmtId="0" fontId="10" fillId="0" borderId="4" xfId="0" applyFont="1" applyBorder="1" applyAlignment="1">
      <alignment horizontal="center" vertical="center"/>
    </xf>
    <xf numFmtId="0" fontId="10" fillId="0" borderId="4" xfId="0" applyFont="1" applyBorder="1" applyAlignment="1" applyProtection="1">
      <alignment horizontal="center" vertical="center"/>
      <protection locked="0"/>
    </xf>
    <xf numFmtId="9" fontId="10" fillId="0" borderId="4" xfId="0" applyNumberFormat="1" applyFont="1" applyBorder="1" applyAlignment="1" applyProtection="1">
      <alignment horizontal="center" vertical="center"/>
      <protection locked="0"/>
    </xf>
    <xf numFmtId="2" fontId="10" fillId="0" borderId="10" xfId="0" applyNumberFormat="1"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Alignment="1">
      <alignment horizontal="center" vertical="center" wrapText="1"/>
    </xf>
    <xf numFmtId="0" fontId="10" fillId="0" borderId="5" xfId="0" applyFont="1" applyBorder="1" applyAlignment="1">
      <alignment horizontal="center" vertical="center"/>
    </xf>
    <xf numFmtId="0" fontId="10" fillId="0" borderId="5" xfId="0" applyFont="1" applyBorder="1" applyAlignment="1" applyProtection="1">
      <alignment horizontal="center" vertical="center"/>
      <protection locked="0"/>
    </xf>
    <xf numFmtId="164" fontId="7" fillId="0" borderId="7" xfId="0" applyNumberFormat="1" applyFont="1" applyBorder="1" applyAlignment="1">
      <alignment horizontal="center" vertical="center" wrapText="1"/>
    </xf>
    <xf numFmtId="164" fontId="7" fillId="0" borderId="8" xfId="0" applyNumberFormat="1" applyFont="1" applyBorder="1" applyAlignment="1">
      <alignment horizontal="center" vertical="center" wrapText="1"/>
    </xf>
    <xf numFmtId="164" fontId="7" fillId="0" borderId="9" xfId="0" applyNumberFormat="1" applyFont="1" applyBorder="1" applyAlignment="1">
      <alignment horizontal="center" vertical="center" wrapText="1"/>
    </xf>
    <xf numFmtId="164" fontId="6" fillId="0" borderId="7" xfId="0" applyNumberFormat="1" applyFont="1" applyBorder="1" applyAlignment="1">
      <alignment horizontal="center" vertical="center" wrapText="1"/>
    </xf>
    <xf numFmtId="164" fontId="6" fillId="0" borderId="8" xfId="0" applyNumberFormat="1" applyFont="1" applyBorder="1" applyAlignment="1">
      <alignment horizontal="center" vertical="center" wrapText="1"/>
    </xf>
    <xf numFmtId="164" fontId="6" fillId="0" borderId="9" xfId="0" applyNumberFormat="1" applyFont="1" applyBorder="1" applyAlignment="1">
      <alignment horizontal="center" vertical="center" wrapText="1"/>
    </xf>
    <xf numFmtId="0" fontId="6" fillId="0" borderId="7" xfId="0" applyFont="1" applyBorder="1" applyAlignment="1" applyProtection="1">
      <alignment horizontal="center" vertical="center"/>
      <protection locked="0"/>
    </xf>
    <xf numFmtId="0" fontId="6" fillId="0" borderId="8" xfId="0" applyFont="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7" fillId="2" borderId="2" xfId="0" applyFont="1" applyFill="1" applyBorder="1" applyAlignment="1" applyProtection="1">
      <alignment horizontal="center" vertical="center" wrapText="1"/>
      <protection locked="0"/>
    </xf>
    <xf numFmtId="0" fontId="7" fillId="2" borderId="1" xfId="0" applyFont="1" applyFill="1" applyBorder="1" applyAlignment="1" applyProtection="1">
      <alignment horizontal="center" vertical="center" wrapText="1"/>
      <protection locked="0"/>
    </xf>
    <xf numFmtId="0" fontId="7" fillId="2" borderId="14" xfId="0" applyFont="1" applyFill="1" applyBorder="1" applyAlignment="1" applyProtection="1">
      <alignment horizontal="center" vertical="center" wrapText="1"/>
      <protection locked="0"/>
    </xf>
    <xf numFmtId="0" fontId="6" fillId="0" borderId="5" xfId="0" applyFont="1" applyBorder="1" applyAlignment="1" applyProtection="1">
      <alignment horizontal="center" vertical="center"/>
      <protection locked="0"/>
    </xf>
    <xf numFmtId="2" fontId="10" fillId="0" borderId="13" xfId="0" applyNumberFormat="1" applyFont="1" applyBorder="1" applyAlignment="1">
      <alignment horizontal="center" vertical="center"/>
    </xf>
    <xf numFmtId="0" fontId="6" fillId="0" borderId="18" xfId="0" applyFont="1" applyBorder="1" applyAlignment="1" applyProtection="1">
      <alignment horizontal="center" vertical="center" wrapText="1"/>
      <protection locked="0"/>
    </xf>
    <xf numFmtId="2" fontId="11" fillId="0" borderId="6" xfId="0" applyNumberFormat="1" applyFont="1" applyBorder="1" applyAlignment="1">
      <alignment horizontal="center" vertical="center"/>
    </xf>
    <xf numFmtId="164" fontId="6" fillId="3" borderId="7" xfId="0" applyNumberFormat="1" applyFont="1" applyFill="1" applyBorder="1" applyAlignment="1">
      <alignment horizontal="center" vertical="center" wrapText="1"/>
    </xf>
    <xf numFmtId="164" fontId="6" fillId="3" borderId="8" xfId="0" applyNumberFormat="1" applyFont="1" applyFill="1" applyBorder="1" applyAlignment="1">
      <alignment horizontal="center" vertical="center" wrapText="1"/>
    </xf>
    <xf numFmtId="164" fontId="6" fillId="3" borderId="9" xfId="0" applyNumberFormat="1" applyFont="1" applyFill="1" applyBorder="1" applyAlignment="1">
      <alignment horizontal="center" vertical="center" wrapText="1"/>
    </xf>
    <xf numFmtId="2" fontId="10" fillId="0" borderId="7" xfId="0" applyNumberFormat="1" applyFont="1" applyBorder="1" applyAlignment="1">
      <alignment horizontal="center" vertical="center"/>
    </xf>
    <xf numFmtId="2" fontId="10" fillId="0" borderId="8" xfId="0" applyNumberFormat="1" applyFont="1" applyBorder="1" applyAlignment="1">
      <alignment horizontal="center" vertical="center"/>
    </xf>
    <xf numFmtId="2" fontId="10" fillId="0" borderId="9" xfId="0" applyNumberFormat="1" applyFont="1" applyBorder="1" applyAlignment="1">
      <alignment horizontal="center" vertical="center"/>
    </xf>
    <xf numFmtId="0" fontId="10" fillId="0" borderId="7" xfId="0" applyFont="1" applyBorder="1" applyAlignment="1" applyProtection="1">
      <alignment horizontal="center" vertical="center"/>
      <protection locked="0"/>
    </xf>
    <xf numFmtId="0" fontId="10" fillId="0" borderId="8" xfId="0" applyFont="1" applyBorder="1" applyAlignment="1" applyProtection="1">
      <alignment horizontal="center" vertical="center"/>
      <protection locked="0"/>
    </xf>
    <xf numFmtId="0" fontId="10" fillId="0" borderId="9" xfId="0" applyFont="1" applyBorder="1" applyAlignment="1" applyProtection="1">
      <alignment horizontal="center" vertical="center"/>
      <protection locked="0"/>
    </xf>
    <xf numFmtId="2" fontId="10" fillId="0" borderId="11" xfId="0" applyNumberFormat="1" applyFont="1" applyBorder="1" applyAlignment="1">
      <alignment horizontal="center" vertical="center"/>
    </xf>
    <xf numFmtId="2" fontId="10" fillId="0" borderId="3" xfId="0" applyNumberFormat="1" applyFont="1" applyBorder="1" applyAlignment="1">
      <alignment horizontal="center" vertical="center"/>
    </xf>
    <xf numFmtId="2" fontId="10" fillId="0" borderId="12" xfId="0" applyNumberFormat="1" applyFont="1" applyBorder="1" applyAlignment="1">
      <alignment horizontal="center" vertical="center"/>
    </xf>
    <xf numFmtId="2" fontId="10" fillId="0" borderId="15" xfId="0" applyNumberFormat="1" applyFont="1" applyBorder="1" applyAlignment="1">
      <alignment horizontal="center" vertical="center"/>
    </xf>
    <xf numFmtId="2" fontId="10" fillId="0" borderId="16" xfId="0" applyNumberFormat="1" applyFont="1" applyBorder="1" applyAlignment="1">
      <alignment horizontal="center" vertical="center"/>
    </xf>
    <xf numFmtId="2" fontId="10" fillId="0" borderId="17" xfId="0" applyNumberFormat="1" applyFont="1" applyBorder="1" applyAlignment="1">
      <alignment horizontal="center" vertical="center"/>
    </xf>
    <xf numFmtId="0" fontId="6" fillId="0" borderId="7" xfId="0" applyFont="1" applyFill="1" applyBorder="1" applyAlignment="1" applyProtection="1">
      <alignment horizontal="center" vertical="center" wrapText="1"/>
      <protection locked="0"/>
    </xf>
    <xf numFmtId="0" fontId="6" fillId="0" borderId="8" xfId="0" applyFont="1" applyFill="1" applyBorder="1" applyAlignment="1" applyProtection="1">
      <alignment horizontal="center" vertical="center" wrapText="1"/>
      <protection locked="0"/>
    </xf>
    <xf numFmtId="0" fontId="6" fillId="0" borderId="9" xfId="0" applyFont="1" applyFill="1" applyBorder="1" applyAlignment="1" applyProtection="1">
      <alignment horizontal="center" vertical="center" wrapText="1"/>
      <protection locked="0"/>
    </xf>
    <xf numFmtId="0" fontId="7" fillId="0" borderId="7" xfId="0" applyFont="1" applyFill="1" applyBorder="1" applyAlignment="1" applyProtection="1">
      <alignment horizontal="center" vertical="center" wrapText="1"/>
      <protection locked="0"/>
    </xf>
    <xf numFmtId="0" fontId="7" fillId="0" borderId="8" xfId="0" applyFont="1" applyFill="1" applyBorder="1" applyAlignment="1" applyProtection="1">
      <alignment horizontal="center" vertical="center" wrapText="1"/>
      <protection locked="0"/>
    </xf>
    <xf numFmtId="0" fontId="7" fillId="0" borderId="9" xfId="0" applyFont="1" applyFill="1" applyBorder="1" applyAlignment="1" applyProtection="1">
      <alignment horizontal="center" vertical="center" wrapText="1"/>
      <protection locked="0"/>
    </xf>
    <xf numFmtId="0" fontId="15" fillId="0" borderId="0" xfId="0" applyFont="1" applyAlignment="1" applyProtection="1">
      <alignment horizontal="left" vertical="top" wrapText="1"/>
      <protection locked="0"/>
    </xf>
    <xf numFmtId="0" fontId="4" fillId="0" borderId="0" xfId="0" applyFont="1" applyAlignment="1">
      <alignment horizontal="center" vertical="center" wrapText="1"/>
    </xf>
    <xf numFmtId="0" fontId="6" fillId="0" borderId="6" xfId="0" applyFont="1" applyBorder="1" applyAlignment="1" applyProtection="1">
      <alignment horizontal="center" vertical="center"/>
      <protection locked="0"/>
    </xf>
    <xf numFmtId="0" fontId="6" fillId="0" borderId="6" xfId="0" applyFont="1" applyBorder="1" applyAlignment="1" applyProtection="1">
      <alignment horizontal="center" vertical="center" wrapText="1"/>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6" fillId="0" borderId="21" xfId="0" applyFont="1" applyBorder="1" applyAlignment="1" applyProtection="1">
      <alignment horizontal="center" vertical="center"/>
      <protection locked="0"/>
    </xf>
    <xf numFmtId="0" fontId="6" fillId="0" borderId="22" xfId="0" applyFont="1" applyBorder="1" applyAlignment="1" applyProtection="1">
      <alignment horizontal="center" vertical="center" wrapText="1"/>
      <protection locked="0"/>
    </xf>
    <xf numFmtId="0" fontId="6" fillId="0" borderId="23" xfId="0" applyFont="1" applyBorder="1" applyAlignment="1" applyProtection="1">
      <alignment horizontal="center" vertical="center" wrapText="1"/>
      <protection locked="0"/>
    </xf>
    <xf numFmtId="0" fontId="6" fillId="0" borderId="24" xfId="0" applyFont="1" applyBorder="1" applyAlignment="1" applyProtection="1">
      <alignment horizontal="center" vertical="center" wrapText="1"/>
      <protection locked="0"/>
    </xf>
    <xf numFmtId="0" fontId="6" fillId="0" borderId="19" xfId="0" applyFont="1" applyBorder="1" applyAlignment="1" applyProtection="1">
      <alignment horizontal="center" vertical="center" wrapText="1"/>
      <protection locked="0"/>
    </xf>
    <xf numFmtId="0" fontId="6" fillId="0" borderId="21" xfId="0" applyFont="1" applyBorder="1" applyAlignment="1" applyProtection="1">
      <alignment horizontal="center" vertical="center" wrapText="1"/>
      <protection locked="0"/>
    </xf>
    <xf numFmtId="0" fontId="6" fillId="0" borderId="20" xfId="0" applyFont="1" applyBorder="1" applyAlignment="1" applyProtection="1">
      <alignment horizontal="center" vertical="center" wrapText="1"/>
      <protection locked="0"/>
    </xf>
    <xf numFmtId="0" fontId="7" fillId="0" borderId="6" xfId="0" applyFont="1" applyBorder="1" applyAlignment="1" applyProtection="1">
      <alignment vertical="center" wrapText="1"/>
      <protection locked="0"/>
    </xf>
    <xf numFmtId="0" fontId="7" fillId="0" borderId="19" xfId="0" applyFont="1" applyBorder="1" applyAlignment="1" applyProtection="1">
      <alignment horizontal="center" vertical="center" wrapText="1"/>
      <protection locked="0"/>
    </xf>
    <xf numFmtId="0" fontId="7" fillId="0" borderId="21" xfId="0" applyFont="1" applyBorder="1" applyAlignment="1" applyProtection="1">
      <alignment horizontal="center" vertical="center" wrapText="1"/>
      <protection locked="0"/>
    </xf>
    <xf numFmtId="0" fontId="7" fillId="0" borderId="20" xfId="0" applyFont="1" applyBorder="1" applyAlignment="1" applyProtection="1">
      <alignment horizontal="center" vertical="center" wrapText="1"/>
      <protection locked="0"/>
    </xf>
    <xf numFmtId="0" fontId="6" fillId="0" borderId="25"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6" fillId="0" borderId="26" xfId="0" applyFont="1" applyBorder="1" applyAlignment="1" applyProtection="1">
      <alignment horizontal="center" vertical="center" wrapText="1"/>
      <protection locked="0"/>
    </xf>
    <xf numFmtId="0" fontId="6" fillId="0" borderId="27" xfId="0" applyFont="1" applyBorder="1" applyAlignment="1" applyProtection="1">
      <alignment horizontal="center" vertical="center" wrapText="1"/>
      <protection locked="0"/>
    </xf>
    <xf numFmtId="0" fontId="6" fillId="0" borderId="28" xfId="0" applyFont="1" applyBorder="1" applyAlignment="1" applyProtection="1">
      <alignment horizontal="center" vertical="center" wrapText="1"/>
      <protection locked="0"/>
    </xf>
    <xf numFmtId="0" fontId="6" fillId="0" borderId="29" xfId="0" applyFont="1" applyBorder="1" applyAlignment="1" applyProtection="1">
      <alignment horizontal="center" vertical="center" wrapText="1"/>
      <protection locked="0"/>
    </xf>
    <xf numFmtId="0" fontId="6" fillId="0" borderId="0" xfId="0" applyFont="1" applyAlignment="1" applyProtection="1">
      <alignment vertical="center"/>
      <protection locked="0"/>
    </xf>
    <xf numFmtId="9" fontId="10" fillId="0" borderId="10" xfId="0" applyNumberFormat="1" applyFont="1" applyBorder="1" applyAlignment="1" applyProtection="1">
      <alignment horizontal="center" vertical="center"/>
      <protection locked="0"/>
    </xf>
    <xf numFmtId="0" fontId="10" fillId="0" borderId="10" xfId="0" applyFont="1" applyBorder="1" applyAlignment="1" applyProtection="1">
      <alignment horizontal="center" vertical="center"/>
      <protection locked="0"/>
    </xf>
    <xf numFmtId="0" fontId="7" fillId="2" borderId="12" xfId="0" applyFont="1" applyFill="1" applyBorder="1" applyAlignment="1" applyProtection="1">
      <alignment horizontal="center" vertical="center" wrapText="1"/>
      <protection locked="0"/>
    </xf>
    <xf numFmtId="2" fontId="10" fillId="0" borderId="30" xfId="0" applyNumberFormat="1" applyFont="1" applyBorder="1" applyAlignment="1">
      <alignment horizontal="center" vertical="center"/>
    </xf>
    <xf numFmtId="0" fontId="7" fillId="0" borderId="11" xfId="0" applyFont="1" applyFill="1" applyBorder="1" applyAlignment="1" applyProtection="1">
      <alignment horizontal="center" vertical="center" wrapText="1"/>
      <protection locked="0"/>
    </xf>
    <xf numFmtId="0" fontId="7" fillId="0" borderId="3" xfId="0" applyFont="1" applyFill="1" applyBorder="1" applyAlignment="1" applyProtection="1">
      <alignment horizontal="center" vertical="center" wrapText="1"/>
      <protection locked="0"/>
    </xf>
    <xf numFmtId="0" fontId="7" fillId="0" borderId="12" xfId="0" applyFont="1" applyFill="1" applyBorder="1" applyAlignment="1" applyProtection="1">
      <alignment horizontal="center" vertical="center" wrapText="1"/>
      <protection locked="0"/>
    </xf>
    <xf numFmtId="0" fontId="6" fillId="4" borderId="0" xfId="0" applyFont="1" applyFill="1" applyAlignment="1" applyProtection="1">
      <alignment horizontal="center" vertical="center"/>
      <protection locked="0"/>
    </xf>
    <xf numFmtId="0" fontId="6" fillId="4" borderId="31" xfId="0" applyFont="1" applyFill="1" applyBorder="1" applyAlignment="1" applyProtection="1">
      <alignment horizontal="center" vertical="center"/>
      <protection locked="0"/>
    </xf>
  </cellXfs>
  <cellStyles count="1">
    <cellStyle name="Normal" xfId="0" builtinId="0"/>
  </cellStyles>
  <dxfs count="12">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6</xdr:col>
      <xdr:colOff>982737</xdr:colOff>
      <xdr:row>70</xdr:row>
      <xdr:rowOff>45359</xdr:rowOff>
    </xdr:from>
    <xdr:to>
      <xdr:col>6</xdr:col>
      <xdr:colOff>3277182</xdr:colOff>
      <xdr:row>70</xdr:row>
      <xdr:rowOff>857977</xdr:rowOff>
    </xdr:to>
    <xdr:pic>
      <xdr:nvPicPr>
        <xdr:cNvPr id="2" name="Imagen 1" descr="Recorte de pantalla">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91547" y="30948692"/>
          <a:ext cx="2294445" cy="8164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DQS/Documents/Maestria%20EPN/Planificacion%20y%20control%20de%20la%20calidad%20y%20seguridad%20de%20software/Norma%20ISO25000/MatrizCalidad%20ISO25000%20Modificad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ADO FINAL"/>
      <sheetName val="Listas"/>
      <sheetName val="Hoja1"/>
      <sheetName val="Hoja2"/>
    </sheetNames>
    <sheetDataSet>
      <sheetData sheetId="0" refreshError="1"/>
      <sheetData sheetId="1">
        <row r="1">
          <cell r="A1" t="str">
            <v>Seleccionar</v>
          </cell>
          <cell r="B1" t="str">
            <v>Seleccionar</v>
          </cell>
        </row>
        <row r="2">
          <cell r="A2" t="str">
            <v>A</v>
          </cell>
          <cell r="B2" t="str">
            <v>Si</v>
          </cell>
        </row>
        <row r="3">
          <cell r="A3" t="str">
            <v>M</v>
          </cell>
          <cell r="B3" t="str">
            <v>No</v>
          </cell>
        </row>
        <row r="4">
          <cell r="A4" t="str">
            <v>B</v>
          </cell>
        </row>
        <row r="5">
          <cell r="A5" t="str">
            <v>NA</v>
          </cell>
        </row>
      </sheetData>
      <sheetData sheetId="2" refreshError="1"/>
      <sheetData sheetId="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20" sqref="B20"/>
    </sheetView>
  </sheetViews>
  <sheetFormatPr baseColWidth="10" defaultRowHeight="14.4" x14ac:dyDescent="0.3"/>
  <cols>
    <col min="1" max="1" width="55" customWidth="1"/>
    <col min="2" max="2" width="51.6640625" customWidth="1"/>
  </cols>
  <sheetData>
    <row r="1" spans="1:2" ht="23.4" x14ac:dyDescent="0.45">
      <c r="A1" s="54" t="s">
        <v>208</v>
      </c>
      <c r="B1" s="54"/>
    </row>
    <row r="2" spans="1:2" ht="15.6" x14ac:dyDescent="0.3">
      <c r="A2" s="43" t="s">
        <v>338</v>
      </c>
      <c r="B2" s="42"/>
    </row>
    <row r="3" spans="1:2" ht="15.6" x14ac:dyDescent="0.3">
      <c r="A3" s="43" t="s">
        <v>339</v>
      </c>
      <c r="B3" s="42"/>
    </row>
    <row r="4" spans="1:2" ht="15.6" x14ac:dyDescent="0.3">
      <c r="A4" s="43" t="s">
        <v>340</v>
      </c>
      <c r="B4" s="42"/>
    </row>
    <row r="5" spans="1:2" ht="15.6" x14ac:dyDescent="0.3">
      <c r="A5" s="44" t="s">
        <v>341</v>
      </c>
      <c r="B5" s="42"/>
    </row>
    <row r="6" spans="1:2" ht="37.950000000000003" customHeight="1" x14ac:dyDescent="0.3">
      <c r="A6" s="45" t="s">
        <v>320</v>
      </c>
      <c r="B6" s="42"/>
    </row>
    <row r="7" spans="1:2" x14ac:dyDescent="0.3">
      <c r="A7" s="46" t="s">
        <v>342</v>
      </c>
      <c r="B7" s="42"/>
    </row>
  </sheetData>
  <sheetProtection algorithmName="SHA-512" hashValue="epQEvmIir8NTUkJs9NZRWQc3wTWa4Znl39jNZWXItwneUglevhbrEpplIypr7qoVO/2zIptZt30QompxMjuMEg==" saltValue="4NlNW/5A53b+cjttSg7FXA==" spinCount="100000" sheet="1" objects="1" scenarios="1"/>
  <mergeCells count="1">
    <mergeCell ref="A1:B1"/>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F310"/>
  <sheetViews>
    <sheetView showGridLines="0" tabSelected="1" zoomScale="50" zoomScaleNormal="50" workbookViewId="0">
      <selection activeCell="B175" sqref="B175:Q175"/>
    </sheetView>
  </sheetViews>
  <sheetFormatPr baseColWidth="10" defaultColWidth="11.44140625" defaultRowHeight="18" x14ac:dyDescent="0.3"/>
  <cols>
    <col min="1" max="1" width="6.88671875" style="12" customWidth="1"/>
    <col min="2" max="2" width="25.6640625" style="12" customWidth="1"/>
    <col min="3" max="3" width="33.33203125" style="12" customWidth="1"/>
    <col min="4" max="4" width="17.88671875" style="12" customWidth="1"/>
    <col min="5" max="5" width="42" style="12" customWidth="1"/>
    <col min="6" max="6" width="34.5546875" style="12" customWidth="1"/>
    <col min="7" max="8" width="65.6640625" style="15" customWidth="1"/>
    <col min="9" max="9" width="12.88671875" style="12" customWidth="1"/>
    <col min="10" max="10" width="14.109375" style="12" customWidth="1"/>
    <col min="11" max="11" width="10.33203125" style="12" customWidth="1"/>
    <col min="12" max="12" width="11.88671875" style="12" customWidth="1"/>
    <col min="13" max="13" width="30.6640625" style="12" customWidth="1"/>
    <col min="14" max="14" width="27.6640625" style="12" customWidth="1"/>
    <col min="15" max="15" width="20.6640625" style="12" customWidth="1"/>
    <col min="16" max="16" width="24.109375" style="12" customWidth="1"/>
    <col min="17" max="17" width="17.33203125" style="12" customWidth="1"/>
    <col min="18" max="18" width="23.33203125" style="12" customWidth="1"/>
    <col min="19" max="19" width="46.88671875" style="12" customWidth="1"/>
    <col min="20" max="16384" width="11.44140625" style="12"/>
  </cols>
  <sheetData>
    <row r="2" spans="2:18" ht="15" customHeight="1" x14ac:dyDescent="0.3">
      <c r="B2" s="77" t="s">
        <v>321</v>
      </c>
      <c r="C2" s="77"/>
      <c r="D2" s="77"/>
      <c r="E2" s="77"/>
      <c r="F2" s="77"/>
      <c r="G2" s="77"/>
      <c r="H2" s="77"/>
      <c r="I2" s="77"/>
      <c r="J2" s="77"/>
      <c r="K2" s="77"/>
      <c r="L2" s="77"/>
      <c r="M2" s="77"/>
      <c r="N2" s="77"/>
      <c r="O2" s="77"/>
      <c r="P2" s="77"/>
      <c r="Q2" s="77"/>
      <c r="R2" s="77"/>
    </row>
    <row r="3" spans="2:18" ht="14.25" customHeight="1" x14ac:dyDescent="0.3">
      <c r="B3" s="77"/>
      <c r="C3" s="77"/>
      <c r="D3" s="77"/>
      <c r="E3" s="77"/>
      <c r="F3" s="77"/>
      <c r="G3" s="77"/>
      <c r="H3" s="77"/>
      <c r="I3" s="77"/>
      <c r="J3" s="77"/>
      <c r="K3" s="77"/>
      <c r="L3" s="77"/>
      <c r="M3" s="77"/>
      <c r="N3" s="77"/>
      <c r="O3" s="77"/>
      <c r="P3" s="77"/>
      <c r="Q3" s="77"/>
      <c r="R3" s="77"/>
    </row>
    <row r="5" spans="2:18" ht="18.600000000000001" thickBot="1" x14ac:dyDescent="0.35"/>
    <row r="6" spans="2:18" ht="40.200000000000003" customHeight="1" thickBot="1" x14ac:dyDescent="0.35">
      <c r="B6" s="79" t="s">
        <v>47</v>
      </c>
      <c r="C6" s="79" t="s">
        <v>48</v>
      </c>
      <c r="D6" s="79" t="s">
        <v>202</v>
      </c>
      <c r="E6" s="79"/>
      <c r="F6" s="79"/>
      <c r="G6" s="79"/>
      <c r="H6" s="17"/>
      <c r="I6" s="79" t="s">
        <v>52</v>
      </c>
      <c r="J6" s="79" t="s">
        <v>53</v>
      </c>
      <c r="K6" s="58" t="s">
        <v>54</v>
      </c>
      <c r="L6" s="58"/>
      <c r="M6" s="58" t="s">
        <v>55</v>
      </c>
      <c r="N6" s="58" t="s">
        <v>56</v>
      </c>
      <c r="O6" s="59" t="s">
        <v>57</v>
      </c>
      <c r="P6" s="58" t="s">
        <v>58</v>
      </c>
      <c r="Q6" s="58" t="s">
        <v>59</v>
      </c>
      <c r="R6" s="58" t="s">
        <v>60</v>
      </c>
    </row>
    <row r="7" spans="2:18" ht="40.200000000000003" customHeight="1" thickBot="1" x14ac:dyDescent="0.35">
      <c r="B7" s="79"/>
      <c r="C7" s="79"/>
      <c r="D7" s="8" t="s">
        <v>5</v>
      </c>
      <c r="E7" s="8" t="s">
        <v>49</v>
      </c>
      <c r="F7" s="8" t="s">
        <v>50</v>
      </c>
      <c r="G7" s="8" t="s">
        <v>51</v>
      </c>
      <c r="H7" s="17" t="s">
        <v>322</v>
      </c>
      <c r="I7" s="79"/>
      <c r="J7" s="79"/>
      <c r="K7" s="58"/>
      <c r="L7" s="58"/>
      <c r="M7" s="58"/>
      <c r="N7" s="58"/>
      <c r="O7" s="59"/>
      <c r="P7" s="58"/>
      <c r="Q7" s="60"/>
      <c r="R7" s="60"/>
    </row>
    <row r="8" spans="2:18" ht="77.400000000000006" customHeight="1" thickBot="1" x14ac:dyDescent="0.35">
      <c r="B8" s="92" t="s">
        <v>216</v>
      </c>
      <c r="C8" s="95" t="s">
        <v>216</v>
      </c>
      <c r="D8" s="95" t="s">
        <v>210</v>
      </c>
      <c r="E8" s="95" t="s">
        <v>209</v>
      </c>
      <c r="F8" s="95" t="s">
        <v>211</v>
      </c>
      <c r="G8" s="16" t="s">
        <v>7</v>
      </c>
      <c r="H8" s="65"/>
      <c r="I8" s="74">
        <v>1</v>
      </c>
      <c r="J8" s="61" t="s">
        <v>6</v>
      </c>
      <c r="K8" s="18" t="s">
        <v>0</v>
      </c>
      <c r="L8" s="39">
        <v>25</v>
      </c>
      <c r="M8" s="55" t="str">
        <f>IF((L10="NA"),"NA",((L10*10)))</f>
        <v>NA</v>
      </c>
      <c r="N8" s="83">
        <f>IF(AND(J8="NO",J11="NO",J14="NO",J17="No"),0,AVERAGE(M8:M19))</f>
        <v>0</v>
      </c>
      <c r="O8" s="85" t="s">
        <v>3</v>
      </c>
      <c r="P8" s="153">
        <v>0.1</v>
      </c>
      <c r="Q8" s="156">
        <f>+N8*P8</f>
        <v>0</v>
      </c>
      <c r="R8" s="107">
        <f>SUM(Q8,Q21,Q37,Q75,Q142)</f>
        <v>0</v>
      </c>
    </row>
    <row r="9" spans="2:18" ht="37.200000000000003" customHeight="1" thickBot="1" x14ac:dyDescent="0.35">
      <c r="B9" s="93"/>
      <c r="C9" s="96"/>
      <c r="D9" s="96"/>
      <c r="E9" s="96"/>
      <c r="F9" s="96"/>
      <c r="G9" s="26" t="s">
        <v>212</v>
      </c>
      <c r="H9" s="66"/>
      <c r="I9" s="74"/>
      <c r="J9" s="61"/>
      <c r="K9" s="18" t="s">
        <v>2</v>
      </c>
      <c r="L9" s="39">
        <v>25</v>
      </c>
      <c r="M9" s="55"/>
      <c r="N9" s="84"/>
      <c r="O9" s="85"/>
      <c r="P9" s="154"/>
      <c r="Q9" s="156"/>
      <c r="R9" s="107"/>
    </row>
    <row r="10" spans="2:18" ht="34.200000000000003" customHeight="1" thickBot="1" x14ac:dyDescent="0.35">
      <c r="B10" s="93"/>
      <c r="C10" s="96"/>
      <c r="D10" s="97"/>
      <c r="E10" s="97"/>
      <c r="F10" s="97"/>
      <c r="G10" s="26" t="s">
        <v>213</v>
      </c>
      <c r="H10" s="67"/>
      <c r="I10" s="74"/>
      <c r="J10" s="61"/>
      <c r="K10" s="18" t="s">
        <v>1</v>
      </c>
      <c r="L10" s="38" t="str">
        <f>IF(AND(J8="Yes"),(L8/L9),"NA")</f>
        <v>NA</v>
      </c>
      <c r="M10" s="56"/>
      <c r="N10" s="84"/>
      <c r="O10" s="85"/>
      <c r="P10" s="154"/>
      <c r="Q10" s="156"/>
      <c r="R10" s="107"/>
    </row>
    <row r="11" spans="2:18" ht="34.200000000000003" customHeight="1" thickBot="1" x14ac:dyDescent="0.35">
      <c r="B11" s="93"/>
      <c r="C11" s="96"/>
      <c r="D11" s="95" t="s">
        <v>214</v>
      </c>
      <c r="E11" s="95" t="s">
        <v>215</v>
      </c>
      <c r="F11" s="95" t="s">
        <v>217</v>
      </c>
      <c r="G11" s="26" t="s">
        <v>16</v>
      </c>
      <c r="H11" s="108"/>
      <c r="I11" s="98">
        <v>1</v>
      </c>
      <c r="J11" s="71" t="s">
        <v>6</v>
      </c>
      <c r="K11" s="18" t="s">
        <v>0</v>
      </c>
      <c r="L11" s="39">
        <v>25</v>
      </c>
      <c r="M11" s="55" t="str">
        <f>IF((L13="NA"),"NA",((L13*10)))</f>
        <v>NA</v>
      </c>
      <c r="N11" s="84"/>
      <c r="O11" s="85"/>
      <c r="P11" s="154"/>
      <c r="Q11" s="156"/>
      <c r="R11" s="107"/>
    </row>
    <row r="12" spans="2:18" ht="34.200000000000003" customHeight="1" thickBot="1" x14ac:dyDescent="0.35">
      <c r="B12" s="93"/>
      <c r="C12" s="96"/>
      <c r="D12" s="96"/>
      <c r="E12" s="96"/>
      <c r="F12" s="96"/>
      <c r="G12" s="27" t="s">
        <v>218</v>
      </c>
      <c r="H12" s="109"/>
      <c r="I12" s="99"/>
      <c r="J12" s="72"/>
      <c r="K12" s="18" t="s">
        <v>2</v>
      </c>
      <c r="L12" s="39">
        <v>25</v>
      </c>
      <c r="M12" s="55"/>
      <c r="N12" s="84"/>
      <c r="O12" s="85"/>
      <c r="P12" s="154"/>
      <c r="Q12" s="156"/>
      <c r="R12" s="107"/>
    </row>
    <row r="13" spans="2:18" ht="34.200000000000003" customHeight="1" thickBot="1" x14ac:dyDescent="0.35">
      <c r="B13" s="93"/>
      <c r="C13" s="96"/>
      <c r="D13" s="97"/>
      <c r="E13" s="97"/>
      <c r="F13" s="97"/>
      <c r="G13" s="27" t="s">
        <v>299</v>
      </c>
      <c r="H13" s="110"/>
      <c r="I13" s="100"/>
      <c r="J13" s="73"/>
      <c r="K13" s="18" t="s">
        <v>1</v>
      </c>
      <c r="L13" s="38" t="str">
        <f>IF(AND(J11="Yes"),(1-(L11/L12)),"NA")</f>
        <v>NA</v>
      </c>
      <c r="M13" s="56"/>
      <c r="N13" s="84"/>
      <c r="O13" s="85"/>
      <c r="P13" s="154"/>
      <c r="Q13" s="156"/>
      <c r="R13" s="107"/>
    </row>
    <row r="14" spans="2:18" ht="34.200000000000003" customHeight="1" thickBot="1" x14ac:dyDescent="0.35">
      <c r="B14" s="93"/>
      <c r="C14" s="96"/>
      <c r="D14" s="95" t="s">
        <v>219</v>
      </c>
      <c r="E14" s="95" t="s">
        <v>220</v>
      </c>
      <c r="F14" s="95" t="s">
        <v>221</v>
      </c>
      <c r="G14" s="16" t="s">
        <v>7</v>
      </c>
      <c r="H14" s="65"/>
      <c r="I14" s="98">
        <v>1</v>
      </c>
      <c r="J14" s="71" t="s">
        <v>6</v>
      </c>
      <c r="K14" s="18" t="s">
        <v>0</v>
      </c>
      <c r="L14" s="39">
        <v>25</v>
      </c>
      <c r="M14" s="55" t="str">
        <f>IF((L16="NA"),"NA",((1-L16)*10))</f>
        <v>NA</v>
      </c>
      <c r="N14" s="84"/>
      <c r="O14" s="85"/>
      <c r="P14" s="154"/>
      <c r="Q14" s="156"/>
      <c r="R14" s="107"/>
    </row>
    <row r="15" spans="2:18" ht="34.200000000000003" customHeight="1" thickBot="1" x14ac:dyDescent="0.35">
      <c r="B15" s="93"/>
      <c r="C15" s="96"/>
      <c r="D15" s="96"/>
      <c r="E15" s="96"/>
      <c r="F15" s="96"/>
      <c r="G15" s="27" t="s">
        <v>222</v>
      </c>
      <c r="H15" s="66"/>
      <c r="I15" s="99"/>
      <c r="J15" s="72"/>
      <c r="K15" s="18" t="s">
        <v>2</v>
      </c>
      <c r="L15" s="39">
        <v>25</v>
      </c>
      <c r="M15" s="55"/>
      <c r="N15" s="84"/>
      <c r="O15" s="85"/>
      <c r="P15" s="154"/>
      <c r="Q15" s="156"/>
      <c r="R15" s="107"/>
    </row>
    <row r="16" spans="2:18" ht="34.200000000000003" customHeight="1" thickBot="1" x14ac:dyDescent="0.35">
      <c r="B16" s="93"/>
      <c r="C16" s="96"/>
      <c r="D16" s="97"/>
      <c r="E16" s="97"/>
      <c r="F16" s="97"/>
      <c r="G16" s="27" t="s">
        <v>223</v>
      </c>
      <c r="H16" s="67"/>
      <c r="I16" s="100"/>
      <c r="J16" s="73"/>
      <c r="K16" s="18" t="s">
        <v>1</v>
      </c>
      <c r="L16" s="38" t="str">
        <f>IF(AND(J14="Yes"),(L14/L15),"NA")</f>
        <v>NA</v>
      </c>
      <c r="M16" s="56"/>
      <c r="N16" s="84"/>
      <c r="O16" s="85"/>
      <c r="P16" s="154"/>
      <c r="Q16" s="156"/>
      <c r="R16" s="107"/>
    </row>
    <row r="17" spans="2:32" ht="34.200000000000003" customHeight="1" thickBot="1" x14ac:dyDescent="0.35">
      <c r="B17" s="93"/>
      <c r="C17" s="96"/>
      <c r="D17" s="95" t="s">
        <v>224</v>
      </c>
      <c r="E17" s="95" t="s">
        <v>225</v>
      </c>
      <c r="F17" s="95" t="s">
        <v>226</v>
      </c>
      <c r="G17" s="35" t="s">
        <v>7</v>
      </c>
      <c r="H17" s="65"/>
      <c r="I17" s="98">
        <v>1</v>
      </c>
      <c r="J17" s="71" t="s">
        <v>6</v>
      </c>
      <c r="K17" s="18" t="s">
        <v>0</v>
      </c>
      <c r="L17" s="39">
        <v>25</v>
      </c>
      <c r="M17" s="55" t="str">
        <f>IF((L19="NA"),"NA",((1-L19)*10))</f>
        <v>NA</v>
      </c>
      <c r="N17" s="84"/>
      <c r="O17" s="85"/>
      <c r="P17" s="154"/>
      <c r="Q17" s="156"/>
      <c r="R17" s="107"/>
    </row>
    <row r="18" spans="2:32" ht="34.200000000000003" customHeight="1" thickBot="1" x14ac:dyDescent="0.35">
      <c r="B18" s="93"/>
      <c r="C18" s="96"/>
      <c r="D18" s="96"/>
      <c r="E18" s="96"/>
      <c r="F18" s="96"/>
      <c r="G18" s="27" t="s">
        <v>227</v>
      </c>
      <c r="H18" s="66"/>
      <c r="I18" s="99"/>
      <c r="J18" s="72"/>
      <c r="K18" s="18" t="s">
        <v>2</v>
      </c>
      <c r="L18" s="39">
        <v>25</v>
      </c>
      <c r="M18" s="55"/>
      <c r="N18" s="84"/>
      <c r="O18" s="85"/>
      <c r="P18" s="154"/>
      <c r="Q18" s="156"/>
      <c r="R18" s="107"/>
    </row>
    <row r="19" spans="2:32" ht="34.200000000000003" customHeight="1" thickBot="1" x14ac:dyDescent="0.35">
      <c r="B19" s="94"/>
      <c r="C19" s="97"/>
      <c r="D19" s="97"/>
      <c r="E19" s="97"/>
      <c r="F19" s="97"/>
      <c r="G19" s="27" t="s">
        <v>228</v>
      </c>
      <c r="H19" s="67"/>
      <c r="I19" s="100"/>
      <c r="J19" s="73"/>
      <c r="K19" s="18" t="s">
        <v>1</v>
      </c>
      <c r="L19" s="38" t="str">
        <f>IF(AND(J17="Yes"),(L17/L18),"NA")</f>
        <v>NA</v>
      </c>
      <c r="M19" s="56"/>
      <c r="N19" s="84"/>
      <c r="O19" s="85"/>
      <c r="P19" s="154"/>
      <c r="Q19" s="156"/>
      <c r="R19" s="107"/>
    </row>
    <row r="20" spans="2:32" ht="34.200000000000003" customHeight="1" thickBot="1" x14ac:dyDescent="0.35">
      <c r="B20" s="63"/>
      <c r="C20" s="63"/>
      <c r="D20" s="63"/>
      <c r="E20" s="63"/>
      <c r="F20" s="63"/>
      <c r="G20" s="63"/>
      <c r="H20" s="63"/>
      <c r="I20" s="63"/>
      <c r="J20" s="63"/>
      <c r="K20" s="63"/>
      <c r="L20" s="63"/>
      <c r="M20" s="63"/>
      <c r="N20" s="63"/>
      <c r="O20" s="63"/>
      <c r="P20" s="63"/>
      <c r="Q20" s="155"/>
      <c r="R20" s="107"/>
      <c r="S20" s="32"/>
      <c r="T20" s="32"/>
      <c r="U20" s="32"/>
      <c r="V20" s="32"/>
      <c r="W20" s="32"/>
      <c r="X20" s="32"/>
      <c r="Y20" s="32"/>
      <c r="Z20" s="32"/>
      <c r="AA20" s="32"/>
      <c r="AB20" s="32"/>
      <c r="AC20" s="32"/>
      <c r="AD20" s="32"/>
      <c r="AE20" s="32"/>
      <c r="AF20" s="32"/>
    </row>
    <row r="21" spans="2:32" s="30" customFormat="1" ht="34.200000000000003" customHeight="1" thickBot="1" x14ac:dyDescent="0.35">
      <c r="B21" s="68" t="s">
        <v>229</v>
      </c>
      <c r="C21" s="68" t="s">
        <v>229</v>
      </c>
      <c r="D21" s="65" t="s">
        <v>230</v>
      </c>
      <c r="E21" s="65" t="s">
        <v>231</v>
      </c>
      <c r="F21" s="65" t="s">
        <v>232</v>
      </c>
      <c r="G21" s="16" t="s">
        <v>324</v>
      </c>
      <c r="H21" s="80"/>
      <c r="I21" s="68">
        <v>1</v>
      </c>
      <c r="J21" s="71" t="s">
        <v>6</v>
      </c>
      <c r="K21" s="18" t="s">
        <v>0</v>
      </c>
      <c r="L21" s="39">
        <v>25</v>
      </c>
      <c r="M21" s="55" t="str">
        <f>IF((L23="NA"),"NA",((L23*10)))</f>
        <v>NA</v>
      </c>
      <c r="N21" s="111">
        <f>IF(AND(J21="NO",J24="NO",J27="NO",J30="No",J33="No"),0,AVERAGE(M21:M35))</f>
        <v>0</v>
      </c>
      <c r="O21" s="114" t="s">
        <v>3</v>
      </c>
      <c r="P21" s="86">
        <v>0.1</v>
      </c>
      <c r="Q21" s="117">
        <f>+N21*P21</f>
        <v>0</v>
      </c>
      <c r="R21" s="107"/>
      <c r="S21" s="29"/>
      <c r="T21" s="29"/>
      <c r="U21" s="29"/>
      <c r="V21" s="29"/>
      <c r="W21" s="29"/>
      <c r="X21" s="29"/>
      <c r="Y21" s="29"/>
      <c r="Z21" s="29"/>
      <c r="AA21" s="29"/>
      <c r="AB21" s="29"/>
      <c r="AC21" s="29"/>
      <c r="AD21" s="29"/>
      <c r="AE21" s="29"/>
      <c r="AF21" s="29"/>
    </row>
    <row r="22" spans="2:32" s="30" customFormat="1" ht="34.200000000000003" customHeight="1" thickBot="1" x14ac:dyDescent="0.35">
      <c r="B22" s="69"/>
      <c r="C22" s="69"/>
      <c r="D22" s="66"/>
      <c r="E22" s="66"/>
      <c r="F22" s="66"/>
      <c r="G22" s="31" t="s">
        <v>233</v>
      </c>
      <c r="H22" s="81"/>
      <c r="I22" s="69"/>
      <c r="J22" s="72"/>
      <c r="K22" s="18" t="s">
        <v>2</v>
      </c>
      <c r="L22" s="39">
        <v>25</v>
      </c>
      <c r="M22" s="55"/>
      <c r="N22" s="112"/>
      <c r="O22" s="115"/>
      <c r="P22" s="85"/>
      <c r="Q22" s="118"/>
      <c r="R22" s="107"/>
      <c r="S22" s="29"/>
      <c r="T22" s="29"/>
      <c r="U22" s="29"/>
      <c r="V22" s="29"/>
      <c r="W22" s="29"/>
      <c r="X22" s="29"/>
      <c r="Y22" s="29"/>
      <c r="Z22" s="29"/>
      <c r="AA22" s="29"/>
      <c r="AB22" s="29"/>
      <c r="AC22" s="29"/>
      <c r="AD22" s="29"/>
      <c r="AE22" s="29"/>
      <c r="AF22" s="29"/>
    </row>
    <row r="23" spans="2:32" s="30" customFormat="1" ht="34.200000000000003" customHeight="1" thickBot="1" x14ac:dyDescent="0.35">
      <c r="B23" s="69"/>
      <c r="C23" s="69"/>
      <c r="D23" s="67"/>
      <c r="E23" s="67"/>
      <c r="F23" s="67"/>
      <c r="G23" s="31" t="s">
        <v>234</v>
      </c>
      <c r="H23" s="76"/>
      <c r="I23" s="70"/>
      <c r="J23" s="73"/>
      <c r="K23" s="18" t="s">
        <v>1</v>
      </c>
      <c r="L23" s="11" t="str">
        <f>IF(AND(J21="Yes"),(L22/L21),"NA")</f>
        <v>NA</v>
      </c>
      <c r="M23" s="56"/>
      <c r="N23" s="112"/>
      <c r="O23" s="115"/>
      <c r="P23" s="85"/>
      <c r="Q23" s="118"/>
      <c r="R23" s="107"/>
      <c r="S23" s="29"/>
      <c r="T23" s="29"/>
      <c r="U23" s="29"/>
      <c r="V23" s="29"/>
      <c r="W23" s="29"/>
      <c r="X23" s="29"/>
      <c r="Y23" s="29"/>
      <c r="Z23" s="29"/>
      <c r="AA23" s="29"/>
      <c r="AB23" s="29"/>
      <c r="AC23" s="29"/>
      <c r="AD23" s="29"/>
      <c r="AE23" s="29"/>
      <c r="AF23" s="29"/>
    </row>
    <row r="24" spans="2:32" s="30" customFormat="1" ht="34.200000000000003" customHeight="1" thickBot="1" x14ac:dyDescent="0.35">
      <c r="B24" s="69"/>
      <c r="C24" s="69"/>
      <c r="D24" s="65" t="s">
        <v>246</v>
      </c>
      <c r="E24" s="65" t="s">
        <v>235</v>
      </c>
      <c r="F24" s="65" t="s">
        <v>236</v>
      </c>
      <c r="G24" s="16" t="s">
        <v>7</v>
      </c>
      <c r="H24" s="80"/>
      <c r="I24" s="68">
        <v>1</v>
      </c>
      <c r="J24" s="71" t="s">
        <v>6</v>
      </c>
      <c r="K24" s="18" t="s">
        <v>0</v>
      </c>
      <c r="L24" s="39">
        <v>25</v>
      </c>
      <c r="M24" s="55" t="str">
        <f>IF((L26="NA"),"NA",((L26*10)))</f>
        <v>NA</v>
      </c>
      <c r="N24" s="112"/>
      <c r="O24" s="115"/>
      <c r="P24" s="85"/>
      <c r="Q24" s="118"/>
      <c r="R24" s="107"/>
      <c r="S24" s="29"/>
      <c r="T24" s="29"/>
      <c r="U24" s="29"/>
      <c r="V24" s="29"/>
      <c r="W24" s="29"/>
      <c r="X24" s="29"/>
      <c r="Y24" s="29"/>
      <c r="Z24" s="29"/>
      <c r="AA24" s="29"/>
      <c r="AB24" s="29"/>
      <c r="AC24" s="29"/>
      <c r="AD24" s="29"/>
      <c r="AE24" s="29"/>
      <c r="AF24" s="29"/>
    </row>
    <row r="25" spans="2:32" s="30" customFormat="1" ht="34.200000000000003" customHeight="1" thickBot="1" x14ac:dyDescent="0.35">
      <c r="B25" s="69"/>
      <c r="C25" s="69"/>
      <c r="D25" s="66"/>
      <c r="E25" s="66"/>
      <c r="F25" s="66"/>
      <c r="G25" s="31" t="s">
        <v>237</v>
      </c>
      <c r="H25" s="81"/>
      <c r="I25" s="69"/>
      <c r="J25" s="72"/>
      <c r="K25" s="18" t="s">
        <v>2</v>
      </c>
      <c r="L25" s="39">
        <v>25</v>
      </c>
      <c r="M25" s="55"/>
      <c r="N25" s="112"/>
      <c r="O25" s="115"/>
      <c r="P25" s="85"/>
      <c r="Q25" s="118"/>
      <c r="R25" s="107"/>
      <c r="S25" s="29"/>
      <c r="T25" s="29"/>
      <c r="U25" s="29"/>
      <c r="V25" s="29"/>
      <c r="W25" s="29"/>
      <c r="X25" s="29"/>
      <c r="Y25" s="29"/>
      <c r="Z25" s="29"/>
      <c r="AA25" s="29"/>
      <c r="AB25" s="29"/>
      <c r="AC25" s="29"/>
      <c r="AD25" s="29"/>
      <c r="AE25" s="29"/>
      <c r="AF25" s="29"/>
    </row>
    <row r="26" spans="2:32" s="30" customFormat="1" ht="34.200000000000003" customHeight="1" thickBot="1" x14ac:dyDescent="0.35">
      <c r="B26" s="69"/>
      <c r="C26" s="69"/>
      <c r="D26" s="67"/>
      <c r="E26" s="67"/>
      <c r="F26" s="67"/>
      <c r="G26" s="31" t="s">
        <v>238</v>
      </c>
      <c r="H26" s="76"/>
      <c r="I26" s="70"/>
      <c r="J26" s="73"/>
      <c r="K26" s="18" t="s">
        <v>1</v>
      </c>
      <c r="L26" s="38" t="str">
        <f>IF(AND(J24="Yes"),(L24/L25),"NA")</f>
        <v>NA</v>
      </c>
      <c r="M26" s="56"/>
      <c r="N26" s="112"/>
      <c r="O26" s="115"/>
      <c r="P26" s="85"/>
      <c r="Q26" s="118"/>
      <c r="R26" s="107"/>
      <c r="S26" s="29"/>
      <c r="T26" s="29"/>
      <c r="U26" s="29"/>
      <c r="V26" s="29"/>
      <c r="W26" s="29"/>
      <c r="X26" s="29"/>
      <c r="Y26" s="29"/>
      <c r="Z26" s="29"/>
      <c r="AA26" s="29"/>
      <c r="AB26" s="29"/>
      <c r="AC26" s="29"/>
      <c r="AD26" s="29"/>
      <c r="AE26" s="29"/>
      <c r="AF26" s="29"/>
    </row>
    <row r="27" spans="2:32" s="30" customFormat="1" ht="34.200000000000003" customHeight="1" thickBot="1" x14ac:dyDescent="0.35">
      <c r="B27" s="69"/>
      <c r="C27" s="69"/>
      <c r="D27" s="65" t="s">
        <v>247</v>
      </c>
      <c r="E27" s="65" t="s">
        <v>239</v>
      </c>
      <c r="F27" s="65" t="s">
        <v>240</v>
      </c>
      <c r="G27" s="31" t="s">
        <v>241</v>
      </c>
      <c r="H27" s="65"/>
      <c r="I27" s="68">
        <v>1</v>
      </c>
      <c r="J27" s="71" t="s">
        <v>6</v>
      </c>
      <c r="K27" s="18" t="s">
        <v>244</v>
      </c>
      <c r="L27" s="39">
        <v>25</v>
      </c>
      <c r="M27" s="55" t="str">
        <f>IF((L29="NA"),"NA",((L29*10)))</f>
        <v>NA</v>
      </c>
      <c r="N27" s="112"/>
      <c r="O27" s="115"/>
      <c r="P27" s="85"/>
      <c r="Q27" s="118"/>
      <c r="R27" s="107"/>
      <c r="S27" s="29"/>
      <c r="T27" s="29"/>
      <c r="U27" s="29"/>
      <c r="V27" s="29"/>
      <c r="W27" s="29"/>
      <c r="X27" s="29"/>
      <c r="Y27" s="29"/>
      <c r="Z27" s="29"/>
      <c r="AA27" s="29"/>
      <c r="AB27" s="29"/>
      <c r="AC27" s="29"/>
      <c r="AD27" s="29"/>
      <c r="AE27" s="29"/>
      <c r="AF27" s="29"/>
    </row>
    <row r="28" spans="2:32" s="30" customFormat="1" ht="69.599999999999994" customHeight="1" thickBot="1" x14ac:dyDescent="0.35">
      <c r="B28" s="69"/>
      <c r="C28" s="69"/>
      <c r="D28" s="66"/>
      <c r="E28" s="66"/>
      <c r="F28" s="66"/>
      <c r="G28" s="31" t="s">
        <v>242</v>
      </c>
      <c r="H28" s="66"/>
      <c r="I28" s="69"/>
      <c r="J28" s="72"/>
      <c r="K28" s="18" t="s">
        <v>245</v>
      </c>
      <c r="L28" s="39">
        <v>25</v>
      </c>
      <c r="M28" s="55"/>
      <c r="N28" s="112"/>
      <c r="O28" s="115"/>
      <c r="P28" s="85"/>
      <c r="Q28" s="118"/>
      <c r="R28" s="107"/>
      <c r="S28" s="29"/>
      <c r="T28" s="29"/>
      <c r="U28" s="29"/>
      <c r="V28" s="29"/>
      <c r="W28" s="29"/>
      <c r="X28" s="29"/>
      <c r="Y28" s="29"/>
      <c r="Z28" s="29"/>
      <c r="AA28" s="29"/>
      <c r="AB28" s="29"/>
      <c r="AC28" s="29"/>
      <c r="AD28" s="29"/>
      <c r="AE28" s="29"/>
      <c r="AF28" s="29"/>
    </row>
    <row r="29" spans="2:32" s="30" customFormat="1" ht="34.200000000000003" customHeight="1" thickBot="1" x14ac:dyDescent="0.35">
      <c r="B29" s="69"/>
      <c r="C29" s="69"/>
      <c r="D29" s="67"/>
      <c r="E29" s="67"/>
      <c r="F29" s="67"/>
      <c r="G29" s="31" t="s">
        <v>243</v>
      </c>
      <c r="H29" s="67"/>
      <c r="I29" s="70"/>
      <c r="J29" s="73"/>
      <c r="K29" s="18" t="s">
        <v>1</v>
      </c>
      <c r="L29" s="38" t="str">
        <f>IF(AND(J27="Yes"),(L27/L28),"NA")</f>
        <v>NA</v>
      </c>
      <c r="M29" s="56"/>
      <c r="N29" s="112"/>
      <c r="O29" s="115"/>
      <c r="P29" s="85"/>
      <c r="Q29" s="118"/>
      <c r="R29" s="107"/>
      <c r="S29" s="29"/>
      <c r="T29" s="29"/>
      <c r="U29" s="29"/>
      <c r="V29" s="29"/>
      <c r="W29" s="29"/>
      <c r="X29" s="29"/>
      <c r="Y29" s="29"/>
      <c r="Z29" s="29"/>
      <c r="AA29" s="29"/>
      <c r="AB29" s="29"/>
      <c r="AC29" s="29"/>
      <c r="AD29" s="29"/>
      <c r="AE29" s="29"/>
      <c r="AF29" s="29"/>
    </row>
    <row r="30" spans="2:32" s="30" customFormat="1" ht="34.950000000000003" customHeight="1" thickBot="1" x14ac:dyDescent="0.35">
      <c r="B30" s="69"/>
      <c r="C30" s="69"/>
      <c r="D30" s="65" t="s">
        <v>248</v>
      </c>
      <c r="E30" s="65" t="s">
        <v>249</v>
      </c>
      <c r="F30" s="65" t="s">
        <v>250</v>
      </c>
      <c r="G30" s="16" t="s">
        <v>7</v>
      </c>
      <c r="H30" s="80"/>
      <c r="I30" s="68">
        <v>1</v>
      </c>
      <c r="J30" s="71" t="s">
        <v>6</v>
      </c>
      <c r="K30" s="18" t="s">
        <v>0</v>
      </c>
      <c r="L30" s="39">
        <v>25</v>
      </c>
      <c r="M30" s="55" t="str">
        <f>IF((L32="NA"),"NA",((L32*10)))</f>
        <v>NA</v>
      </c>
      <c r="N30" s="112"/>
      <c r="O30" s="115"/>
      <c r="P30" s="85"/>
      <c r="Q30" s="118"/>
      <c r="R30" s="107"/>
      <c r="S30" s="29"/>
      <c r="T30" s="29"/>
      <c r="U30" s="29"/>
      <c r="V30" s="29"/>
      <c r="W30" s="29"/>
      <c r="X30" s="29"/>
      <c r="Y30" s="29"/>
      <c r="Z30" s="29"/>
      <c r="AA30" s="29"/>
      <c r="AB30" s="29"/>
      <c r="AC30" s="29"/>
      <c r="AD30" s="29"/>
      <c r="AE30" s="29"/>
      <c r="AF30" s="29"/>
    </row>
    <row r="31" spans="2:32" s="30" customFormat="1" ht="40.950000000000003" customHeight="1" thickBot="1" x14ac:dyDescent="0.35">
      <c r="B31" s="69"/>
      <c r="C31" s="69"/>
      <c r="D31" s="66"/>
      <c r="E31" s="66"/>
      <c r="F31" s="66"/>
      <c r="G31" s="31" t="s">
        <v>251</v>
      </c>
      <c r="H31" s="81"/>
      <c r="I31" s="69"/>
      <c r="J31" s="72"/>
      <c r="K31" s="18" t="s">
        <v>2</v>
      </c>
      <c r="L31" s="39">
        <v>25</v>
      </c>
      <c r="M31" s="55"/>
      <c r="N31" s="112"/>
      <c r="O31" s="115"/>
      <c r="P31" s="85"/>
      <c r="Q31" s="118"/>
      <c r="R31" s="107"/>
      <c r="S31" s="29"/>
      <c r="T31" s="29"/>
      <c r="U31" s="29"/>
      <c r="V31" s="29"/>
      <c r="W31" s="29"/>
      <c r="X31" s="29"/>
      <c r="Y31" s="29"/>
      <c r="Z31" s="29"/>
      <c r="AA31" s="29"/>
      <c r="AB31" s="29"/>
      <c r="AC31" s="29"/>
      <c r="AD31" s="29"/>
      <c r="AE31" s="29"/>
      <c r="AF31" s="29"/>
    </row>
    <row r="32" spans="2:32" s="30" customFormat="1" ht="36" customHeight="1" thickBot="1" x14ac:dyDescent="0.35">
      <c r="B32" s="69"/>
      <c r="C32" s="69"/>
      <c r="D32" s="67"/>
      <c r="E32" s="67"/>
      <c r="F32" s="67"/>
      <c r="G32" s="31" t="s">
        <v>252</v>
      </c>
      <c r="H32" s="76"/>
      <c r="I32" s="70"/>
      <c r="J32" s="73"/>
      <c r="K32" s="18" t="s">
        <v>1</v>
      </c>
      <c r="L32" s="38" t="str">
        <f>IF(AND(J30="Yes"),(L30/L31),"NA")</f>
        <v>NA</v>
      </c>
      <c r="M32" s="56"/>
      <c r="N32" s="112"/>
      <c r="O32" s="115"/>
      <c r="P32" s="85"/>
      <c r="Q32" s="118"/>
      <c r="R32" s="107"/>
      <c r="S32" s="29"/>
      <c r="T32" s="29"/>
      <c r="U32" s="29"/>
      <c r="V32" s="29"/>
      <c r="W32" s="29"/>
      <c r="X32" s="29"/>
      <c r="Y32" s="29"/>
      <c r="Z32" s="29"/>
      <c r="AA32" s="29"/>
      <c r="AB32" s="29"/>
      <c r="AC32" s="29"/>
      <c r="AD32" s="29"/>
      <c r="AE32" s="29"/>
      <c r="AF32" s="29"/>
    </row>
    <row r="33" spans="2:32" s="30" customFormat="1" ht="29.4" customHeight="1" thickBot="1" x14ac:dyDescent="0.35">
      <c r="B33" s="69"/>
      <c r="C33" s="69"/>
      <c r="D33" s="65" t="s">
        <v>253</v>
      </c>
      <c r="E33" s="65" t="s">
        <v>254</v>
      </c>
      <c r="F33" s="65" t="s">
        <v>255</v>
      </c>
      <c r="G33" s="31" t="s">
        <v>7</v>
      </c>
      <c r="H33" s="65"/>
      <c r="I33" s="68">
        <v>1</v>
      </c>
      <c r="J33" s="71" t="s">
        <v>6</v>
      </c>
      <c r="K33" s="18" t="s">
        <v>0</v>
      </c>
      <c r="L33" s="39">
        <v>25</v>
      </c>
      <c r="M33" s="55" t="str">
        <f>IF((L35="NA"),"NA",((L35*10)))</f>
        <v>NA</v>
      </c>
      <c r="N33" s="112"/>
      <c r="O33" s="115"/>
      <c r="P33" s="85"/>
      <c r="Q33" s="118"/>
      <c r="R33" s="107"/>
      <c r="S33" s="29"/>
      <c r="T33" s="29"/>
      <c r="U33" s="29"/>
      <c r="V33" s="29"/>
      <c r="W33" s="29"/>
      <c r="X33" s="29"/>
      <c r="Y33" s="29"/>
      <c r="Z33" s="29"/>
      <c r="AA33" s="29"/>
      <c r="AB33" s="29"/>
      <c r="AC33" s="29"/>
      <c r="AD33" s="29"/>
      <c r="AE33" s="29"/>
      <c r="AF33" s="29"/>
    </row>
    <row r="34" spans="2:32" s="30" customFormat="1" ht="26.4" customHeight="1" thickBot="1" x14ac:dyDescent="0.35">
      <c r="B34" s="69"/>
      <c r="C34" s="69"/>
      <c r="D34" s="66"/>
      <c r="E34" s="66"/>
      <c r="F34" s="66"/>
      <c r="G34" s="31" t="s">
        <v>256</v>
      </c>
      <c r="H34" s="66"/>
      <c r="I34" s="69"/>
      <c r="J34" s="72"/>
      <c r="K34" s="18" t="s">
        <v>2</v>
      </c>
      <c r="L34" s="39">
        <v>25</v>
      </c>
      <c r="M34" s="55"/>
      <c r="N34" s="112"/>
      <c r="O34" s="115"/>
      <c r="P34" s="85"/>
      <c r="Q34" s="118"/>
      <c r="R34" s="107"/>
      <c r="S34" s="29"/>
      <c r="T34" s="29"/>
      <c r="U34" s="29"/>
      <c r="V34" s="29"/>
      <c r="W34" s="29"/>
      <c r="X34" s="29"/>
      <c r="Y34" s="29"/>
      <c r="Z34" s="29"/>
      <c r="AA34" s="29"/>
      <c r="AB34" s="29"/>
      <c r="AC34" s="29"/>
      <c r="AD34" s="29"/>
      <c r="AE34" s="29"/>
      <c r="AF34" s="29"/>
    </row>
    <row r="35" spans="2:32" s="30" customFormat="1" ht="21" customHeight="1" thickBot="1" x14ac:dyDescent="0.35">
      <c r="B35" s="70"/>
      <c r="C35" s="70"/>
      <c r="D35" s="67"/>
      <c r="E35" s="67"/>
      <c r="F35" s="67"/>
      <c r="G35" s="31" t="s">
        <v>257</v>
      </c>
      <c r="H35" s="67"/>
      <c r="I35" s="70"/>
      <c r="J35" s="73"/>
      <c r="K35" s="18" t="s">
        <v>1</v>
      </c>
      <c r="L35" s="38" t="str">
        <f>IF(AND(J33="Yes"),((L33/L34)),"NA")</f>
        <v>NA</v>
      </c>
      <c r="M35" s="56"/>
      <c r="N35" s="113"/>
      <c r="O35" s="116"/>
      <c r="P35" s="85"/>
      <c r="Q35" s="119"/>
      <c r="R35" s="107"/>
      <c r="S35" s="29"/>
      <c r="T35" s="29"/>
      <c r="U35" s="29"/>
      <c r="V35" s="29"/>
      <c r="W35" s="29"/>
      <c r="X35" s="29"/>
      <c r="Y35" s="29"/>
      <c r="Z35" s="29"/>
      <c r="AA35" s="29"/>
      <c r="AB35" s="29"/>
      <c r="AC35" s="29"/>
      <c r="AD35" s="29"/>
      <c r="AE35" s="29"/>
      <c r="AF35" s="29"/>
    </row>
    <row r="36" spans="2:32" ht="34.200000000000003" customHeight="1" thickBot="1" x14ac:dyDescent="0.35">
      <c r="B36" s="63"/>
      <c r="C36" s="63"/>
      <c r="D36" s="63"/>
      <c r="E36" s="63"/>
      <c r="F36" s="63"/>
      <c r="G36" s="63"/>
      <c r="H36" s="63"/>
      <c r="I36" s="63"/>
      <c r="J36" s="63"/>
      <c r="K36" s="63"/>
      <c r="L36" s="63"/>
      <c r="M36" s="63"/>
      <c r="N36" s="63"/>
      <c r="O36" s="63"/>
      <c r="P36" s="63"/>
      <c r="Q36" s="64"/>
      <c r="R36" s="107"/>
      <c r="S36" s="32"/>
      <c r="T36" s="32"/>
      <c r="U36" s="32"/>
      <c r="V36" s="32"/>
      <c r="W36" s="32"/>
      <c r="X36" s="32"/>
      <c r="Y36" s="32"/>
      <c r="Z36" s="32"/>
      <c r="AA36" s="32"/>
      <c r="AB36" s="32"/>
      <c r="AC36" s="32"/>
      <c r="AD36" s="32"/>
      <c r="AE36" s="32"/>
      <c r="AF36" s="32"/>
    </row>
    <row r="37" spans="2:32" s="30" customFormat="1" ht="34.200000000000003" customHeight="1" thickBot="1" x14ac:dyDescent="0.35">
      <c r="B37" s="68" t="s">
        <v>258</v>
      </c>
      <c r="C37" s="68" t="s">
        <v>264</v>
      </c>
      <c r="D37" s="65" t="s">
        <v>259</v>
      </c>
      <c r="E37" s="65" t="s">
        <v>260</v>
      </c>
      <c r="F37" s="65" t="s">
        <v>263</v>
      </c>
      <c r="G37" s="16" t="s">
        <v>7</v>
      </c>
      <c r="H37" s="80"/>
      <c r="I37" s="68">
        <v>1</v>
      </c>
      <c r="J37" s="71" t="s">
        <v>6</v>
      </c>
      <c r="K37" s="18" t="s">
        <v>0</v>
      </c>
      <c r="L37" s="39">
        <v>25</v>
      </c>
      <c r="M37" s="55" t="str">
        <f>IF((L39="NA"),"NA",((L39*10)))</f>
        <v>NA</v>
      </c>
      <c r="N37" s="111">
        <f>IF(AND(J37="NO",J40="NO",J43="NO",J46="No",J49="No",J52="NO",J55="NO",J58="NO"),0,AVERAGE(M37:M60))</f>
        <v>0</v>
      </c>
      <c r="O37" s="114" t="s">
        <v>301</v>
      </c>
      <c r="P37" s="86">
        <v>0.1</v>
      </c>
      <c r="Q37" s="117">
        <f>+N37*P37</f>
        <v>0</v>
      </c>
      <c r="R37" s="107"/>
      <c r="S37" s="29"/>
      <c r="T37" s="29"/>
      <c r="U37" s="29"/>
      <c r="V37" s="29"/>
      <c r="W37" s="29"/>
      <c r="X37" s="29"/>
      <c r="Y37" s="29"/>
      <c r="Z37" s="29"/>
      <c r="AA37" s="29"/>
      <c r="AB37" s="29"/>
      <c r="AC37" s="29"/>
      <c r="AD37" s="29"/>
      <c r="AE37" s="29"/>
      <c r="AF37" s="29"/>
    </row>
    <row r="38" spans="2:32" s="30" customFormat="1" ht="34.200000000000003" customHeight="1" thickBot="1" x14ac:dyDescent="0.35">
      <c r="B38" s="69"/>
      <c r="C38" s="69"/>
      <c r="D38" s="66"/>
      <c r="E38" s="66"/>
      <c r="F38" s="66"/>
      <c r="G38" s="31" t="s">
        <v>261</v>
      </c>
      <c r="H38" s="81"/>
      <c r="I38" s="69"/>
      <c r="J38" s="72"/>
      <c r="K38" s="18" t="s">
        <v>2</v>
      </c>
      <c r="L38" s="39">
        <v>25</v>
      </c>
      <c r="M38" s="55"/>
      <c r="N38" s="112"/>
      <c r="O38" s="115"/>
      <c r="P38" s="85"/>
      <c r="Q38" s="118"/>
      <c r="R38" s="107"/>
      <c r="S38" s="29"/>
      <c r="T38" s="29"/>
      <c r="U38" s="29"/>
      <c r="V38" s="29"/>
      <c r="W38" s="29"/>
      <c r="X38" s="29"/>
      <c r="Y38" s="29"/>
      <c r="Z38" s="29"/>
      <c r="AA38" s="29"/>
      <c r="AB38" s="29"/>
      <c r="AC38" s="29"/>
      <c r="AD38" s="29"/>
      <c r="AE38" s="29"/>
      <c r="AF38" s="29"/>
    </row>
    <row r="39" spans="2:32" s="30" customFormat="1" ht="34.200000000000003" customHeight="1" thickBot="1" x14ac:dyDescent="0.35">
      <c r="B39" s="69"/>
      <c r="C39" s="70"/>
      <c r="D39" s="67"/>
      <c r="E39" s="67"/>
      <c r="F39" s="67"/>
      <c r="G39" s="31" t="s">
        <v>262</v>
      </c>
      <c r="H39" s="76"/>
      <c r="I39" s="70"/>
      <c r="J39" s="73"/>
      <c r="K39" s="18" t="s">
        <v>1</v>
      </c>
      <c r="L39" s="38" t="str">
        <f>IF(AND(J37="Yes"),(L37/L38),"NA")</f>
        <v>NA</v>
      </c>
      <c r="M39" s="56"/>
      <c r="N39" s="112"/>
      <c r="O39" s="115"/>
      <c r="P39" s="85"/>
      <c r="Q39" s="118"/>
      <c r="R39" s="107"/>
      <c r="S39" s="29"/>
      <c r="T39" s="29"/>
      <c r="U39" s="29"/>
      <c r="V39" s="29"/>
      <c r="W39" s="29"/>
      <c r="X39" s="29"/>
      <c r="Y39" s="29"/>
      <c r="Z39" s="29"/>
      <c r="AA39" s="29"/>
      <c r="AB39" s="29"/>
      <c r="AC39" s="29"/>
      <c r="AD39" s="29"/>
      <c r="AE39" s="29"/>
      <c r="AF39" s="29"/>
    </row>
    <row r="40" spans="2:32" s="30" customFormat="1" ht="34.200000000000003" customHeight="1" thickBot="1" x14ac:dyDescent="0.35">
      <c r="B40" s="69"/>
      <c r="C40" s="68" t="s">
        <v>265</v>
      </c>
      <c r="D40" s="65" t="s">
        <v>268</v>
      </c>
      <c r="E40" s="65" t="s">
        <v>269</v>
      </c>
      <c r="F40" s="65" t="s">
        <v>270</v>
      </c>
      <c r="G40" s="16" t="s">
        <v>7</v>
      </c>
      <c r="H40" s="80"/>
      <c r="I40" s="68">
        <v>1</v>
      </c>
      <c r="J40" s="71" t="s">
        <v>6</v>
      </c>
      <c r="K40" s="18" t="s">
        <v>0</v>
      </c>
      <c r="L40" s="39">
        <v>25</v>
      </c>
      <c r="M40" s="55" t="str">
        <f>IF((L42="NA"),"NA",((L42*10)))</f>
        <v>NA</v>
      </c>
      <c r="N40" s="112"/>
      <c r="O40" s="115"/>
      <c r="P40" s="85"/>
      <c r="Q40" s="118"/>
      <c r="R40" s="107"/>
      <c r="S40" s="29"/>
      <c r="T40" s="29"/>
      <c r="U40" s="29"/>
      <c r="V40" s="29"/>
      <c r="W40" s="29"/>
      <c r="X40" s="29"/>
      <c r="Y40" s="29"/>
      <c r="Z40" s="29"/>
      <c r="AA40" s="29"/>
      <c r="AB40" s="29"/>
      <c r="AC40" s="29"/>
      <c r="AD40" s="29"/>
      <c r="AE40" s="29"/>
      <c r="AF40" s="29"/>
    </row>
    <row r="41" spans="2:32" s="30" customFormat="1" ht="34.200000000000003" customHeight="1" thickBot="1" x14ac:dyDescent="0.35">
      <c r="B41" s="69"/>
      <c r="C41" s="69"/>
      <c r="D41" s="66"/>
      <c r="E41" s="66"/>
      <c r="F41" s="66"/>
      <c r="G41" s="31" t="s">
        <v>266</v>
      </c>
      <c r="H41" s="81"/>
      <c r="I41" s="69"/>
      <c r="J41" s="72"/>
      <c r="K41" s="18" t="s">
        <v>2</v>
      </c>
      <c r="L41" s="39">
        <v>25</v>
      </c>
      <c r="M41" s="55"/>
      <c r="N41" s="112"/>
      <c r="O41" s="115"/>
      <c r="P41" s="85"/>
      <c r="Q41" s="118"/>
      <c r="R41" s="107"/>
      <c r="S41" s="29"/>
      <c r="T41" s="29"/>
      <c r="U41" s="29"/>
      <c r="V41" s="29"/>
      <c r="W41" s="29"/>
      <c r="X41" s="29"/>
      <c r="Y41" s="29"/>
      <c r="Z41" s="29"/>
      <c r="AA41" s="29"/>
      <c r="AB41" s="29"/>
      <c r="AC41" s="29"/>
      <c r="AD41" s="29"/>
      <c r="AE41" s="29"/>
      <c r="AF41" s="29"/>
    </row>
    <row r="42" spans="2:32" s="30" customFormat="1" ht="34.200000000000003" customHeight="1" thickBot="1" x14ac:dyDescent="0.35">
      <c r="B42" s="69"/>
      <c r="C42" s="69"/>
      <c r="D42" s="67"/>
      <c r="E42" s="67"/>
      <c r="F42" s="67"/>
      <c r="G42" s="31" t="s">
        <v>267</v>
      </c>
      <c r="H42" s="76"/>
      <c r="I42" s="70"/>
      <c r="J42" s="73"/>
      <c r="K42" s="18" t="s">
        <v>1</v>
      </c>
      <c r="L42" s="38" t="str">
        <f>IF(AND(J40="Yes"),(L40/L41),"NA")</f>
        <v>NA</v>
      </c>
      <c r="M42" s="56"/>
      <c r="N42" s="112"/>
      <c r="O42" s="115"/>
      <c r="P42" s="85"/>
      <c r="Q42" s="118"/>
      <c r="R42" s="107"/>
      <c r="S42" s="29"/>
      <c r="T42" s="29"/>
      <c r="U42" s="29"/>
      <c r="V42" s="29"/>
      <c r="W42" s="29"/>
      <c r="X42" s="29"/>
      <c r="Y42" s="29"/>
      <c r="Z42" s="29"/>
      <c r="AA42" s="29"/>
      <c r="AB42" s="29"/>
      <c r="AC42" s="29"/>
      <c r="AD42" s="29"/>
      <c r="AE42" s="29"/>
      <c r="AF42" s="29"/>
    </row>
    <row r="43" spans="2:32" s="30" customFormat="1" ht="34.200000000000003" customHeight="1" thickBot="1" x14ac:dyDescent="0.35">
      <c r="B43" s="69"/>
      <c r="C43" s="69"/>
      <c r="D43" s="65" t="s">
        <v>272</v>
      </c>
      <c r="E43" s="65" t="s">
        <v>271</v>
      </c>
      <c r="F43" s="65" t="s">
        <v>273</v>
      </c>
      <c r="G43" s="16" t="s">
        <v>7</v>
      </c>
      <c r="H43" s="80"/>
      <c r="I43" s="68">
        <v>1</v>
      </c>
      <c r="J43" s="71" t="s">
        <v>6</v>
      </c>
      <c r="K43" s="18" t="s">
        <v>0</v>
      </c>
      <c r="L43" s="39">
        <v>25</v>
      </c>
      <c r="M43" s="55" t="str">
        <f>IF((L45="NA"),"NA",((L45*10)))</f>
        <v>NA</v>
      </c>
      <c r="N43" s="112"/>
      <c r="O43" s="115"/>
      <c r="P43" s="85"/>
      <c r="Q43" s="118"/>
      <c r="R43" s="107"/>
      <c r="S43" s="29"/>
      <c r="T43" s="29"/>
      <c r="U43" s="29"/>
      <c r="V43" s="29"/>
      <c r="W43" s="29"/>
      <c r="X43" s="29"/>
      <c r="Y43" s="29"/>
      <c r="Z43" s="29"/>
      <c r="AA43" s="29"/>
      <c r="AB43" s="29"/>
      <c r="AC43" s="29"/>
      <c r="AD43" s="29"/>
      <c r="AE43" s="29"/>
      <c r="AF43" s="29"/>
    </row>
    <row r="44" spans="2:32" s="30" customFormat="1" ht="34.200000000000003" customHeight="1" thickBot="1" x14ac:dyDescent="0.35">
      <c r="B44" s="69"/>
      <c r="C44" s="69"/>
      <c r="D44" s="66"/>
      <c r="E44" s="66"/>
      <c r="F44" s="66"/>
      <c r="G44" s="31" t="s">
        <v>274</v>
      </c>
      <c r="H44" s="81"/>
      <c r="I44" s="69"/>
      <c r="J44" s="72"/>
      <c r="K44" s="18" t="s">
        <v>2</v>
      </c>
      <c r="L44" s="39">
        <v>25</v>
      </c>
      <c r="M44" s="55"/>
      <c r="N44" s="112"/>
      <c r="O44" s="115"/>
      <c r="P44" s="85"/>
      <c r="Q44" s="118"/>
      <c r="R44" s="107"/>
      <c r="S44" s="29"/>
      <c r="T44" s="29"/>
      <c r="U44" s="29"/>
      <c r="V44" s="29"/>
      <c r="W44" s="29"/>
      <c r="X44" s="29"/>
      <c r="Y44" s="29"/>
      <c r="Z44" s="29"/>
      <c r="AA44" s="29"/>
      <c r="AB44" s="29"/>
      <c r="AC44" s="29"/>
      <c r="AD44" s="29"/>
      <c r="AE44" s="29"/>
      <c r="AF44" s="29"/>
    </row>
    <row r="45" spans="2:32" s="30" customFormat="1" ht="34.200000000000003" customHeight="1" thickBot="1" x14ac:dyDescent="0.35">
      <c r="B45" s="69"/>
      <c r="C45" s="69"/>
      <c r="D45" s="67"/>
      <c r="E45" s="67"/>
      <c r="F45" s="67"/>
      <c r="G45" s="31" t="s">
        <v>275</v>
      </c>
      <c r="H45" s="76"/>
      <c r="I45" s="70"/>
      <c r="J45" s="73"/>
      <c r="K45" s="18" t="s">
        <v>1</v>
      </c>
      <c r="L45" s="38" t="str">
        <f>IF(AND(J43="Yes"),(L43/L44),"NA")</f>
        <v>NA</v>
      </c>
      <c r="M45" s="56"/>
      <c r="N45" s="112"/>
      <c r="O45" s="115"/>
      <c r="P45" s="85"/>
      <c r="Q45" s="118"/>
      <c r="R45" s="107"/>
      <c r="S45" s="29"/>
      <c r="T45" s="29"/>
      <c r="U45" s="29"/>
      <c r="V45" s="29"/>
      <c r="W45" s="29"/>
      <c r="X45" s="29"/>
      <c r="Y45" s="29"/>
      <c r="Z45" s="29"/>
      <c r="AA45" s="29"/>
      <c r="AB45" s="29"/>
      <c r="AC45" s="29"/>
      <c r="AD45" s="29"/>
      <c r="AE45" s="29"/>
      <c r="AF45" s="29"/>
    </row>
    <row r="46" spans="2:32" s="30" customFormat="1" ht="34.200000000000003" customHeight="1" thickBot="1" x14ac:dyDescent="0.35">
      <c r="B46" s="69"/>
      <c r="C46" s="69"/>
      <c r="D46" s="65" t="s">
        <v>276</v>
      </c>
      <c r="E46" s="65" t="s">
        <v>277</v>
      </c>
      <c r="F46" s="65" t="s">
        <v>278</v>
      </c>
      <c r="G46" s="16" t="s">
        <v>7</v>
      </c>
      <c r="H46" s="80"/>
      <c r="I46" s="68">
        <v>1</v>
      </c>
      <c r="J46" s="71" t="s">
        <v>6</v>
      </c>
      <c r="K46" s="18" t="s">
        <v>0</v>
      </c>
      <c r="L46" s="39">
        <v>25</v>
      </c>
      <c r="M46" s="55" t="str">
        <f>IF((L48="NA"),"NA",((1-L48)*10))</f>
        <v>NA</v>
      </c>
      <c r="N46" s="112"/>
      <c r="O46" s="115"/>
      <c r="P46" s="85"/>
      <c r="Q46" s="118"/>
      <c r="R46" s="107"/>
      <c r="S46" s="29"/>
      <c r="T46" s="29"/>
      <c r="U46" s="29"/>
      <c r="V46" s="29"/>
      <c r="W46" s="29"/>
      <c r="X46" s="29"/>
      <c r="Y46" s="29"/>
      <c r="Z46" s="29"/>
      <c r="AA46" s="29"/>
      <c r="AB46" s="29"/>
      <c r="AC46" s="29"/>
      <c r="AD46" s="29"/>
      <c r="AE46" s="29"/>
      <c r="AF46" s="29"/>
    </row>
    <row r="47" spans="2:32" s="30" customFormat="1" ht="34.200000000000003" customHeight="1" thickBot="1" x14ac:dyDescent="0.35">
      <c r="B47" s="69"/>
      <c r="C47" s="69"/>
      <c r="D47" s="66"/>
      <c r="E47" s="66"/>
      <c r="F47" s="66"/>
      <c r="G47" s="31" t="s">
        <v>279</v>
      </c>
      <c r="H47" s="81"/>
      <c r="I47" s="69"/>
      <c r="J47" s="72"/>
      <c r="K47" s="18" t="s">
        <v>2</v>
      </c>
      <c r="L47" s="39">
        <v>25</v>
      </c>
      <c r="M47" s="55"/>
      <c r="N47" s="112"/>
      <c r="O47" s="115"/>
      <c r="P47" s="85"/>
      <c r="Q47" s="118"/>
      <c r="R47" s="107"/>
      <c r="S47" s="29"/>
      <c r="T47" s="29"/>
      <c r="U47" s="29"/>
      <c r="V47" s="29"/>
      <c r="W47" s="29"/>
      <c r="X47" s="29"/>
      <c r="Y47" s="29"/>
      <c r="Z47" s="29"/>
      <c r="AA47" s="29"/>
      <c r="AB47" s="29"/>
      <c r="AC47" s="29"/>
      <c r="AD47" s="29"/>
      <c r="AE47" s="29"/>
      <c r="AF47" s="29"/>
    </row>
    <row r="48" spans="2:32" s="30" customFormat="1" ht="34.200000000000003" customHeight="1" thickBot="1" x14ac:dyDescent="0.35">
      <c r="B48" s="69"/>
      <c r="C48" s="69"/>
      <c r="D48" s="67"/>
      <c r="E48" s="67"/>
      <c r="F48" s="67"/>
      <c r="G48" s="31" t="s">
        <v>280</v>
      </c>
      <c r="H48" s="76"/>
      <c r="I48" s="70"/>
      <c r="J48" s="73"/>
      <c r="K48" s="18" t="s">
        <v>1</v>
      </c>
      <c r="L48" s="38" t="str">
        <f>IF(AND(J46="Yes"),(L46/L47),"NA")</f>
        <v>NA</v>
      </c>
      <c r="M48" s="56"/>
      <c r="N48" s="112"/>
      <c r="O48" s="115"/>
      <c r="P48" s="85"/>
      <c r="Q48" s="118"/>
      <c r="R48" s="107"/>
      <c r="S48" s="29"/>
      <c r="T48" s="29"/>
      <c r="U48" s="29"/>
      <c r="V48" s="29"/>
      <c r="W48" s="29"/>
      <c r="X48" s="29"/>
      <c r="Y48" s="29"/>
      <c r="Z48" s="29"/>
      <c r="AA48" s="29"/>
      <c r="AB48" s="29"/>
      <c r="AC48" s="29"/>
      <c r="AD48" s="29"/>
      <c r="AE48" s="29"/>
      <c r="AF48" s="29"/>
    </row>
    <row r="49" spans="2:32" s="30" customFormat="1" ht="34.200000000000003" customHeight="1" thickBot="1" x14ac:dyDescent="0.35">
      <c r="B49" s="69"/>
      <c r="C49" s="69"/>
      <c r="D49" s="65" t="s">
        <v>281</v>
      </c>
      <c r="E49" s="65" t="s">
        <v>282</v>
      </c>
      <c r="F49" s="65" t="s">
        <v>283</v>
      </c>
      <c r="G49" s="16" t="s">
        <v>7</v>
      </c>
      <c r="H49" s="80"/>
      <c r="I49" s="68">
        <v>1</v>
      </c>
      <c r="J49" s="71" t="s">
        <v>6</v>
      </c>
      <c r="K49" s="18" t="s">
        <v>0</v>
      </c>
      <c r="L49" s="39">
        <v>25</v>
      </c>
      <c r="M49" s="55" t="str">
        <f>IF((L51="NA"),"NA",((L51*10)))</f>
        <v>NA</v>
      </c>
      <c r="N49" s="112"/>
      <c r="O49" s="115"/>
      <c r="P49" s="85"/>
      <c r="Q49" s="118"/>
      <c r="R49" s="107"/>
      <c r="S49" s="29"/>
      <c r="T49" s="29"/>
      <c r="U49" s="29"/>
      <c r="V49" s="29"/>
      <c r="W49" s="29"/>
      <c r="X49" s="29"/>
      <c r="Y49" s="29"/>
      <c r="Z49" s="29"/>
      <c r="AA49" s="29"/>
      <c r="AB49" s="29"/>
      <c r="AC49" s="29"/>
      <c r="AD49" s="29"/>
      <c r="AE49" s="29"/>
      <c r="AF49" s="29"/>
    </row>
    <row r="50" spans="2:32" s="30" customFormat="1" ht="34.200000000000003" customHeight="1" thickBot="1" x14ac:dyDescent="0.35">
      <c r="B50" s="69"/>
      <c r="C50" s="69"/>
      <c r="D50" s="66"/>
      <c r="E50" s="66"/>
      <c r="F50" s="66"/>
      <c r="G50" s="31" t="s">
        <v>284</v>
      </c>
      <c r="H50" s="81"/>
      <c r="I50" s="69"/>
      <c r="J50" s="72"/>
      <c r="K50" s="18" t="s">
        <v>2</v>
      </c>
      <c r="L50" s="39">
        <v>25</v>
      </c>
      <c r="M50" s="55"/>
      <c r="N50" s="112"/>
      <c r="O50" s="115"/>
      <c r="P50" s="85"/>
      <c r="Q50" s="118"/>
      <c r="R50" s="107"/>
      <c r="S50" s="29"/>
      <c r="T50" s="29"/>
      <c r="U50" s="29"/>
      <c r="V50" s="29"/>
      <c r="W50" s="29"/>
      <c r="X50" s="29"/>
      <c r="Y50" s="29"/>
      <c r="Z50" s="29"/>
      <c r="AA50" s="29"/>
      <c r="AB50" s="29"/>
      <c r="AC50" s="29"/>
      <c r="AD50" s="29"/>
      <c r="AE50" s="29"/>
      <c r="AF50" s="29"/>
    </row>
    <row r="51" spans="2:32" s="30" customFormat="1" ht="34.200000000000003" customHeight="1" thickBot="1" x14ac:dyDescent="0.35">
      <c r="B51" s="69"/>
      <c r="C51" s="70"/>
      <c r="D51" s="67"/>
      <c r="E51" s="67"/>
      <c r="F51" s="67"/>
      <c r="G51" s="31" t="s">
        <v>285</v>
      </c>
      <c r="H51" s="76"/>
      <c r="I51" s="70"/>
      <c r="J51" s="73"/>
      <c r="K51" s="18" t="s">
        <v>1</v>
      </c>
      <c r="L51" s="38" t="str">
        <f>IF(AND(J49="Yes"),(L49/L50),"NA")</f>
        <v>NA</v>
      </c>
      <c r="M51" s="56"/>
      <c r="N51" s="112"/>
      <c r="O51" s="115"/>
      <c r="P51" s="85"/>
      <c r="Q51" s="118"/>
      <c r="R51" s="107"/>
      <c r="S51" s="29"/>
      <c r="T51" s="29"/>
      <c r="U51" s="29"/>
      <c r="V51" s="29"/>
      <c r="W51" s="29"/>
      <c r="X51" s="29"/>
      <c r="Y51" s="29"/>
      <c r="Z51" s="29"/>
      <c r="AA51" s="29"/>
      <c r="AB51" s="29"/>
      <c r="AC51" s="29"/>
      <c r="AD51" s="29"/>
      <c r="AE51" s="29"/>
      <c r="AF51" s="29"/>
    </row>
    <row r="52" spans="2:32" s="30" customFormat="1" ht="34.200000000000003" customHeight="1" thickBot="1" x14ac:dyDescent="0.35">
      <c r="B52" s="69"/>
      <c r="C52" s="68" t="s">
        <v>286</v>
      </c>
      <c r="D52" s="65" t="s">
        <v>287</v>
      </c>
      <c r="E52" s="65" t="s">
        <v>288</v>
      </c>
      <c r="F52" s="65" t="s">
        <v>295</v>
      </c>
      <c r="G52" s="16" t="s">
        <v>7</v>
      </c>
      <c r="H52" s="80"/>
      <c r="I52" s="68">
        <v>1</v>
      </c>
      <c r="J52" s="71" t="s">
        <v>6</v>
      </c>
      <c r="K52" s="18" t="s">
        <v>0</v>
      </c>
      <c r="L52" s="39">
        <v>25</v>
      </c>
      <c r="M52" s="55" t="str">
        <f>IF((L54="NA"),"NA",((L54*10)))</f>
        <v>NA</v>
      </c>
      <c r="N52" s="112"/>
      <c r="O52" s="115"/>
      <c r="P52" s="85"/>
      <c r="Q52" s="118"/>
      <c r="R52" s="107"/>
      <c r="S52" s="29"/>
      <c r="T52" s="29"/>
      <c r="U52" s="29"/>
      <c r="V52" s="29"/>
      <c r="W52" s="29"/>
      <c r="X52" s="29"/>
      <c r="Y52" s="29"/>
      <c r="Z52" s="29"/>
      <c r="AA52" s="29"/>
      <c r="AB52" s="29"/>
      <c r="AC52" s="29"/>
      <c r="AD52" s="29"/>
      <c r="AE52" s="29"/>
      <c r="AF52" s="29"/>
    </row>
    <row r="53" spans="2:32" s="30" customFormat="1" ht="34.200000000000003" customHeight="1" thickBot="1" x14ac:dyDescent="0.35">
      <c r="B53" s="69"/>
      <c r="C53" s="69"/>
      <c r="D53" s="66"/>
      <c r="E53" s="66"/>
      <c r="F53" s="66"/>
      <c r="G53" s="31" t="s">
        <v>289</v>
      </c>
      <c r="H53" s="81"/>
      <c r="I53" s="69"/>
      <c r="J53" s="72"/>
      <c r="K53" s="18" t="s">
        <v>2</v>
      </c>
      <c r="L53" s="39">
        <v>25</v>
      </c>
      <c r="M53" s="55"/>
      <c r="N53" s="112"/>
      <c r="O53" s="115"/>
      <c r="P53" s="85"/>
      <c r="Q53" s="118"/>
      <c r="R53" s="107"/>
      <c r="S53" s="29"/>
      <c r="T53" s="29"/>
      <c r="U53" s="29"/>
      <c r="V53" s="29"/>
      <c r="W53" s="29"/>
      <c r="X53" s="29"/>
      <c r="Y53" s="29"/>
      <c r="Z53" s="29"/>
      <c r="AA53" s="29"/>
      <c r="AB53" s="29"/>
      <c r="AC53" s="29"/>
      <c r="AD53" s="29"/>
      <c r="AE53" s="29"/>
      <c r="AF53" s="29"/>
    </row>
    <row r="54" spans="2:32" s="30" customFormat="1" ht="34.200000000000003" customHeight="1" thickBot="1" x14ac:dyDescent="0.35">
      <c r="B54" s="69"/>
      <c r="C54" s="70"/>
      <c r="D54" s="67"/>
      <c r="E54" s="67"/>
      <c r="F54" s="67"/>
      <c r="G54" s="31" t="s">
        <v>262</v>
      </c>
      <c r="H54" s="76"/>
      <c r="I54" s="70"/>
      <c r="J54" s="73"/>
      <c r="K54" s="18" t="s">
        <v>1</v>
      </c>
      <c r="L54" s="38" t="str">
        <f>IF(AND(J52="Yes"),(L52/L53),"NA")</f>
        <v>NA</v>
      </c>
      <c r="M54" s="56"/>
      <c r="N54" s="112"/>
      <c r="O54" s="115"/>
      <c r="P54" s="85"/>
      <c r="Q54" s="118"/>
      <c r="R54" s="107"/>
      <c r="S54" s="29"/>
      <c r="T54" s="29"/>
      <c r="U54" s="29"/>
      <c r="V54" s="29"/>
      <c r="W54" s="29"/>
      <c r="X54" s="29"/>
      <c r="Y54" s="29"/>
      <c r="Z54" s="29"/>
      <c r="AA54" s="29"/>
      <c r="AB54" s="29"/>
      <c r="AC54" s="29"/>
      <c r="AD54" s="29"/>
      <c r="AE54" s="29"/>
      <c r="AF54" s="29"/>
    </row>
    <row r="55" spans="2:32" s="30" customFormat="1" ht="34.200000000000003" customHeight="1" thickBot="1" x14ac:dyDescent="0.35">
      <c r="B55" s="69"/>
      <c r="C55" s="68" t="s">
        <v>290</v>
      </c>
      <c r="D55" s="65" t="s">
        <v>291</v>
      </c>
      <c r="E55" s="65" t="s">
        <v>292</v>
      </c>
      <c r="F55" s="65" t="s">
        <v>296</v>
      </c>
      <c r="G55" s="16" t="s">
        <v>7</v>
      </c>
      <c r="H55" s="80"/>
      <c r="I55" s="68">
        <v>1</v>
      </c>
      <c r="J55" s="71" t="s">
        <v>6</v>
      </c>
      <c r="K55" s="18" t="s">
        <v>0</v>
      </c>
      <c r="L55" s="39">
        <v>25</v>
      </c>
      <c r="M55" s="55" t="str">
        <f>IF((L57="NA"),"NA",((L57*10)))</f>
        <v>NA</v>
      </c>
      <c r="N55" s="112"/>
      <c r="O55" s="115"/>
      <c r="P55" s="85"/>
      <c r="Q55" s="118"/>
      <c r="R55" s="107"/>
      <c r="S55" s="29"/>
      <c r="T55" s="29"/>
      <c r="U55" s="29"/>
      <c r="V55" s="29"/>
      <c r="W55" s="29"/>
      <c r="X55" s="29"/>
      <c r="Y55" s="29"/>
      <c r="Z55" s="29"/>
      <c r="AA55" s="29"/>
      <c r="AB55" s="29"/>
      <c r="AC55" s="29"/>
      <c r="AD55" s="29"/>
      <c r="AE55" s="29"/>
      <c r="AF55" s="29"/>
    </row>
    <row r="56" spans="2:32" s="30" customFormat="1" ht="34.200000000000003" customHeight="1" thickBot="1" x14ac:dyDescent="0.35">
      <c r="B56" s="69"/>
      <c r="C56" s="69"/>
      <c r="D56" s="66"/>
      <c r="E56" s="66"/>
      <c r="F56" s="66"/>
      <c r="G56" s="31" t="s">
        <v>289</v>
      </c>
      <c r="H56" s="81"/>
      <c r="I56" s="69"/>
      <c r="J56" s="72"/>
      <c r="K56" s="18" t="s">
        <v>2</v>
      </c>
      <c r="L56" s="39">
        <v>25</v>
      </c>
      <c r="M56" s="55"/>
      <c r="N56" s="112"/>
      <c r="O56" s="115"/>
      <c r="P56" s="85"/>
      <c r="Q56" s="118"/>
      <c r="R56" s="107"/>
      <c r="S56" s="29"/>
      <c r="T56" s="29"/>
      <c r="U56" s="29"/>
      <c r="V56" s="29"/>
      <c r="W56" s="29"/>
      <c r="X56" s="29"/>
      <c r="Y56" s="29"/>
      <c r="Z56" s="29"/>
      <c r="AA56" s="29"/>
      <c r="AB56" s="29"/>
      <c r="AC56" s="29"/>
      <c r="AD56" s="29"/>
      <c r="AE56" s="29"/>
      <c r="AF56" s="29"/>
    </row>
    <row r="57" spans="2:32" s="30" customFormat="1" ht="34.200000000000003" customHeight="1" thickBot="1" x14ac:dyDescent="0.35">
      <c r="B57" s="69"/>
      <c r="C57" s="70"/>
      <c r="D57" s="67"/>
      <c r="E57" s="67"/>
      <c r="F57" s="67"/>
      <c r="G57" s="31" t="s">
        <v>262</v>
      </c>
      <c r="H57" s="76"/>
      <c r="I57" s="70"/>
      <c r="J57" s="73"/>
      <c r="K57" s="18" t="s">
        <v>1</v>
      </c>
      <c r="L57" s="38" t="str">
        <f>IF(AND(J55="Yes"),(L55/L56),"NA")</f>
        <v>NA</v>
      </c>
      <c r="M57" s="56"/>
      <c r="N57" s="112"/>
      <c r="O57" s="115"/>
      <c r="P57" s="85"/>
      <c r="Q57" s="118"/>
      <c r="R57" s="107"/>
      <c r="S57" s="29"/>
      <c r="T57" s="29"/>
      <c r="U57" s="29"/>
      <c r="V57" s="29"/>
      <c r="W57" s="29"/>
      <c r="X57" s="29"/>
      <c r="Y57" s="29"/>
      <c r="Z57" s="29"/>
      <c r="AA57" s="29"/>
      <c r="AB57" s="29"/>
      <c r="AC57" s="29"/>
      <c r="AD57" s="29"/>
      <c r="AE57" s="29"/>
      <c r="AF57" s="29"/>
    </row>
    <row r="58" spans="2:32" s="30" customFormat="1" ht="34.200000000000003" customHeight="1" thickBot="1" x14ac:dyDescent="0.35">
      <c r="B58" s="69"/>
      <c r="C58" s="68" t="s">
        <v>293</v>
      </c>
      <c r="D58" s="65" t="s">
        <v>34</v>
      </c>
      <c r="E58" s="65" t="s">
        <v>294</v>
      </c>
      <c r="F58" s="65" t="s">
        <v>297</v>
      </c>
      <c r="G58" s="16" t="s">
        <v>7</v>
      </c>
      <c r="H58" s="80"/>
      <c r="I58" s="68">
        <v>1</v>
      </c>
      <c r="J58" s="71" t="s">
        <v>6</v>
      </c>
      <c r="K58" s="18" t="s">
        <v>0</v>
      </c>
      <c r="L58" s="39">
        <v>25</v>
      </c>
      <c r="M58" s="55" t="str">
        <f>IF((L60="NA"),"NA",((L60*10)))</f>
        <v>NA</v>
      </c>
      <c r="N58" s="112"/>
      <c r="O58" s="115"/>
      <c r="P58" s="85"/>
      <c r="Q58" s="118"/>
      <c r="R58" s="107"/>
      <c r="S58" s="29"/>
      <c r="T58" s="29"/>
      <c r="U58" s="29"/>
      <c r="V58" s="29"/>
      <c r="W58" s="29"/>
      <c r="X58" s="29"/>
      <c r="Y58" s="29"/>
      <c r="Z58" s="29"/>
      <c r="AA58" s="29"/>
      <c r="AB58" s="29"/>
      <c r="AC58" s="29"/>
      <c r="AD58" s="29"/>
      <c r="AE58" s="29"/>
      <c r="AF58" s="29"/>
    </row>
    <row r="59" spans="2:32" s="30" customFormat="1" ht="34.200000000000003" customHeight="1" thickBot="1" x14ac:dyDescent="0.35">
      <c r="B59" s="69"/>
      <c r="C59" s="69"/>
      <c r="D59" s="66"/>
      <c r="E59" s="66"/>
      <c r="F59" s="66"/>
      <c r="G59" s="31" t="s">
        <v>289</v>
      </c>
      <c r="H59" s="81"/>
      <c r="I59" s="69"/>
      <c r="J59" s="72"/>
      <c r="K59" s="18" t="s">
        <v>2</v>
      </c>
      <c r="L59" s="39">
        <v>25</v>
      </c>
      <c r="M59" s="55"/>
      <c r="N59" s="112"/>
      <c r="O59" s="115"/>
      <c r="P59" s="85"/>
      <c r="Q59" s="118"/>
      <c r="R59" s="107"/>
      <c r="S59" s="29"/>
      <c r="T59" s="29"/>
      <c r="U59" s="29"/>
      <c r="V59" s="29"/>
      <c r="W59" s="29"/>
      <c r="X59" s="29"/>
      <c r="Y59" s="29"/>
      <c r="Z59" s="29"/>
      <c r="AA59" s="29"/>
      <c r="AB59" s="29"/>
      <c r="AC59" s="29"/>
      <c r="AD59" s="29"/>
      <c r="AE59" s="29"/>
      <c r="AF59" s="29"/>
    </row>
    <row r="60" spans="2:32" s="30" customFormat="1" ht="34.200000000000003" customHeight="1" thickBot="1" x14ac:dyDescent="0.35">
      <c r="B60" s="70"/>
      <c r="C60" s="70"/>
      <c r="D60" s="67"/>
      <c r="E60" s="67"/>
      <c r="F60" s="67"/>
      <c r="G60" s="31" t="s">
        <v>262</v>
      </c>
      <c r="H60" s="76"/>
      <c r="I60" s="70"/>
      <c r="J60" s="73"/>
      <c r="K60" s="18" t="s">
        <v>1</v>
      </c>
      <c r="L60" s="38" t="str">
        <f>IF(AND(J58="Yes"),(L58/L59),"NA")</f>
        <v>NA</v>
      </c>
      <c r="M60" s="56"/>
      <c r="N60" s="113"/>
      <c r="O60" s="116"/>
      <c r="P60" s="85"/>
      <c r="Q60" s="119"/>
      <c r="R60" s="107"/>
      <c r="S60" s="29"/>
      <c r="T60" s="29"/>
      <c r="U60" s="29"/>
      <c r="V60" s="29"/>
      <c r="W60" s="29"/>
      <c r="X60" s="29"/>
      <c r="Y60" s="29"/>
      <c r="Z60" s="29"/>
      <c r="AA60" s="29"/>
      <c r="AB60" s="29"/>
      <c r="AC60" s="29"/>
      <c r="AD60" s="29"/>
      <c r="AE60" s="29"/>
      <c r="AF60" s="29"/>
    </row>
    <row r="61" spans="2:32" ht="34.200000000000003" customHeight="1" thickBot="1" x14ac:dyDescent="0.35">
      <c r="B61" s="63"/>
      <c r="C61" s="63"/>
      <c r="D61" s="63"/>
      <c r="E61" s="63"/>
      <c r="F61" s="63"/>
      <c r="G61" s="63"/>
      <c r="H61" s="63"/>
      <c r="I61" s="63"/>
      <c r="J61" s="63"/>
      <c r="K61" s="63"/>
      <c r="L61" s="63"/>
      <c r="M61" s="63"/>
      <c r="N61" s="63"/>
      <c r="O61" s="63"/>
      <c r="P61" s="63"/>
      <c r="Q61" s="64"/>
      <c r="R61" s="107"/>
      <c r="S61" s="32"/>
      <c r="T61" s="32"/>
      <c r="U61" s="32"/>
      <c r="V61" s="32"/>
      <c r="W61" s="32"/>
      <c r="X61" s="32"/>
      <c r="Y61" s="32"/>
      <c r="Z61" s="32"/>
      <c r="AA61" s="32"/>
      <c r="AB61" s="32"/>
      <c r="AC61" s="32"/>
      <c r="AD61" s="32"/>
      <c r="AE61" s="32"/>
      <c r="AF61" s="32"/>
    </row>
    <row r="62" spans="2:32" s="48" customFormat="1" ht="71.25" customHeight="1" thickBot="1" x14ac:dyDescent="0.35">
      <c r="B62" s="126" t="s">
        <v>349</v>
      </c>
      <c r="C62" s="126" t="s">
        <v>355</v>
      </c>
      <c r="D62" s="126" t="s">
        <v>350</v>
      </c>
      <c r="E62" s="123" t="s">
        <v>344</v>
      </c>
      <c r="F62" s="123" t="s">
        <v>351</v>
      </c>
      <c r="G62" s="51" t="s">
        <v>346</v>
      </c>
      <c r="H62" s="126"/>
      <c r="I62" s="68">
        <v>1</v>
      </c>
      <c r="J62" s="71" t="s">
        <v>6</v>
      </c>
      <c r="K62" s="41" t="s">
        <v>0</v>
      </c>
      <c r="L62" s="39">
        <v>0</v>
      </c>
      <c r="M62" s="126" t="str">
        <f>IF((L64="NA"),"NA",((L64*10)))</f>
        <v>NA</v>
      </c>
      <c r="N62" s="126">
        <f>IF(AND(J62="NO",J65="NO",J68="NO",J71="No"),0,AVERAGE(M62:M73))</f>
        <v>0</v>
      </c>
      <c r="O62" s="126" t="s">
        <v>301</v>
      </c>
      <c r="P62" s="86">
        <v>0.1</v>
      </c>
      <c r="Q62" s="157"/>
      <c r="R62" s="107"/>
      <c r="S62" s="50"/>
      <c r="T62" s="50"/>
      <c r="U62" s="50"/>
      <c r="V62" s="50"/>
      <c r="W62" s="50"/>
      <c r="X62" s="50"/>
      <c r="Y62" s="50"/>
      <c r="Z62" s="50"/>
      <c r="AA62" s="50"/>
      <c r="AB62" s="50"/>
      <c r="AC62" s="50"/>
      <c r="AD62" s="50"/>
      <c r="AE62" s="50"/>
      <c r="AF62" s="50"/>
    </row>
    <row r="63" spans="2:32" s="48" customFormat="1" ht="34.200000000000003" customHeight="1" thickBot="1" x14ac:dyDescent="0.35">
      <c r="B63" s="127"/>
      <c r="C63" s="127"/>
      <c r="D63" s="127"/>
      <c r="E63" s="124"/>
      <c r="F63" s="124"/>
      <c r="G63" s="51" t="s">
        <v>352</v>
      </c>
      <c r="H63" s="127"/>
      <c r="I63" s="69"/>
      <c r="J63" s="72"/>
      <c r="K63" s="41" t="s">
        <v>2</v>
      </c>
      <c r="L63" s="39">
        <v>20</v>
      </c>
      <c r="M63" s="127"/>
      <c r="N63" s="127"/>
      <c r="O63" s="127"/>
      <c r="P63" s="85"/>
      <c r="Q63" s="158"/>
      <c r="R63" s="107"/>
      <c r="S63" s="50"/>
      <c r="T63" s="50"/>
      <c r="U63" s="50"/>
      <c r="V63" s="50"/>
      <c r="W63" s="50"/>
      <c r="X63" s="50"/>
      <c r="Y63" s="50"/>
      <c r="Z63" s="50"/>
      <c r="AA63" s="50"/>
      <c r="AB63" s="50"/>
      <c r="AC63" s="50"/>
      <c r="AD63" s="50"/>
      <c r="AE63" s="50"/>
      <c r="AF63" s="50"/>
    </row>
    <row r="64" spans="2:32" s="48" customFormat="1" ht="34.200000000000003" customHeight="1" thickBot="1" x14ac:dyDescent="0.35">
      <c r="B64" s="127"/>
      <c r="C64" s="128"/>
      <c r="D64" s="128"/>
      <c r="E64" s="125"/>
      <c r="F64" s="125"/>
      <c r="G64" s="51" t="s">
        <v>353</v>
      </c>
      <c r="H64" s="128"/>
      <c r="I64" s="70"/>
      <c r="J64" s="73"/>
      <c r="K64" s="41" t="s">
        <v>1</v>
      </c>
      <c r="L64" s="38" t="str">
        <f>IF(AND(J62="Yes"),(1-(L62/L63)),"NA")</f>
        <v>NA</v>
      </c>
      <c r="M64" s="128"/>
      <c r="N64" s="127"/>
      <c r="O64" s="127"/>
      <c r="P64" s="85"/>
      <c r="Q64" s="158"/>
      <c r="R64" s="107"/>
      <c r="S64" s="50"/>
      <c r="T64" s="50"/>
      <c r="U64" s="50"/>
      <c r="V64" s="50"/>
      <c r="W64" s="50"/>
      <c r="X64" s="50"/>
      <c r="Y64" s="50"/>
      <c r="Z64" s="50"/>
      <c r="AA64" s="50"/>
      <c r="AB64" s="50"/>
      <c r="AC64" s="50"/>
      <c r="AD64" s="50"/>
      <c r="AE64" s="50"/>
      <c r="AF64" s="50"/>
    </row>
    <row r="65" spans="2:32" s="48" customFormat="1" ht="34.200000000000003" customHeight="1" thickBot="1" x14ac:dyDescent="0.35">
      <c r="B65" s="127"/>
      <c r="C65" s="126" t="s">
        <v>354</v>
      </c>
      <c r="D65" s="123" t="s">
        <v>343</v>
      </c>
      <c r="E65" s="123" t="s">
        <v>354</v>
      </c>
      <c r="F65" s="123" t="s">
        <v>345</v>
      </c>
      <c r="G65" s="51" t="s">
        <v>346</v>
      </c>
      <c r="H65" s="126"/>
      <c r="I65" s="68">
        <v>1</v>
      </c>
      <c r="J65" s="71" t="s">
        <v>6</v>
      </c>
      <c r="K65" s="41" t="s">
        <v>0</v>
      </c>
      <c r="L65" s="39">
        <v>20</v>
      </c>
      <c r="M65" s="126" t="str">
        <f>IF((L67="NA"),"NA",((L67*10)))</f>
        <v>NA</v>
      </c>
      <c r="N65" s="127"/>
      <c r="O65" s="127"/>
      <c r="P65" s="85"/>
      <c r="Q65" s="158"/>
      <c r="R65" s="107"/>
      <c r="S65" s="50"/>
      <c r="T65" s="50"/>
      <c r="U65" s="50"/>
      <c r="V65" s="50"/>
      <c r="W65" s="50"/>
      <c r="X65" s="50"/>
      <c r="Y65" s="50"/>
      <c r="Z65" s="50"/>
      <c r="AA65" s="50"/>
      <c r="AB65" s="50"/>
      <c r="AC65" s="50"/>
      <c r="AD65" s="50"/>
      <c r="AE65" s="50"/>
      <c r="AF65" s="50"/>
    </row>
    <row r="66" spans="2:32" s="48" customFormat="1" ht="34.200000000000003" customHeight="1" thickBot="1" x14ac:dyDescent="0.35">
      <c r="B66" s="127"/>
      <c r="C66" s="127"/>
      <c r="D66" s="124"/>
      <c r="E66" s="124"/>
      <c r="F66" s="124"/>
      <c r="G66" s="51" t="s">
        <v>348</v>
      </c>
      <c r="H66" s="127"/>
      <c r="I66" s="69"/>
      <c r="J66" s="72"/>
      <c r="K66" s="41" t="s">
        <v>2</v>
      </c>
      <c r="L66" s="39">
        <v>20</v>
      </c>
      <c r="M66" s="127"/>
      <c r="N66" s="127"/>
      <c r="O66" s="127"/>
      <c r="P66" s="85"/>
      <c r="Q66" s="158"/>
      <c r="R66" s="107"/>
      <c r="S66" s="50"/>
      <c r="T66" s="50"/>
      <c r="U66" s="50"/>
      <c r="V66" s="50"/>
      <c r="W66" s="50"/>
      <c r="X66" s="50"/>
      <c r="Y66" s="50"/>
      <c r="Z66" s="50"/>
      <c r="AA66" s="50"/>
      <c r="AB66" s="50"/>
      <c r="AC66" s="50"/>
      <c r="AD66" s="50"/>
      <c r="AE66" s="50"/>
      <c r="AF66" s="50"/>
    </row>
    <row r="67" spans="2:32" s="48" customFormat="1" ht="34.200000000000003" customHeight="1" thickBot="1" x14ac:dyDescent="0.35">
      <c r="B67" s="127"/>
      <c r="C67" s="128"/>
      <c r="D67" s="125"/>
      <c r="E67" s="125"/>
      <c r="F67" s="125"/>
      <c r="G67" s="51" t="s">
        <v>347</v>
      </c>
      <c r="H67" s="128"/>
      <c r="I67" s="70"/>
      <c r="J67" s="73"/>
      <c r="K67" s="41" t="s">
        <v>1</v>
      </c>
      <c r="L67" s="38" t="str">
        <f>IF(AND(J65="Yes"),(1-(L65/L66)),"NA")</f>
        <v>NA</v>
      </c>
      <c r="M67" s="128"/>
      <c r="N67" s="127"/>
      <c r="O67" s="127"/>
      <c r="P67" s="85"/>
      <c r="Q67" s="158"/>
      <c r="R67" s="107"/>
      <c r="S67" s="50"/>
      <c r="T67" s="50"/>
      <c r="U67" s="50"/>
      <c r="V67" s="50"/>
      <c r="W67" s="50"/>
      <c r="X67" s="50"/>
      <c r="Y67" s="50"/>
      <c r="Z67" s="50"/>
      <c r="AA67" s="50"/>
      <c r="AB67" s="50"/>
      <c r="AC67" s="50"/>
      <c r="AD67" s="50"/>
      <c r="AE67" s="50"/>
      <c r="AF67" s="50"/>
    </row>
    <row r="68" spans="2:32" s="48" customFormat="1" ht="33.75" customHeight="1" thickBot="1" x14ac:dyDescent="0.35">
      <c r="B68" s="127"/>
      <c r="C68" s="126" t="s">
        <v>356</v>
      </c>
      <c r="D68" s="123" t="s">
        <v>357</v>
      </c>
      <c r="E68" s="123" t="s">
        <v>358</v>
      </c>
      <c r="F68" s="123" t="s">
        <v>359</v>
      </c>
      <c r="G68" s="51" t="s">
        <v>346</v>
      </c>
      <c r="H68" s="126"/>
      <c r="I68" s="68">
        <v>1</v>
      </c>
      <c r="J68" s="71" t="s">
        <v>6</v>
      </c>
      <c r="K68" s="41" t="s">
        <v>0</v>
      </c>
      <c r="L68" s="39">
        <v>20</v>
      </c>
      <c r="M68" s="126" t="str">
        <f>IF((L70="NA"),"NA",((L70*10)))</f>
        <v>NA</v>
      </c>
      <c r="N68" s="127"/>
      <c r="O68" s="127"/>
      <c r="P68" s="85"/>
      <c r="Q68" s="158"/>
      <c r="R68" s="107"/>
      <c r="S68" s="50"/>
      <c r="T68" s="50"/>
      <c r="U68" s="50"/>
      <c r="V68" s="50"/>
      <c r="W68" s="50"/>
      <c r="X68" s="50"/>
      <c r="Y68" s="50"/>
      <c r="Z68" s="50"/>
      <c r="AA68" s="50"/>
      <c r="AB68" s="50"/>
      <c r="AC68" s="50"/>
      <c r="AD68" s="50"/>
      <c r="AE68" s="50"/>
      <c r="AF68" s="50"/>
    </row>
    <row r="69" spans="2:32" s="48" customFormat="1" ht="57.75" customHeight="1" thickBot="1" x14ac:dyDescent="0.35">
      <c r="B69" s="127"/>
      <c r="C69" s="127"/>
      <c r="D69" s="124"/>
      <c r="E69" s="124"/>
      <c r="F69" s="124"/>
      <c r="G69" s="51" t="s">
        <v>360</v>
      </c>
      <c r="H69" s="127"/>
      <c r="I69" s="69"/>
      <c r="J69" s="72"/>
      <c r="K69" s="41" t="s">
        <v>2</v>
      </c>
      <c r="L69" s="39">
        <v>20</v>
      </c>
      <c r="M69" s="127"/>
      <c r="N69" s="127"/>
      <c r="O69" s="127"/>
      <c r="P69" s="85"/>
      <c r="Q69" s="158"/>
      <c r="R69" s="107"/>
      <c r="S69" s="50"/>
      <c r="T69" s="50"/>
      <c r="U69" s="50"/>
      <c r="V69" s="50"/>
      <c r="W69" s="50"/>
      <c r="X69" s="50"/>
      <c r="Y69" s="50"/>
      <c r="Z69" s="50"/>
      <c r="AA69" s="50"/>
      <c r="AB69" s="50"/>
      <c r="AC69" s="50"/>
      <c r="AD69" s="50"/>
      <c r="AE69" s="50"/>
      <c r="AF69" s="50"/>
    </row>
    <row r="70" spans="2:32" s="48" customFormat="1" ht="66.75" customHeight="1" thickBot="1" x14ac:dyDescent="0.35">
      <c r="B70" s="127"/>
      <c r="C70" s="127"/>
      <c r="D70" s="125"/>
      <c r="E70" s="125"/>
      <c r="F70" s="125"/>
      <c r="G70" s="51" t="s">
        <v>361</v>
      </c>
      <c r="H70" s="128"/>
      <c r="I70" s="70"/>
      <c r="J70" s="73"/>
      <c r="K70" s="41" t="s">
        <v>1</v>
      </c>
      <c r="L70" s="38" t="str">
        <f>IF(AND(J68="Yes"),(1-(L68/L69)),"NA")</f>
        <v>NA</v>
      </c>
      <c r="M70" s="128"/>
      <c r="N70" s="127"/>
      <c r="O70" s="127"/>
      <c r="P70" s="85"/>
      <c r="Q70" s="158"/>
      <c r="R70" s="107"/>
      <c r="S70" s="50"/>
      <c r="T70" s="50"/>
      <c r="U70" s="50"/>
      <c r="V70" s="50"/>
      <c r="W70" s="50"/>
      <c r="X70" s="50"/>
      <c r="Y70" s="50"/>
      <c r="Z70" s="50"/>
      <c r="AA70" s="50"/>
      <c r="AB70" s="50"/>
      <c r="AC70" s="50"/>
      <c r="AD70" s="50"/>
      <c r="AE70" s="50"/>
      <c r="AF70" s="50"/>
    </row>
    <row r="71" spans="2:32" s="48" customFormat="1" ht="72" customHeight="1" thickBot="1" x14ac:dyDescent="0.35">
      <c r="B71" s="127"/>
      <c r="C71" s="127"/>
      <c r="D71" s="123" t="s">
        <v>363</v>
      </c>
      <c r="E71" s="123" t="s">
        <v>362</v>
      </c>
      <c r="F71" s="123" t="s">
        <v>364</v>
      </c>
      <c r="G71" s="51"/>
      <c r="H71" s="126"/>
      <c r="I71" s="68">
        <v>1</v>
      </c>
      <c r="J71" s="71" t="s">
        <v>6</v>
      </c>
      <c r="K71" s="49" t="s">
        <v>367</v>
      </c>
      <c r="L71" s="49">
        <v>25</v>
      </c>
      <c r="M71" s="126" t="str">
        <f>IF((L73="NA"),"NA",(1+(L73)*10))</f>
        <v>NA</v>
      </c>
      <c r="N71" s="127"/>
      <c r="O71" s="127"/>
      <c r="P71" s="85"/>
      <c r="Q71" s="158"/>
      <c r="R71" s="107"/>
      <c r="S71" s="50"/>
      <c r="T71" s="50"/>
      <c r="U71" s="50"/>
      <c r="V71" s="50"/>
      <c r="W71" s="50"/>
      <c r="X71" s="50"/>
      <c r="Y71" s="50"/>
      <c r="Z71" s="50"/>
      <c r="AA71" s="50"/>
      <c r="AB71" s="50"/>
      <c r="AC71" s="50"/>
      <c r="AD71" s="50"/>
      <c r="AE71" s="50"/>
      <c r="AF71" s="50"/>
    </row>
    <row r="72" spans="2:32" s="48" customFormat="1" ht="60" customHeight="1" thickBot="1" x14ac:dyDescent="0.35">
      <c r="B72" s="127"/>
      <c r="C72" s="127"/>
      <c r="D72" s="124"/>
      <c r="E72" s="124"/>
      <c r="F72" s="124"/>
      <c r="G72" s="51" t="s">
        <v>365</v>
      </c>
      <c r="H72" s="127"/>
      <c r="I72" s="69"/>
      <c r="J72" s="72"/>
      <c r="K72" s="49" t="s">
        <v>368</v>
      </c>
      <c r="L72" s="49">
        <v>25</v>
      </c>
      <c r="M72" s="127"/>
      <c r="N72" s="127"/>
      <c r="O72" s="127"/>
      <c r="P72" s="85"/>
      <c r="Q72" s="158"/>
      <c r="R72" s="107"/>
      <c r="S72" s="50"/>
      <c r="T72" s="50"/>
      <c r="U72" s="50"/>
      <c r="V72" s="50"/>
      <c r="W72" s="50"/>
      <c r="X72" s="50"/>
      <c r="Y72" s="50"/>
      <c r="Z72" s="50"/>
      <c r="AA72" s="50"/>
      <c r="AB72" s="50"/>
      <c r="AC72" s="50"/>
      <c r="AD72" s="50"/>
      <c r="AE72" s="50"/>
      <c r="AF72" s="50"/>
    </row>
    <row r="73" spans="2:32" s="48" customFormat="1" ht="49.5" customHeight="1" thickBot="1" x14ac:dyDescent="0.35">
      <c r="B73" s="128"/>
      <c r="C73" s="128"/>
      <c r="D73" s="125"/>
      <c r="E73" s="125"/>
      <c r="F73" s="125"/>
      <c r="G73" s="51" t="s">
        <v>366</v>
      </c>
      <c r="H73" s="128"/>
      <c r="I73" s="70"/>
      <c r="J73" s="73"/>
      <c r="K73" s="49" t="s">
        <v>1</v>
      </c>
      <c r="L73" s="38" t="str">
        <f>IF(AND(J71="Yes"),(1-(L71/L72)),"NA")</f>
        <v>NA</v>
      </c>
      <c r="M73" s="128"/>
      <c r="N73" s="128"/>
      <c r="O73" s="128"/>
      <c r="P73" s="85"/>
      <c r="Q73" s="159"/>
      <c r="R73" s="107"/>
      <c r="S73" s="50"/>
      <c r="T73" s="50"/>
      <c r="U73" s="50"/>
      <c r="V73" s="50"/>
      <c r="W73" s="50"/>
      <c r="X73" s="50"/>
      <c r="Y73" s="50"/>
      <c r="Z73" s="50"/>
      <c r="AA73" s="50"/>
      <c r="AB73" s="50"/>
      <c r="AC73" s="50"/>
      <c r="AD73" s="50"/>
      <c r="AE73" s="50"/>
      <c r="AF73" s="50"/>
    </row>
    <row r="74" spans="2:32" s="48" customFormat="1" ht="34.200000000000003" customHeight="1" thickBot="1" x14ac:dyDescent="0.35">
      <c r="B74" s="63"/>
      <c r="C74" s="63"/>
      <c r="D74" s="63"/>
      <c r="E74" s="63"/>
      <c r="F74" s="63"/>
      <c r="G74" s="63"/>
      <c r="H74" s="63"/>
      <c r="I74" s="63"/>
      <c r="J74" s="63"/>
      <c r="K74" s="63"/>
      <c r="L74" s="63"/>
      <c r="M74" s="63"/>
      <c r="N74" s="63"/>
      <c r="O74" s="63"/>
      <c r="P74" s="63"/>
      <c r="Q74" s="64"/>
      <c r="R74" s="107"/>
      <c r="S74" s="50"/>
      <c r="T74" s="50"/>
      <c r="U74" s="50"/>
      <c r="V74" s="50"/>
      <c r="W74" s="50"/>
      <c r="X74" s="50"/>
      <c r="Y74" s="50"/>
      <c r="Z74" s="50"/>
      <c r="AA74" s="50"/>
      <c r="AB74" s="50"/>
      <c r="AC74" s="50"/>
      <c r="AD74" s="50"/>
      <c r="AE74" s="50"/>
      <c r="AF74" s="50"/>
    </row>
    <row r="75" spans="2:32" ht="39.6" customHeight="1" thickBot="1" x14ac:dyDescent="0.35">
      <c r="B75" s="78" t="s">
        <v>61</v>
      </c>
      <c r="C75" s="76" t="s">
        <v>63</v>
      </c>
      <c r="D75" s="76" t="s">
        <v>8</v>
      </c>
      <c r="E75" s="76" t="s">
        <v>74</v>
      </c>
      <c r="F75" s="76" t="s">
        <v>75</v>
      </c>
      <c r="G75" s="28" t="s">
        <v>7</v>
      </c>
      <c r="H75" s="80"/>
      <c r="I75" s="74">
        <v>1</v>
      </c>
      <c r="J75" s="61" t="s">
        <v>6</v>
      </c>
      <c r="K75" s="9" t="s">
        <v>0</v>
      </c>
      <c r="L75" s="10">
        <v>25</v>
      </c>
      <c r="M75" s="55" t="str">
        <f>IF((L77="NA"),"NA",((L77*10)))</f>
        <v>NA</v>
      </c>
      <c r="N75" s="83">
        <f>IF(AND(J75="NO",J78="NO",J81="NO",J84="No",J87="NO",J90="NO",J93="NO",J96="NO",J99="NO",J102="NO",J105="NO",J108="NO",J111="NO",J114="NO",J117="NO",J120="NO",J123="NO",J126="NO",J129="NO",J132="NO",J135="NO",J138="NO"),0,AVERAGE(M75:M140))</f>
        <v>0</v>
      </c>
      <c r="O75" s="85" t="s">
        <v>3</v>
      </c>
      <c r="P75" s="86">
        <v>0.2</v>
      </c>
      <c r="Q75" s="87">
        <f>N75*P75</f>
        <v>0</v>
      </c>
      <c r="R75" s="107"/>
    </row>
    <row r="76" spans="2:32" ht="40.200000000000003" customHeight="1" thickBot="1" x14ac:dyDescent="0.35">
      <c r="B76" s="59"/>
      <c r="C76" s="57"/>
      <c r="D76" s="57"/>
      <c r="E76" s="57"/>
      <c r="F76" s="57"/>
      <c r="G76" s="13" t="s">
        <v>76</v>
      </c>
      <c r="H76" s="81"/>
      <c r="I76" s="74"/>
      <c r="J76" s="61"/>
      <c r="K76" s="9" t="s">
        <v>2</v>
      </c>
      <c r="L76" s="10">
        <v>25</v>
      </c>
      <c r="M76" s="55"/>
      <c r="N76" s="84"/>
      <c r="O76" s="85"/>
      <c r="P76" s="85"/>
      <c r="Q76" s="87"/>
      <c r="R76" s="107"/>
    </row>
    <row r="77" spans="2:32" ht="40.200000000000003" customHeight="1" thickBot="1" x14ac:dyDescent="0.35">
      <c r="B77" s="59"/>
      <c r="C77" s="57"/>
      <c r="D77" s="57"/>
      <c r="E77" s="57"/>
      <c r="F77" s="57"/>
      <c r="G77" s="13" t="s">
        <v>77</v>
      </c>
      <c r="H77" s="76"/>
      <c r="I77" s="74"/>
      <c r="J77" s="61"/>
      <c r="K77" s="9" t="s">
        <v>1</v>
      </c>
      <c r="L77" s="11" t="str">
        <f>IF(AND(J75="Yes"),(L75/L76),"NA")</f>
        <v>NA</v>
      </c>
      <c r="M77" s="56"/>
      <c r="N77" s="84"/>
      <c r="O77" s="85"/>
      <c r="P77" s="85"/>
      <c r="Q77" s="87"/>
      <c r="R77" s="107"/>
    </row>
    <row r="78" spans="2:32" ht="40.200000000000003" customHeight="1" thickBot="1" x14ac:dyDescent="0.35">
      <c r="B78" s="59"/>
      <c r="C78" s="57"/>
      <c r="D78" s="57" t="s">
        <v>9</v>
      </c>
      <c r="E78" s="57" t="s">
        <v>78</v>
      </c>
      <c r="F78" s="57" t="s">
        <v>79</v>
      </c>
      <c r="G78" s="13" t="s">
        <v>7</v>
      </c>
      <c r="H78" s="80"/>
      <c r="I78" s="74">
        <v>1</v>
      </c>
      <c r="J78" s="61" t="s">
        <v>6</v>
      </c>
      <c r="K78" s="9" t="s">
        <v>0</v>
      </c>
      <c r="L78" s="10">
        <v>25</v>
      </c>
      <c r="M78" s="55" t="str">
        <f>IF((L80="NA"),"NA",((L80*10)))</f>
        <v>NA</v>
      </c>
      <c r="N78" s="84"/>
      <c r="O78" s="85"/>
      <c r="P78" s="85"/>
      <c r="Q78" s="87"/>
      <c r="R78" s="107"/>
    </row>
    <row r="79" spans="2:32" ht="40.200000000000003" customHeight="1" thickBot="1" x14ac:dyDescent="0.35">
      <c r="B79" s="59"/>
      <c r="C79" s="57"/>
      <c r="D79" s="57"/>
      <c r="E79" s="57"/>
      <c r="F79" s="57"/>
      <c r="G79" s="13" t="s">
        <v>80</v>
      </c>
      <c r="H79" s="81"/>
      <c r="I79" s="74"/>
      <c r="J79" s="61"/>
      <c r="K79" s="9" t="s">
        <v>2</v>
      </c>
      <c r="L79" s="10">
        <v>25</v>
      </c>
      <c r="M79" s="55"/>
      <c r="N79" s="84"/>
      <c r="O79" s="85"/>
      <c r="P79" s="85"/>
      <c r="Q79" s="87"/>
      <c r="R79" s="107"/>
    </row>
    <row r="80" spans="2:32" ht="40.200000000000003" customHeight="1" thickBot="1" x14ac:dyDescent="0.35">
      <c r="B80" s="59"/>
      <c r="C80" s="57"/>
      <c r="D80" s="57"/>
      <c r="E80" s="57"/>
      <c r="F80" s="57"/>
      <c r="G80" s="13" t="s">
        <v>81</v>
      </c>
      <c r="H80" s="76"/>
      <c r="I80" s="74"/>
      <c r="J80" s="62"/>
      <c r="K80" s="9" t="s">
        <v>1</v>
      </c>
      <c r="L80" s="11" t="str">
        <f>IF(AND(J78="Yes"),(L78/L79),"NA")</f>
        <v>NA</v>
      </c>
      <c r="M80" s="56"/>
      <c r="N80" s="84"/>
      <c r="O80" s="85"/>
      <c r="P80" s="85"/>
      <c r="Q80" s="87"/>
      <c r="R80" s="107"/>
    </row>
    <row r="81" spans="2:18" ht="40.200000000000003" customHeight="1" thickBot="1" x14ac:dyDescent="0.35">
      <c r="B81" s="59"/>
      <c r="C81" s="57"/>
      <c r="D81" s="57" t="s">
        <v>10</v>
      </c>
      <c r="E81" s="57" t="s">
        <v>82</v>
      </c>
      <c r="F81" s="57" t="s">
        <v>84</v>
      </c>
      <c r="G81" s="13" t="s">
        <v>7</v>
      </c>
      <c r="H81" s="80"/>
      <c r="I81" s="57">
        <v>1</v>
      </c>
      <c r="J81" s="61" t="s">
        <v>6</v>
      </c>
      <c r="K81" s="9" t="s">
        <v>0</v>
      </c>
      <c r="L81" s="10">
        <v>25</v>
      </c>
      <c r="M81" s="55" t="str">
        <f>IF((L83="NA"),"NA",((L83*10)))</f>
        <v>NA</v>
      </c>
      <c r="N81" s="84"/>
      <c r="O81" s="85"/>
      <c r="P81" s="85"/>
      <c r="Q81" s="87"/>
      <c r="R81" s="107"/>
    </row>
    <row r="82" spans="2:18" ht="40.200000000000003" customHeight="1" thickBot="1" x14ac:dyDescent="0.35">
      <c r="B82" s="59"/>
      <c r="C82" s="57"/>
      <c r="D82" s="57"/>
      <c r="E82" s="57"/>
      <c r="F82" s="57"/>
      <c r="G82" s="13" t="s">
        <v>83</v>
      </c>
      <c r="H82" s="81"/>
      <c r="I82" s="74"/>
      <c r="J82" s="61"/>
      <c r="K82" s="9" t="s">
        <v>2</v>
      </c>
      <c r="L82" s="10">
        <v>25</v>
      </c>
      <c r="M82" s="55"/>
      <c r="N82" s="84"/>
      <c r="O82" s="85"/>
      <c r="P82" s="85"/>
      <c r="Q82" s="87"/>
      <c r="R82" s="107"/>
    </row>
    <row r="83" spans="2:18" ht="40.200000000000003" customHeight="1" thickBot="1" x14ac:dyDescent="0.35">
      <c r="B83" s="59"/>
      <c r="C83" s="57"/>
      <c r="D83" s="57"/>
      <c r="E83" s="57"/>
      <c r="F83" s="57"/>
      <c r="G83" s="13" t="s">
        <v>85</v>
      </c>
      <c r="H83" s="76"/>
      <c r="I83" s="74"/>
      <c r="J83" s="61"/>
      <c r="K83" s="9" t="s">
        <v>1</v>
      </c>
      <c r="L83" s="11" t="str">
        <f>IF(AND(J81="Yes"),(L81/L82),"NA")</f>
        <v>NA</v>
      </c>
      <c r="M83" s="56"/>
      <c r="N83" s="84"/>
      <c r="O83" s="85"/>
      <c r="P83" s="85"/>
      <c r="Q83" s="87"/>
      <c r="R83" s="107"/>
    </row>
    <row r="84" spans="2:18" ht="40.200000000000003" customHeight="1" thickBot="1" x14ac:dyDescent="0.35">
      <c r="B84" s="59"/>
      <c r="C84" s="57" t="s">
        <v>64</v>
      </c>
      <c r="D84" s="57" t="s">
        <v>11</v>
      </c>
      <c r="E84" s="57" t="s">
        <v>86</v>
      </c>
      <c r="F84" s="57" t="s">
        <v>87</v>
      </c>
      <c r="G84" s="13" t="s">
        <v>7</v>
      </c>
      <c r="H84" s="80"/>
      <c r="I84" s="57">
        <v>1</v>
      </c>
      <c r="J84" s="61" t="s">
        <v>6</v>
      </c>
      <c r="K84" s="9" t="s">
        <v>0</v>
      </c>
      <c r="L84" s="10">
        <v>25</v>
      </c>
      <c r="M84" s="55" t="str">
        <f>IF((L86="NA"),"NA",((L86*10)))</f>
        <v>NA</v>
      </c>
      <c r="N84" s="84"/>
      <c r="O84" s="85"/>
      <c r="P84" s="85"/>
      <c r="Q84" s="87"/>
      <c r="R84" s="107"/>
    </row>
    <row r="85" spans="2:18" ht="40.200000000000003" customHeight="1" thickBot="1" x14ac:dyDescent="0.35">
      <c r="B85" s="59"/>
      <c r="C85" s="57"/>
      <c r="D85" s="57"/>
      <c r="E85" s="57"/>
      <c r="F85" s="57"/>
      <c r="G85" s="13" t="s">
        <v>88</v>
      </c>
      <c r="H85" s="81"/>
      <c r="I85" s="74"/>
      <c r="J85" s="61"/>
      <c r="K85" s="9" t="s">
        <v>2</v>
      </c>
      <c r="L85" s="10">
        <v>25</v>
      </c>
      <c r="M85" s="55"/>
      <c r="N85" s="84"/>
      <c r="O85" s="85"/>
      <c r="P85" s="85"/>
      <c r="Q85" s="87"/>
      <c r="R85" s="107"/>
    </row>
    <row r="86" spans="2:18" ht="40.200000000000003" customHeight="1" thickBot="1" x14ac:dyDescent="0.35">
      <c r="B86" s="59"/>
      <c r="C86" s="57"/>
      <c r="D86" s="57"/>
      <c r="E86" s="57"/>
      <c r="F86" s="57"/>
      <c r="G86" s="13" t="s">
        <v>89</v>
      </c>
      <c r="H86" s="76"/>
      <c r="I86" s="74"/>
      <c r="J86" s="61"/>
      <c r="K86" s="9" t="s">
        <v>1</v>
      </c>
      <c r="L86" s="11" t="str">
        <f>IF(AND(J84="Yes"),(L84/L85),"NA")</f>
        <v>NA</v>
      </c>
      <c r="M86" s="56"/>
      <c r="N86" s="84"/>
      <c r="O86" s="85"/>
      <c r="P86" s="85"/>
      <c r="Q86" s="87"/>
      <c r="R86" s="107"/>
    </row>
    <row r="87" spans="2:18" ht="50.25" customHeight="1" thickBot="1" x14ac:dyDescent="0.35">
      <c r="B87" s="59"/>
      <c r="C87" s="57"/>
      <c r="D87" s="57" t="s">
        <v>12</v>
      </c>
      <c r="E87" s="57" t="s">
        <v>90</v>
      </c>
      <c r="F87" s="57" t="s">
        <v>91</v>
      </c>
      <c r="G87" s="13" t="s">
        <v>7</v>
      </c>
      <c r="H87" s="80"/>
      <c r="I87" s="74">
        <v>1</v>
      </c>
      <c r="J87" s="61" t="s">
        <v>6</v>
      </c>
      <c r="K87" s="9" t="s">
        <v>0</v>
      </c>
      <c r="L87" s="10">
        <v>25</v>
      </c>
      <c r="M87" s="55" t="str">
        <f>IF((L89="NA"),"NA",((L89*10)))</f>
        <v>NA</v>
      </c>
      <c r="N87" s="84"/>
      <c r="O87" s="85"/>
      <c r="P87" s="85"/>
      <c r="Q87" s="87"/>
      <c r="R87" s="107"/>
    </row>
    <row r="88" spans="2:18" ht="58.5" customHeight="1" thickBot="1" x14ac:dyDescent="0.35">
      <c r="B88" s="59"/>
      <c r="C88" s="57"/>
      <c r="D88" s="57"/>
      <c r="E88" s="57"/>
      <c r="F88" s="57"/>
      <c r="G88" s="13" t="s">
        <v>92</v>
      </c>
      <c r="H88" s="81"/>
      <c r="I88" s="74"/>
      <c r="J88" s="61"/>
      <c r="K88" s="9" t="s">
        <v>2</v>
      </c>
      <c r="L88" s="10">
        <v>25</v>
      </c>
      <c r="M88" s="55"/>
      <c r="N88" s="84"/>
      <c r="O88" s="85"/>
      <c r="P88" s="85"/>
      <c r="Q88" s="87"/>
      <c r="R88" s="107"/>
    </row>
    <row r="89" spans="2:18" ht="40.200000000000003" customHeight="1" thickBot="1" x14ac:dyDescent="0.35">
      <c r="B89" s="59"/>
      <c r="C89" s="57"/>
      <c r="D89" s="57"/>
      <c r="E89" s="57"/>
      <c r="F89" s="57"/>
      <c r="G89" s="13" t="s">
        <v>93</v>
      </c>
      <c r="H89" s="76"/>
      <c r="I89" s="74"/>
      <c r="J89" s="62"/>
      <c r="K89" s="9" t="s">
        <v>1</v>
      </c>
      <c r="L89" s="11" t="str">
        <f>IF(AND(J87="Yes"),(L87/L88),"NA")</f>
        <v>NA</v>
      </c>
      <c r="M89" s="56"/>
      <c r="N89" s="84"/>
      <c r="O89" s="85"/>
      <c r="P89" s="85"/>
      <c r="Q89" s="87"/>
      <c r="R89" s="107"/>
    </row>
    <row r="90" spans="2:18" ht="36" customHeight="1" thickBot="1" x14ac:dyDescent="0.35">
      <c r="B90" s="59"/>
      <c r="C90" s="57"/>
      <c r="D90" s="57" t="s">
        <v>13</v>
      </c>
      <c r="E90" s="57" t="s">
        <v>94</v>
      </c>
      <c r="F90" s="57" t="s">
        <v>95</v>
      </c>
      <c r="G90" s="13" t="s">
        <v>7</v>
      </c>
      <c r="H90" s="80"/>
      <c r="I90" s="74">
        <v>1</v>
      </c>
      <c r="J90" s="61" t="s">
        <v>6</v>
      </c>
      <c r="K90" s="9" t="s">
        <v>0</v>
      </c>
      <c r="L90" s="10">
        <v>25</v>
      </c>
      <c r="M90" s="55" t="str">
        <f>IF((L92="NA"),"NA",((L92*10)))</f>
        <v>NA</v>
      </c>
      <c r="N90" s="84"/>
      <c r="O90" s="85"/>
      <c r="P90" s="85"/>
      <c r="Q90" s="87"/>
      <c r="R90" s="107"/>
    </row>
    <row r="91" spans="2:18" ht="61.5" customHeight="1" thickBot="1" x14ac:dyDescent="0.35">
      <c r="B91" s="59"/>
      <c r="C91" s="57"/>
      <c r="D91" s="57"/>
      <c r="E91" s="57"/>
      <c r="F91" s="57"/>
      <c r="G91" s="13" t="s">
        <v>96</v>
      </c>
      <c r="H91" s="81"/>
      <c r="I91" s="74"/>
      <c r="J91" s="61"/>
      <c r="K91" s="9" t="s">
        <v>2</v>
      </c>
      <c r="L91" s="10">
        <v>25</v>
      </c>
      <c r="M91" s="55"/>
      <c r="N91" s="84"/>
      <c r="O91" s="85"/>
      <c r="P91" s="85"/>
      <c r="Q91" s="87"/>
      <c r="R91" s="107"/>
    </row>
    <row r="92" spans="2:18" ht="40.200000000000003" customHeight="1" thickBot="1" x14ac:dyDescent="0.35">
      <c r="B92" s="59"/>
      <c r="C92" s="57"/>
      <c r="D92" s="57"/>
      <c r="E92" s="57"/>
      <c r="F92" s="57"/>
      <c r="G92" s="13" t="s">
        <v>97</v>
      </c>
      <c r="H92" s="76"/>
      <c r="I92" s="74"/>
      <c r="J92" s="62"/>
      <c r="K92" s="9" t="s">
        <v>1</v>
      </c>
      <c r="L92" s="11" t="str">
        <f>IF(AND(J90="Yes"),(L90/L91),"NA")</f>
        <v>NA</v>
      </c>
      <c r="M92" s="56"/>
      <c r="N92" s="84"/>
      <c r="O92" s="85"/>
      <c r="P92" s="85"/>
      <c r="Q92" s="87"/>
      <c r="R92" s="107"/>
    </row>
    <row r="93" spans="2:18" ht="40.200000000000003" customHeight="1" thickBot="1" x14ac:dyDescent="0.35">
      <c r="B93" s="59"/>
      <c r="C93" s="57"/>
      <c r="D93" s="57" t="s">
        <v>14</v>
      </c>
      <c r="E93" s="57" t="s">
        <v>98</v>
      </c>
      <c r="F93" s="57" t="s">
        <v>99</v>
      </c>
      <c r="G93" s="13" t="s">
        <v>7</v>
      </c>
      <c r="H93" s="80"/>
      <c r="I93" s="57">
        <v>1</v>
      </c>
      <c r="J93" s="61" t="s">
        <v>6</v>
      </c>
      <c r="K93" s="9" t="s">
        <v>0</v>
      </c>
      <c r="L93" s="10">
        <v>25</v>
      </c>
      <c r="M93" s="55" t="str">
        <f>IF((L95="NA"),"NA",((L95*10)))</f>
        <v>NA</v>
      </c>
      <c r="N93" s="84"/>
      <c r="O93" s="85"/>
      <c r="P93" s="85"/>
      <c r="Q93" s="87"/>
      <c r="R93" s="107"/>
    </row>
    <row r="94" spans="2:18" ht="56.25" customHeight="1" thickBot="1" x14ac:dyDescent="0.35">
      <c r="B94" s="59"/>
      <c r="C94" s="57"/>
      <c r="D94" s="57"/>
      <c r="E94" s="57"/>
      <c r="F94" s="57"/>
      <c r="G94" s="13" t="s">
        <v>100</v>
      </c>
      <c r="H94" s="81"/>
      <c r="I94" s="74"/>
      <c r="J94" s="61"/>
      <c r="K94" s="9" t="s">
        <v>2</v>
      </c>
      <c r="L94" s="10">
        <v>25</v>
      </c>
      <c r="M94" s="55"/>
      <c r="N94" s="84"/>
      <c r="O94" s="85"/>
      <c r="P94" s="85"/>
      <c r="Q94" s="87"/>
      <c r="R94" s="107"/>
    </row>
    <row r="95" spans="2:18" ht="52.5" customHeight="1" thickBot="1" x14ac:dyDescent="0.35">
      <c r="B95" s="59"/>
      <c r="C95" s="57"/>
      <c r="D95" s="57"/>
      <c r="E95" s="57"/>
      <c r="F95" s="57"/>
      <c r="G95" s="13" t="s">
        <v>101</v>
      </c>
      <c r="H95" s="76"/>
      <c r="I95" s="74"/>
      <c r="J95" s="61"/>
      <c r="K95" s="9" t="s">
        <v>1</v>
      </c>
      <c r="L95" s="11" t="str">
        <f>IF(AND(J93="Yes"),(L93/L94),"NA")</f>
        <v>NA</v>
      </c>
      <c r="M95" s="56"/>
      <c r="N95" s="84"/>
      <c r="O95" s="85"/>
      <c r="P95" s="85"/>
      <c r="Q95" s="87"/>
      <c r="R95" s="107"/>
    </row>
    <row r="96" spans="2:18" ht="40.200000000000003" customHeight="1" thickBot="1" x14ac:dyDescent="0.35">
      <c r="B96" s="59"/>
      <c r="C96" s="57" t="s">
        <v>65</v>
      </c>
      <c r="D96" s="57" t="s">
        <v>15</v>
      </c>
      <c r="E96" s="57" t="s">
        <v>102</v>
      </c>
      <c r="F96" s="57" t="s">
        <v>103</v>
      </c>
      <c r="G96" s="13" t="s">
        <v>16</v>
      </c>
      <c r="H96" s="80"/>
      <c r="I96" s="74">
        <v>1</v>
      </c>
      <c r="J96" s="61" t="s">
        <v>6</v>
      </c>
      <c r="K96" s="9" t="s">
        <v>0</v>
      </c>
      <c r="L96" s="10">
        <v>0</v>
      </c>
      <c r="M96" s="55" t="str">
        <f>IF((L98="NA"),"NA",((L98*10)))</f>
        <v>NA</v>
      </c>
      <c r="N96" s="84"/>
      <c r="O96" s="85"/>
      <c r="P96" s="85"/>
      <c r="Q96" s="87"/>
      <c r="R96" s="107"/>
    </row>
    <row r="97" spans="2:18" ht="40.200000000000003" customHeight="1" thickBot="1" x14ac:dyDescent="0.35">
      <c r="B97" s="59"/>
      <c r="C97" s="57"/>
      <c r="D97" s="57"/>
      <c r="E97" s="57"/>
      <c r="F97" s="57"/>
      <c r="G97" s="13" t="s">
        <v>104</v>
      </c>
      <c r="H97" s="81"/>
      <c r="I97" s="74"/>
      <c r="J97" s="61"/>
      <c r="K97" s="9" t="s">
        <v>2</v>
      </c>
      <c r="L97" s="10">
        <v>25</v>
      </c>
      <c r="M97" s="55"/>
      <c r="N97" s="84"/>
      <c r="O97" s="85"/>
      <c r="P97" s="85"/>
      <c r="Q97" s="87"/>
      <c r="R97" s="107"/>
    </row>
    <row r="98" spans="2:18" ht="40.200000000000003" customHeight="1" thickBot="1" x14ac:dyDescent="0.35">
      <c r="B98" s="59"/>
      <c r="C98" s="57"/>
      <c r="D98" s="57"/>
      <c r="E98" s="57"/>
      <c r="F98" s="57"/>
      <c r="G98" s="13" t="s">
        <v>105</v>
      </c>
      <c r="H98" s="76"/>
      <c r="I98" s="74"/>
      <c r="J98" s="62"/>
      <c r="K98" s="9" t="s">
        <v>1</v>
      </c>
      <c r="L98" s="11" t="str">
        <f>IF(AND(J96="Yes"),(1 - L96/L97),"NA")</f>
        <v>NA</v>
      </c>
      <c r="M98" s="56"/>
      <c r="N98" s="84"/>
      <c r="O98" s="85"/>
      <c r="P98" s="85"/>
      <c r="Q98" s="87"/>
      <c r="R98" s="107"/>
    </row>
    <row r="99" spans="2:18" ht="40.200000000000003" customHeight="1" thickBot="1" x14ac:dyDescent="0.35">
      <c r="B99" s="59"/>
      <c r="C99" s="57"/>
      <c r="D99" s="57" t="s">
        <v>17</v>
      </c>
      <c r="E99" s="57" t="s">
        <v>106</v>
      </c>
      <c r="F99" s="57" t="s">
        <v>107</v>
      </c>
      <c r="G99" s="13" t="s">
        <v>7</v>
      </c>
      <c r="H99" s="80"/>
      <c r="I99" s="74">
        <v>1</v>
      </c>
      <c r="J99" s="61" t="s">
        <v>6</v>
      </c>
      <c r="K99" s="9" t="s">
        <v>0</v>
      </c>
      <c r="L99" s="10">
        <v>25</v>
      </c>
      <c r="M99" s="55" t="str">
        <f>IF((L101="NA"),"NA",((L101*10)))</f>
        <v>NA</v>
      </c>
      <c r="N99" s="84"/>
      <c r="O99" s="85"/>
      <c r="P99" s="85"/>
      <c r="Q99" s="87"/>
      <c r="R99" s="107"/>
    </row>
    <row r="100" spans="2:18" ht="40.200000000000003" customHeight="1" thickBot="1" x14ac:dyDescent="0.35">
      <c r="B100" s="59"/>
      <c r="C100" s="57"/>
      <c r="D100" s="57"/>
      <c r="E100" s="57"/>
      <c r="F100" s="57"/>
      <c r="G100" s="13" t="s">
        <v>108</v>
      </c>
      <c r="H100" s="81"/>
      <c r="I100" s="74"/>
      <c r="J100" s="61"/>
      <c r="K100" s="9" t="s">
        <v>2</v>
      </c>
      <c r="L100" s="10">
        <v>25</v>
      </c>
      <c r="M100" s="55"/>
      <c r="N100" s="84"/>
      <c r="O100" s="85"/>
      <c r="P100" s="85"/>
      <c r="Q100" s="87"/>
      <c r="R100" s="107"/>
    </row>
    <row r="101" spans="2:18" ht="40.200000000000003" customHeight="1" thickBot="1" x14ac:dyDescent="0.35">
      <c r="B101" s="59"/>
      <c r="C101" s="57"/>
      <c r="D101" s="57"/>
      <c r="E101" s="57"/>
      <c r="F101" s="57"/>
      <c r="G101" s="13" t="s">
        <v>109</v>
      </c>
      <c r="H101" s="76"/>
      <c r="I101" s="74"/>
      <c r="J101" s="62"/>
      <c r="K101" s="9" t="s">
        <v>1</v>
      </c>
      <c r="L101" s="11" t="str">
        <f>IF(AND(J99="Yes"),(L99/L100),"NA")</f>
        <v>NA</v>
      </c>
      <c r="M101" s="56"/>
      <c r="N101" s="84"/>
      <c r="O101" s="85"/>
      <c r="P101" s="85"/>
      <c r="Q101" s="87"/>
      <c r="R101" s="107"/>
    </row>
    <row r="102" spans="2:18" ht="37.950000000000003" customHeight="1" thickBot="1" x14ac:dyDescent="0.35">
      <c r="B102" s="59"/>
      <c r="C102" s="57"/>
      <c r="D102" s="57" t="s">
        <v>18</v>
      </c>
      <c r="E102" s="57" t="s">
        <v>110</v>
      </c>
      <c r="F102" s="57" t="s">
        <v>111</v>
      </c>
      <c r="G102" s="13" t="s">
        <v>7</v>
      </c>
      <c r="H102" s="80"/>
      <c r="I102" s="57">
        <v>1</v>
      </c>
      <c r="J102" s="61" t="s">
        <v>6</v>
      </c>
      <c r="K102" s="9" t="s">
        <v>0</v>
      </c>
      <c r="L102" s="10">
        <v>25</v>
      </c>
      <c r="M102" s="55" t="str">
        <f>IF((L104="NA"),"NA",((L104*10)))</f>
        <v>NA</v>
      </c>
      <c r="N102" s="84"/>
      <c r="O102" s="85"/>
      <c r="P102" s="85"/>
      <c r="Q102" s="87"/>
      <c r="R102" s="107"/>
    </row>
    <row r="103" spans="2:18" ht="57.6" customHeight="1" thickBot="1" x14ac:dyDescent="0.35">
      <c r="B103" s="59"/>
      <c r="C103" s="57"/>
      <c r="D103" s="57"/>
      <c r="E103" s="57"/>
      <c r="F103" s="57"/>
      <c r="G103" s="13" t="s">
        <v>112</v>
      </c>
      <c r="H103" s="81"/>
      <c r="I103" s="74"/>
      <c r="J103" s="61"/>
      <c r="K103" s="9" t="s">
        <v>2</v>
      </c>
      <c r="L103" s="10">
        <v>25</v>
      </c>
      <c r="M103" s="55"/>
      <c r="N103" s="84"/>
      <c r="O103" s="85"/>
      <c r="P103" s="85"/>
      <c r="Q103" s="87"/>
      <c r="R103" s="107"/>
    </row>
    <row r="104" spans="2:18" ht="56.4" customHeight="1" thickBot="1" x14ac:dyDescent="0.35">
      <c r="B104" s="59"/>
      <c r="C104" s="57"/>
      <c r="D104" s="57"/>
      <c r="E104" s="57"/>
      <c r="F104" s="57"/>
      <c r="G104" s="13" t="s">
        <v>113</v>
      </c>
      <c r="H104" s="76"/>
      <c r="I104" s="74"/>
      <c r="J104" s="61"/>
      <c r="K104" s="9" t="s">
        <v>1</v>
      </c>
      <c r="L104" s="11" t="str">
        <f>IF(AND(J102="Yes"),(L102/L103),"NA")</f>
        <v>NA</v>
      </c>
      <c r="M104" s="56"/>
      <c r="N104" s="84"/>
      <c r="O104" s="85"/>
      <c r="P104" s="85"/>
      <c r="Q104" s="87"/>
      <c r="R104" s="107"/>
    </row>
    <row r="105" spans="2:18" ht="40.200000000000003" customHeight="1" thickBot="1" x14ac:dyDescent="0.35">
      <c r="B105" s="59"/>
      <c r="C105" s="57"/>
      <c r="D105" s="57" t="s">
        <v>19</v>
      </c>
      <c r="E105" s="57" t="s">
        <v>114</v>
      </c>
      <c r="F105" s="57" t="s">
        <v>115</v>
      </c>
      <c r="G105" s="13" t="s">
        <v>7</v>
      </c>
      <c r="H105" s="80"/>
      <c r="I105" s="74">
        <v>1</v>
      </c>
      <c r="J105" s="61" t="s">
        <v>6</v>
      </c>
      <c r="K105" s="9" t="s">
        <v>0</v>
      </c>
      <c r="L105" s="10">
        <v>25</v>
      </c>
      <c r="M105" s="55" t="str">
        <f>IF((L107="NA"),"NA",((L107*10)))</f>
        <v>NA</v>
      </c>
      <c r="N105" s="84"/>
      <c r="O105" s="85"/>
      <c r="P105" s="85"/>
      <c r="Q105" s="87"/>
      <c r="R105" s="107"/>
    </row>
    <row r="106" spans="2:18" ht="40.200000000000003" customHeight="1" thickBot="1" x14ac:dyDescent="0.35">
      <c r="B106" s="59"/>
      <c r="C106" s="57"/>
      <c r="D106" s="57"/>
      <c r="E106" s="57"/>
      <c r="F106" s="57"/>
      <c r="G106" s="13" t="s">
        <v>116</v>
      </c>
      <c r="H106" s="81"/>
      <c r="I106" s="74"/>
      <c r="J106" s="61"/>
      <c r="K106" s="9" t="s">
        <v>2</v>
      </c>
      <c r="L106" s="10">
        <v>25</v>
      </c>
      <c r="M106" s="55"/>
      <c r="N106" s="84"/>
      <c r="O106" s="85"/>
      <c r="P106" s="85"/>
      <c r="Q106" s="87"/>
      <c r="R106" s="107"/>
    </row>
    <row r="107" spans="2:18" ht="40.200000000000003" customHeight="1" thickBot="1" x14ac:dyDescent="0.35">
      <c r="B107" s="59"/>
      <c r="C107" s="57"/>
      <c r="D107" s="57"/>
      <c r="E107" s="57"/>
      <c r="F107" s="57"/>
      <c r="G107" s="13" t="s">
        <v>117</v>
      </c>
      <c r="H107" s="76"/>
      <c r="I107" s="74"/>
      <c r="J107" s="62"/>
      <c r="K107" s="9" t="s">
        <v>1</v>
      </c>
      <c r="L107" s="11" t="str">
        <f>IF(AND(J105="Yes"),(L105/L106),"NA")</f>
        <v>NA</v>
      </c>
      <c r="M107" s="56"/>
      <c r="N107" s="84"/>
      <c r="O107" s="85"/>
      <c r="P107" s="85"/>
      <c r="Q107" s="87"/>
      <c r="R107" s="107"/>
    </row>
    <row r="108" spans="2:18" ht="57.6" customHeight="1" thickBot="1" x14ac:dyDescent="0.35">
      <c r="B108" s="59"/>
      <c r="C108" s="57"/>
      <c r="D108" s="57" t="s">
        <v>20</v>
      </c>
      <c r="E108" s="57" t="s">
        <v>118</v>
      </c>
      <c r="F108" s="57" t="s">
        <v>119</v>
      </c>
      <c r="G108" s="13" t="s">
        <v>7</v>
      </c>
      <c r="H108" s="80"/>
      <c r="I108" s="74">
        <v>1</v>
      </c>
      <c r="J108" s="61" t="s">
        <v>6</v>
      </c>
      <c r="K108" s="9" t="s">
        <v>0</v>
      </c>
      <c r="L108" s="10">
        <v>25</v>
      </c>
      <c r="M108" s="55" t="str">
        <f>IF((L110="NA"),"NA",((L110*10)))</f>
        <v>NA</v>
      </c>
      <c r="N108" s="84"/>
      <c r="O108" s="85"/>
      <c r="P108" s="85"/>
      <c r="Q108" s="87"/>
      <c r="R108" s="107"/>
    </row>
    <row r="109" spans="2:18" ht="52.2" customHeight="1" thickBot="1" x14ac:dyDescent="0.35">
      <c r="B109" s="59"/>
      <c r="C109" s="57"/>
      <c r="D109" s="57"/>
      <c r="E109" s="57"/>
      <c r="F109" s="57"/>
      <c r="G109" s="13" t="s">
        <v>120</v>
      </c>
      <c r="H109" s="81"/>
      <c r="I109" s="74"/>
      <c r="J109" s="61"/>
      <c r="K109" s="9" t="s">
        <v>2</v>
      </c>
      <c r="L109" s="10">
        <v>25</v>
      </c>
      <c r="M109" s="55"/>
      <c r="N109" s="84"/>
      <c r="O109" s="85"/>
      <c r="P109" s="85"/>
      <c r="Q109" s="87"/>
      <c r="R109" s="107"/>
    </row>
    <row r="110" spans="2:18" ht="40.200000000000003" customHeight="1" thickBot="1" x14ac:dyDescent="0.35">
      <c r="B110" s="59"/>
      <c r="C110" s="57"/>
      <c r="D110" s="57"/>
      <c r="E110" s="57"/>
      <c r="F110" s="57"/>
      <c r="G110" s="13" t="s">
        <v>121</v>
      </c>
      <c r="H110" s="76"/>
      <c r="I110" s="74"/>
      <c r="J110" s="61"/>
      <c r="K110" s="9" t="s">
        <v>1</v>
      </c>
      <c r="L110" s="11" t="str">
        <f>IF(AND(J108="Yes"),(L108/L109),"NA")</f>
        <v>NA</v>
      </c>
      <c r="M110" s="56"/>
      <c r="N110" s="84"/>
      <c r="O110" s="85"/>
      <c r="P110" s="85"/>
      <c r="Q110" s="87"/>
      <c r="R110" s="107"/>
    </row>
    <row r="111" spans="2:18" ht="40.200000000000003" customHeight="1" thickBot="1" x14ac:dyDescent="0.35">
      <c r="B111" s="59"/>
      <c r="C111" s="57"/>
      <c r="D111" s="57" t="s">
        <v>21</v>
      </c>
      <c r="E111" s="57" t="s">
        <v>122</v>
      </c>
      <c r="F111" s="57" t="s">
        <v>123</v>
      </c>
      <c r="G111" s="13" t="s">
        <v>7</v>
      </c>
      <c r="H111" s="80"/>
      <c r="I111" s="74">
        <v>1</v>
      </c>
      <c r="J111" s="61" t="s">
        <v>6</v>
      </c>
      <c r="K111" s="9" t="s">
        <v>0</v>
      </c>
      <c r="L111" s="10">
        <v>25</v>
      </c>
      <c r="M111" s="55" t="str">
        <f>IF((L113="NA"),"NA",((L113*10)))</f>
        <v>NA</v>
      </c>
      <c r="N111" s="84"/>
      <c r="O111" s="85"/>
      <c r="P111" s="85"/>
      <c r="Q111" s="87"/>
      <c r="R111" s="107"/>
    </row>
    <row r="112" spans="2:18" ht="51.6" customHeight="1" thickBot="1" x14ac:dyDescent="0.35">
      <c r="B112" s="59"/>
      <c r="C112" s="57"/>
      <c r="D112" s="57"/>
      <c r="E112" s="57"/>
      <c r="F112" s="57"/>
      <c r="G112" s="13" t="s">
        <v>124</v>
      </c>
      <c r="H112" s="81"/>
      <c r="I112" s="74"/>
      <c r="J112" s="61"/>
      <c r="K112" s="9" t="s">
        <v>2</v>
      </c>
      <c r="L112" s="10">
        <v>25</v>
      </c>
      <c r="M112" s="55"/>
      <c r="N112" s="84"/>
      <c r="O112" s="85"/>
      <c r="P112" s="85"/>
      <c r="Q112" s="87"/>
      <c r="R112" s="107"/>
    </row>
    <row r="113" spans="2:20" ht="63.6" customHeight="1" thickBot="1" x14ac:dyDescent="0.35">
      <c r="B113" s="59"/>
      <c r="C113" s="57"/>
      <c r="D113" s="57"/>
      <c r="E113" s="57"/>
      <c r="F113" s="57"/>
      <c r="G113" s="13" t="s">
        <v>125</v>
      </c>
      <c r="H113" s="76"/>
      <c r="I113" s="74"/>
      <c r="J113" s="62"/>
      <c r="K113" s="9" t="s">
        <v>1</v>
      </c>
      <c r="L113" s="11" t="str">
        <f>IF(AND(J111="Yes"),(L111/L112),"NA")</f>
        <v>NA</v>
      </c>
      <c r="M113" s="56"/>
      <c r="N113" s="84"/>
      <c r="O113" s="85"/>
      <c r="P113" s="85"/>
      <c r="Q113" s="87"/>
      <c r="R113" s="107"/>
    </row>
    <row r="114" spans="2:20" ht="40.200000000000003" customHeight="1" thickBot="1" x14ac:dyDescent="0.35">
      <c r="B114" s="59"/>
      <c r="C114" s="57"/>
      <c r="D114" s="57" t="s">
        <v>22</v>
      </c>
      <c r="E114" s="57" t="s">
        <v>126</v>
      </c>
      <c r="F114" s="57" t="s">
        <v>127</v>
      </c>
      <c r="G114" s="13" t="s">
        <v>7</v>
      </c>
      <c r="H114" s="80"/>
      <c r="I114" s="74">
        <v>1</v>
      </c>
      <c r="J114" s="61" t="s">
        <v>6</v>
      </c>
      <c r="K114" s="9" t="s">
        <v>0</v>
      </c>
      <c r="L114" s="10">
        <v>25</v>
      </c>
      <c r="M114" s="55" t="str">
        <f>IF((L116="NA"),"NA",((L116*10)))</f>
        <v>NA</v>
      </c>
      <c r="N114" s="84"/>
      <c r="O114" s="85"/>
      <c r="P114" s="85"/>
      <c r="Q114" s="87"/>
      <c r="R114" s="107"/>
    </row>
    <row r="115" spans="2:20" ht="40.200000000000003" customHeight="1" thickBot="1" x14ac:dyDescent="0.35">
      <c r="B115" s="59"/>
      <c r="C115" s="57"/>
      <c r="D115" s="57"/>
      <c r="E115" s="57"/>
      <c r="F115" s="57"/>
      <c r="G115" s="13" t="s">
        <v>128</v>
      </c>
      <c r="H115" s="81"/>
      <c r="I115" s="74"/>
      <c r="J115" s="61"/>
      <c r="K115" s="9" t="s">
        <v>2</v>
      </c>
      <c r="L115" s="10">
        <v>25</v>
      </c>
      <c r="M115" s="55"/>
      <c r="N115" s="84"/>
      <c r="O115" s="85"/>
      <c r="P115" s="85"/>
      <c r="Q115" s="87"/>
      <c r="R115" s="107"/>
    </row>
    <row r="116" spans="2:20" ht="40.200000000000003" customHeight="1" thickBot="1" x14ac:dyDescent="0.35">
      <c r="B116" s="59"/>
      <c r="C116" s="57"/>
      <c r="D116" s="57"/>
      <c r="E116" s="57"/>
      <c r="F116" s="57"/>
      <c r="G116" s="13" t="s">
        <v>129</v>
      </c>
      <c r="H116" s="76"/>
      <c r="I116" s="74"/>
      <c r="J116" s="61"/>
      <c r="K116" s="9" t="s">
        <v>1</v>
      </c>
      <c r="L116" s="11" t="str">
        <f>IF(AND(J114="Yes"),(L114/L115),"NA")</f>
        <v>NA</v>
      </c>
      <c r="M116" s="56"/>
      <c r="N116" s="84"/>
      <c r="O116" s="85"/>
      <c r="P116" s="85"/>
      <c r="Q116" s="87"/>
      <c r="R116" s="107"/>
    </row>
    <row r="117" spans="2:20" ht="40.200000000000003" customHeight="1" thickBot="1" x14ac:dyDescent="0.35">
      <c r="B117" s="59"/>
      <c r="C117" s="57"/>
      <c r="D117" s="57" t="s">
        <v>23</v>
      </c>
      <c r="E117" s="57" t="s">
        <v>130</v>
      </c>
      <c r="F117" s="57" t="s">
        <v>131</v>
      </c>
      <c r="G117" s="13" t="s">
        <v>16</v>
      </c>
      <c r="H117" s="80"/>
      <c r="I117" s="74">
        <v>1</v>
      </c>
      <c r="J117" s="61" t="s">
        <v>6</v>
      </c>
      <c r="K117" s="9" t="s">
        <v>0</v>
      </c>
      <c r="L117" s="10">
        <v>25</v>
      </c>
      <c r="M117" s="55" t="str">
        <f>IF((L119="NA"),"NA",((L119*10)))</f>
        <v>NA</v>
      </c>
      <c r="N117" s="84"/>
      <c r="O117" s="85"/>
      <c r="P117" s="85"/>
      <c r="Q117" s="87"/>
      <c r="R117" s="107"/>
    </row>
    <row r="118" spans="2:20" ht="40.200000000000003" customHeight="1" thickBot="1" x14ac:dyDescent="0.35">
      <c r="B118" s="59"/>
      <c r="C118" s="57"/>
      <c r="D118" s="57"/>
      <c r="E118" s="57"/>
      <c r="F118" s="57"/>
      <c r="G118" s="13" t="s">
        <v>132</v>
      </c>
      <c r="H118" s="81"/>
      <c r="I118" s="74"/>
      <c r="J118" s="61"/>
      <c r="K118" s="9" t="s">
        <v>2</v>
      </c>
      <c r="L118" s="10">
        <v>25</v>
      </c>
      <c r="M118" s="55"/>
      <c r="N118" s="84"/>
      <c r="O118" s="85"/>
      <c r="P118" s="85"/>
      <c r="Q118" s="87"/>
      <c r="R118" s="107"/>
    </row>
    <row r="119" spans="2:20" ht="40.200000000000003" customHeight="1" thickBot="1" x14ac:dyDescent="0.35">
      <c r="B119" s="59"/>
      <c r="C119" s="57"/>
      <c r="D119" s="57"/>
      <c r="E119" s="57"/>
      <c r="F119" s="57"/>
      <c r="G119" s="13" t="s">
        <v>133</v>
      </c>
      <c r="H119" s="76"/>
      <c r="I119" s="74"/>
      <c r="J119" s="62"/>
      <c r="K119" s="9" t="s">
        <v>1</v>
      </c>
      <c r="L119" s="11" t="str">
        <f>IF(AND(J117="Yes"),(1-L117/L118),"NA")</f>
        <v>NA</v>
      </c>
      <c r="M119" s="56"/>
      <c r="N119" s="84"/>
      <c r="O119" s="85"/>
      <c r="P119" s="85"/>
      <c r="Q119" s="87"/>
      <c r="R119" s="107"/>
    </row>
    <row r="120" spans="2:20" ht="40.200000000000003" customHeight="1" thickBot="1" x14ac:dyDescent="0.35">
      <c r="B120" s="59"/>
      <c r="C120" s="57"/>
      <c r="D120" s="57" t="s">
        <v>24</v>
      </c>
      <c r="E120" s="57" t="s">
        <v>134</v>
      </c>
      <c r="F120" s="57" t="s">
        <v>135</v>
      </c>
      <c r="G120" s="13" t="s">
        <v>7</v>
      </c>
      <c r="H120" s="80"/>
      <c r="I120" s="74">
        <v>1</v>
      </c>
      <c r="J120" s="61" t="s">
        <v>6</v>
      </c>
      <c r="K120" s="9" t="s">
        <v>0</v>
      </c>
      <c r="L120" s="10">
        <v>25</v>
      </c>
      <c r="M120" s="55" t="str">
        <f>IF((L122="NA"),"NA",((L122*10)))</f>
        <v>NA</v>
      </c>
      <c r="N120" s="84"/>
      <c r="O120" s="85"/>
      <c r="P120" s="85"/>
      <c r="Q120" s="87"/>
      <c r="R120" s="107"/>
    </row>
    <row r="121" spans="2:20" ht="40.200000000000003" customHeight="1" thickBot="1" x14ac:dyDescent="0.35">
      <c r="B121" s="59"/>
      <c r="C121" s="57"/>
      <c r="D121" s="57"/>
      <c r="E121" s="57"/>
      <c r="F121" s="57"/>
      <c r="G121" s="13" t="s">
        <v>136</v>
      </c>
      <c r="H121" s="81"/>
      <c r="I121" s="74"/>
      <c r="J121" s="61"/>
      <c r="K121" s="9" t="s">
        <v>2</v>
      </c>
      <c r="L121" s="10">
        <v>25</v>
      </c>
      <c r="M121" s="55"/>
      <c r="N121" s="84"/>
      <c r="O121" s="85"/>
      <c r="P121" s="85"/>
      <c r="Q121" s="87"/>
      <c r="R121" s="107"/>
    </row>
    <row r="122" spans="2:20" ht="40.200000000000003" customHeight="1" thickBot="1" x14ac:dyDescent="0.35">
      <c r="B122" s="59"/>
      <c r="C122" s="57"/>
      <c r="D122" s="57"/>
      <c r="E122" s="57"/>
      <c r="F122" s="57"/>
      <c r="G122" s="13" t="s">
        <v>137</v>
      </c>
      <c r="H122" s="76"/>
      <c r="I122" s="74"/>
      <c r="J122" s="61"/>
      <c r="K122" s="9" t="s">
        <v>1</v>
      </c>
      <c r="L122" s="11" t="str">
        <f>IF(AND(J120="Yes"),(L120/L121),"NA")</f>
        <v>NA</v>
      </c>
      <c r="M122" s="56"/>
      <c r="N122" s="84"/>
      <c r="O122" s="85"/>
      <c r="P122" s="85"/>
      <c r="Q122" s="87"/>
      <c r="R122" s="107"/>
    </row>
    <row r="123" spans="2:20" ht="40.200000000000003" customHeight="1" thickBot="1" x14ac:dyDescent="0.35">
      <c r="B123" s="59"/>
      <c r="C123" s="57" t="s">
        <v>66</v>
      </c>
      <c r="D123" s="57" t="s">
        <v>25</v>
      </c>
      <c r="E123" s="57" t="s">
        <v>138</v>
      </c>
      <c r="F123" s="57" t="s">
        <v>139</v>
      </c>
      <c r="G123" s="13" t="s">
        <v>7</v>
      </c>
      <c r="H123" s="80"/>
      <c r="I123" s="74">
        <v>1</v>
      </c>
      <c r="J123" s="61" t="s">
        <v>6</v>
      </c>
      <c r="K123" s="9" t="s">
        <v>0</v>
      </c>
      <c r="L123" s="10">
        <v>25</v>
      </c>
      <c r="M123" s="55" t="str">
        <f>IF((L125="NA"),"NA",((L125*10)))</f>
        <v>NA</v>
      </c>
      <c r="N123" s="84"/>
      <c r="O123" s="85"/>
      <c r="P123" s="85"/>
      <c r="Q123" s="87"/>
      <c r="R123" s="107"/>
      <c r="S123" s="88" t="str">
        <f>IF((SUM(P8:P207)=100%)," ","ERROR:
Check the IMPORTANCE(%) column, the sum of values must be 100%")</f>
        <v xml:space="preserve"> </v>
      </c>
      <c r="T123" s="89"/>
    </row>
    <row r="124" spans="2:20" ht="62.4" customHeight="1" thickBot="1" x14ac:dyDescent="0.35">
      <c r="B124" s="59"/>
      <c r="C124" s="57"/>
      <c r="D124" s="57"/>
      <c r="E124" s="57"/>
      <c r="F124" s="57"/>
      <c r="G124" s="13" t="s">
        <v>140</v>
      </c>
      <c r="H124" s="81"/>
      <c r="I124" s="74"/>
      <c r="J124" s="61"/>
      <c r="K124" s="9" t="s">
        <v>2</v>
      </c>
      <c r="L124" s="10">
        <v>25</v>
      </c>
      <c r="M124" s="55"/>
      <c r="N124" s="84"/>
      <c r="O124" s="85"/>
      <c r="P124" s="85"/>
      <c r="Q124" s="87"/>
      <c r="R124" s="107"/>
      <c r="S124" s="88"/>
      <c r="T124" s="89"/>
    </row>
    <row r="125" spans="2:20" ht="70.2" customHeight="1" thickBot="1" x14ac:dyDescent="0.35">
      <c r="B125" s="59"/>
      <c r="C125" s="57"/>
      <c r="D125" s="57"/>
      <c r="E125" s="57"/>
      <c r="F125" s="57"/>
      <c r="G125" s="13" t="s">
        <v>141</v>
      </c>
      <c r="H125" s="76"/>
      <c r="I125" s="74"/>
      <c r="J125" s="61"/>
      <c r="K125" s="9" t="s">
        <v>1</v>
      </c>
      <c r="L125" s="11" t="str">
        <f>IF(AND(J123="Yes"),(L123/L124),"NA")</f>
        <v>NA</v>
      </c>
      <c r="M125" s="56"/>
      <c r="N125" s="84"/>
      <c r="O125" s="85"/>
      <c r="P125" s="85"/>
      <c r="Q125" s="87"/>
      <c r="R125" s="107"/>
      <c r="S125" s="88"/>
      <c r="T125" s="89"/>
    </row>
    <row r="126" spans="2:20" ht="40.200000000000003" customHeight="1" thickBot="1" x14ac:dyDescent="0.35">
      <c r="B126" s="59"/>
      <c r="C126" s="57"/>
      <c r="D126" s="57" t="s">
        <v>26</v>
      </c>
      <c r="E126" s="57" t="s">
        <v>142</v>
      </c>
      <c r="F126" s="57" t="s">
        <v>143</v>
      </c>
      <c r="G126" s="13" t="s">
        <v>7</v>
      </c>
      <c r="H126" s="80"/>
      <c r="I126" s="74">
        <v>1</v>
      </c>
      <c r="J126" s="61" t="s">
        <v>6</v>
      </c>
      <c r="K126" s="9" t="s">
        <v>0</v>
      </c>
      <c r="L126" s="10">
        <v>25</v>
      </c>
      <c r="M126" s="55" t="str">
        <f>IF((L128="NA"),"NA",((L128*10)))</f>
        <v>NA</v>
      </c>
      <c r="N126" s="84"/>
      <c r="O126" s="85"/>
      <c r="P126" s="85"/>
      <c r="Q126" s="87"/>
      <c r="R126" s="107"/>
      <c r="S126" s="6"/>
      <c r="T126" s="7"/>
    </row>
    <row r="127" spans="2:20" ht="40.200000000000003" customHeight="1" thickBot="1" x14ac:dyDescent="0.35">
      <c r="B127" s="59"/>
      <c r="C127" s="57"/>
      <c r="D127" s="57"/>
      <c r="E127" s="57"/>
      <c r="F127" s="57"/>
      <c r="G127" s="13" t="s">
        <v>144</v>
      </c>
      <c r="H127" s="81"/>
      <c r="I127" s="74"/>
      <c r="J127" s="61"/>
      <c r="K127" s="9" t="s">
        <v>2</v>
      </c>
      <c r="L127" s="10">
        <v>25</v>
      </c>
      <c r="M127" s="55"/>
      <c r="N127" s="84"/>
      <c r="O127" s="85"/>
      <c r="P127" s="85"/>
      <c r="Q127" s="87"/>
      <c r="R127" s="107"/>
      <c r="S127" s="6"/>
      <c r="T127" s="7"/>
    </row>
    <row r="128" spans="2:20" ht="40.200000000000003" customHeight="1" thickBot="1" x14ac:dyDescent="0.35">
      <c r="B128" s="59"/>
      <c r="C128" s="57"/>
      <c r="D128" s="57"/>
      <c r="E128" s="57"/>
      <c r="F128" s="57"/>
      <c r="G128" s="13" t="s">
        <v>145</v>
      </c>
      <c r="H128" s="76"/>
      <c r="I128" s="74"/>
      <c r="J128" s="62"/>
      <c r="K128" s="9" t="s">
        <v>1</v>
      </c>
      <c r="L128" s="11" t="str">
        <f>IF(AND(J126="Yes"),(L126/L127),"NA")</f>
        <v>NA</v>
      </c>
      <c r="M128" s="56"/>
      <c r="N128" s="84"/>
      <c r="O128" s="85"/>
      <c r="P128" s="85"/>
      <c r="Q128" s="87"/>
      <c r="R128" s="107"/>
      <c r="S128" s="6"/>
      <c r="T128" s="7"/>
    </row>
    <row r="129" spans="2:18" ht="40.200000000000003" customHeight="1" thickBot="1" x14ac:dyDescent="0.35">
      <c r="B129" s="59"/>
      <c r="C129" s="57"/>
      <c r="D129" s="57" t="s">
        <v>27</v>
      </c>
      <c r="E129" s="57" t="s">
        <v>146</v>
      </c>
      <c r="F129" s="57" t="s">
        <v>147</v>
      </c>
      <c r="G129" s="13" t="s">
        <v>7</v>
      </c>
      <c r="H129" s="80"/>
      <c r="I129" s="74">
        <v>1</v>
      </c>
      <c r="J129" s="61" t="s">
        <v>6</v>
      </c>
      <c r="K129" s="9" t="s">
        <v>0</v>
      </c>
      <c r="L129" s="10">
        <v>25</v>
      </c>
      <c r="M129" s="55" t="str">
        <f>IF((L131="NA"),"NA",((L131*10)))</f>
        <v>NA</v>
      </c>
      <c r="N129" s="84"/>
      <c r="O129" s="85"/>
      <c r="P129" s="85"/>
      <c r="Q129" s="87"/>
      <c r="R129" s="107"/>
    </row>
    <row r="130" spans="2:18" ht="40.200000000000003" customHeight="1" thickBot="1" x14ac:dyDescent="0.35">
      <c r="B130" s="59"/>
      <c r="C130" s="57"/>
      <c r="D130" s="57"/>
      <c r="E130" s="57"/>
      <c r="F130" s="57"/>
      <c r="G130" s="13" t="s">
        <v>148</v>
      </c>
      <c r="H130" s="81"/>
      <c r="I130" s="74"/>
      <c r="J130" s="61"/>
      <c r="K130" s="9" t="s">
        <v>2</v>
      </c>
      <c r="L130" s="10">
        <v>25</v>
      </c>
      <c r="M130" s="55"/>
      <c r="N130" s="84"/>
      <c r="O130" s="85"/>
      <c r="P130" s="85"/>
      <c r="Q130" s="87"/>
      <c r="R130" s="107"/>
    </row>
    <row r="131" spans="2:18" ht="40.200000000000003" customHeight="1" thickBot="1" x14ac:dyDescent="0.35">
      <c r="B131" s="59"/>
      <c r="C131" s="57"/>
      <c r="D131" s="57"/>
      <c r="E131" s="57"/>
      <c r="F131" s="57"/>
      <c r="G131" s="13" t="s">
        <v>149</v>
      </c>
      <c r="H131" s="76"/>
      <c r="I131" s="74"/>
      <c r="J131" s="61"/>
      <c r="K131" s="9" t="s">
        <v>1</v>
      </c>
      <c r="L131" s="11" t="str">
        <f>IF(AND(J129="Yes"),(L129/L130),"NA")</f>
        <v>NA</v>
      </c>
      <c r="M131" s="56"/>
      <c r="N131" s="84"/>
      <c r="O131" s="85"/>
      <c r="P131" s="85"/>
      <c r="Q131" s="87"/>
      <c r="R131" s="107"/>
    </row>
    <row r="132" spans="2:18" ht="40.200000000000003" customHeight="1" thickBot="1" x14ac:dyDescent="0.35">
      <c r="B132" s="59"/>
      <c r="C132" s="57" t="s">
        <v>67</v>
      </c>
      <c r="D132" s="57" t="s">
        <v>28</v>
      </c>
      <c r="E132" s="57" t="s">
        <v>298</v>
      </c>
      <c r="F132" s="57" t="s">
        <v>369</v>
      </c>
      <c r="G132" s="13" t="s">
        <v>7</v>
      </c>
      <c r="H132" s="80"/>
      <c r="I132" s="74">
        <v>1</v>
      </c>
      <c r="J132" s="61" t="s">
        <v>6</v>
      </c>
      <c r="K132" s="9" t="s">
        <v>0</v>
      </c>
      <c r="L132" s="10">
        <v>25</v>
      </c>
      <c r="M132" s="55" t="str">
        <f>IF((L134="NA"),"NA",((L134*10)))</f>
        <v>NA</v>
      </c>
      <c r="N132" s="84"/>
      <c r="O132" s="85"/>
      <c r="P132" s="85"/>
      <c r="Q132" s="87"/>
      <c r="R132" s="107"/>
    </row>
    <row r="133" spans="2:18" ht="40.200000000000003" customHeight="1" thickBot="1" x14ac:dyDescent="0.35">
      <c r="B133" s="59"/>
      <c r="C133" s="57"/>
      <c r="D133" s="57"/>
      <c r="E133" s="57"/>
      <c r="F133" s="57"/>
      <c r="G133" s="13" t="s">
        <v>370</v>
      </c>
      <c r="H133" s="81"/>
      <c r="I133" s="74"/>
      <c r="J133" s="61"/>
      <c r="K133" s="9" t="s">
        <v>2</v>
      </c>
      <c r="L133" s="10">
        <v>25</v>
      </c>
      <c r="M133" s="55"/>
      <c r="N133" s="84"/>
      <c r="O133" s="85"/>
      <c r="P133" s="85"/>
      <c r="Q133" s="87"/>
      <c r="R133" s="107"/>
    </row>
    <row r="134" spans="2:18" ht="40.200000000000003" customHeight="1" thickBot="1" x14ac:dyDescent="0.35">
      <c r="B134" s="59"/>
      <c r="C134" s="57"/>
      <c r="D134" s="57"/>
      <c r="E134" s="57"/>
      <c r="F134" s="57"/>
      <c r="G134" s="13" t="s">
        <v>371</v>
      </c>
      <c r="H134" s="76"/>
      <c r="I134" s="74"/>
      <c r="J134" s="61"/>
      <c r="K134" s="9" t="s">
        <v>1</v>
      </c>
      <c r="L134" s="11" t="str">
        <f>IF(AND(J132="Yes"),(L132/L133),"NA")</f>
        <v>NA</v>
      </c>
      <c r="M134" s="56"/>
      <c r="N134" s="84"/>
      <c r="O134" s="85"/>
      <c r="P134" s="85"/>
      <c r="Q134" s="87"/>
      <c r="R134" s="107"/>
    </row>
    <row r="135" spans="2:18" ht="40.200000000000003" customHeight="1" thickBot="1" x14ac:dyDescent="0.35">
      <c r="B135" s="59"/>
      <c r="C135" s="57" t="s">
        <v>68</v>
      </c>
      <c r="D135" s="57" t="s">
        <v>32</v>
      </c>
      <c r="E135" s="57" t="s">
        <v>150</v>
      </c>
      <c r="F135" s="57" t="s">
        <v>151</v>
      </c>
      <c r="G135" s="13" t="s">
        <v>7</v>
      </c>
      <c r="H135" s="80"/>
      <c r="I135" s="74">
        <v>1</v>
      </c>
      <c r="J135" s="61" t="s">
        <v>6</v>
      </c>
      <c r="K135" s="9" t="s">
        <v>0</v>
      </c>
      <c r="L135" s="10">
        <v>25</v>
      </c>
      <c r="M135" s="55" t="str">
        <f>IF((L137="NA"),"NA",((L137*10)))</f>
        <v>NA</v>
      </c>
      <c r="N135" s="84"/>
      <c r="O135" s="85"/>
      <c r="P135" s="85"/>
      <c r="Q135" s="87"/>
      <c r="R135" s="107"/>
    </row>
    <row r="136" spans="2:18" ht="40.200000000000003" customHeight="1" thickBot="1" x14ac:dyDescent="0.35">
      <c r="B136" s="59"/>
      <c r="C136" s="57"/>
      <c r="D136" s="57"/>
      <c r="E136" s="57"/>
      <c r="F136" s="57"/>
      <c r="G136" s="13" t="s">
        <v>152</v>
      </c>
      <c r="H136" s="81"/>
      <c r="I136" s="74"/>
      <c r="J136" s="61"/>
      <c r="K136" s="9" t="s">
        <v>2</v>
      </c>
      <c r="L136" s="10">
        <v>25</v>
      </c>
      <c r="M136" s="55"/>
      <c r="N136" s="84"/>
      <c r="O136" s="85"/>
      <c r="P136" s="85"/>
      <c r="Q136" s="87"/>
      <c r="R136" s="107"/>
    </row>
    <row r="137" spans="2:18" ht="40.200000000000003" customHeight="1" thickBot="1" x14ac:dyDescent="0.35">
      <c r="B137" s="59"/>
      <c r="C137" s="57"/>
      <c r="D137" s="57"/>
      <c r="E137" s="57"/>
      <c r="F137" s="57"/>
      <c r="G137" s="13" t="s">
        <v>153</v>
      </c>
      <c r="H137" s="76"/>
      <c r="I137" s="74"/>
      <c r="J137" s="62"/>
      <c r="K137" s="9" t="s">
        <v>1</v>
      </c>
      <c r="L137" s="11" t="str">
        <f>IF(AND(J135="Yes"),(L135/L136),"NA")</f>
        <v>NA</v>
      </c>
      <c r="M137" s="56"/>
      <c r="N137" s="84"/>
      <c r="O137" s="85"/>
      <c r="P137" s="85"/>
      <c r="Q137" s="87"/>
      <c r="R137" s="107"/>
    </row>
    <row r="138" spans="2:18" ht="40.200000000000003" customHeight="1" thickBot="1" x14ac:dyDescent="0.35">
      <c r="B138" s="59"/>
      <c r="C138" s="57"/>
      <c r="D138" s="57" t="s">
        <v>33</v>
      </c>
      <c r="E138" s="57" t="s">
        <v>154</v>
      </c>
      <c r="F138" s="57" t="s">
        <v>155</v>
      </c>
      <c r="G138" s="13" t="s">
        <v>7</v>
      </c>
      <c r="H138" s="80"/>
      <c r="I138" s="74">
        <v>1</v>
      </c>
      <c r="J138" s="61" t="s">
        <v>6</v>
      </c>
      <c r="K138" s="9" t="s">
        <v>0</v>
      </c>
      <c r="L138" s="10">
        <v>25</v>
      </c>
      <c r="M138" s="55" t="str">
        <f>IF((L140="NA"),"NA",((L140*10)))</f>
        <v>NA</v>
      </c>
      <c r="N138" s="84"/>
      <c r="O138" s="85"/>
      <c r="P138" s="85"/>
      <c r="Q138" s="87"/>
      <c r="R138" s="107"/>
    </row>
    <row r="139" spans="2:18" ht="40.200000000000003" customHeight="1" thickBot="1" x14ac:dyDescent="0.35">
      <c r="B139" s="59"/>
      <c r="C139" s="57"/>
      <c r="D139" s="57"/>
      <c r="E139" s="57"/>
      <c r="F139" s="57"/>
      <c r="G139" s="13" t="s">
        <v>156</v>
      </c>
      <c r="H139" s="81"/>
      <c r="I139" s="74"/>
      <c r="J139" s="61"/>
      <c r="K139" s="9" t="s">
        <v>2</v>
      </c>
      <c r="L139" s="10">
        <v>25</v>
      </c>
      <c r="M139" s="55"/>
      <c r="N139" s="84"/>
      <c r="O139" s="85"/>
      <c r="P139" s="85"/>
      <c r="Q139" s="87"/>
      <c r="R139" s="107"/>
    </row>
    <row r="140" spans="2:18" ht="40.200000000000003" customHeight="1" thickBot="1" x14ac:dyDescent="0.35">
      <c r="B140" s="59"/>
      <c r="C140" s="57"/>
      <c r="D140" s="57"/>
      <c r="E140" s="57"/>
      <c r="F140" s="57"/>
      <c r="G140" s="13" t="s">
        <v>157</v>
      </c>
      <c r="H140" s="76"/>
      <c r="I140" s="74"/>
      <c r="J140" s="61"/>
      <c r="K140" s="9" t="s">
        <v>1</v>
      </c>
      <c r="L140" s="11" t="str">
        <f>IF(AND(J138="Yes"),(L138/L139),"NA")</f>
        <v>NA</v>
      </c>
      <c r="M140" s="56"/>
      <c r="N140" s="84"/>
      <c r="O140" s="85"/>
      <c r="P140" s="85"/>
      <c r="Q140" s="87"/>
      <c r="R140" s="107"/>
    </row>
    <row r="141" spans="2:18" ht="40.200000000000003" customHeight="1" thickBot="1" x14ac:dyDescent="0.35">
      <c r="B141" s="63"/>
      <c r="C141" s="63"/>
      <c r="D141" s="63"/>
      <c r="E141" s="63"/>
      <c r="F141" s="63"/>
      <c r="G141" s="63"/>
      <c r="H141" s="63"/>
      <c r="I141" s="63"/>
      <c r="J141" s="63"/>
      <c r="K141" s="63"/>
      <c r="L141" s="63"/>
      <c r="M141" s="63"/>
      <c r="N141" s="63"/>
      <c r="O141" s="63"/>
      <c r="P141" s="63"/>
      <c r="Q141" s="64"/>
      <c r="R141" s="107"/>
    </row>
    <row r="142" spans="2:18" ht="40.200000000000003" customHeight="1" thickBot="1" x14ac:dyDescent="0.35">
      <c r="B142" s="59" t="s">
        <v>62</v>
      </c>
      <c r="C142" s="57" t="s">
        <v>69</v>
      </c>
      <c r="D142" s="57" t="s">
        <v>34</v>
      </c>
      <c r="E142" s="57" t="s">
        <v>158</v>
      </c>
      <c r="F142" s="57" t="s">
        <v>159</v>
      </c>
      <c r="G142" s="13" t="s">
        <v>35</v>
      </c>
      <c r="H142" s="80"/>
      <c r="I142" s="74">
        <v>1</v>
      </c>
      <c r="J142" s="61" t="s">
        <v>6</v>
      </c>
      <c r="K142" s="9" t="s">
        <v>0</v>
      </c>
      <c r="L142" s="10">
        <v>0</v>
      </c>
      <c r="M142" s="55" t="str">
        <f>IF((L144="NA"),"NA",((L144*10)))</f>
        <v>NA</v>
      </c>
      <c r="N142" s="83">
        <f>IF(AND(J142="NO",J145="NO",J148="NO",J151="NO",J154="NO",J157="NO",J160="NO",J163="NO",J166="NO",J169="NO",J172="NO"),0,AVERAGE(M142:M174))</f>
        <v>0</v>
      </c>
      <c r="O142" s="85" t="s">
        <v>3</v>
      </c>
      <c r="P142" s="86">
        <v>0.1</v>
      </c>
      <c r="Q142" s="87">
        <f>N142*P142</f>
        <v>0</v>
      </c>
      <c r="R142" s="107"/>
    </row>
    <row r="143" spans="2:18" ht="40.200000000000003" customHeight="1" thickBot="1" x14ac:dyDescent="0.35">
      <c r="B143" s="59"/>
      <c r="C143" s="57"/>
      <c r="D143" s="57"/>
      <c r="E143" s="57"/>
      <c r="F143" s="57"/>
      <c r="G143" s="13" t="s">
        <v>160</v>
      </c>
      <c r="H143" s="81"/>
      <c r="I143" s="74"/>
      <c r="J143" s="61"/>
      <c r="K143" s="9" t="s">
        <v>2</v>
      </c>
      <c r="L143" s="10">
        <v>25</v>
      </c>
      <c r="M143" s="55"/>
      <c r="N143" s="84"/>
      <c r="O143" s="85"/>
      <c r="P143" s="85"/>
      <c r="Q143" s="87"/>
      <c r="R143" s="107"/>
    </row>
    <row r="144" spans="2:18" ht="40.200000000000003" customHeight="1" thickBot="1" x14ac:dyDescent="0.35">
      <c r="B144" s="59"/>
      <c r="C144" s="57"/>
      <c r="D144" s="57"/>
      <c r="E144" s="57"/>
      <c r="F144" s="57"/>
      <c r="G144" s="13" t="s">
        <v>161</v>
      </c>
      <c r="H144" s="76"/>
      <c r="I144" s="74"/>
      <c r="J144" s="61"/>
      <c r="K144" s="9" t="s">
        <v>1</v>
      </c>
      <c r="L144" s="11" t="str">
        <f>IF(AND(J142="Yes"),(1-L142/L143),"NA")</f>
        <v>NA</v>
      </c>
      <c r="M144" s="56"/>
      <c r="N144" s="84"/>
      <c r="O144" s="85"/>
      <c r="P144" s="85"/>
      <c r="Q144" s="87"/>
      <c r="R144" s="107"/>
    </row>
    <row r="145" spans="2:18" ht="40.200000000000003" customHeight="1" thickBot="1" x14ac:dyDescent="0.35">
      <c r="B145" s="59"/>
      <c r="C145" s="57"/>
      <c r="D145" s="57" t="s">
        <v>36</v>
      </c>
      <c r="E145" s="57" t="s">
        <v>162</v>
      </c>
      <c r="F145" s="57" t="s">
        <v>163</v>
      </c>
      <c r="G145" s="13" t="s">
        <v>7</v>
      </c>
      <c r="H145" s="80"/>
      <c r="I145" s="74">
        <v>1</v>
      </c>
      <c r="J145" s="61" t="s">
        <v>6</v>
      </c>
      <c r="K145" s="9" t="s">
        <v>0</v>
      </c>
      <c r="L145" s="10">
        <v>25</v>
      </c>
      <c r="M145" s="55" t="str">
        <f>IF((L147="NA"),"NA",((L147*10)))</f>
        <v>NA</v>
      </c>
      <c r="N145" s="84"/>
      <c r="O145" s="85"/>
      <c r="P145" s="85"/>
      <c r="Q145" s="87"/>
      <c r="R145" s="107"/>
    </row>
    <row r="146" spans="2:18" ht="40.200000000000003" customHeight="1" thickBot="1" x14ac:dyDescent="0.35">
      <c r="B146" s="59"/>
      <c r="C146" s="57"/>
      <c r="D146" s="57"/>
      <c r="E146" s="57"/>
      <c r="F146" s="57"/>
      <c r="G146" s="13" t="s">
        <v>164</v>
      </c>
      <c r="H146" s="81"/>
      <c r="I146" s="74"/>
      <c r="J146" s="61"/>
      <c r="K146" s="9" t="s">
        <v>2</v>
      </c>
      <c r="L146" s="10">
        <v>25</v>
      </c>
      <c r="M146" s="55"/>
      <c r="N146" s="84"/>
      <c r="O146" s="85"/>
      <c r="P146" s="85"/>
      <c r="Q146" s="87"/>
      <c r="R146" s="107"/>
    </row>
    <row r="147" spans="2:18" ht="40.200000000000003" customHeight="1" thickBot="1" x14ac:dyDescent="0.35">
      <c r="B147" s="59"/>
      <c r="C147" s="57"/>
      <c r="D147" s="57"/>
      <c r="E147" s="57"/>
      <c r="F147" s="57"/>
      <c r="G147" s="13" t="s">
        <v>165</v>
      </c>
      <c r="H147" s="76"/>
      <c r="I147" s="74"/>
      <c r="J147" s="62"/>
      <c r="K147" s="9" t="s">
        <v>1</v>
      </c>
      <c r="L147" s="11" t="str">
        <f>IF(AND(J145="Yes"),(L145/L146),"NA")</f>
        <v>NA</v>
      </c>
      <c r="M147" s="56"/>
      <c r="N147" s="84"/>
      <c r="O147" s="85"/>
      <c r="P147" s="85"/>
      <c r="Q147" s="87"/>
      <c r="R147" s="107"/>
    </row>
    <row r="148" spans="2:18" ht="40.200000000000003" customHeight="1" thickBot="1" x14ac:dyDescent="0.35">
      <c r="B148" s="59"/>
      <c r="C148" s="57"/>
      <c r="D148" s="57" t="s">
        <v>37</v>
      </c>
      <c r="E148" s="57" t="s">
        <v>166</v>
      </c>
      <c r="F148" s="57" t="s">
        <v>167</v>
      </c>
      <c r="G148" s="13" t="s">
        <v>7</v>
      </c>
      <c r="H148" s="80"/>
      <c r="I148" s="74">
        <v>1</v>
      </c>
      <c r="J148" s="61" t="s">
        <v>6</v>
      </c>
      <c r="K148" s="9" t="s">
        <v>0</v>
      </c>
      <c r="L148" s="10">
        <v>0</v>
      </c>
      <c r="M148" s="55" t="str">
        <f>IF((L150="NA"),"NA",((L150*10)))</f>
        <v>NA</v>
      </c>
      <c r="N148" s="84"/>
      <c r="O148" s="85"/>
      <c r="P148" s="85"/>
      <c r="Q148" s="87"/>
      <c r="R148" s="107"/>
    </row>
    <row r="149" spans="2:18" ht="40.200000000000003" customHeight="1" thickBot="1" x14ac:dyDescent="0.35">
      <c r="B149" s="59"/>
      <c r="C149" s="57"/>
      <c r="D149" s="57"/>
      <c r="E149" s="57"/>
      <c r="F149" s="57"/>
      <c r="G149" s="13" t="s">
        <v>168</v>
      </c>
      <c r="H149" s="81"/>
      <c r="I149" s="74"/>
      <c r="J149" s="61"/>
      <c r="K149" s="9" t="s">
        <v>2</v>
      </c>
      <c r="L149" s="10">
        <v>25</v>
      </c>
      <c r="M149" s="55"/>
      <c r="N149" s="84"/>
      <c r="O149" s="85"/>
      <c r="P149" s="85"/>
      <c r="Q149" s="87"/>
      <c r="R149" s="107"/>
    </row>
    <row r="150" spans="2:18" ht="40.200000000000003" customHeight="1" thickBot="1" x14ac:dyDescent="0.35">
      <c r="B150" s="59"/>
      <c r="C150" s="57"/>
      <c r="D150" s="57"/>
      <c r="E150" s="57"/>
      <c r="F150" s="57"/>
      <c r="G150" s="13" t="s">
        <v>169</v>
      </c>
      <c r="H150" s="76"/>
      <c r="I150" s="74"/>
      <c r="J150" s="61"/>
      <c r="K150" s="9" t="s">
        <v>1</v>
      </c>
      <c r="L150" s="11" t="str">
        <f>IF(AND(J148="Yes"),(1-L148/L149),"NA")</f>
        <v>NA</v>
      </c>
      <c r="M150" s="56"/>
      <c r="N150" s="84"/>
      <c r="O150" s="85"/>
      <c r="P150" s="85"/>
      <c r="Q150" s="87"/>
      <c r="R150" s="107"/>
    </row>
    <row r="151" spans="2:18" ht="40.200000000000003" customHeight="1" thickBot="1" x14ac:dyDescent="0.35">
      <c r="B151" s="59"/>
      <c r="C151" s="57" t="s">
        <v>70</v>
      </c>
      <c r="D151" s="57" t="s">
        <v>38</v>
      </c>
      <c r="E151" s="57" t="s">
        <v>170</v>
      </c>
      <c r="F151" s="57" t="s">
        <v>172</v>
      </c>
      <c r="G151" s="13" t="s">
        <v>35</v>
      </c>
      <c r="H151" s="80"/>
      <c r="I151" s="74">
        <v>1</v>
      </c>
      <c r="J151" s="61" t="s">
        <v>6</v>
      </c>
      <c r="K151" s="9" t="s">
        <v>0</v>
      </c>
      <c r="L151" s="10">
        <v>0</v>
      </c>
      <c r="M151" s="55" t="str">
        <f>IF((L153="NA"),"NA",((L153*10)))</f>
        <v>NA</v>
      </c>
      <c r="N151" s="84"/>
      <c r="O151" s="85"/>
      <c r="P151" s="85"/>
      <c r="Q151" s="87"/>
      <c r="R151" s="107"/>
    </row>
    <row r="152" spans="2:18" ht="40.200000000000003" customHeight="1" thickBot="1" x14ac:dyDescent="0.35">
      <c r="B152" s="59"/>
      <c r="C152" s="57"/>
      <c r="D152" s="57"/>
      <c r="E152" s="57"/>
      <c r="F152" s="57"/>
      <c r="G152" s="13" t="s">
        <v>173</v>
      </c>
      <c r="H152" s="81"/>
      <c r="I152" s="74"/>
      <c r="J152" s="61"/>
      <c r="K152" s="9" t="s">
        <v>2</v>
      </c>
      <c r="L152" s="10">
        <v>25</v>
      </c>
      <c r="M152" s="55"/>
      <c r="N152" s="84"/>
      <c r="O152" s="85"/>
      <c r="P152" s="85"/>
      <c r="Q152" s="87"/>
      <c r="R152" s="107"/>
    </row>
    <row r="153" spans="2:18" ht="40.200000000000003" customHeight="1" thickBot="1" x14ac:dyDescent="0.35">
      <c r="B153" s="59"/>
      <c r="C153" s="57"/>
      <c r="D153" s="57"/>
      <c r="E153" s="57"/>
      <c r="F153" s="57"/>
      <c r="G153" s="13" t="s">
        <v>174</v>
      </c>
      <c r="H153" s="76"/>
      <c r="I153" s="74"/>
      <c r="J153" s="62"/>
      <c r="K153" s="9" t="s">
        <v>1</v>
      </c>
      <c r="L153" s="11" t="str">
        <f>IF(AND(J151="Yes"),(1-L151/L152),"NA")</f>
        <v>NA</v>
      </c>
      <c r="M153" s="56"/>
      <c r="N153" s="84"/>
      <c r="O153" s="85"/>
      <c r="P153" s="85"/>
      <c r="Q153" s="87"/>
      <c r="R153" s="107"/>
    </row>
    <row r="154" spans="2:18" ht="40.200000000000003" customHeight="1" thickBot="1" x14ac:dyDescent="0.35">
      <c r="B154" s="59"/>
      <c r="C154" s="57"/>
      <c r="D154" s="57" t="s">
        <v>39</v>
      </c>
      <c r="E154" s="57" t="s">
        <v>171</v>
      </c>
      <c r="F154" s="57" t="s">
        <v>175</v>
      </c>
      <c r="G154" s="13" t="s">
        <v>7</v>
      </c>
      <c r="H154" s="80"/>
      <c r="I154" s="74">
        <v>1</v>
      </c>
      <c r="J154" s="61" t="s">
        <v>6</v>
      </c>
      <c r="K154" s="9" t="s">
        <v>0</v>
      </c>
      <c r="L154" s="10">
        <v>25</v>
      </c>
      <c r="M154" s="55" t="str">
        <f>IF((L156="NA"),"NA",((L156*10)))</f>
        <v>NA</v>
      </c>
      <c r="N154" s="84"/>
      <c r="O154" s="85"/>
      <c r="P154" s="85"/>
      <c r="Q154" s="87"/>
      <c r="R154" s="107"/>
    </row>
    <row r="155" spans="2:18" ht="40.200000000000003" customHeight="1" thickBot="1" x14ac:dyDescent="0.35">
      <c r="B155" s="59"/>
      <c r="C155" s="57"/>
      <c r="D155" s="57"/>
      <c r="E155" s="57"/>
      <c r="F155" s="57"/>
      <c r="G155" s="13" t="s">
        <v>176</v>
      </c>
      <c r="H155" s="81"/>
      <c r="I155" s="74"/>
      <c r="J155" s="61"/>
      <c r="K155" s="9" t="s">
        <v>2</v>
      </c>
      <c r="L155" s="10">
        <v>25</v>
      </c>
      <c r="M155" s="55"/>
      <c r="N155" s="84"/>
      <c r="O155" s="85"/>
      <c r="P155" s="85"/>
      <c r="Q155" s="87"/>
      <c r="R155" s="107"/>
    </row>
    <row r="156" spans="2:18" ht="40.200000000000003" customHeight="1" thickBot="1" x14ac:dyDescent="0.35">
      <c r="B156" s="59"/>
      <c r="C156" s="57"/>
      <c r="D156" s="57"/>
      <c r="E156" s="57"/>
      <c r="F156" s="57"/>
      <c r="G156" s="13" t="s">
        <v>177</v>
      </c>
      <c r="H156" s="76"/>
      <c r="I156" s="74"/>
      <c r="J156" s="62"/>
      <c r="K156" s="9" t="s">
        <v>1</v>
      </c>
      <c r="L156" s="11" t="str">
        <f>IF(AND(J154="Yes"),(L154/L155),"NA")</f>
        <v>NA</v>
      </c>
      <c r="M156" s="56"/>
      <c r="N156" s="84"/>
      <c r="O156" s="85"/>
      <c r="P156" s="85"/>
      <c r="Q156" s="87"/>
      <c r="R156" s="107"/>
    </row>
    <row r="157" spans="2:18" ht="40.200000000000003" customHeight="1" thickBot="1" x14ac:dyDescent="0.35">
      <c r="B157" s="59"/>
      <c r="C157" s="57"/>
      <c r="D157" s="57" t="s">
        <v>40</v>
      </c>
      <c r="E157" s="57" t="s">
        <v>178</v>
      </c>
      <c r="F157" s="57" t="s">
        <v>179</v>
      </c>
      <c r="G157" s="13" t="s">
        <v>7</v>
      </c>
      <c r="H157" s="80"/>
      <c r="I157" s="74">
        <v>1</v>
      </c>
      <c r="J157" s="61" t="s">
        <v>6</v>
      </c>
      <c r="K157" s="9" t="s">
        <v>0</v>
      </c>
      <c r="L157" s="10">
        <v>25</v>
      </c>
      <c r="M157" s="55" t="str">
        <f>IF((L159="NA"),"NA",((L159*10)))</f>
        <v>NA</v>
      </c>
      <c r="N157" s="84"/>
      <c r="O157" s="85"/>
      <c r="P157" s="85"/>
      <c r="Q157" s="87"/>
      <c r="R157" s="107"/>
    </row>
    <row r="158" spans="2:18" ht="40.200000000000003" customHeight="1" thickBot="1" x14ac:dyDescent="0.35">
      <c r="B158" s="59"/>
      <c r="C158" s="57"/>
      <c r="D158" s="57"/>
      <c r="E158" s="57"/>
      <c r="F158" s="57"/>
      <c r="G158" s="13" t="s">
        <v>180</v>
      </c>
      <c r="H158" s="81"/>
      <c r="I158" s="74"/>
      <c r="J158" s="61"/>
      <c r="K158" s="9" t="s">
        <v>2</v>
      </c>
      <c r="L158" s="10">
        <v>25</v>
      </c>
      <c r="M158" s="55"/>
      <c r="N158" s="84"/>
      <c r="O158" s="85"/>
      <c r="P158" s="85"/>
      <c r="Q158" s="87"/>
      <c r="R158" s="107"/>
    </row>
    <row r="159" spans="2:18" ht="40.200000000000003" customHeight="1" thickBot="1" x14ac:dyDescent="0.35">
      <c r="B159" s="59"/>
      <c r="C159" s="57"/>
      <c r="D159" s="57"/>
      <c r="E159" s="57"/>
      <c r="F159" s="57"/>
      <c r="G159" s="13" t="s">
        <v>181</v>
      </c>
      <c r="H159" s="76"/>
      <c r="I159" s="74"/>
      <c r="J159" s="61"/>
      <c r="K159" s="9" t="s">
        <v>1</v>
      </c>
      <c r="L159" s="11" t="str">
        <f>IF(AND(J157="Yes"),(L157/L158),"NA")</f>
        <v>NA</v>
      </c>
      <c r="M159" s="56"/>
      <c r="N159" s="84"/>
      <c r="O159" s="85"/>
      <c r="P159" s="85"/>
      <c r="Q159" s="87"/>
      <c r="R159" s="107"/>
    </row>
    <row r="160" spans="2:18" ht="40.200000000000003" customHeight="1" thickBot="1" x14ac:dyDescent="0.35">
      <c r="B160" s="59"/>
      <c r="C160" s="57" t="s">
        <v>71</v>
      </c>
      <c r="D160" s="57" t="s">
        <v>41</v>
      </c>
      <c r="E160" s="57" t="s">
        <v>182</v>
      </c>
      <c r="F160" s="57" t="s">
        <v>183</v>
      </c>
      <c r="G160" s="13" t="s">
        <v>7</v>
      </c>
      <c r="H160" s="80"/>
      <c r="I160" s="74">
        <v>1</v>
      </c>
      <c r="J160" s="61" t="s">
        <v>6</v>
      </c>
      <c r="K160" s="9" t="s">
        <v>0</v>
      </c>
      <c r="L160" s="10">
        <v>25</v>
      </c>
      <c r="M160" s="55" t="str">
        <f>IF((L162="NA"),"NA",((L162*10)))</f>
        <v>NA</v>
      </c>
      <c r="N160" s="84"/>
      <c r="O160" s="85"/>
      <c r="P160" s="85"/>
      <c r="Q160" s="87"/>
      <c r="R160" s="107"/>
    </row>
    <row r="161" spans="1:18" ht="40.200000000000003" customHeight="1" thickBot="1" x14ac:dyDescent="0.35">
      <c r="B161" s="59"/>
      <c r="C161" s="57"/>
      <c r="D161" s="57"/>
      <c r="E161" s="57"/>
      <c r="F161" s="57"/>
      <c r="G161" s="13" t="s">
        <v>184</v>
      </c>
      <c r="H161" s="81"/>
      <c r="I161" s="74"/>
      <c r="J161" s="61"/>
      <c r="K161" s="9" t="s">
        <v>2</v>
      </c>
      <c r="L161" s="10">
        <v>25</v>
      </c>
      <c r="M161" s="55"/>
      <c r="N161" s="84"/>
      <c r="O161" s="85"/>
      <c r="P161" s="85"/>
      <c r="Q161" s="87"/>
      <c r="R161" s="107"/>
    </row>
    <row r="162" spans="1:18" ht="40.200000000000003" customHeight="1" thickBot="1" x14ac:dyDescent="0.35">
      <c r="B162" s="59"/>
      <c r="C162" s="57"/>
      <c r="D162" s="57"/>
      <c r="E162" s="57"/>
      <c r="F162" s="57"/>
      <c r="G162" s="13" t="s">
        <v>185</v>
      </c>
      <c r="H162" s="76"/>
      <c r="I162" s="74"/>
      <c r="J162" s="61"/>
      <c r="K162" s="9" t="s">
        <v>1</v>
      </c>
      <c r="L162" s="11" t="str">
        <f>IF(AND(J160="Yes"),(L160/L161),"NA")</f>
        <v>NA</v>
      </c>
      <c r="M162" s="56"/>
      <c r="N162" s="84"/>
      <c r="O162" s="85"/>
      <c r="P162" s="85"/>
      <c r="Q162" s="87"/>
      <c r="R162" s="107"/>
    </row>
    <row r="163" spans="1:18" ht="40.200000000000003" customHeight="1" thickBot="1" x14ac:dyDescent="0.35">
      <c r="B163" s="59"/>
      <c r="C163" s="57" t="s">
        <v>72</v>
      </c>
      <c r="D163" s="57" t="s">
        <v>42</v>
      </c>
      <c r="E163" s="57" t="s">
        <v>201</v>
      </c>
      <c r="F163" s="57" t="s">
        <v>186</v>
      </c>
      <c r="G163" s="13" t="s">
        <v>7</v>
      </c>
      <c r="H163" s="80"/>
      <c r="I163" s="74">
        <v>1</v>
      </c>
      <c r="J163" s="61" t="s">
        <v>6</v>
      </c>
      <c r="K163" s="9" t="s">
        <v>0</v>
      </c>
      <c r="L163" s="10">
        <v>25</v>
      </c>
      <c r="M163" s="55" t="str">
        <f>IF((L165="NA"),"NA",((L165*10)))</f>
        <v>NA</v>
      </c>
      <c r="N163" s="84"/>
      <c r="O163" s="85"/>
      <c r="P163" s="85"/>
      <c r="Q163" s="87"/>
      <c r="R163" s="107"/>
    </row>
    <row r="164" spans="1:18" ht="40.200000000000003" customHeight="1" thickBot="1" x14ac:dyDescent="0.35">
      <c r="B164" s="59"/>
      <c r="C164" s="57"/>
      <c r="D164" s="57"/>
      <c r="E164" s="57"/>
      <c r="F164" s="57"/>
      <c r="G164" s="13" t="s">
        <v>187</v>
      </c>
      <c r="H164" s="81"/>
      <c r="I164" s="74"/>
      <c r="J164" s="61"/>
      <c r="K164" s="9" t="s">
        <v>2</v>
      </c>
      <c r="L164" s="10">
        <v>25</v>
      </c>
      <c r="M164" s="55"/>
      <c r="N164" s="84"/>
      <c r="O164" s="85"/>
      <c r="P164" s="85"/>
      <c r="Q164" s="87"/>
      <c r="R164" s="107"/>
    </row>
    <row r="165" spans="1:18" ht="40.200000000000003" customHeight="1" thickBot="1" x14ac:dyDescent="0.35">
      <c r="B165" s="59"/>
      <c r="C165" s="57"/>
      <c r="D165" s="57"/>
      <c r="E165" s="57"/>
      <c r="F165" s="57"/>
      <c r="G165" s="13" t="s">
        <v>188</v>
      </c>
      <c r="H165" s="76"/>
      <c r="I165" s="74"/>
      <c r="J165" s="62"/>
      <c r="K165" s="9" t="s">
        <v>1</v>
      </c>
      <c r="L165" s="11" t="str">
        <f>IF(AND(J163="Yes"),(L163/L164),"NA")</f>
        <v>NA</v>
      </c>
      <c r="M165" s="56"/>
      <c r="N165" s="84"/>
      <c r="O165" s="85"/>
      <c r="P165" s="85"/>
      <c r="Q165" s="87"/>
      <c r="R165" s="107"/>
    </row>
    <row r="166" spans="1:18" ht="40.200000000000003" customHeight="1" thickBot="1" x14ac:dyDescent="0.35">
      <c r="B166" s="59"/>
      <c r="C166" s="57"/>
      <c r="D166" s="57" t="s">
        <v>43</v>
      </c>
      <c r="E166" s="57" t="s">
        <v>189</v>
      </c>
      <c r="F166" s="57" t="s">
        <v>190</v>
      </c>
      <c r="G166" s="13" t="s">
        <v>7</v>
      </c>
      <c r="H166" s="80"/>
      <c r="I166" s="74">
        <v>1</v>
      </c>
      <c r="J166" s="61" t="s">
        <v>6</v>
      </c>
      <c r="K166" s="9" t="s">
        <v>0</v>
      </c>
      <c r="L166" s="10">
        <v>25</v>
      </c>
      <c r="M166" s="55" t="str">
        <f>IF((L168="NA"),"NA",((L168*10)))</f>
        <v>NA</v>
      </c>
      <c r="N166" s="84"/>
      <c r="O166" s="85"/>
      <c r="P166" s="85"/>
      <c r="Q166" s="87"/>
      <c r="R166" s="107"/>
    </row>
    <row r="167" spans="1:18" ht="40.200000000000003" customHeight="1" thickBot="1" x14ac:dyDescent="0.35">
      <c r="B167" s="59"/>
      <c r="C167" s="57"/>
      <c r="D167" s="57"/>
      <c r="E167" s="57"/>
      <c r="F167" s="57"/>
      <c r="G167" s="13" t="s">
        <v>191</v>
      </c>
      <c r="H167" s="81"/>
      <c r="I167" s="74"/>
      <c r="J167" s="61"/>
      <c r="K167" s="9" t="s">
        <v>2</v>
      </c>
      <c r="L167" s="10">
        <v>25</v>
      </c>
      <c r="M167" s="55"/>
      <c r="N167" s="84"/>
      <c r="O167" s="85"/>
      <c r="P167" s="85"/>
      <c r="Q167" s="87"/>
      <c r="R167" s="107"/>
    </row>
    <row r="168" spans="1:18" ht="40.200000000000003" customHeight="1" thickBot="1" x14ac:dyDescent="0.35">
      <c r="B168" s="59"/>
      <c r="C168" s="57"/>
      <c r="D168" s="57"/>
      <c r="E168" s="57"/>
      <c r="F168" s="57"/>
      <c r="G168" s="13" t="s">
        <v>192</v>
      </c>
      <c r="H168" s="76"/>
      <c r="I168" s="74"/>
      <c r="J168" s="62"/>
      <c r="K168" s="9" t="s">
        <v>1</v>
      </c>
      <c r="L168" s="11" t="str">
        <f>IF(AND(J166="Yes"),(L166/L167),"NA")</f>
        <v>NA</v>
      </c>
      <c r="M168" s="56"/>
      <c r="N168" s="84"/>
      <c r="O168" s="85"/>
      <c r="P168" s="85"/>
      <c r="Q168" s="87"/>
      <c r="R168" s="107"/>
    </row>
    <row r="169" spans="1:18" ht="40.200000000000003" customHeight="1" thickBot="1" x14ac:dyDescent="0.35">
      <c r="B169" s="59"/>
      <c r="C169" s="57" t="s">
        <v>73</v>
      </c>
      <c r="D169" s="57" t="s">
        <v>44</v>
      </c>
      <c r="E169" s="57" t="s">
        <v>193</v>
      </c>
      <c r="F169" s="57" t="s">
        <v>194</v>
      </c>
      <c r="G169" s="13" t="s">
        <v>7</v>
      </c>
      <c r="H169" s="80"/>
      <c r="I169" s="74">
        <v>1</v>
      </c>
      <c r="J169" s="61" t="s">
        <v>6</v>
      </c>
      <c r="K169" s="9" t="s">
        <v>0</v>
      </c>
      <c r="L169" s="10">
        <v>25</v>
      </c>
      <c r="M169" s="55" t="str">
        <f>IF((L171="NA"),"NA",((L171*10)))</f>
        <v>NA</v>
      </c>
      <c r="N169" s="84"/>
      <c r="O169" s="85"/>
      <c r="P169" s="85"/>
      <c r="Q169" s="87"/>
      <c r="R169" s="107"/>
    </row>
    <row r="170" spans="1:18" ht="60" customHeight="1" thickBot="1" x14ac:dyDescent="0.35">
      <c r="B170" s="59"/>
      <c r="C170" s="57"/>
      <c r="D170" s="57"/>
      <c r="E170" s="57"/>
      <c r="F170" s="57"/>
      <c r="G170" s="13" t="s">
        <v>195</v>
      </c>
      <c r="H170" s="81"/>
      <c r="I170" s="74"/>
      <c r="J170" s="61"/>
      <c r="K170" s="9" t="s">
        <v>2</v>
      </c>
      <c r="L170" s="10">
        <v>25</v>
      </c>
      <c r="M170" s="55"/>
      <c r="N170" s="84"/>
      <c r="O170" s="85"/>
      <c r="P170" s="85"/>
      <c r="Q170" s="87"/>
      <c r="R170" s="107"/>
    </row>
    <row r="171" spans="1:18" ht="50.4" customHeight="1" thickBot="1" x14ac:dyDescent="0.35">
      <c r="B171" s="59"/>
      <c r="C171" s="57"/>
      <c r="D171" s="57"/>
      <c r="E171" s="57"/>
      <c r="F171" s="57"/>
      <c r="G171" s="13" t="s">
        <v>196</v>
      </c>
      <c r="H171" s="76"/>
      <c r="I171" s="74"/>
      <c r="J171" s="62"/>
      <c r="K171" s="9" t="s">
        <v>1</v>
      </c>
      <c r="L171" s="11" t="str">
        <f>IF(AND(J169="Yes"),(L169/L170),"NA")</f>
        <v>NA</v>
      </c>
      <c r="M171" s="56"/>
      <c r="N171" s="84"/>
      <c r="O171" s="85"/>
      <c r="P171" s="85"/>
      <c r="Q171" s="87"/>
      <c r="R171" s="107"/>
    </row>
    <row r="172" spans="1:18" ht="40.200000000000003" customHeight="1" thickBot="1" x14ac:dyDescent="0.35">
      <c r="B172" s="59"/>
      <c r="C172" s="57"/>
      <c r="D172" s="57" t="s">
        <v>45</v>
      </c>
      <c r="E172" s="57" t="s">
        <v>197</v>
      </c>
      <c r="F172" s="57" t="s">
        <v>198</v>
      </c>
      <c r="G172" s="13" t="s">
        <v>7</v>
      </c>
      <c r="H172" s="80"/>
      <c r="I172" s="74">
        <v>1</v>
      </c>
      <c r="J172" s="61" t="s">
        <v>6</v>
      </c>
      <c r="K172" s="9" t="s">
        <v>0</v>
      </c>
      <c r="L172" s="10">
        <v>25</v>
      </c>
      <c r="M172" s="55" t="str">
        <f>IF((L174="NA"),"NA",((L174*10)))</f>
        <v>NA</v>
      </c>
      <c r="N172" s="84"/>
      <c r="O172" s="85"/>
      <c r="P172" s="85"/>
      <c r="Q172" s="87"/>
      <c r="R172" s="107"/>
    </row>
    <row r="173" spans="1:18" ht="40.200000000000003" customHeight="1" thickBot="1" x14ac:dyDescent="0.35">
      <c r="B173" s="59"/>
      <c r="C173" s="57"/>
      <c r="D173" s="57"/>
      <c r="E173" s="57"/>
      <c r="F173" s="57"/>
      <c r="G173" s="13" t="s">
        <v>199</v>
      </c>
      <c r="H173" s="81"/>
      <c r="I173" s="74"/>
      <c r="J173" s="61"/>
      <c r="K173" s="9" t="s">
        <v>2</v>
      </c>
      <c r="L173" s="10">
        <v>25</v>
      </c>
      <c r="M173" s="55"/>
      <c r="N173" s="84"/>
      <c r="O173" s="85"/>
      <c r="P173" s="85"/>
      <c r="Q173" s="87"/>
      <c r="R173" s="107"/>
    </row>
    <row r="174" spans="1:18" ht="40.200000000000003" customHeight="1" thickBot="1" x14ac:dyDescent="0.35">
      <c r="B174" s="82"/>
      <c r="C174" s="75"/>
      <c r="D174" s="57"/>
      <c r="E174" s="75"/>
      <c r="F174" s="75"/>
      <c r="G174" s="13" t="s">
        <v>200</v>
      </c>
      <c r="H174" s="106"/>
      <c r="I174" s="104"/>
      <c r="J174" s="62"/>
      <c r="K174" s="9" t="s">
        <v>1</v>
      </c>
      <c r="L174" s="11" t="str">
        <f>IF(AND(J172="Yes"),(L172/L173),"NA")</f>
        <v>NA</v>
      </c>
      <c r="M174" s="56"/>
      <c r="N174" s="90"/>
      <c r="O174" s="91"/>
      <c r="P174" s="91"/>
      <c r="Q174" s="105"/>
      <c r="R174" s="107"/>
    </row>
    <row r="175" spans="1:18" ht="30.6" customHeight="1" thickBot="1" x14ac:dyDescent="0.35">
      <c r="A175" s="152"/>
      <c r="B175" s="160"/>
      <c r="C175" s="160"/>
      <c r="D175" s="160"/>
      <c r="E175" s="160"/>
      <c r="F175" s="160"/>
      <c r="G175" s="160"/>
      <c r="H175" s="160"/>
      <c r="I175" s="160"/>
      <c r="J175" s="160"/>
      <c r="K175" s="160"/>
      <c r="L175" s="160"/>
      <c r="M175" s="160"/>
      <c r="N175" s="160"/>
      <c r="O175" s="160"/>
      <c r="P175" s="160"/>
      <c r="Q175" s="161"/>
      <c r="R175" s="107"/>
    </row>
    <row r="176" spans="1:18" ht="79.2" customHeight="1" thickBot="1" x14ac:dyDescent="0.35">
      <c r="B176" s="143" t="s">
        <v>391</v>
      </c>
      <c r="C176" s="133" t="s">
        <v>373</v>
      </c>
      <c r="D176" s="133" t="s">
        <v>374</v>
      </c>
      <c r="E176" s="133" t="s">
        <v>372</v>
      </c>
      <c r="F176" s="136" t="s">
        <v>375</v>
      </c>
      <c r="G176" s="52" t="s">
        <v>7</v>
      </c>
      <c r="H176" s="146"/>
      <c r="I176" s="74">
        <v>1</v>
      </c>
      <c r="J176" s="61" t="s">
        <v>6</v>
      </c>
      <c r="K176" s="9" t="s">
        <v>0</v>
      </c>
      <c r="L176" s="53">
        <v>25</v>
      </c>
      <c r="M176" s="55" t="str">
        <f>IF((L178="NA"),"NA",((L178*10)))</f>
        <v>NA</v>
      </c>
      <c r="N176" s="83">
        <f>IF(AND(J176="NO",J179="NO",J182="NO",J185="No"),0,AVERAGE(M176:M187))</f>
        <v>0</v>
      </c>
      <c r="O176" s="85" t="s">
        <v>3</v>
      </c>
      <c r="P176" s="86">
        <v>0.1</v>
      </c>
      <c r="Q176" s="87">
        <f>N176*P176</f>
        <v>0</v>
      </c>
      <c r="R176" s="107"/>
    </row>
    <row r="177" spans="2:18" ht="64.2" customHeight="1" thickBot="1" x14ac:dyDescent="0.35">
      <c r="B177" s="144"/>
      <c r="C177" s="135"/>
      <c r="D177" s="135"/>
      <c r="E177" s="135"/>
      <c r="F177" s="137"/>
      <c r="G177" s="132" t="s">
        <v>376</v>
      </c>
      <c r="H177" s="147"/>
      <c r="I177" s="74"/>
      <c r="J177" s="61"/>
      <c r="K177" s="9" t="s">
        <v>2</v>
      </c>
      <c r="L177" s="53">
        <v>25</v>
      </c>
      <c r="M177" s="55"/>
      <c r="N177" s="84"/>
      <c r="O177" s="85"/>
      <c r="P177" s="85"/>
      <c r="Q177" s="87"/>
      <c r="R177" s="107"/>
    </row>
    <row r="178" spans="2:18" ht="55.8" customHeight="1" thickBot="1" x14ac:dyDescent="0.35">
      <c r="B178" s="144"/>
      <c r="C178" s="135"/>
      <c r="D178" s="134"/>
      <c r="E178" s="134"/>
      <c r="F178" s="138"/>
      <c r="G178" s="132" t="s">
        <v>377</v>
      </c>
      <c r="H178" s="148"/>
      <c r="I178" s="104"/>
      <c r="J178" s="62"/>
      <c r="K178" s="9" t="s">
        <v>1</v>
      </c>
      <c r="L178" s="11" t="str">
        <f>IF(AND(J176="Yes"),(L176/L177),"NA")</f>
        <v>NA</v>
      </c>
      <c r="M178" s="56"/>
      <c r="N178" s="84"/>
      <c r="O178" s="85"/>
      <c r="P178" s="85"/>
      <c r="Q178" s="87"/>
      <c r="R178" s="107"/>
    </row>
    <row r="179" spans="2:18" ht="72" customHeight="1" thickBot="1" x14ac:dyDescent="0.35">
      <c r="B179" s="144"/>
      <c r="C179" s="135"/>
      <c r="D179" s="133" t="s">
        <v>378</v>
      </c>
      <c r="E179" s="139" t="s">
        <v>392</v>
      </c>
      <c r="F179" s="139" t="s">
        <v>379</v>
      </c>
      <c r="G179" s="132" t="s">
        <v>380</v>
      </c>
      <c r="H179" s="149"/>
      <c r="I179" s="74">
        <v>1</v>
      </c>
      <c r="J179" s="61" t="s">
        <v>6</v>
      </c>
      <c r="K179" s="9" t="s">
        <v>0</v>
      </c>
      <c r="L179" s="53">
        <v>0</v>
      </c>
      <c r="M179" s="55" t="str">
        <f>IF((L181="NA"),"NA",((L181*10)))</f>
        <v>NA</v>
      </c>
      <c r="N179" s="84"/>
      <c r="O179" s="85"/>
      <c r="P179" s="85"/>
      <c r="Q179" s="87"/>
      <c r="R179" s="107"/>
    </row>
    <row r="180" spans="2:18" ht="69" customHeight="1" thickBot="1" x14ac:dyDescent="0.35">
      <c r="B180" s="144"/>
      <c r="C180" s="135"/>
      <c r="D180" s="135"/>
      <c r="E180" s="135"/>
      <c r="F180" s="140"/>
      <c r="G180" s="132" t="s">
        <v>381</v>
      </c>
      <c r="H180" s="150"/>
      <c r="I180" s="74"/>
      <c r="J180" s="61"/>
      <c r="K180" s="9" t="s">
        <v>2</v>
      </c>
      <c r="L180" s="53">
        <v>25</v>
      </c>
      <c r="M180" s="55"/>
      <c r="N180" s="84"/>
      <c r="O180" s="85"/>
      <c r="P180" s="85"/>
      <c r="Q180" s="87"/>
      <c r="R180" s="107"/>
    </row>
    <row r="181" spans="2:18" ht="33.6" customHeight="1" thickBot="1" x14ac:dyDescent="0.35">
      <c r="B181" s="144"/>
      <c r="C181" s="134"/>
      <c r="D181" s="134"/>
      <c r="E181" s="134"/>
      <c r="F181" s="141"/>
      <c r="G181" s="132" t="s">
        <v>382</v>
      </c>
      <c r="H181" s="151"/>
      <c r="I181" s="104"/>
      <c r="J181" s="62"/>
      <c r="K181" s="9" t="s">
        <v>1</v>
      </c>
      <c r="L181" s="11" t="str">
        <f>IF(AND(J179="Yes"),(1-L179/L180),"NA")</f>
        <v>NA</v>
      </c>
      <c r="M181" s="56"/>
      <c r="N181" s="84"/>
      <c r="O181" s="85"/>
      <c r="P181" s="85"/>
      <c r="Q181" s="87"/>
      <c r="R181" s="107"/>
    </row>
    <row r="182" spans="2:18" ht="36" customHeight="1" thickBot="1" x14ac:dyDescent="0.35">
      <c r="B182" s="144"/>
      <c r="C182" s="133" t="s">
        <v>383</v>
      </c>
      <c r="D182" s="133" t="s">
        <v>384</v>
      </c>
      <c r="E182" s="133" t="s">
        <v>388</v>
      </c>
      <c r="F182" s="139" t="s">
        <v>385</v>
      </c>
      <c r="G182" s="132" t="s">
        <v>7</v>
      </c>
      <c r="H182" s="149"/>
      <c r="I182" s="74">
        <v>1</v>
      </c>
      <c r="J182" s="61" t="s">
        <v>6</v>
      </c>
      <c r="K182" s="9" t="s">
        <v>0</v>
      </c>
      <c r="L182" s="53">
        <v>25</v>
      </c>
      <c r="M182" s="55" t="str">
        <f>IF((L184="NA"),"NA",((L184*10)))</f>
        <v>NA</v>
      </c>
      <c r="N182" s="84"/>
      <c r="O182" s="85"/>
      <c r="P182" s="85"/>
      <c r="Q182" s="87"/>
      <c r="R182" s="107"/>
    </row>
    <row r="183" spans="2:18" ht="55.8" customHeight="1" thickBot="1" x14ac:dyDescent="0.35">
      <c r="B183" s="144"/>
      <c r="C183" s="135"/>
      <c r="D183" s="135"/>
      <c r="E183" s="135"/>
      <c r="F183" s="140"/>
      <c r="G183" s="132" t="s">
        <v>386</v>
      </c>
      <c r="H183" s="150"/>
      <c r="I183" s="74"/>
      <c r="J183" s="61"/>
      <c r="K183" s="9" t="s">
        <v>2</v>
      </c>
      <c r="L183" s="53">
        <v>25</v>
      </c>
      <c r="M183" s="55"/>
      <c r="N183" s="84"/>
      <c r="O183" s="85"/>
      <c r="P183" s="85"/>
      <c r="Q183" s="87"/>
      <c r="R183" s="107"/>
    </row>
    <row r="184" spans="2:18" ht="33.6" customHeight="1" thickBot="1" x14ac:dyDescent="0.35">
      <c r="B184" s="144"/>
      <c r="C184" s="135"/>
      <c r="D184" s="134"/>
      <c r="E184" s="134"/>
      <c r="F184" s="141"/>
      <c r="G184" s="132" t="s">
        <v>387</v>
      </c>
      <c r="H184" s="151"/>
      <c r="I184" s="104"/>
      <c r="J184" s="62"/>
      <c r="K184" s="9" t="s">
        <v>1</v>
      </c>
      <c r="L184" s="11" t="str">
        <f>IF(AND(J182="Yes"),(L182/L183),"NA")</f>
        <v>NA</v>
      </c>
      <c r="M184" s="56"/>
      <c r="N184" s="84"/>
      <c r="O184" s="85"/>
      <c r="P184" s="85"/>
      <c r="Q184" s="87"/>
      <c r="R184" s="107"/>
    </row>
    <row r="185" spans="2:18" ht="33" customHeight="1" thickBot="1" x14ac:dyDescent="0.35">
      <c r="B185" s="144"/>
      <c r="C185" s="135"/>
      <c r="D185" s="133" t="s">
        <v>389</v>
      </c>
      <c r="E185" s="139" t="s">
        <v>393</v>
      </c>
      <c r="F185" s="139" t="s">
        <v>394</v>
      </c>
      <c r="G185" s="132" t="s">
        <v>7</v>
      </c>
      <c r="H185" s="139"/>
      <c r="I185" s="74">
        <v>1</v>
      </c>
      <c r="J185" s="61" t="s">
        <v>6</v>
      </c>
      <c r="K185" s="9" t="s">
        <v>0</v>
      </c>
      <c r="L185" s="53">
        <v>25</v>
      </c>
      <c r="M185" s="55" t="str">
        <f>IF((L187="NA"),"NA",((L187*10)))</f>
        <v>NA</v>
      </c>
      <c r="N185" s="84"/>
      <c r="O185" s="85"/>
      <c r="P185" s="85"/>
      <c r="Q185" s="87"/>
      <c r="R185" s="107"/>
    </row>
    <row r="186" spans="2:18" ht="55.2" customHeight="1" thickBot="1" x14ac:dyDescent="0.35">
      <c r="B186" s="144"/>
      <c r="C186" s="135"/>
      <c r="D186" s="135"/>
      <c r="E186" s="135"/>
      <c r="F186" s="135"/>
      <c r="G186" s="132" t="s">
        <v>390</v>
      </c>
      <c r="H186" s="140"/>
      <c r="I186" s="74"/>
      <c r="J186" s="61"/>
      <c r="K186" s="9" t="s">
        <v>2</v>
      </c>
      <c r="L186" s="53">
        <v>25</v>
      </c>
      <c r="M186" s="55"/>
      <c r="N186" s="84"/>
      <c r="O186" s="85"/>
      <c r="P186" s="85"/>
      <c r="Q186" s="87"/>
      <c r="R186" s="107"/>
    </row>
    <row r="187" spans="2:18" ht="27.6" customHeight="1" thickBot="1" x14ac:dyDescent="0.35">
      <c r="B187" s="145"/>
      <c r="C187" s="134"/>
      <c r="D187" s="134"/>
      <c r="E187" s="134"/>
      <c r="F187" s="134"/>
      <c r="G187" s="132" t="s">
        <v>382</v>
      </c>
      <c r="H187" s="141"/>
      <c r="I187" s="104"/>
      <c r="J187" s="62"/>
      <c r="K187" s="9" t="s">
        <v>1</v>
      </c>
      <c r="L187" s="11" t="str">
        <f>IF(AND(J185="Yes"),(L185/L186),"NA")</f>
        <v>NA</v>
      </c>
      <c r="M187" s="56"/>
      <c r="N187" s="84"/>
      <c r="O187" s="85"/>
      <c r="P187" s="85"/>
      <c r="Q187" s="87"/>
      <c r="R187" s="107"/>
    </row>
    <row r="188" spans="2:18" ht="30.6" customHeight="1" thickBot="1" x14ac:dyDescent="0.35">
      <c r="B188" s="101"/>
      <c r="C188" s="102"/>
      <c r="D188" s="102"/>
      <c r="E188" s="102"/>
      <c r="F188" s="102"/>
      <c r="G188" s="102"/>
      <c r="H188" s="102"/>
      <c r="I188" s="102"/>
      <c r="J188" s="102"/>
      <c r="K188" s="102"/>
      <c r="L188" s="102"/>
      <c r="M188" s="102"/>
      <c r="N188" s="102"/>
      <c r="O188" s="102"/>
      <c r="P188" s="102"/>
      <c r="Q188" s="102"/>
      <c r="R188" s="107"/>
    </row>
    <row r="189" spans="2:18" ht="72" customHeight="1" thickBot="1" x14ac:dyDescent="0.35">
      <c r="B189" s="143" t="s">
        <v>395</v>
      </c>
      <c r="C189" s="133" t="s">
        <v>396</v>
      </c>
      <c r="D189" s="133" t="s">
        <v>397</v>
      </c>
      <c r="E189" s="133" t="s">
        <v>401</v>
      </c>
      <c r="F189" s="139" t="s">
        <v>398</v>
      </c>
      <c r="G189" s="132" t="s">
        <v>346</v>
      </c>
      <c r="H189" s="139"/>
      <c r="I189" s="74">
        <v>1</v>
      </c>
      <c r="J189" s="61" t="s">
        <v>6</v>
      </c>
      <c r="K189" s="9" t="s">
        <v>0</v>
      </c>
      <c r="L189" s="53">
        <v>0</v>
      </c>
      <c r="M189" s="55" t="str">
        <f>IF((L191="NA"),"NA",((L191*10)))</f>
        <v>NA</v>
      </c>
      <c r="N189" s="83">
        <f>IF(AND(J189="NO",J192="NO",J195="NO"),0,AVERAGE(M189:M197))</f>
        <v>0</v>
      </c>
      <c r="O189" s="85" t="s">
        <v>3</v>
      </c>
      <c r="P189" s="86">
        <v>0.1</v>
      </c>
      <c r="Q189" s="87">
        <f>N189*P189</f>
        <v>0</v>
      </c>
      <c r="R189" s="107"/>
    </row>
    <row r="190" spans="2:18" ht="54.6" thickBot="1" x14ac:dyDescent="0.35">
      <c r="B190" s="144"/>
      <c r="C190" s="135"/>
      <c r="D190" s="135"/>
      <c r="E190" s="135"/>
      <c r="F190" s="140"/>
      <c r="G190" s="132" t="s">
        <v>399</v>
      </c>
      <c r="H190" s="140"/>
      <c r="I190" s="74"/>
      <c r="J190" s="61"/>
      <c r="K190" s="9" t="s">
        <v>2</v>
      </c>
      <c r="L190" s="53">
        <v>25</v>
      </c>
      <c r="M190" s="55"/>
      <c r="N190" s="84"/>
      <c r="O190" s="85"/>
      <c r="P190" s="85"/>
      <c r="Q190" s="87"/>
      <c r="R190" s="107"/>
    </row>
    <row r="191" spans="2:18" ht="36.6" thickBot="1" x14ac:dyDescent="0.35">
      <c r="B191" s="144"/>
      <c r="C191" s="135"/>
      <c r="D191" s="134"/>
      <c r="E191" s="134"/>
      <c r="F191" s="141"/>
      <c r="G191" s="132" t="s">
        <v>400</v>
      </c>
      <c r="H191" s="141"/>
      <c r="I191" s="104"/>
      <c r="J191" s="62"/>
      <c r="K191" s="9" t="s">
        <v>1</v>
      </c>
      <c r="L191" s="11" t="str">
        <f>IF(AND(J189="Yes"),(1-L189/L190),"NA")</f>
        <v>NA</v>
      </c>
      <c r="M191" s="56"/>
      <c r="N191" s="84"/>
      <c r="O191" s="85"/>
      <c r="P191" s="85"/>
      <c r="Q191" s="87"/>
      <c r="R191" s="107"/>
    </row>
    <row r="192" spans="2:18" ht="72" customHeight="1" thickBot="1" x14ac:dyDescent="0.35">
      <c r="B192" s="144"/>
      <c r="C192" s="135"/>
      <c r="D192" s="133" t="s">
        <v>403</v>
      </c>
      <c r="E192" s="133" t="s">
        <v>402</v>
      </c>
      <c r="F192" s="139" t="s">
        <v>404</v>
      </c>
      <c r="G192" s="132" t="s">
        <v>346</v>
      </c>
      <c r="H192" s="139"/>
      <c r="I192" s="74">
        <v>1</v>
      </c>
      <c r="J192" s="61" t="s">
        <v>6</v>
      </c>
      <c r="K192" s="9" t="s">
        <v>0</v>
      </c>
      <c r="L192" s="53">
        <v>0</v>
      </c>
      <c r="M192" s="55" t="str">
        <f>IF((L194="NA"),"NA",((L194*10)))</f>
        <v>NA</v>
      </c>
      <c r="N192" s="84"/>
      <c r="O192" s="85"/>
      <c r="P192" s="85"/>
      <c r="Q192" s="87"/>
      <c r="R192" s="107"/>
    </row>
    <row r="193" spans="2:18" ht="54.6" thickBot="1" x14ac:dyDescent="0.35">
      <c r="B193" s="144"/>
      <c r="C193" s="135"/>
      <c r="D193" s="135"/>
      <c r="E193" s="135"/>
      <c r="F193" s="140"/>
      <c r="G193" s="132" t="s">
        <v>399</v>
      </c>
      <c r="H193" s="140"/>
      <c r="I193" s="74"/>
      <c r="J193" s="61"/>
      <c r="K193" s="9" t="s">
        <v>2</v>
      </c>
      <c r="L193" s="53">
        <v>25</v>
      </c>
      <c r="M193" s="55"/>
      <c r="N193" s="84"/>
      <c r="O193" s="85"/>
      <c r="P193" s="85"/>
      <c r="Q193" s="87"/>
      <c r="R193" s="107"/>
    </row>
    <row r="194" spans="2:18" ht="36.6" thickBot="1" x14ac:dyDescent="0.35">
      <c r="B194" s="144"/>
      <c r="C194" s="135"/>
      <c r="D194" s="134"/>
      <c r="E194" s="134"/>
      <c r="F194" s="141"/>
      <c r="G194" s="132" t="s">
        <v>405</v>
      </c>
      <c r="H194" s="141"/>
      <c r="I194" s="104"/>
      <c r="J194" s="62"/>
      <c r="K194" s="9" t="s">
        <v>1</v>
      </c>
      <c r="L194" s="11" t="str">
        <f>IF(AND(J192="Yes"),(1-L192/L193),"NA")</f>
        <v>NA</v>
      </c>
      <c r="M194" s="56"/>
      <c r="N194" s="84"/>
      <c r="O194" s="85"/>
      <c r="P194" s="85"/>
      <c r="Q194" s="87"/>
      <c r="R194" s="107"/>
    </row>
    <row r="195" spans="2:18" ht="72" customHeight="1" thickBot="1" x14ac:dyDescent="0.35">
      <c r="B195" s="144"/>
      <c r="C195" s="135"/>
      <c r="D195" s="133" t="s">
        <v>406</v>
      </c>
      <c r="E195" s="133" t="s">
        <v>407</v>
      </c>
      <c r="F195" s="139" t="s">
        <v>408</v>
      </c>
      <c r="G195" s="132" t="s">
        <v>346</v>
      </c>
      <c r="H195" s="139"/>
      <c r="I195" s="74">
        <v>1</v>
      </c>
      <c r="J195" s="61" t="s">
        <v>6</v>
      </c>
      <c r="K195" s="9" t="s">
        <v>0</v>
      </c>
      <c r="L195" s="53">
        <v>0</v>
      </c>
      <c r="M195" s="55" t="str">
        <f>IF((L197="NA"),"NA",((L197*10)))</f>
        <v>NA</v>
      </c>
      <c r="N195" s="84"/>
      <c r="O195" s="85"/>
      <c r="P195" s="85"/>
      <c r="Q195" s="87"/>
      <c r="R195" s="107"/>
    </row>
    <row r="196" spans="2:18" ht="72.599999999999994" thickBot="1" x14ac:dyDescent="0.35">
      <c r="B196" s="144"/>
      <c r="C196" s="135"/>
      <c r="D196" s="135"/>
      <c r="E196" s="135"/>
      <c r="F196" s="140"/>
      <c r="G196" s="132" t="s">
        <v>409</v>
      </c>
      <c r="H196" s="140"/>
      <c r="I196" s="74"/>
      <c r="J196" s="61"/>
      <c r="K196" s="9" t="s">
        <v>2</v>
      </c>
      <c r="L196" s="53">
        <v>25</v>
      </c>
      <c r="M196" s="55"/>
      <c r="N196" s="84"/>
      <c r="O196" s="85"/>
      <c r="P196" s="85"/>
      <c r="Q196" s="87"/>
      <c r="R196" s="107"/>
    </row>
    <row r="197" spans="2:18" ht="36.6" thickBot="1" x14ac:dyDescent="0.35">
      <c r="B197" s="145"/>
      <c r="C197" s="134"/>
      <c r="D197" s="134"/>
      <c r="E197" s="134"/>
      <c r="F197" s="141"/>
      <c r="G197" s="132" t="s">
        <v>410</v>
      </c>
      <c r="H197" s="141"/>
      <c r="I197" s="104"/>
      <c r="J197" s="62"/>
      <c r="K197" s="9" t="s">
        <v>1</v>
      </c>
      <c r="L197" s="11" t="str">
        <f>IF(AND(J195="Yes"),(1-L195/L196),"NA")</f>
        <v>NA</v>
      </c>
      <c r="M197" s="56"/>
      <c r="N197" s="84"/>
      <c r="O197" s="85"/>
      <c r="P197" s="85"/>
      <c r="Q197" s="87"/>
      <c r="R197" s="107"/>
    </row>
    <row r="198" spans="2:18" ht="30.6" customHeight="1" thickBot="1" x14ac:dyDescent="0.35">
      <c r="B198" s="101"/>
      <c r="C198" s="102"/>
      <c r="D198" s="102"/>
      <c r="E198" s="102"/>
      <c r="F198" s="102"/>
      <c r="G198" s="102"/>
      <c r="H198" s="102"/>
      <c r="I198" s="102"/>
      <c r="J198" s="102"/>
      <c r="K198" s="102"/>
      <c r="L198" s="102"/>
      <c r="M198" s="102"/>
      <c r="N198" s="102"/>
      <c r="O198" s="102"/>
      <c r="P198" s="102"/>
      <c r="Q198" s="102"/>
      <c r="R198" s="107"/>
    </row>
    <row r="199" spans="2:18" ht="81" customHeight="1" thickBot="1" x14ac:dyDescent="0.35">
      <c r="B199" s="143" t="s">
        <v>411</v>
      </c>
      <c r="C199" s="133" t="s">
        <v>412</v>
      </c>
      <c r="D199" s="133" t="s">
        <v>413</v>
      </c>
      <c r="E199" s="133" t="s">
        <v>414</v>
      </c>
      <c r="F199" s="139" t="s">
        <v>415</v>
      </c>
      <c r="G199" s="132" t="s">
        <v>7</v>
      </c>
      <c r="H199" s="139"/>
      <c r="I199" s="74">
        <v>1</v>
      </c>
      <c r="J199" s="61" t="s">
        <v>6</v>
      </c>
      <c r="K199" s="9" t="s">
        <v>0</v>
      </c>
      <c r="L199" s="53">
        <v>25</v>
      </c>
      <c r="M199" s="55" t="str">
        <f>IF((L201="NA"),"NA",((L201*10)))</f>
        <v>NA</v>
      </c>
      <c r="N199" s="83">
        <f>IF(AND(J199="NO",J202="NO",J205="NO"),0,AVERAGE(M199:M207))</f>
        <v>0</v>
      </c>
      <c r="O199" s="85" t="s">
        <v>3</v>
      </c>
      <c r="P199" s="86">
        <v>0.1</v>
      </c>
      <c r="Q199" s="87">
        <f>N199*P199</f>
        <v>0</v>
      </c>
      <c r="R199" s="107"/>
    </row>
    <row r="200" spans="2:18" ht="63.6" customHeight="1" thickBot="1" x14ac:dyDescent="0.35">
      <c r="B200" s="144"/>
      <c r="C200" s="135"/>
      <c r="D200" s="135"/>
      <c r="E200" s="135"/>
      <c r="F200" s="140"/>
      <c r="G200" s="132" t="s">
        <v>416</v>
      </c>
      <c r="H200" s="140"/>
      <c r="I200" s="74"/>
      <c r="J200" s="61"/>
      <c r="K200" s="9" t="s">
        <v>2</v>
      </c>
      <c r="L200" s="53">
        <v>25</v>
      </c>
      <c r="M200" s="55"/>
      <c r="N200" s="84"/>
      <c r="O200" s="85"/>
      <c r="P200" s="85"/>
      <c r="Q200" s="87"/>
      <c r="R200" s="107"/>
    </row>
    <row r="201" spans="2:18" ht="67.2" customHeight="1" thickBot="1" x14ac:dyDescent="0.35">
      <c r="B201" s="144"/>
      <c r="C201" s="134"/>
      <c r="D201" s="134"/>
      <c r="E201" s="134"/>
      <c r="F201" s="141"/>
      <c r="G201" s="132" t="s">
        <v>417</v>
      </c>
      <c r="H201" s="141"/>
      <c r="I201" s="104"/>
      <c r="J201" s="62"/>
      <c r="K201" s="9" t="s">
        <v>1</v>
      </c>
      <c r="L201" s="11" t="str">
        <f>IF(AND(J199="Yes"),(L199/L200),"NA")</f>
        <v>NA</v>
      </c>
      <c r="M201" s="56"/>
      <c r="N201" s="84"/>
      <c r="O201" s="85"/>
      <c r="P201" s="85"/>
      <c r="Q201" s="87"/>
      <c r="R201" s="107"/>
    </row>
    <row r="202" spans="2:18" ht="55.8" customHeight="1" thickBot="1" x14ac:dyDescent="0.35">
      <c r="B202" s="144"/>
      <c r="C202" s="133" t="s">
        <v>423</v>
      </c>
      <c r="D202" s="133" t="s">
        <v>422</v>
      </c>
      <c r="E202" s="133" t="s">
        <v>418</v>
      </c>
      <c r="F202" s="139" t="s">
        <v>419</v>
      </c>
      <c r="G202" s="132" t="s">
        <v>7</v>
      </c>
      <c r="H202" s="139"/>
      <c r="I202" s="74">
        <v>1</v>
      </c>
      <c r="J202" s="61" t="s">
        <v>6</v>
      </c>
      <c r="K202" s="9" t="s">
        <v>0</v>
      </c>
      <c r="L202" s="53">
        <v>25</v>
      </c>
      <c r="M202" s="55" t="str">
        <f>IF((L204="NA"),"NA",((L204*10)))</f>
        <v>NA</v>
      </c>
      <c r="N202" s="84"/>
      <c r="O202" s="85"/>
      <c r="P202" s="85"/>
      <c r="Q202" s="87"/>
      <c r="R202" s="107"/>
    </row>
    <row r="203" spans="2:18" ht="64.8" customHeight="1" thickBot="1" x14ac:dyDescent="0.35">
      <c r="B203" s="144"/>
      <c r="C203" s="135"/>
      <c r="D203" s="135"/>
      <c r="E203" s="135"/>
      <c r="F203" s="140"/>
      <c r="G203" s="132" t="s">
        <v>420</v>
      </c>
      <c r="H203" s="140"/>
      <c r="I203" s="74"/>
      <c r="J203" s="61"/>
      <c r="K203" s="9" t="s">
        <v>2</v>
      </c>
      <c r="L203" s="53">
        <v>25</v>
      </c>
      <c r="M203" s="55"/>
      <c r="N203" s="84"/>
      <c r="O203" s="85"/>
      <c r="P203" s="85"/>
      <c r="Q203" s="87"/>
      <c r="R203" s="107"/>
    </row>
    <row r="204" spans="2:18" ht="61.8" customHeight="1" thickBot="1" x14ac:dyDescent="0.35">
      <c r="B204" s="144"/>
      <c r="C204" s="135"/>
      <c r="D204" s="134"/>
      <c r="E204" s="134"/>
      <c r="F204" s="141"/>
      <c r="G204" s="132" t="s">
        <v>421</v>
      </c>
      <c r="H204" s="141"/>
      <c r="I204" s="104"/>
      <c r="J204" s="62"/>
      <c r="K204" s="9" t="s">
        <v>1</v>
      </c>
      <c r="L204" s="11" t="str">
        <f>IF(AND(J202="Yes"),(L202/L203),"NA")</f>
        <v>NA</v>
      </c>
      <c r="M204" s="56"/>
      <c r="N204" s="84"/>
      <c r="O204" s="85"/>
      <c r="P204" s="85"/>
      <c r="Q204" s="87"/>
      <c r="R204" s="107"/>
    </row>
    <row r="205" spans="2:18" ht="72" customHeight="1" thickBot="1" x14ac:dyDescent="0.35">
      <c r="B205" s="144"/>
      <c r="C205" s="135"/>
      <c r="D205" s="133" t="s">
        <v>424</v>
      </c>
      <c r="E205" s="133" t="s">
        <v>425</v>
      </c>
      <c r="F205" s="139" t="s">
        <v>426</v>
      </c>
      <c r="G205" s="132" t="s">
        <v>7</v>
      </c>
      <c r="H205" s="139"/>
      <c r="I205" s="74">
        <v>1</v>
      </c>
      <c r="J205" s="61" t="s">
        <v>6</v>
      </c>
      <c r="K205" s="9" t="s">
        <v>0</v>
      </c>
      <c r="L205" s="53">
        <v>25</v>
      </c>
      <c r="M205" s="55" t="str">
        <f>IF((L207="NA"),"NA",((L207*10)))</f>
        <v>NA</v>
      </c>
      <c r="N205" s="84"/>
      <c r="O205" s="85"/>
      <c r="P205" s="85"/>
      <c r="Q205" s="87"/>
      <c r="R205" s="107"/>
    </row>
    <row r="206" spans="2:18" ht="46.2" customHeight="1" thickBot="1" x14ac:dyDescent="0.35">
      <c r="B206" s="144"/>
      <c r="C206" s="135"/>
      <c r="D206" s="135"/>
      <c r="E206" s="135"/>
      <c r="F206" s="140"/>
      <c r="G206" s="132" t="s">
        <v>427</v>
      </c>
      <c r="H206" s="140"/>
      <c r="I206" s="74"/>
      <c r="J206" s="61"/>
      <c r="K206" s="9" t="s">
        <v>2</v>
      </c>
      <c r="L206" s="53">
        <v>25</v>
      </c>
      <c r="M206" s="55"/>
      <c r="N206" s="84"/>
      <c r="O206" s="85"/>
      <c r="P206" s="85"/>
      <c r="Q206" s="87"/>
      <c r="R206" s="107"/>
    </row>
    <row r="207" spans="2:18" ht="58.2" customHeight="1" thickBot="1" x14ac:dyDescent="0.35">
      <c r="B207" s="145"/>
      <c r="C207" s="134"/>
      <c r="D207" s="134"/>
      <c r="E207" s="134"/>
      <c r="F207" s="141"/>
      <c r="G207" s="132" t="s">
        <v>428</v>
      </c>
      <c r="H207" s="141"/>
      <c r="I207" s="104"/>
      <c r="J207" s="62"/>
      <c r="K207" s="9" t="s">
        <v>1</v>
      </c>
      <c r="L207" s="11" t="str">
        <f>IF(AND(J205="Yes"),(L205/L206),"NA")</f>
        <v>NA</v>
      </c>
      <c r="M207" s="56"/>
      <c r="N207" s="84"/>
      <c r="O207" s="85"/>
      <c r="P207" s="85"/>
      <c r="Q207" s="87"/>
      <c r="R207" s="107"/>
    </row>
    <row r="208" spans="2:18" x14ac:dyDescent="0.3">
      <c r="B208" s="142"/>
      <c r="C208" s="131"/>
      <c r="D208" s="131"/>
      <c r="E208" s="131"/>
      <c r="F208" s="131"/>
      <c r="G208" s="132"/>
      <c r="H208" s="132"/>
      <c r="I208" s="131"/>
      <c r="J208" s="131"/>
      <c r="K208" s="131"/>
      <c r="L208" s="131"/>
      <c r="M208" s="131"/>
      <c r="N208" s="131"/>
      <c r="O208" s="131"/>
      <c r="P208" s="131"/>
      <c r="Q208" s="131"/>
      <c r="R208" s="131"/>
    </row>
    <row r="307" spans="5:5" x14ac:dyDescent="0.3">
      <c r="E307" s="12" t="s">
        <v>300</v>
      </c>
    </row>
    <row r="308" spans="5:5" x14ac:dyDescent="0.3">
      <c r="E308" s="12" t="s">
        <v>3</v>
      </c>
    </row>
    <row r="309" spans="5:5" x14ac:dyDescent="0.3">
      <c r="E309" s="12" t="s">
        <v>301</v>
      </c>
    </row>
    <row r="310" spans="5:5" x14ac:dyDescent="0.3">
      <c r="E310" s="12" t="s">
        <v>302</v>
      </c>
    </row>
  </sheetData>
  <protectedRanges>
    <protectedRange algorithmName="SHA-512" hashValue="8kWJF2+Xb8OtjlozmcLgKFaUHnVUxaMpZCi7Cx5AhhUhFuL99s1dmdoYNYAq8y2PbV83vDc0JQ065PA+lTpWRA==" saltValue="LP0ArQHsaEBdZjzzdulJEw==" spinCount="100000" sqref="P142" name="Sum to 100"/>
  </protectedRanges>
  <dataConsolidate link="1"/>
  <mergeCells count="542">
    <mergeCell ref="B188:Q188"/>
    <mergeCell ref="B198:Q198"/>
    <mergeCell ref="R8:R207"/>
    <mergeCell ref="B175:Q175"/>
    <mergeCell ref="M192:M194"/>
    <mergeCell ref="M195:M197"/>
    <mergeCell ref="M199:M201"/>
    <mergeCell ref="M202:M204"/>
    <mergeCell ref="M205:M207"/>
    <mergeCell ref="N62:N73"/>
    <mergeCell ref="O62:O73"/>
    <mergeCell ref="P62:P73"/>
    <mergeCell ref="Q62:Q73"/>
    <mergeCell ref="P176:P187"/>
    <mergeCell ref="P189:P197"/>
    <mergeCell ref="P199:P207"/>
    <mergeCell ref="O176:O187"/>
    <mergeCell ref="O189:O197"/>
    <mergeCell ref="O199:O207"/>
    <mergeCell ref="N176:N187"/>
    <mergeCell ref="N189:N197"/>
    <mergeCell ref="N199:N207"/>
    <mergeCell ref="Q176:Q187"/>
    <mergeCell ref="Q189:Q197"/>
    <mergeCell ref="Q199:Q207"/>
    <mergeCell ref="B199:B207"/>
    <mergeCell ref="H199:H201"/>
    <mergeCell ref="I199:I201"/>
    <mergeCell ref="J199:J201"/>
    <mergeCell ref="H202:H204"/>
    <mergeCell ref="I202:I204"/>
    <mergeCell ref="J202:J204"/>
    <mergeCell ref="H205:H207"/>
    <mergeCell ref="I205:I207"/>
    <mergeCell ref="J205:J207"/>
    <mergeCell ref="E199:E201"/>
    <mergeCell ref="D199:D201"/>
    <mergeCell ref="C199:C201"/>
    <mergeCell ref="F202:F204"/>
    <mergeCell ref="E202:E204"/>
    <mergeCell ref="D202:D204"/>
    <mergeCell ref="F205:F207"/>
    <mergeCell ref="E205:E207"/>
    <mergeCell ref="D205:D207"/>
    <mergeCell ref="C202:C207"/>
    <mergeCell ref="H185:H187"/>
    <mergeCell ref="I185:I187"/>
    <mergeCell ref="J185:J187"/>
    <mergeCell ref="F189:F191"/>
    <mergeCell ref="E189:E191"/>
    <mergeCell ref="D189:D191"/>
    <mergeCell ref="E192:E194"/>
    <mergeCell ref="F192:F194"/>
    <mergeCell ref="D192:D194"/>
    <mergeCell ref="C189:C197"/>
    <mergeCell ref="B189:B197"/>
    <mergeCell ref="H189:H191"/>
    <mergeCell ref="I189:I191"/>
    <mergeCell ref="J189:J191"/>
    <mergeCell ref="H192:H194"/>
    <mergeCell ref="I192:I194"/>
    <mergeCell ref="J192:J194"/>
    <mergeCell ref="H195:H197"/>
    <mergeCell ref="I195:I197"/>
    <mergeCell ref="J195:J197"/>
    <mergeCell ref="M185:M187"/>
    <mergeCell ref="M189:M191"/>
    <mergeCell ref="I176:I178"/>
    <mergeCell ref="J176:J178"/>
    <mergeCell ref="M176:M178"/>
    <mergeCell ref="I179:I181"/>
    <mergeCell ref="J179:J181"/>
    <mergeCell ref="H176:H178"/>
    <mergeCell ref="H179:H181"/>
    <mergeCell ref="I182:I184"/>
    <mergeCell ref="J182:J184"/>
    <mergeCell ref="H182:H184"/>
    <mergeCell ref="M179:M181"/>
    <mergeCell ref="M182:M184"/>
    <mergeCell ref="D176:D178"/>
    <mergeCell ref="E176:E178"/>
    <mergeCell ref="F176:F178"/>
    <mergeCell ref="D179:D181"/>
    <mergeCell ref="E179:E181"/>
    <mergeCell ref="F179:F181"/>
    <mergeCell ref="C176:C181"/>
    <mergeCell ref="F182:F184"/>
    <mergeCell ref="E182:E184"/>
    <mergeCell ref="D182:D184"/>
    <mergeCell ref="F185:F187"/>
    <mergeCell ref="E185:E187"/>
    <mergeCell ref="D185:D187"/>
    <mergeCell ref="C182:C187"/>
    <mergeCell ref="B176:B187"/>
    <mergeCell ref="F195:F197"/>
    <mergeCell ref="E195:E197"/>
    <mergeCell ref="D195:D197"/>
    <mergeCell ref="F199:F201"/>
    <mergeCell ref="H129:H131"/>
    <mergeCell ref="B62:B73"/>
    <mergeCell ref="B74:Q74"/>
    <mergeCell ref="I62:I64"/>
    <mergeCell ref="J62:J64"/>
    <mergeCell ref="I65:I67"/>
    <mergeCell ref="J65:J67"/>
    <mergeCell ref="I68:I70"/>
    <mergeCell ref="J68:J70"/>
    <mergeCell ref="I71:I73"/>
    <mergeCell ref="J71:J73"/>
    <mergeCell ref="M62:M64"/>
    <mergeCell ref="H62:H64"/>
    <mergeCell ref="H65:H67"/>
    <mergeCell ref="M65:M67"/>
    <mergeCell ref="M68:M70"/>
    <mergeCell ref="H68:H70"/>
    <mergeCell ref="H71:H73"/>
    <mergeCell ref="M71:M73"/>
    <mergeCell ref="H108:H110"/>
    <mergeCell ref="J138:J140"/>
    <mergeCell ref="M138:M140"/>
    <mergeCell ref="F65:F67"/>
    <mergeCell ref="E65:E67"/>
    <mergeCell ref="D65:D67"/>
    <mergeCell ref="C65:C67"/>
    <mergeCell ref="F62:F64"/>
    <mergeCell ref="E62:E64"/>
    <mergeCell ref="D62:D64"/>
    <mergeCell ref="C62:C64"/>
    <mergeCell ref="F68:F70"/>
    <mergeCell ref="E68:E70"/>
    <mergeCell ref="D68:D70"/>
    <mergeCell ref="F71:F73"/>
    <mergeCell ref="E71:E73"/>
    <mergeCell ref="D71:D73"/>
    <mergeCell ref="C68:C73"/>
    <mergeCell ref="H111:H113"/>
    <mergeCell ref="H114:H116"/>
    <mergeCell ref="H117:H119"/>
    <mergeCell ref="H120:H122"/>
    <mergeCell ref="H123:H125"/>
    <mergeCell ref="H126:H128"/>
    <mergeCell ref="H75:H77"/>
    <mergeCell ref="H78:H80"/>
    <mergeCell ref="H81:H83"/>
    <mergeCell ref="H84:H86"/>
    <mergeCell ref="H87:H89"/>
    <mergeCell ref="H90:H92"/>
    <mergeCell ref="H93:H95"/>
    <mergeCell ref="H96:H98"/>
    <mergeCell ref="H99:H101"/>
    <mergeCell ref="N8:N19"/>
    <mergeCell ref="O8:O19"/>
    <mergeCell ref="P8:P19"/>
    <mergeCell ref="N21:N35"/>
    <mergeCell ref="O21:O35"/>
    <mergeCell ref="P21:P35"/>
    <mergeCell ref="P37:P60"/>
    <mergeCell ref="Q8:Q19"/>
    <mergeCell ref="Q21:Q35"/>
    <mergeCell ref="N37:N60"/>
    <mergeCell ref="O37:O60"/>
    <mergeCell ref="Q37:Q60"/>
    <mergeCell ref="M21:M23"/>
    <mergeCell ref="M24:M26"/>
    <mergeCell ref="M27:M29"/>
    <mergeCell ref="M30:M32"/>
    <mergeCell ref="M33:M35"/>
    <mergeCell ref="D11:D13"/>
    <mergeCell ref="E11:E13"/>
    <mergeCell ref="F11:F13"/>
    <mergeCell ref="I11:I13"/>
    <mergeCell ref="J11:J13"/>
    <mergeCell ref="H11:H13"/>
    <mergeCell ref="H14:H16"/>
    <mergeCell ref="H17:H19"/>
    <mergeCell ref="H21:H23"/>
    <mergeCell ref="I21:I23"/>
    <mergeCell ref="J21:J23"/>
    <mergeCell ref="D14:D16"/>
    <mergeCell ref="E14:E16"/>
    <mergeCell ref="F14:F16"/>
    <mergeCell ref="D30:D32"/>
    <mergeCell ref="E30:E32"/>
    <mergeCell ref="F30:F32"/>
    <mergeCell ref="I30:I32"/>
    <mergeCell ref="J30:J32"/>
    <mergeCell ref="B37:B60"/>
    <mergeCell ref="M37:M39"/>
    <mergeCell ref="M40:M42"/>
    <mergeCell ref="M43:M45"/>
    <mergeCell ref="M46:M48"/>
    <mergeCell ref="M49:M51"/>
    <mergeCell ref="M52:M54"/>
    <mergeCell ref="M55:M57"/>
    <mergeCell ref="M58:M60"/>
    <mergeCell ref="J52:J54"/>
    <mergeCell ref="H52:H54"/>
    <mergeCell ref="F43:F45"/>
    <mergeCell ref="E43:E45"/>
    <mergeCell ref="D43:D45"/>
    <mergeCell ref="I43:I45"/>
    <mergeCell ref="J43:J45"/>
    <mergeCell ref="I46:I48"/>
    <mergeCell ref="J46:J48"/>
    <mergeCell ref="F46:F48"/>
    <mergeCell ref="H37:H39"/>
    <mergeCell ref="H40:H42"/>
    <mergeCell ref="H43:H45"/>
    <mergeCell ref="H46:H48"/>
    <mergeCell ref="C40:C51"/>
    <mergeCell ref="F52:F54"/>
    <mergeCell ref="E52:E54"/>
    <mergeCell ref="D52:D54"/>
    <mergeCell ref="C52:C54"/>
    <mergeCell ref="I52:I54"/>
    <mergeCell ref="H49:H51"/>
    <mergeCell ref="C58:C60"/>
    <mergeCell ref="D58:D60"/>
    <mergeCell ref="E58:E60"/>
    <mergeCell ref="F58:F60"/>
    <mergeCell ref="C37:C39"/>
    <mergeCell ref="I40:I42"/>
    <mergeCell ref="J40:J42"/>
    <mergeCell ref="F40:F42"/>
    <mergeCell ref="E40:E42"/>
    <mergeCell ref="D40:D42"/>
    <mergeCell ref="H8:H10"/>
    <mergeCell ref="I55:I57"/>
    <mergeCell ref="J55:J57"/>
    <mergeCell ref="F55:F57"/>
    <mergeCell ref="E55:E57"/>
    <mergeCell ref="D55:D57"/>
    <mergeCell ref="C55:C57"/>
    <mergeCell ref="I58:I60"/>
    <mergeCell ref="J58:J60"/>
    <mergeCell ref="B61:Q61"/>
    <mergeCell ref="H55:H57"/>
    <mergeCell ref="H58:H60"/>
    <mergeCell ref="I49:I51"/>
    <mergeCell ref="J49:J51"/>
    <mergeCell ref="F49:F51"/>
    <mergeCell ref="E49:E51"/>
    <mergeCell ref="D49:D51"/>
    <mergeCell ref="E46:E48"/>
    <mergeCell ref="D46:D48"/>
    <mergeCell ref="D37:D39"/>
    <mergeCell ref="E37:E39"/>
    <mergeCell ref="F37:F39"/>
    <mergeCell ref="I37:I39"/>
    <mergeCell ref="J37:J39"/>
    <mergeCell ref="H24:H26"/>
    <mergeCell ref="H27:H29"/>
    <mergeCell ref="H30:H32"/>
    <mergeCell ref="H33:H35"/>
    <mergeCell ref="E33:E35"/>
    <mergeCell ref="F33:F35"/>
    <mergeCell ref="D33:D35"/>
    <mergeCell ref="I33:I35"/>
    <mergeCell ref="J33:J35"/>
    <mergeCell ref="B36:Q36"/>
    <mergeCell ref="B21:B35"/>
    <mergeCell ref="C21:C35"/>
    <mergeCell ref="J27:J29"/>
    <mergeCell ref="E27:E29"/>
    <mergeCell ref="F27:F29"/>
    <mergeCell ref="D24:D26"/>
    <mergeCell ref="D27:D29"/>
    <mergeCell ref="D21:D23"/>
    <mergeCell ref="E21:E23"/>
    <mergeCell ref="F21:F23"/>
    <mergeCell ref="F172:F174"/>
    <mergeCell ref="I172:I174"/>
    <mergeCell ref="J172:J174"/>
    <mergeCell ref="M172:M174"/>
    <mergeCell ref="P142:P174"/>
    <mergeCell ref="Q142:Q174"/>
    <mergeCell ref="F148:F150"/>
    <mergeCell ref="I148:I150"/>
    <mergeCell ref="J148:J150"/>
    <mergeCell ref="M148:M150"/>
    <mergeCell ref="E142:E144"/>
    <mergeCell ref="E145:E147"/>
    <mergeCell ref="E148:E150"/>
    <mergeCell ref="E151:E153"/>
    <mergeCell ref="M142:M144"/>
    <mergeCell ref="H172:H174"/>
    <mergeCell ref="C163:C168"/>
    <mergeCell ref="I120:I122"/>
    <mergeCell ref="J120:J122"/>
    <mergeCell ref="M120:M122"/>
    <mergeCell ref="B8:B19"/>
    <mergeCell ref="C8:C19"/>
    <mergeCell ref="D8:D10"/>
    <mergeCell ref="E8:E10"/>
    <mergeCell ref="F8:F10"/>
    <mergeCell ref="I8:I10"/>
    <mergeCell ref="J8:J10"/>
    <mergeCell ref="M8:M10"/>
    <mergeCell ref="I14:I16"/>
    <mergeCell ref="J14:J16"/>
    <mergeCell ref="D17:D19"/>
    <mergeCell ref="E17:E19"/>
    <mergeCell ref="F17:F19"/>
    <mergeCell ref="I17:I19"/>
    <mergeCell ref="J17:J19"/>
    <mergeCell ref="M11:M13"/>
    <mergeCell ref="M14:M16"/>
    <mergeCell ref="M17:M19"/>
    <mergeCell ref="S123:T125"/>
    <mergeCell ref="F129:F131"/>
    <mergeCell ref="I129:I131"/>
    <mergeCell ref="J129:J131"/>
    <mergeCell ref="M129:M131"/>
    <mergeCell ref="N142:N174"/>
    <mergeCell ref="O142:O174"/>
    <mergeCell ref="C151:C159"/>
    <mergeCell ref="C169:C174"/>
    <mergeCell ref="D142:D144"/>
    <mergeCell ref="D145:D147"/>
    <mergeCell ref="D148:D150"/>
    <mergeCell ref="H142:H144"/>
    <mergeCell ref="E160:E162"/>
    <mergeCell ref="C142:C150"/>
    <mergeCell ref="D151:D153"/>
    <mergeCell ref="D154:D156"/>
    <mergeCell ref="D157:D159"/>
    <mergeCell ref="D160:D162"/>
    <mergeCell ref="D163:D165"/>
    <mergeCell ref="D166:D168"/>
    <mergeCell ref="D169:D171"/>
    <mergeCell ref="D172:D174"/>
    <mergeCell ref="C160:C162"/>
    <mergeCell ref="N75:N140"/>
    <mergeCell ref="O75:O140"/>
    <mergeCell ref="P75:P140"/>
    <mergeCell ref="Q75:Q140"/>
    <mergeCell ref="F81:F83"/>
    <mergeCell ref="I81:I83"/>
    <mergeCell ref="J81:J83"/>
    <mergeCell ref="M81:M83"/>
    <mergeCell ref="J108:J110"/>
    <mergeCell ref="M108:M110"/>
    <mergeCell ref="F114:F116"/>
    <mergeCell ref="I114:I116"/>
    <mergeCell ref="J114:J116"/>
    <mergeCell ref="M114:M116"/>
    <mergeCell ref="I117:I119"/>
    <mergeCell ref="F108:F110"/>
    <mergeCell ref="I108:I110"/>
    <mergeCell ref="F84:F86"/>
    <mergeCell ref="I84:I86"/>
    <mergeCell ref="J84:J86"/>
    <mergeCell ref="F135:F137"/>
    <mergeCell ref="M84:M86"/>
    <mergeCell ref="F93:F95"/>
    <mergeCell ref="I93:I95"/>
    <mergeCell ref="C123:C131"/>
    <mergeCell ref="F123:F125"/>
    <mergeCell ref="I123:I125"/>
    <mergeCell ref="J123:J125"/>
    <mergeCell ref="I126:I128"/>
    <mergeCell ref="M123:M125"/>
    <mergeCell ref="F142:F144"/>
    <mergeCell ref="I142:I144"/>
    <mergeCell ref="J142:J144"/>
    <mergeCell ref="B141:Q141"/>
    <mergeCell ref="B142:B174"/>
    <mergeCell ref="H154:H156"/>
    <mergeCell ref="H157:H159"/>
    <mergeCell ref="H160:H162"/>
    <mergeCell ref="H163:H165"/>
    <mergeCell ref="H166:H168"/>
    <mergeCell ref="H169:H171"/>
    <mergeCell ref="C132:C134"/>
    <mergeCell ref="F132:F134"/>
    <mergeCell ref="I132:I134"/>
    <mergeCell ref="J132:J134"/>
    <mergeCell ref="M132:M134"/>
    <mergeCell ref="D132:D134"/>
    <mergeCell ref="M157:M159"/>
    <mergeCell ref="I145:I147"/>
    <mergeCell ref="I151:I153"/>
    <mergeCell ref="D135:D137"/>
    <mergeCell ref="D138:D140"/>
    <mergeCell ref="E132:E134"/>
    <mergeCell ref="E135:E137"/>
    <mergeCell ref="E138:E140"/>
    <mergeCell ref="I135:I137"/>
    <mergeCell ref="H138:H140"/>
    <mergeCell ref="H145:H147"/>
    <mergeCell ref="H148:H150"/>
    <mergeCell ref="H151:H153"/>
    <mergeCell ref="F151:F153"/>
    <mergeCell ref="F145:F147"/>
    <mergeCell ref="F138:F140"/>
    <mergeCell ref="I138:I140"/>
    <mergeCell ref="H132:H134"/>
    <mergeCell ref="H135:H137"/>
    <mergeCell ref="D117:D119"/>
    <mergeCell ref="D120:D122"/>
    <mergeCell ref="D123:D125"/>
    <mergeCell ref="D126:D128"/>
    <mergeCell ref="D129:D131"/>
    <mergeCell ref="E129:E131"/>
    <mergeCell ref="F126:F128"/>
    <mergeCell ref="F117:F119"/>
    <mergeCell ref="F111:F113"/>
    <mergeCell ref="E123:E125"/>
    <mergeCell ref="E126:E128"/>
    <mergeCell ref="F120:F122"/>
    <mergeCell ref="J93:J95"/>
    <mergeCell ref="F105:F107"/>
    <mergeCell ref="F99:F101"/>
    <mergeCell ref="F96:F98"/>
    <mergeCell ref="F90:F92"/>
    <mergeCell ref="F87:F89"/>
    <mergeCell ref="H102:H104"/>
    <mergeCell ref="H105:H107"/>
    <mergeCell ref="J102:J104"/>
    <mergeCell ref="B2:R3"/>
    <mergeCell ref="B75:B140"/>
    <mergeCell ref="F75:F77"/>
    <mergeCell ref="I75:I77"/>
    <mergeCell ref="J75:J77"/>
    <mergeCell ref="M75:M77"/>
    <mergeCell ref="D6:G6"/>
    <mergeCell ref="B6:B7"/>
    <mergeCell ref="C6:C7"/>
    <mergeCell ref="I6:I7"/>
    <mergeCell ref="J6:J7"/>
    <mergeCell ref="C75:C83"/>
    <mergeCell ref="C84:C95"/>
    <mergeCell ref="C96:C122"/>
    <mergeCell ref="C135:C140"/>
    <mergeCell ref="D75:D77"/>
    <mergeCell ref="D78:D80"/>
    <mergeCell ref="D81:D83"/>
    <mergeCell ref="D84:D86"/>
    <mergeCell ref="D87:D89"/>
    <mergeCell ref="M93:M95"/>
    <mergeCell ref="F102:F104"/>
    <mergeCell ref="I102:I104"/>
    <mergeCell ref="D90:D92"/>
    <mergeCell ref="D93:D95"/>
    <mergeCell ref="D96:D98"/>
    <mergeCell ref="D99:D101"/>
    <mergeCell ref="D102:D104"/>
    <mergeCell ref="D105:D107"/>
    <mergeCell ref="D108:D110"/>
    <mergeCell ref="D111:D113"/>
    <mergeCell ref="D114:D116"/>
    <mergeCell ref="E75:E77"/>
    <mergeCell ref="E78:E80"/>
    <mergeCell ref="E81:E83"/>
    <mergeCell ref="E84:E86"/>
    <mergeCell ref="E87:E89"/>
    <mergeCell ref="E90:E92"/>
    <mergeCell ref="E93:E95"/>
    <mergeCell ref="E96:E98"/>
    <mergeCell ref="E99:E101"/>
    <mergeCell ref="E163:E165"/>
    <mergeCell ref="E166:E168"/>
    <mergeCell ref="E169:E171"/>
    <mergeCell ref="E172:E174"/>
    <mergeCell ref="F169:F171"/>
    <mergeCell ref="F166:F168"/>
    <mergeCell ref="F163:F165"/>
    <mergeCell ref="F154:F156"/>
    <mergeCell ref="I78:I80"/>
    <mergeCell ref="I87:I89"/>
    <mergeCell ref="I90:I92"/>
    <mergeCell ref="I96:I98"/>
    <mergeCell ref="I99:I101"/>
    <mergeCell ref="I105:I107"/>
    <mergeCell ref="I111:I113"/>
    <mergeCell ref="E154:E156"/>
    <mergeCell ref="E157:E159"/>
    <mergeCell ref="E102:E104"/>
    <mergeCell ref="E105:E107"/>
    <mergeCell ref="E108:E110"/>
    <mergeCell ref="E111:E113"/>
    <mergeCell ref="E114:E116"/>
    <mergeCell ref="E117:E119"/>
    <mergeCell ref="E120:E122"/>
    <mergeCell ref="I154:I156"/>
    <mergeCell ref="I163:I165"/>
    <mergeCell ref="I166:I168"/>
    <mergeCell ref="I169:I171"/>
    <mergeCell ref="F160:F162"/>
    <mergeCell ref="I160:I162"/>
    <mergeCell ref="J160:J162"/>
    <mergeCell ref="F157:F159"/>
    <mergeCell ref="I157:I159"/>
    <mergeCell ref="J157:J159"/>
    <mergeCell ref="M166:M168"/>
    <mergeCell ref="K6:L7"/>
    <mergeCell ref="M6:M7"/>
    <mergeCell ref="M154:M156"/>
    <mergeCell ref="M151:M153"/>
    <mergeCell ref="M145:M147"/>
    <mergeCell ref="M135:M137"/>
    <mergeCell ref="M126:M128"/>
    <mergeCell ref="M117:M119"/>
    <mergeCell ref="M111:M113"/>
    <mergeCell ref="M105:M107"/>
    <mergeCell ref="M99:M101"/>
    <mergeCell ref="M96:M98"/>
    <mergeCell ref="M90:M92"/>
    <mergeCell ref="M87:M89"/>
    <mergeCell ref="M78:M80"/>
    <mergeCell ref="M102:M104"/>
    <mergeCell ref="M160:M162"/>
    <mergeCell ref="B20:Q20"/>
    <mergeCell ref="E24:E26"/>
    <mergeCell ref="F24:F26"/>
    <mergeCell ref="I24:I26"/>
    <mergeCell ref="J24:J26"/>
    <mergeCell ref="I27:I29"/>
    <mergeCell ref="M163:M165"/>
    <mergeCell ref="F78:F80"/>
    <mergeCell ref="N6:N7"/>
    <mergeCell ref="O6:O7"/>
    <mergeCell ref="P6:P7"/>
    <mergeCell ref="Q6:Q7"/>
    <mergeCell ref="R6:R7"/>
    <mergeCell ref="J169:J171"/>
    <mergeCell ref="J166:J168"/>
    <mergeCell ref="J163:J165"/>
    <mergeCell ref="J154:J156"/>
    <mergeCell ref="J151:J153"/>
    <mergeCell ref="J78:J80"/>
    <mergeCell ref="J87:J89"/>
    <mergeCell ref="J90:J92"/>
    <mergeCell ref="J96:J98"/>
    <mergeCell ref="J99:J101"/>
    <mergeCell ref="J105:J107"/>
    <mergeCell ref="J111:J113"/>
    <mergeCell ref="J117:J119"/>
    <mergeCell ref="J126:J128"/>
    <mergeCell ref="J135:J137"/>
    <mergeCell ref="J145:J147"/>
    <mergeCell ref="M169:M171"/>
  </mergeCells>
  <conditionalFormatting sqref="P142:P174 P75:P140">
    <cfRule type="expression" dxfId="11" priority="8">
      <formula>#REF!&lt;&gt;100%</formula>
    </cfRule>
  </conditionalFormatting>
  <conditionalFormatting sqref="P37:P60">
    <cfRule type="expression" dxfId="10" priority="7">
      <formula>#REF!&lt;&gt;100%</formula>
    </cfRule>
  </conditionalFormatting>
  <conditionalFormatting sqref="P21:P35">
    <cfRule type="expression" dxfId="9" priority="6">
      <formula>#REF!&lt;&gt;100%</formula>
    </cfRule>
  </conditionalFormatting>
  <conditionalFormatting sqref="P8:P19">
    <cfRule type="expression" dxfId="8" priority="5">
      <formula>#REF!&lt;&gt;100%</formula>
    </cfRule>
  </conditionalFormatting>
  <conditionalFormatting sqref="P62:P73">
    <cfRule type="expression" dxfId="3" priority="4">
      <formula>#REF!&lt;&gt;100%</formula>
    </cfRule>
  </conditionalFormatting>
  <conditionalFormatting sqref="P176:P187">
    <cfRule type="expression" dxfId="2" priority="3">
      <formula>#REF!&lt;&gt;100%</formula>
    </cfRule>
  </conditionalFormatting>
  <conditionalFormatting sqref="P189:P197">
    <cfRule type="expression" dxfId="1" priority="2">
      <formula>#REF!&lt;&gt;100%</formula>
    </cfRule>
  </conditionalFormatting>
  <conditionalFormatting sqref="P199:P207">
    <cfRule type="expression" dxfId="0" priority="1">
      <formula>#REF!&lt;&gt;100%</formula>
    </cfRule>
  </conditionalFormatting>
  <dataValidations count="5">
    <dataValidation type="whole" operator="lessThanOrEqual" allowBlank="1" showInputMessage="1" showErrorMessage="1" errorTitle="Error en la métrica" error="El valor ingresado en la variable A debe ser menor o igual a la variable B" sqref="L111 L145 L75 L78 L81 L90 L117 L99 L105 L120 L126 L129 L135 L138 L154 L157 L169 L84 L87 L93 L96 L102 L108 L114 L123 L132 L142 L148 L151 L160 L163 L166 L172 L176 L179 L182 L185 L189 L192 L195 L199 L202 L205" xr:uid="{00000000-0002-0000-0100-000000000000}">
      <formula1>L76</formula1>
    </dataValidation>
    <dataValidation type="custom" allowBlank="1" showInputMessage="1" showErrorMessage="1" errorTitle="Error en la métrica" error="El valor ingresado en la variable B debe ser:_x000a_1. Mayor a cero._x000a_2. Mayor o igual a la variable A" sqref="L76 L79 L91 L100 L118 L106 L121 L127 L130 L136 L139 L146 L155 L158 L170 L82 L112 L85 L88 L94 L97 L103 L109 L115 L124 L133 L143 L149 L152 L161 L164 L167 L173 L177 L180 L183 L186 L190 L193 L196 L200 L203 L206" xr:uid="{00000000-0002-0000-0100-000001000000}">
      <formula1>AND(L76&gt;0,L76&gt;=L75)</formula1>
    </dataValidation>
    <dataValidation type="list" allowBlank="1" showInputMessage="1" showErrorMessage="1" errorTitle="Error en Nivel de Importancia" error="No se debe ingresar valores que no están en la lista." sqref="O142:O174 O75:O140" xr:uid="{00000000-0002-0000-0100-000002000000}">
      <formula1>$E$307:$E$310</formula1>
    </dataValidation>
    <dataValidation type="list" allowBlank="1" showInputMessage="1" showErrorMessage="1" errorTitle="Error" error="No se debe ingresar valores que no están en la lista." sqref="J142:J174 J8:J11 J14 J75:J140 J17 J21 J24 J27 J30 J33 J37 J40 J43 J46 J49 J52 J55 J58 J62 J65 J68 J71 J176:J187 J189:J197 J199:J207" xr:uid="{00000000-0002-0000-0100-000003000000}">
      <formula1>"YES, NO"</formula1>
    </dataValidation>
    <dataValidation type="list" allowBlank="1" showInputMessage="1" showErrorMessage="1" sqref="O8:O19 O21:O35 O37" xr:uid="{00000000-0002-0000-0100-000004000000}">
      <formula1>$E$307:$E$310</formula1>
    </dataValidation>
  </dataValidations>
  <pageMargins left="0.7" right="0.7" top="0.75" bottom="0.75" header="0.3" footer="0.3"/>
  <pageSetup orientation="portrait" horizontalDpi="4294967294" verticalDpi="4294967294"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F298"/>
  <sheetViews>
    <sheetView showGridLines="0" topLeftCell="G16" zoomScale="63" zoomScaleNormal="63" workbookViewId="0">
      <selection activeCell="L24" sqref="L24"/>
    </sheetView>
  </sheetViews>
  <sheetFormatPr baseColWidth="10" defaultColWidth="11.44140625" defaultRowHeight="18" x14ac:dyDescent="0.3"/>
  <cols>
    <col min="1" max="1" width="6.88671875" style="12" customWidth="1"/>
    <col min="2" max="2" width="25.6640625" style="12" customWidth="1"/>
    <col min="3" max="3" width="33.33203125" style="12" customWidth="1"/>
    <col min="4" max="4" width="13.88671875" style="12" customWidth="1"/>
    <col min="5" max="5" width="36" style="12" customWidth="1"/>
    <col min="6" max="6" width="34.5546875" style="12" customWidth="1"/>
    <col min="7" max="8" width="65.6640625" style="15" customWidth="1"/>
    <col min="9" max="9" width="12.88671875" style="12" customWidth="1"/>
    <col min="10" max="10" width="14.109375" style="12" customWidth="1"/>
    <col min="11" max="11" width="10.33203125" style="12" customWidth="1"/>
    <col min="12" max="12" width="11.88671875" style="12" customWidth="1"/>
    <col min="13" max="13" width="30.6640625" style="12" customWidth="1"/>
    <col min="14" max="14" width="27.6640625" style="12" customWidth="1"/>
    <col min="15" max="15" width="20.6640625" style="12" customWidth="1"/>
    <col min="16" max="16" width="24.109375" style="12" customWidth="1"/>
    <col min="17" max="17" width="17.33203125" style="12" customWidth="1"/>
    <col min="18" max="18" width="23.33203125" style="12" customWidth="1"/>
    <col min="19" max="19" width="46.88671875" style="12" customWidth="1"/>
    <col min="20" max="16384" width="11.44140625" style="12"/>
  </cols>
  <sheetData>
    <row r="1" spans="2:18" ht="77.400000000000006" customHeight="1" x14ac:dyDescent="0.3">
      <c r="B1" s="36"/>
      <c r="C1" s="129" t="s">
        <v>336</v>
      </c>
      <c r="D1" s="129"/>
      <c r="E1" s="129"/>
      <c r="F1" s="129"/>
    </row>
    <row r="3" spans="2:18" ht="15" customHeight="1" x14ac:dyDescent="0.3">
      <c r="B3" s="77" t="s">
        <v>321</v>
      </c>
      <c r="C3" s="77"/>
      <c r="D3" s="77"/>
      <c r="E3" s="77"/>
      <c r="F3" s="77"/>
      <c r="G3" s="77"/>
      <c r="H3" s="77"/>
      <c r="I3" s="77"/>
      <c r="J3" s="77"/>
      <c r="K3" s="77"/>
      <c r="L3" s="77"/>
      <c r="M3" s="77"/>
      <c r="N3" s="77"/>
      <c r="O3" s="77"/>
      <c r="P3" s="77"/>
      <c r="Q3" s="77"/>
      <c r="R3" s="77"/>
    </row>
    <row r="4" spans="2:18" ht="14.25" customHeight="1" x14ac:dyDescent="0.3">
      <c r="B4" s="77"/>
      <c r="C4" s="77"/>
      <c r="D4" s="77"/>
      <c r="E4" s="77"/>
      <c r="F4" s="77"/>
      <c r="G4" s="77"/>
      <c r="H4" s="77"/>
      <c r="I4" s="77"/>
      <c r="J4" s="77"/>
      <c r="K4" s="77"/>
      <c r="L4" s="77"/>
      <c r="M4" s="77"/>
      <c r="N4" s="77"/>
      <c r="O4" s="77"/>
      <c r="P4" s="77"/>
      <c r="Q4" s="77"/>
      <c r="R4" s="77"/>
    </row>
    <row r="6" spans="2:18" ht="18.600000000000001" thickBot="1" x14ac:dyDescent="0.35"/>
    <row r="7" spans="2:18" ht="40.200000000000003" customHeight="1" thickBot="1" x14ac:dyDescent="0.35">
      <c r="B7" s="79" t="s">
        <v>47</v>
      </c>
      <c r="C7" s="79" t="s">
        <v>48</v>
      </c>
      <c r="D7" s="79" t="s">
        <v>202</v>
      </c>
      <c r="E7" s="79"/>
      <c r="F7" s="79"/>
      <c r="G7" s="79"/>
      <c r="H7" s="22"/>
      <c r="I7" s="79" t="s">
        <v>52</v>
      </c>
      <c r="J7" s="79" t="s">
        <v>53</v>
      </c>
      <c r="K7" s="58" t="s">
        <v>54</v>
      </c>
      <c r="L7" s="58"/>
      <c r="M7" s="58" t="s">
        <v>55</v>
      </c>
      <c r="N7" s="58" t="s">
        <v>56</v>
      </c>
      <c r="O7" s="59" t="s">
        <v>57</v>
      </c>
      <c r="P7" s="58" t="s">
        <v>58</v>
      </c>
      <c r="Q7" s="58" t="s">
        <v>59</v>
      </c>
      <c r="R7" s="58" t="s">
        <v>60</v>
      </c>
    </row>
    <row r="8" spans="2:18" ht="40.200000000000003" customHeight="1" thickBot="1" x14ac:dyDescent="0.35">
      <c r="B8" s="79"/>
      <c r="C8" s="79"/>
      <c r="D8" s="22" t="s">
        <v>5</v>
      </c>
      <c r="E8" s="22" t="s">
        <v>49</v>
      </c>
      <c r="F8" s="22" t="s">
        <v>50</v>
      </c>
      <c r="G8" s="22" t="s">
        <v>51</v>
      </c>
      <c r="H8" s="22" t="s">
        <v>322</v>
      </c>
      <c r="I8" s="79"/>
      <c r="J8" s="79"/>
      <c r="K8" s="58"/>
      <c r="L8" s="58"/>
      <c r="M8" s="58"/>
      <c r="N8" s="58"/>
      <c r="O8" s="59"/>
      <c r="P8" s="58"/>
      <c r="Q8" s="58"/>
      <c r="R8" s="60"/>
    </row>
    <row r="9" spans="2:18" ht="77.400000000000006" customHeight="1" thickBot="1" x14ac:dyDescent="0.35">
      <c r="B9" s="92" t="s">
        <v>216</v>
      </c>
      <c r="C9" s="95" t="s">
        <v>216</v>
      </c>
      <c r="D9" s="95" t="s">
        <v>210</v>
      </c>
      <c r="E9" s="95" t="s">
        <v>209</v>
      </c>
      <c r="F9" s="95" t="s">
        <v>211</v>
      </c>
      <c r="G9" s="19" t="s">
        <v>7</v>
      </c>
      <c r="H9" s="80" t="s">
        <v>325</v>
      </c>
      <c r="I9" s="74">
        <v>1</v>
      </c>
      <c r="J9" s="61" t="s">
        <v>323</v>
      </c>
      <c r="K9" s="20" t="s">
        <v>0</v>
      </c>
      <c r="L9" s="37">
        <v>18</v>
      </c>
      <c r="M9" s="55">
        <f>IF((L11="NA"),"NA",((L11*10)))</f>
        <v>9</v>
      </c>
      <c r="N9" s="83">
        <f>IF(AND(J9="NO",J12="NO",J15="NO",J18="No"),0,AVERAGE(M9:M20))</f>
        <v>6.4000000000000012</v>
      </c>
      <c r="O9" s="85" t="s">
        <v>3</v>
      </c>
      <c r="P9" s="86">
        <v>0.2</v>
      </c>
      <c r="Q9" s="87">
        <f>+N9*P9</f>
        <v>1.2800000000000002</v>
      </c>
      <c r="R9" s="107">
        <f>SUM(Q9,Q22,Q38,Q63,Q130)</f>
        <v>5.8650000000000002</v>
      </c>
    </row>
    <row r="10" spans="2:18" ht="37.200000000000003" customHeight="1" thickBot="1" x14ac:dyDescent="0.35">
      <c r="B10" s="93"/>
      <c r="C10" s="96"/>
      <c r="D10" s="96"/>
      <c r="E10" s="96"/>
      <c r="F10" s="96"/>
      <c r="G10" s="26" t="s">
        <v>212</v>
      </c>
      <c r="H10" s="81"/>
      <c r="I10" s="74"/>
      <c r="J10" s="61"/>
      <c r="K10" s="20" t="s">
        <v>2</v>
      </c>
      <c r="L10" s="37">
        <v>20</v>
      </c>
      <c r="M10" s="55"/>
      <c r="N10" s="84"/>
      <c r="O10" s="85"/>
      <c r="P10" s="85"/>
      <c r="Q10" s="87"/>
      <c r="R10" s="107"/>
    </row>
    <row r="11" spans="2:18" ht="34.200000000000003" customHeight="1" thickBot="1" x14ac:dyDescent="0.35">
      <c r="B11" s="93"/>
      <c r="C11" s="96"/>
      <c r="D11" s="97"/>
      <c r="E11" s="97"/>
      <c r="F11" s="97"/>
      <c r="G11" s="26" t="s">
        <v>213</v>
      </c>
      <c r="H11" s="76"/>
      <c r="I11" s="74"/>
      <c r="J11" s="61"/>
      <c r="K11" s="20" t="s">
        <v>1</v>
      </c>
      <c r="L11" s="11">
        <f>IF(AND(J9="Yes"),(L9/L10),"NA")</f>
        <v>0.9</v>
      </c>
      <c r="M11" s="56"/>
      <c r="N11" s="84"/>
      <c r="O11" s="85"/>
      <c r="P11" s="85"/>
      <c r="Q11" s="87"/>
      <c r="R11" s="107"/>
    </row>
    <row r="12" spans="2:18" ht="34.200000000000003" customHeight="1" thickBot="1" x14ac:dyDescent="0.35">
      <c r="B12" s="93"/>
      <c r="C12" s="96"/>
      <c r="D12" s="95" t="s">
        <v>214</v>
      </c>
      <c r="E12" s="95" t="s">
        <v>215</v>
      </c>
      <c r="F12" s="95" t="s">
        <v>217</v>
      </c>
      <c r="G12" s="26" t="s">
        <v>16</v>
      </c>
      <c r="H12" s="95" t="s">
        <v>326</v>
      </c>
      <c r="I12" s="98">
        <v>1</v>
      </c>
      <c r="J12" s="71" t="s">
        <v>323</v>
      </c>
      <c r="K12" s="20" t="s">
        <v>0</v>
      </c>
      <c r="L12" s="37">
        <v>2</v>
      </c>
      <c r="M12" s="55">
        <f>IF((L14="NA"),"NA",((L14*10)))</f>
        <v>9.2000000000000011</v>
      </c>
      <c r="N12" s="84"/>
      <c r="O12" s="85"/>
      <c r="P12" s="85"/>
      <c r="Q12" s="87"/>
      <c r="R12" s="107"/>
    </row>
    <row r="13" spans="2:18" ht="34.200000000000003" customHeight="1" thickBot="1" x14ac:dyDescent="0.35">
      <c r="B13" s="93"/>
      <c r="C13" s="96"/>
      <c r="D13" s="96"/>
      <c r="E13" s="96"/>
      <c r="F13" s="96"/>
      <c r="G13" s="27" t="s">
        <v>218</v>
      </c>
      <c r="H13" s="96"/>
      <c r="I13" s="99"/>
      <c r="J13" s="72"/>
      <c r="K13" s="20" t="s">
        <v>2</v>
      </c>
      <c r="L13" s="37">
        <v>25</v>
      </c>
      <c r="M13" s="55"/>
      <c r="N13" s="84"/>
      <c r="O13" s="85"/>
      <c r="P13" s="85"/>
      <c r="Q13" s="87"/>
      <c r="R13" s="107"/>
    </row>
    <row r="14" spans="2:18" ht="34.200000000000003" customHeight="1" thickBot="1" x14ac:dyDescent="0.35">
      <c r="B14" s="93"/>
      <c r="C14" s="96"/>
      <c r="D14" s="97"/>
      <c r="E14" s="97"/>
      <c r="F14" s="97"/>
      <c r="G14" s="27" t="s">
        <v>299</v>
      </c>
      <c r="H14" s="97"/>
      <c r="I14" s="100"/>
      <c r="J14" s="73"/>
      <c r="K14" s="20" t="s">
        <v>1</v>
      </c>
      <c r="L14" s="11">
        <f>IF(AND(J12="Yes"),(1-(L12/L13)),"NA")</f>
        <v>0.92</v>
      </c>
      <c r="M14" s="56"/>
      <c r="N14" s="84"/>
      <c r="O14" s="85"/>
      <c r="P14" s="85"/>
      <c r="Q14" s="87"/>
      <c r="R14" s="107"/>
    </row>
    <row r="15" spans="2:18" ht="34.200000000000003" customHeight="1" thickBot="1" x14ac:dyDescent="0.35">
      <c r="B15" s="93"/>
      <c r="C15" s="96"/>
      <c r="D15" s="95" t="s">
        <v>219</v>
      </c>
      <c r="E15" s="95" t="s">
        <v>220</v>
      </c>
      <c r="F15" s="95" t="s">
        <v>221</v>
      </c>
      <c r="G15" s="19" t="s">
        <v>7</v>
      </c>
      <c r="H15" s="80"/>
      <c r="I15" s="98">
        <v>1</v>
      </c>
      <c r="J15" s="71" t="s">
        <v>6</v>
      </c>
      <c r="K15" s="20" t="s">
        <v>0</v>
      </c>
      <c r="L15" s="37">
        <v>10</v>
      </c>
      <c r="M15" s="55" t="str">
        <f>IF((L17="NA"),"NA",((1-L17)*10))</f>
        <v>NA</v>
      </c>
      <c r="N15" s="84"/>
      <c r="O15" s="85"/>
      <c r="P15" s="85"/>
      <c r="Q15" s="87"/>
      <c r="R15" s="107"/>
    </row>
    <row r="16" spans="2:18" ht="34.200000000000003" customHeight="1" thickBot="1" x14ac:dyDescent="0.35">
      <c r="B16" s="93"/>
      <c r="C16" s="96"/>
      <c r="D16" s="96"/>
      <c r="E16" s="96"/>
      <c r="F16" s="96"/>
      <c r="G16" s="27" t="s">
        <v>222</v>
      </c>
      <c r="H16" s="81"/>
      <c r="I16" s="99"/>
      <c r="J16" s="72"/>
      <c r="K16" s="20" t="s">
        <v>2</v>
      </c>
      <c r="L16" s="37">
        <v>10</v>
      </c>
      <c r="M16" s="55"/>
      <c r="N16" s="84"/>
      <c r="O16" s="85"/>
      <c r="P16" s="85"/>
      <c r="Q16" s="87"/>
      <c r="R16" s="107"/>
    </row>
    <row r="17" spans="2:32" ht="34.200000000000003" customHeight="1" thickBot="1" x14ac:dyDescent="0.35">
      <c r="B17" s="93"/>
      <c r="C17" s="96"/>
      <c r="D17" s="97"/>
      <c r="E17" s="97"/>
      <c r="F17" s="97"/>
      <c r="G17" s="27" t="s">
        <v>223</v>
      </c>
      <c r="H17" s="76"/>
      <c r="I17" s="100"/>
      <c r="J17" s="73"/>
      <c r="K17" s="20" t="s">
        <v>1</v>
      </c>
      <c r="L17" s="11" t="str">
        <f>IF(AND(J15="Yes"),(L15/L16),"NA")</f>
        <v>NA</v>
      </c>
      <c r="M17" s="56"/>
      <c r="N17" s="84"/>
      <c r="O17" s="85"/>
      <c r="P17" s="85"/>
      <c r="Q17" s="87"/>
      <c r="R17" s="107"/>
    </row>
    <row r="18" spans="2:32" ht="34.200000000000003" customHeight="1" thickBot="1" x14ac:dyDescent="0.35">
      <c r="B18" s="93"/>
      <c r="C18" s="96"/>
      <c r="D18" s="95" t="s">
        <v>224</v>
      </c>
      <c r="E18" s="95" t="s">
        <v>225</v>
      </c>
      <c r="F18" s="95" t="s">
        <v>226</v>
      </c>
      <c r="G18" s="19" t="s">
        <v>7</v>
      </c>
      <c r="H18" s="80" t="s">
        <v>327</v>
      </c>
      <c r="I18" s="98">
        <v>1</v>
      </c>
      <c r="J18" s="71" t="s">
        <v>323</v>
      </c>
      <c r="K18" s="20" t="s">
        <v>0</v>
      </c>
      <c r="L18" s="37">
        <v>9</v>
      </c>
      <c r="M18" s="55">
        <f>IF((L20="NA"),"NA",((1-L20)*10))</f>
        <v>0.99999999999999978</v>
      </c>
      <c r="N18" s="84"/>
      <c r="O18" s="85"/>
      <c r="P18" s="85"/>
      <c r="Q18" s="87"/>
      <c r="R18" s="107"/>
    </row>
    <row r="19" spans="2:32" ht="34.200000000000003" customHeight="1" thickBot="1" x14ac:dyDescent="0.35">
      <c r="B19" s="93"/>
      <c r="C19" s="96"/>
      <c r="D19" s="96"/>
      <c r="E19" s="96"/>
      <c r="F19" s="96"/>
      <c r="G19" s="27" t="s">
        <v>227</v>
      </c>
      <c r="H19" s="81"/>
      <c r="I19" s="99"/>
      <c r="J19" s="72"/>
      <c r="K19" s="20" t="s">
        <v>2</v>
      </c>
      <c r="L19" s="37">
        <v>10</v>
      </c>
      <c r="M19" s="55"/>
      <c r="N19" s="84"/>
      <c r="O19" s="85"/>
      <c r="P19" s="85"/>
      <c r="Q19" s="87"/>
      <c r="R19" s="107"/>
    </row>
    <row r="20" spans="2:32" ht="34.200000000000003" customHeight="1" thickBot="1" x14ac:dyDescent="0.35">
      <c r="B20" s="94"/>
      <c r="C20" s="97"/>
      <c r="D20" s="97"/>
      <c r="E20" s="97"/>
      <c r="F20" s="97"/>
      <c r="G20" s="27" t="s">
        <v>228</v>
      </c>
      <c r="H20" s="76"/>
      <c r="I20" s="100"/>
      <c r="J20" s="73"/>
      <c r="K20" s="20" t="s">
        <v>1</v>
      </c>
      <c r="L20" s="11">
        <f>IF(AND(J18="Yes"),(L18/L19),"NA")</f>
        <v>0.9</v>
      </c>
      <c r="M20" s="56"/>
      <c r="N20" s="84"/>
      <c r="O20" s="85"/>
      <c r="P20" s="85"/>
      <c r="Q20" s="87"/>
      <c r="R20" s="107"/>
    </row>
    <row r="21" spans="2:32" ht="34.200000000000003" customHeight="1" thickBot="1" x14ac:dyDescent="0.35">
      <c r="B21" s="63"/>
      <c r="C21" s="63"/>
      <c r="D21" s="63"/>
      <c r="E21" s="63"/>
      <c r="F21" s="63"/>
      <c r="G21" s="63"/>
      <c r="H21" s="63"/>
      <c r="I21" s="63"/>
      <c r="J21" s="63"/>
      <c r="K21" s="63"/>
      <c r="L21" s="63"/>
      <c r="M21" s="63"/>
      <c r="N21" s="63"/>
      <c r="O21" s="63"/>
      <c r="P21" s="63"/>
      <c r="Q21" s="64"/>
      <c r="R21" s="107"/>
      <c r="S21" s="32"/>
      <c r="T21" s="32"/>
      <c r="U21" s="32"/>
      <c r="V21" s="32"/>
      <c r="W21" s="32"/>
      <c r="X21" s="32"/>
      <c r="Y21" s="32"/>
      <c r="Z21" s="32"/>
      <c r="AA21" s="32"/>
      <c r="AB21" s="32"/>
      <c r="AC21" s="32"/>
      <c r="AD21" s="32"/>
      <c r="AE21" s="32"/>
      <c r="AF21" s="32"/>
    </row>
    <row r="22" spans="2:32" s="30" customFormat="1" ht="34.200000000000003" customHeight="1" thickBot="1" x14ac:dyDescent="0.35">
      <c r="B22" s="68" t="s">
        <v>229</v>
      </c>
      <c r="C22" s="68" t="s">
        <v>229</v>
      </c>
      <c r="D22" s="65" t="s">
        <v>230</v>
      </c>
      <c r="E22" s="65" t="s">
        <v>231</v>
      </c>
      <c r="F22" s="65" t="s">
        <v>232</v>
      </c>
      <c r="G22" s="19" t="s">
        <v>324</v>
      </c>
      <c r="H22" s="80" t="s">
        <v>328</v>
      </c>
      <c r="I22" s="68">
        <v>1</v>
      </c>
      <c r="J22" s="71" t="s">
        <v>323</v>
      </c>
      <c r="K22" s="20" t="s">
        <v>0</v>
      </c>
      <c r="L22" s="37">
        <v>8</v>
      </c>
      <c r="M22" s="55">
        <f>IF((L24="NA"),"NA",((L24*10)))</f>
        <v>6.25</v>
      </c>
      <c r="N22" s="111">
        <f>IF(AND(J21="NO",J24="NO",J27="NO",J30="No",J33="No"),0,AVERAGE(M21:M35))</f>
        <v>4.625</v>
      </c>
      <c r="O22" s="114" t="s">
        <v>3</v>
      </c>
      <c r="P22" s="86">
        <v>0.2</v>
      </c>
      <c r="Q22" s="117">
        <f>+N22*P22</f>
        <v>0.92500000000000004</v>
      </c>
      <c r="R22" s="107"/>
      <c r="S22" s="29"/>
      <c r="T22" s="29"/>
      <c r="U22" s="29"/>
      <c r="V22" s="29"/>
      <c r="W22" s="29"/>
      <c r="X22" s="29"/>
      <c r="Y22" s="29"/>
      <c r="Z22" s="29"/>
      <c r="AA22" s="29"/>
      <c r="AB22" s="29"/>
      <c r="AC22" s="29"/>
      <c r="AD22" s="29"/>
      <c r="AE22" s="29"/>
      <c r="AF22" s="29"/>
    </row>
    <row r="23" spans="2:32" s="30" customFormat="1" ht="34.200000000000003" customHeight="1" thickBot="1" x14ac:dyDescent="0.35">
      <c r="B23" s="69"/>
      <c r="C23" s="69"/>
      <c r="D23" s="66"/>
      <c r="E23" s="66"/>
      <c r="F23" s="66"/>
      <c r="G23" s="31" t="s">
        <v>233</v>
      </c>
      <c r="H23" s="81"/>
      <c r="I23" s="69"/>
      <c r="J23" s="72"/>
      <c r="K23" s="20" t="s">
        <v>2</v>
      </c>
      <c r="L23" s="37">
        <v>5</v>
      </c>
      <c r="M23" s="55"/>
      <c r="N23" s="112"/>
      <c r="O23" s="115"/>
      <c r="P23" s="85"/>
      <c r="Q23" s="118"/>
      <c r="R23" s="107"/>
      <c r="S23" s="29"/>
      <c r="T23" s="29"/>
      <c r="U23" s="29"/>
      <c r="V23" s="29"/>
      <c r="W23" s="29"/>
      <c r="X23" s="29"/>
      <c r="Y23" s="29"/>
      <c r="Z23" s="29"/>
      <c r="AA23" s="29"/>
      <c r="AB23" s="29"/>
      <c r="AC23" s="29"/>
      <c r="AD23" s="29"/>
      <c r="AE23" s="29"/>
      <c r="AF23" s="29"/>
    </row>
    <row r="24" spans="2:32" s="30" customFormat="1" ht="34.200000000000003" customHeight="1" thickBot="1" x14ac:dyDescent="0.35">
      <c r="B24" s="69"/>
      <c r="C24" s="69"/>
      <c r="D24" s="67"/>
      <c r="E24" s="67"/>
      <c r="F24" s="67"/>
      <c r="G24" s="31" t="s">
        <v>234</v>
      </c>
      <c r="H24" s="76"/>
      <c r="I24" s="70"/>
      <c r="J24" s="73"/>
      <c r="K24" s="20" t="s">
        <v>1</v>
      </c>
      <c r="L24" s="11">
        <f>IF(AND(J22="Yes"),(L23/L22),"NA")</f>
        <v>0.625</v>
      </c>
      <c r="M24" s="56"/>
      <c r="N24" s="112"/>
      <c r="O24" s="115"/>
      <c r="P24" s="85"/>
      <c r="Q24" s="118"/>
      <c r="R24" s="107"/>
      <c r="S24" s="29"/>
      <c r="T24" s="29"/>
      <c r="U24" s="29"/>
      <c r="V24" s="29"/>
      <c r="W24" s="29"/>
      <c r="X24" s="29"/>
      <c r="Y24" s="29"/>
      <c r="Z24" s="29"/>
      <c r="AA24" s="29"/>
      <c r="AB24" s="29"/>
      <c r="AC24" s="29"/>
      <c r="AD24" s="29"/>
      <c r="AE24" s="29"/>
      <c r="AF24" s="29"/>
    </row>
    <row r="25" spans="2:32" s="30" customFormat="1" ht="34.200000000000003" customHeight="1" thickBot="1" x14ac:dyDescent="0.35">
      <c r="B25" s="69"/>
      <c r="C25" s="69"/>
      <c r="D25" s="65" t="s">
        <v>246</v>
      </c>
      <c r="E25" s="65" t="s">
        <v>235</v>
      </c>
      <c r="F25" s="65" t="s">
        <v>236</v>
      </c>
      <c r="G25" s="19" t="s">
        <v>7</v>
      </c>
      <c r="H25" s="80"/>
      <c r="I25" s="68">
        <v>1</v>
      </c>
      <c r="J25" s="71" t="s">
        <v>6</v>
      </c>
      <c r="K25" s="20" t="s">
        <v>0</v>
      </c>
      <c r="L25" s="37">
        <v>25</v>
      </c>
      <c r="M25" s="55" t="str">
        <f>IF((L27="NA"),"NA",((L27*10)))</f>
        <v>NA</v>
      </c>
      <c r="N25" s="112"/>
      <c r="O25" s="115"/>
      <c r="P25" s="85"/>
      <c r="Q25" s="118"/>
      <c r="R25" s="107"/>
      <c r="S25" s="29"/>
      <c r="T25" s="29"/>
      <c r="U25" s="29"/>
      <c r="V25" s="29"/>
      <c r="W25" s="29"/>
      <c r="X25" s="29"/>
      <c r="Y25" s="29"/>
      <c r="Z25" s="29"/>
      <c r="AA25" s="29"/>
      <c r="AB25" s="29"/>
      <c r="AC25" s="29"/>
      <c r="AD25" s="29"/>
      <c r="AE25" s="29"/>
      <c r="AF25" s="29"/>
    </row>
    <row r="26" spans="2:32" s="30" customFormat="1" ht="34.200000000000003" customHeight="1" thickBot="1" x14ac:dyDescent="0.35">
      <c r="B26" s="69"/>
      <c r="C26" s="69"/>
      <c r="D26" s="66"/>
      <c r="E26" s="66"/>
      <c r="F26" s="66"/>
      <c r="G26" s="31" t="s">
        <v>237</v>
      </c>
      <c r="H26" s="81"/>
      <c r="I26" s="69"/>
      <c r="J26" s="72"/>
      <c r="K26" s="20" t="s">
        <v>2</v>
      </c>
      <c r="L26" s="37">
        <v>25</v>
      </c>
      <c r="M26" s="55"/>
      <c r="N26" s="112"/>
      <c r="O26" s="115"/>
      <c r="P26" s="85"/>
      <c r="Q26" s="118"/>
      <c r="R26" s="107"/>
      <c r="S26" s="29"/>
      <c r="T26" s="29"/>
      <c r="U26" s="29"/>
      <c r="V26" s="29"/>
      <c r="W26" s="29"/>
      <c r="X26" s="29"/>
      <c r="Y26" s="29"/>
      <c r="Z26" s="29"/>
      <c r="AA26" s="29"/>
      <c r="AB26" s="29"/>
      <c r="AC26" s="29"/>
      <c r="AD26" s="29"/>
      <c r="AE26" s="29"/>
      <c r="AF26" s="29"/>
    </row>
    <row r="27" spans="2:32" s="30" customFormat="1" ht="34.200000000000003" customHeight="1" thickBot="1" x14ac:dyDescent="0.35">
      <c r="B27" s="69"/>
      <c r="C27" s="69"/>
      <c r="D27" s="67"/>
      <c r="E27" s="67"/>
      <c r="F27" s="67"/>
      <c r="G27" s="31" t="s">
        <v>238</v>
      </c>
      <c r="H27" s="76"/>
      <c r="I27" s="70"/>
      <c r="J27" s="73"/>
      <c r="K27" s="20" t="s">
        <v>1</v>
      </c>
      <c r="L27" s="11" t="str">
        <f>IF(AND(J25="Yes"),(L25/L26),"NA")</f>
        <v>NA</v>
      </c>
      <c r="M27" s="56"/>
      <c r="N27" s="112"/>
      <c r="O27" s="115"/>
      <c r="P27" s="85"/>
      <c r="Q27" s="118"/>
      <c r="R27" s="107"/>
      <c r="S27" s="29"/>
      <c r="T27" s="29"/>
      <c r="U27" s="29"/>
      <c r="V27" s="29"/>
      <c r="W27" s="29"/>
      <c r="X27" s="29"/>
      <c r="Y27" s="29"/>
      <c r="Z27" s="29"/>
      <c r="AA27" s="29"/>
      <c r="AB27" s="29"/>
      <c r="AC27" s="29"/>
      <c r="AD27" s="29"/>
      <c r="AE27" s="29"/>
      <c r="AF27" s="29"/>
    </row>
    <row r="28" spans="2:32" s="30" customFormat="1" ht="34.200000000000003" customHeight="1" thickBot="1" x14ac:dyDescent="0.35">
      <c r="B28" s="69"/>
      <c r="C28" s="69"/>
      <c r="D28" s="65" t="s">
        <v>247</v>
      </c>
      <c r="E28" s="65" t="s">
        <v>239</v>
      </c>
      <c r="F28" s="65" t="s">
        <v>240</v>
      </c>
      <c r="G28" s="31" t="s">
        <v>241</v>
      </c>
      <c r="H28" s="65"/>
      <c r="I28" s="68">
        <v>1</v>
      </c>
      <c r="J28" s="71" t="s">
        <v>6</v>
      </c>
      <c r="K28" s="20" t="s">
        <v>244</v>
      </c>
      <c r="L28" s="37">
        <v>25</v>
      </c>
      <c r="M28" s="55" t="str">
        <f>IF((L30="NA"),"NA",((L30*10)))</f>
        <v>NA</v>
      </c>
      <c r="N28" s="112"/>
      <c r="O28" s="115"/>
      <c r="P28" s="85"/>
      <c r="Q28" s="118"/>
      <c r="R28" s="107"/>
      <c r="S28" s="29"/>
      <c r="T28" s="29"/>
      <c r="U28" s="29"/>
      <c r="V28" s="29"/>
      <c r="W28" s="29"/>
      <c r="X28" s="29"/>
      <c r="Y28" s="29"/>
      <c r="Z28" s="29"/>
      <c r="AA28" s="29"/>
      <c r="AB28" s="29"/>
      <c r="AC28" s="29"/>
      <c r="AD28" s="29"/>
      <c r="AE28" s="29"/>
      <c r="AF28" s="29"/>
    </row>
    <row r="29" spans="2:32" s="30" customFormat="1" ht="69.599999999999994" customHeight="1" thickBot="1" x14ac:dyDescent="0.35">
      <c r="B29" s="69"/>
      <c r="C29" s="69"/>
      <c r="D29" s="66"/>
      <c r="E29" s="66"/>
      <c r="F29" s="66"/>
      <c r="G29" s="31" t="s">
        <v>242</v>
      </c>
      <c r="H29" s="66"/>
      <c r="I29" s="69"/>
      <c r="J29" s="72"/>
      <c r="K29" s="20" t="s">
        <v>245</v>
      </c>
      <c r="L29" s="37">
        <v>25</v>
      </c>
      <c r="M29" s="55"/>
      <c r="N29" s="112"/>
      <c r="O29" s="115"/>
      <c r="P29" s="85"/>
      <c r="Q29" s="118"/>
      <c r="R29" s="107"/>
      <c r="S29" s="29"/>
      <c r="T29" s="29"/>
      <c r="U29" s="29"/>
      <c r="V29" s="29"/>
      <c r="W29" s="29"/>
      <c r="X29" s="29"/>
      <c r="Y29" s="29"/>
      <c r="Z29" s="29"/>
      <c r="AA29" s="29"/>
      <c r="AB29" s="29"/>
      <c r="AC29" s="29"/>
      <c r="AD29" s="29"/>
      <c r="AE29" s="29"/>
      <c r="AF29" s="29"/>
    </row>
    <row r="30" spans="2:32" s="30" customFormat="1" ht="34.200000000000003" customHeight="1" thickBot="1" x14ac:dyDescent="0.35">
      <c r="B30" s="69"/>
      <c r="C30" s="69"/>
      <c r="D30" s="67"/>
      <c r="E30" s="67"/>
      <c r="F30" s="67"/>
      <c r="G30" s="31" t="s">
        <v>243</v>
      </c>
      <c r="H30" s="67"/>
      <c r="I30" s="70"/>
      <c r="J30" s="73"/>
      <c r="K30" s="20" t="s">
        <v>1</v>
      </c>
      <c r="L30" s="11" t="str">
        <f>IF(AND(J28="Yes"),(L28/L29),"NA")</f>
        <v>NA</v>
      </c>
      <c r="M30" s="56"/>
      <c r="N30" s="112"/>
      <c r="O30" s="115"/>
      <c r="P30" s="85"/>
      <c r="Q30" s="118"/>
      <c r="R30" s="107"/>
      <c r="S30" s="29"/>
      <c r="T30" s="29"/>
      <c r="U30" s="29"/>
      <c r="V30" s="29"/>
      <c r="W30" s="29"/>
      <c r="X30" s="29"/>
      <c r="Y30" s="29"/>
      <c r="Z30" s="29"/>
      <c r="AA30" s="29"/>
      <c r="AB30" s="29"/>
      <c r="AC30" s="29"/>
      <c r="AD30" s="29"/>
      <c r="AE30" s="29"/>
      <c r="AF30" s="29"/>
    </row>
    <row r="31" spans="2:32" s="30" customFormat="1" ht="34.950000000000003" customHeight="1" thickBot="1" x14ac:dyDescent="0.35">
      <c r="B31" s="69"/>
      <c r="C31" s="69"/>
      <c r="D31" s="65" t="s">
        <v>248</v>
      </c>
      <c r="E31" s="65" t="s">
        <v>249</v>
      </c>
      <c r="F31" s="65" t="s">
        <v>250</v>
      </c>
      <c r="G31" s="19" t="s">
        <v>7</v>
      </c>
      <c r="H31" s="80" t="s">
        <v>329</v>
      </c>
      <c r="I31" s="68">
        <v>1</v>
      </c>
      <c r="J31" s="71" t="s">
        <v>323</v>
      </c>
      <c r="K31" s="20" t="s">
        <v>0</v>
      </c>
      <c r="L31" s="37">
        <v>7</v>
      </c>
      <c r="M31" s="55">
        <f>IF((L33="NA"),"NA",((1-L33)*10))</f>
        <v>3.0000000000000004</v>
      </c>
      <c r="N31" s="112"/>
      <c r="O31" s="115"/>
      <c r="P31" s="85"/>
      <c r="Q31" s="118"/>
      <c r="R31" s="107"/>
      <c r="S31" s="29"/>
      <c r="T31" s="29"/>
      <c r="U31" s="29"/>
      <c r="V31" s="29"/>
      <c r="W31" s="29"/>
      <c r="X31" s="29"/>
      <c r="Y31" s="29"/>
      <c r="Z31" s="29"/>
      <c r="AA31" s="29"/>
      <c r="AB31" s="29"/>
      <c r="AC31" s="29"/>
      <c r="AD31" s="29"/>
      <c r="AE31" s="29"/>
      <c r="AF31" s="29"/>
    </row>
    <row r="32" spans="2:32" s="30" customFormat="1" ht="40.950000000000003" customHeight="1" thickBot="1" x14ac:dyDescent="0.35">
      <c r="B32" s="69"/>
      <c r="C32" s="69"/>
      <c r="D32" s="66"/>
      <c r="E32" s="66"/>
      <c r="F32" s="66"/>
      <c r="G32" s="31" t="s">
        <v>251</v>
      </c>
      <c r="H32" s="81"/>
      <c r="I32" s="69"/>
      <c r="J32" s="72"/>
      <c r="K32" s="20" t="s">
        <v>2</v>
      </c>
      <c r="L32" s="37">
        <v>10</v>
      </c>
      <c r="M32" s="55"/>
      <c r="N32" s="112"/>
      <c r="O32" s="115"/>
      <c r="P32" s="85"/>
      <c r="Q32" s="118"/>
      <c r="R32" s="107"/>
      <c r="S32" s="29"/>
      <c r="T32" s="29"/>
      <c r="U32" s="29"/>
      <c r="V32" s="29"/>
      <c r="W32" s="29"/>
      <c r="X32" s="29"/>
      <c r="Y32" s="29"/>
      <c r="Z32" s="29"/>
      <c r="AA32" s="29"/>
      <c r="AB32" s="29"/>
      <c r="AC32" s="29"/>
      <c r="AD32" s="29"/>
      <c r="AE32" s="29"/>
      <c r="AF32" s="29"/>
    </row>
    <row r="33" spans="2:32" s="30" customFormat="1" ht="36" customHeight="1" thickBot="1" x14ac:dyDescent="0.35">
      <c r="B33" s="69"/>
      <c r="C33" s="69"/>
      <c r="D33" s="67"/>
      <c r="E33" s="67"/>
      <c r="F33" s="67"/>
      <c r="G33" s="31" t="s">
        <v>252</v>
      </c>
      <c r="H33" s="76"/>
      <c r="I33" s="70"/>
      <c r="J33" s="73"/>
      <c r="K33" s="20" t="s">
        <v>1</v>
      </c>
      <c r="L33" s="11">
        <f>IF(AND(J31="Yes"),(L31/L32),"NA")</f>
        <v>0.7</v>
      </c>
      <c r="M33" s="56"/>
      <c r="N33" s="112"/>
      <c r="O33" s="115"/>
      <c r="P33" s="85"/>
      <c r="Q33" s="118"/>
      <c r="R33" s="107"/>
      <c r="S33" s="29"/>
      <c r="T33" s="29"/>
      <c r="U33" s="29"/>
      <c r="V33" s="29"/>
      <c r="W33" s="29"/>
      <c r="X33" s="29"/>
      <c r="Y33" s="29"/>
      <c r="Z33" s="29"/>
      <c r="AA33" s="29"/>
      <c r="AB33" s="29"/>
      <c r="AC33" s="29"/>
      <c r="AD33" s="29"/>
      <c r="AE33" s="29"/>
      <c r="AF33" s="29"/>
    </row>
    <row r="34" spans="2:32" s="30" customFormat="1" ht="29.4" customHeight="1" thickBot="1" x14ac:dyDescent="0.35">
      <c r="B34" s="69"/>
      <c r="C34" s="69"/>
      <c r="D34" s="65" t="s">
        <v>253</v>
      </c>
      <c r="E34" s="65" t="s">
        <v>254</v>
      </c>
      <c r="F34" s="65" t="s">
        <v>255</v>
      </c>
      <c r="G34" s="31" t="s">
        <v>7</v>
      </c>
      <c r="H34" s="65"/>
      <c r="I34" s="68">
        <v>1</v>
      </c>
      <c r="J34" s="71" t="s">
        <v>6</v>
      </c>
      <c r="K34" s="20" t="s">
        <v>0</v>
      </c>
      <c r="L34" s="37">
        <v>15</v>
      </c>
      <c r="M34" s="55" t="str">
        <f>IF((L36="NA"),"NA",((L36*10)))</f>
        <v>NA</v>
      </c>
      <c r="N34" s="112"/>
      <c r="O34" s="115"/>
      <c r="P34" s="85"/>
      <c r="Q34" s="118"/>
      <c r="R34" s="107"/>
      <c r="S34" s="29"/>
      <c r="T34" s="29"/>
      <c r="U34" s="29"/>
      <c r="V34" s="29"/>
      <c r="W34" s="29"/>
      <c r="X34" s="29"/>
      <c r="Y34" s="29"/>
      <c r="Z34" s="29"/>
      <c r="AA34" s="29"/>
      <c r="AB34" s="29"/>
      <c r="AC34" s="29"/>
      <c r="AD34" s="29"/>
      <c r="AE34" s="29"/>
      <c r="AF34" s="29"/>
    </row>
    <row r="35" spans="2:32" s="30" customFormat="1" ht="26.4" customHeight="1" thickBot="1" x14ac:dyDescent="0.35">
      <c r="B35" s="69"/>
      <c r="C35" s="69"/>
      <c r="D35" s="66"/>
      <c r="E35" s="66"/>
      <c r="F35" s="66"/>
      <c r="G35" s="31" t="s">
        <v>256</v>
      </c>
      <c r="H35" s="66"/>
      <c r="I35" s="69"/>
      <c r="J35" s="72"/>
      <c r="K35" s="20" t="s">
        <v>2</v>
      </c>
      <c r="L35" s="37">
        <v>20</v>
      </c>
      <c r="M35" s="55"/>
      <c r="N35" s="112"/>
      <c r="O35" s="115"/>
      <c r="P35" s="85"/>
      <c r="Q35" s="118"/>
      <c r="R35" s="107"/>
      <c r="S35" s="29"/>
      <c r="T35" s="29"/>
      <c r="U35" s="29"/>
      <c r="V35" s="29"/>
      <c r="W35" s="29"/>
      <c r="X35" s="29"/>
      <c r="Y35" s="29"/>
      <c r="Z35" s="29"/>
      <c r="AA35" s="29"/>
      <c r="AB35" s="29"/>
      <c r="AC35" s="29"/>
      <c r="AD35" s="29"/>
      <c r="AE35" s="29"/>
      <c r="AF35" s="29"/>
    </row>
    <row r="36" spans="2:32" s="30" customFormat="1" ht="21" customHeight="1" thickBot="1" x14ac:dyDescent="0.35">
      <c r="B36" s="70"/>
      <c r="C36" s="70"/>
      <c r="D36" s="67"/>
      <c r="E36" s="67"/>
      <c r="F36" s="67"/>
      <c r="G36" s="31" t="s">
        <v>257</v>
      </c>
      <c r="H36" s="67"/>
      <c r="I36" s="70"/>
      <c r="J36" s="73"/>
      <c r="K36" s="20" t="s">
        <v>1</v>
      </c>
      <c r="L36" s="11" t="str">
        <f>IF(AND(J34="Yes"),((L34/L35)),"NA")</f>
        <v>NA</v>
      </c>
      <c r="M36" s="56"/>
      <c r="N36" s="113"/>
      <c r="O36" s="116"/>
      <c r="P36" s="85"/>
      <c r="Q36" s="119"/>
      <c r="R36" s="107"/>
      <c r="S36" s="29"/>
      <c r="T36" s="29"/>
      <c r="U36" s="29"/>
      <c r="V36" s="29"/>
      <c r="W36" s="29"/>
      <c r="X36" s="29"/>
      <c r="Y36" s="29"/>
      <c r="Z36" s="29"/>
      <c r="AA36" s="29"/>
      <c r="AB36" s="29"/>
      <c r="AC36" s="29"/>
      <c r="AD36" s="29"/>
      <c r="AE36" s="29"/>
      <c r="AF36" s="29"/>
    </row>
    <row r="37" spans="2:32" ht="34.200000000000003" customHeight="1" thickBot="1" x14ac:dyDescent="0.35">
      <c r="B37" s="63"/>
      <c r="C37" s="63"/>
      <c r="D37" s="63"/>
      <c r="E37" s="63"/>
      <c r="F37" s="63"/>
      <c r="G37" s="63"/>
      <c r="H37" s="63"/>
      <c r="I37" s="63"/>
      <c r="J37" s="63"/>
      <c r="K37" s="63"/>
      <c r="L37" s="63"/>
      <c r="M37" s="63"/>
      <c r="N37" s="63"/>
      <c r="O37" s="63"/>
      <c r="P37" s="63"/>
      <c r="Q37" s="64"/>
      <c r="R37" s="107"/>
      <c r="S37" s="32"/>
      <c r="T37" s="32"/>
      <c r="U37" s="32"/>
      <c r="V37" s="32"/>
      <c r="W37" s="32"/>
      <c r="X37" s="32"/>
      <c r="Y37" s="32"/>
      <c r="Z37" s="32"/>
      <c r="AA37" s="32"/>
      <c r="AB37" s="32"/>
      <c r="AC37" s="32"/>
      <c r="AD37" s="32"/>
      <c r="AE37" s="32"/>
      <c r="AF37" s="32"/>
    </row>
    <row r="38" spans="2:32" s="30" customFormat="1" ht="34.200000000000003" customHeight="1" thickBot="1" x14ac:dyDescent="0.35">
      <c r="B38" s="68" t="s">
        <v>258</v>
      </c>
      <c r="C38" s="68" t="s">
        <v>264</v>
      </c>
      <c r="D38" s="65" t="s">
        <v>259</v>
      </c>
      <c r="E38" s="65" t="s">
        <v>260</v>
      </c>
      <c r="F38" s="65" t="s">
        <v>263</v>
      </c>
      <c r="G38" s="19" t="s">
        <v>7</v>
      </c>
      <c r="H38" s="80" t="s">
        <v>330</v>
      </c>
      <c r="I38" s="68">
        <v>1</v>
      </c>
      <c r="J38" s="71" t="s">
        <v>323</v>
      </c>
      <c r="K38" s="20" t="s">
        <v>0</v>
      </c>
      <c r="L38" s="37">
        <v>20</v>
      </c>
      <c r="M38" s="55">
        <f>IF((L40="NA"),"NA",((L40*10)))</f>
        <v>8</v>
      </c>
      <c r="N38" s="111">
        <f>IF(AND(J38="NO",J41="NO",J44="NO",J47="No",J50="No",J53="No",J56="No",J59="No"),0,AVERAGE(M38:M61))</f>
        <v>5.5</v>
      </c>
      <c r="O38" s="114" t="s">
        <v>301</v>
      </c>
      <c r="P38" s="86">
        <v>0.1</v>
      </c>
      <c r="Q38" s="120">
        <f>+N38*P38</f>
        <v>0.55000000000000004</v>
      </c>
      <c r="R38" s="107"/>
      <c r="S38" s="29"/>
      <c r="T38" s="29"/>
      <c r="U38" s="29"/>
      <c r="V38" s="29"/>
      <c r="W38" s="29"/>
      <c r="X38" s="29"/>
      <c r="Y38" s="29"/>
      <c r="Z38" s="29"/>
      <c r="AA38" s="29"/>
      <c r="AB38" s="29"/>
      <c r="AC38" s="29"/>
      <c r="AD38" s="29"/>
      <c r="AE38" s="29"/>
      <c r="AF38" s="29"/>
    </row>
    <row r="39" spans="2:32" s="30" customFormat="1" ht="34.200000000000003" customHeight="1" thickBot="1" x14ac:dyDescent="0.35">
      <c r="B39" s="69"/>
      <c r="C39" s="69"/>
      <c r="D39" s="66"/>
      <c r="E39" s="66"/>
      <c r="F39" s="66"/>
      <c r="G39" s="31" t="s">
        <v>261</v>
      </c>
      <c r="H39" s="81"/>
      <c r="I39" s="69"/>
      <c r="J39" s="72"/>
      <c r="K39" s="20" t="s">
        <v>2</v>
      </c>
      <c r="L39" s="37">
        <v>25</v>
      </c>
      <c r="M39" s="55"/>
      <c r="N39" s="112"/>
      <c r="O39" s="115"/>
      <c r="P39" s="85"/>
      <c r="Q39" s="121"/>
      <c r="R39" s="107"/>
      <c r="S39" s="29"/>
      <c r="T39" s="29"/>
      <c r="U39" s="29"/>
      <c r="V39" s="29"/>
      <c r="W39" s="29"/>
      <c r="X39" s="29"/>
      <c r="Y39" s="29"/>
      <c r="Z39" s="29"/>
      <c r="AA39" s="29"/>
      <c r="AB39" s="29"/>
      <c r="AC39" s="29"/>
      <c r="AD39" s="29"/>
      <c r="AE39" s="29"/>
      <c r="AF39" s="29"/>
    </row>
    <row r="40" spans="2:32" s="30" customFormat="1" ht="34.200000000000003" customHeight="1" thickBot="1" x14ac:dyDescent="0.35">
      <c r="B40" s="69"/>
      <c r="C40" s="70"/>
      <c r="D40" s="67"/>
      <c r="E40" s="67"/>
      <c r="F40" s="67"/>
      <c r="G40" s="31" t="s">
        <v>262</v>
      </c>
      <c r="H40" s="76"/>
      <c r="I40" s="70"/>
      <c r="J40" s="73"/>
      <c r="K40" s="20" t="s">
        <v>1</v>
      </c>
      <c r="L40" s="11">
        <f>IF(AND(J38="Yes"),(L38/L39),"NA")</f>
        <v>0.8</v>
      </c>
      <c r="M40" s="56"/>
      <c r="N40" s="112"/>
      <c r="O40" s="115"/>
      <c r="P40" s="85"/>
      <c r="Q40" s="121"/>
      <c r="R40" s="107"/>
      <c r="S40" s="29"/>
      <c r="T40" s="29"/>
      <c r="U40" s="29"/>
      <c r="V40" s="29"/>
      <c r="W40" s="29"/>
      <c r="X40" s="29"/>
      <c r="Y40" s="29"/>
      <c r="Z40" s="29"/>
      <c r="AA40" s="29"/>
      <c r="AB40" s="29"/>
      <c r="AC40" s="29"/>
      <c r="AD40" s="29"/>
      <c r="AE40" s="29"/>
      <c r="AF40" s="29"/>
    </row>
    <row r="41" spans="2:32" s="30" customFormat="1" ht="34.200000000000003" customHeight="1" thickBot="1" x14ac:dyDescent="0.35">
      <c r="B41" s="69"/>
      <c r="C41" s="68" t="s">
        <v>265</v>
      </c>
      <c r="D41" s="65" t="s">
        <v>268</v>
      </c>
      <c r="E41" s="65" t="s">
        <v>269</v>
      </c>
      <c r="F41" s="65" t="s">
        <v>270</v>
      </c>
      <c r="G41" s="19" t="s">
        <v>7</v>
      </c>
      <c r="H41" s="80" t="s">
        <v>331</v>
      </c>
      <c r="I41" s="68">
        <v>1</v>
      </c>
      <c r="J41" s="71" t="s">
        <v>323</v>
      </c>
      <c r="K41" s="20" t="s">
        <v>0</v>
      </c>
      <c r="L41" s="37">
        <v>3</v>
      </c>
      <c r="M41" s="55">
        <f>IF((L43="NA"),"NA",((L43*10)))</f>
        <v>3</v>
      </c>
      <c r="N41" s="112"/>
      <c r="O41" s="115"/>
      <c r="P41" s="85"/>
      <c r="Q41" s="121"/>
      <c r="R41" s="107"/>
      <c r="S41" s="29"/>
      <c r="T41" s="29"/>
      <c r="U41" s="29"/>
      <c r="V41" s="29"/>
      <c r="W41" s="29"/>
      <c r="X41" s="29"/>
      <c r="Y41" s="29"/>
      <c r="Z41" s="29"/>
      <c r="AA41" s="29"/>
      <c r="AB41" s="29"/>
      <c r="AC41" s="29"/>
      <c r="AD41" s="29"/>
      <c r="AE41" s="29"/>
      <c r="AF41" s="29"/>
    </row>
    <row r="42" spans="2:32" s="30" customFormat="1" ht="34.200000000000003" customHeight="1" thickBot="1" x14ac:dyDescent="0.35">
      <c r="B42" s="69"/>
      <c r="C42" s="69"/>
      <c r="D42" s="66"/>
      <c r="E42" s="66"/>
      <c r="F42" s="66"/>
      <c r="G42" s="31" t="s">
        <v>266</v>
      </c>
      <c r="H42" s="81"/>
      <c r="I42" s="69"/>
      <c r="J42" s="72"/>
      <c r="K42" s="20" t="s">
        <v>2</v>
      </c>
      <c r="L42" s="37">
        <v>10</v>
      </c>
      <c r="M42" s="55"/>
      <c r="N42" s="112"/>
      <c r="O42" s="115"/>
      <c r="P42" s="85"/>
      <c r="Q42" s="121"/>
      <c r="R42" s="107"/>
      <c r="S42" s="29"/>
      <c r="T42" s="29"/>
      <c r="U42" s="29"/>
      <c r="V42" s="29"/>
      <c r="W42" s="29"/>
      <c r="X42" s="29"/>
      <c r="Y42" s="29"/>
      <c r="Z42" s="29"/>
      <c r="AA42" s="29"/>
      <c r="AB42" s="29"/>
      <c r="AC42" s="29"/>
      <c r="AD42" s="29"/>
      <c r="AE42" s="29"/>
      <c r="AF42" s="29"/>
    </row>
    <row r="43" spans="2:32" s="30" customFormat="1" ht="34.200000000000003" customHeight="1" thickBot="1" x14ac:dyDescent="0.35">
      <c r="B43" s="69"/>
      <c r="C43" s="69"/>
      <c r="D43" s="67"/>
      <c r="E43" s="67"/>
      <c r="F43" s="67"/>
      <c r="G43" s="31" t="s">
        <v>267</v>
      </c>
      <c r="H43" s="76"/>
      <c r="I43" s="70"/>
      <c r="J43" s="73"/>
      <c r="K43" s="20" t="s">
        <v>1</v>
      </c>
      <c r="L43" s="11">
        <f>IF(AND(J41="Yes"),(L41/L42),"NA")</f>
        <v>0.3</v>
      </c>
      <c r="M43" s="56"/>
      <c r="N43" s="112"/>
      <c r="O43" s="115"/>
      <c r="P43" s="85"/>
      <c r="Q43" s="121"/>
      <c r="R43" s="107"/>
      <c r="S43" s="29"/>
      <c r="T43" s="29"/>
      <c r="U43" s="29"/>
      <c r="V43" s="29"/>
      <c r="W43" s="29"/>
      <c r="X43" s="29"/>
      <c r="Y43" s="29"/>
      <c r="Z43" s="29"/>
      <c r="AA43" s="29"/>
      <c r="AB43" s="29"/>
      <c r="AC43" s="29"/>
      <c r="AD43" s="29"/>
      <c r="AE43" s="29"/>
      <c r="AF43" s="29"/>
    </row>
    <row r="44" spans="2:32" s="30" customFormat="1" ht="34.200000000000003" customHeight="1" thickBot="1" x14ac:dyDescent="0.35">
      <c r="B44" s="69"/>
      <c r="C44" s="69"/>
      <c r="D44" s="65" t="s">
        <v>272</v>
      </c>
      <c r="E44" s="65" t="s">
        <v>271</v>
      </c>
      <c r="F44" s="65" t="s">
        <v>273</v>
      </c>
      <c r="G44" s="19" t="s">
        <v>7</v>
      </c>
      <c r="H44" s="80"/>
      <c r="I44" s="68">
        <v>1</v>
      </c>
      <c r="J44" s="71" t="s">
        <v>6</v>
      </c>
      <c r="K44" s="20" t="s">
        <v>0</v>
      </c>
      <c r="L44" s="37">
        <v>10</v>
      </c>
      <c r="M44" s="55" t="str">
        <f>IF((L46="NA"),"NA",((L46*10)))</f>
        <v>NA</v>
      </c>
      <c r="N44" s="112"/>
      <c r="O44" s="115"/>
      <c r="P44" s="85"/>
      <c r="Q44" s="121"/>
      <c r="R44" s="107"/>
      <c r="S44" s="29"/>
      <c r="T44" s="29"/>
      <c r="U44" s="29"/>
      <c r="V44" s="29"/>
      <c r="W44" s="29"/>
      <c r="X44" s="29"/>
      <c r="Y44" s="29"/>
      <c r="Z44" s="29"/>
      <c r="AA44" s="29"/>
      <c r="AB44" s="29"/>
      <c r="AC44" s="29"/>
      <c r="AD44" s="29"/>
      <c r="AE44" s="29"/>
      <c r="AF44" s="29"/>
    </row>
    <row r="45" spans="2:32" s="30" customFormat="1" ht="34.200000000000003" customHeight="1" thickBot="1" x14ac:dyDescent="0.35">
      <c r="B45" s="69"/>
      <c r="C45" s="69"/>
      <c r="D45" s="66"/>
      <c r="E45" s="66"/>
      <c r="F45" s="66"/>
      <c r="G45" s="31" t="s">
        <v>274</v>
      </c>
      <c r="H45" s="81"/>
      <c r="I45" s="69"/>
      <c r="J45" s="72"/>
      <c r="K45" s="20" t="s">
        <v>2</v>
      </c>
      <c r="L45" s="37">
        <v>10</v>
      </c>
      <c r="M45" s="55"/>
      <c r="N45" s="112"/>
      <c r="O45" s="115"/>
      <c r="P45" s="85"/>
      <c r="Q45" s="121"/>
      <c r="R45" s="107"/>
      <c r="S45" s="29"/>
      <c r="T45" s="29"/>
      <c r="U45" s="29"/>
      <c r="V45" s="29"/>
      <c r="W45" s="29"/>
      <c r="X45" s="29"/>
      <c r="Y45" s="29"/>
      <c r="Z45" s="29"/>
      <c r="AA45" s="29"/>
      <c r="AB45" s="29"/>
      <c r="AC45" s="29"/>
      <c r="AD45" s="29"/>
      <c r="AE45" s="29"/>
      <c r="AF45" s="29"/>
    </row>
    <row r="46" spans="2:32" s="30" customFormat="1" ht="34.200000000000003" customHeight="1" thickBot="1" x14ac:dyDescent="0.35">
      <c r="B46" s="69"/>
      <c r="C46" s="69"/>
      <c r="D46" s="67"/>
      <c r="E46" s="67"/>
      <c r="F46" s="67"/>
      <c r="G46" s="31" t="s">
        <v>275</v>
      </c>
      <c r="H46" s="76"/>
      <c r="I46" s="70"/>
      <c r="J46" s="73"/>
      <c r="K46" s="20" t="s">
        <v>1</v>
      </c>
      <c r="L46" s="11" t="str">
        <f>IF(AND(J44="Yes"),(L44/L45),"NA")</f>
        <v>NA</v>
      </c>
      <c r="M46" s="56"/>
      <c r="N46" s="112"/>
      <c r="O46" s="115"/>
      <c r="P46" s="85"/>
      <c r="Q46" s="121"/>
      <c r="R46" s="107"/>
      <c r="S46" s="29"/>
      <c r="T46" s="29"/>
      <c r="U46" s="29"/>
      <c r="V46" s="29"/>
      <c r="W46" s="29"/>
      <c r="X46" s="29"/>
      <c r="Y46" s="29"/>
      <c r="Z46" s="29"/>
      <c r="AA46" s="29"/>
      <c r="AB46" s="29"/>
      <c r="AC46" s="29"/>
      <c r="AD46" s="29"/>
      <c r="AE46" s="29"/>
      <c r="AF46" s="29"/>
    </row>
    <row r="47" spans="2:32" s="30" customFormat="1" ht="34.200000000000003" customHeight="1" thickBot="1" x14ac:dyDescent="0.35">
      <c r="B47" s="69"/>
      <c r="C47" s="69"/>
      <c r="D47" s="65" t="s">
        <v>276</v>
      </c>
      <c r="E47" s="65" t="s">
        <v>277</v>
      </c>
      <c r="F47" s="65" t="s">
        <v>278</v>
      </c>
      <c r="G47" s="19" t="s">
        <v>7</v>
      </c>
      <c r="H47" s="80"/>
      <c r="I47" s="68">
        <v>1</v>
      </c>
      <c r="J47" s="71" t="s">
        <v>6</v>
      </c>
      <c r="K47" s="20" t="s">
        <v>0</v>
      </c>
      <c r="L47" s="37">
        <v>10</v>
      </c>
      <c r="M47" s="55" t="str">
        <f>IF((L49="NA"),"NA",((1-L49)*10))</f>
        <v>NA</v>
      </c>
      <c r="N47" s="112"/>
      <c r="O47" s="115"/>
      <c r="P47" s="85"/>
      <c r="Q47" s="121"/>
      <c r="R47" s="107"/>
      <c r="S47" s="29"/>
      <c r="T47" s="29"/>
      <c r="U47" s="29"/>
      <c r="V47" s="29"/>
      <c r="W47" s="29"/>
      <c r="X47" s="29"/>
      <c r="Y47" s="29"/>
      <c r="Z47" s="29"/>
      <c r="AA47" s="29"/>
      <c r="AB47" s="29"/>
      <c r="AC47" s="29"/>
      <c r="AD47" s="29"/>
      <c r="AE47" s="29"/>
      <c r="AF47" s="29"/>
    </row>
    <row r="48" spans="2:32" s="30" customFormat="1" ht="34.200000000000003" customHeight="1" thickBot="1" x14ac:dyDescent="0.35">
      <c r="B48" s="69"/>
      <c r="C48" s="69"/>
      <c r="D48" s="66"/>
      <c r="E48" s="66"/>
      <c r="F48" s="66"/>
      <c r="G48" s="31" t="s">
        <v>279</v>
      </c>
      <c r="H48" s="81"/>
      <c r="I48" s="69"/>
      <c r="J48" s="72"/>
      <c r="K48" s="20" t="s">
        <v>2</v>
      </c>
      <c r="L48" s="37">
        <v>10</v>
      </c>
      <c r="M48" s="55"/>
      <c r="N48" s="112"/>
      <c r="O48" s="115"/>
      <c r="P48" s="85"/>
      <c r="Q48" s="121"/>
      <c r="R48" s="107"/>
      <c r="S48" s="29"/>
      <c r="T48" s="29"/>
      <c r="U48" s="29"/>
      <c r="V48" s="29"/>
      <c r="W48" s="29"/>
      <c r="X48" s="29"/>
      <c r="Y48" s="29"/>
      <c r="Z48" s="29"/>
      <c r="AA48" s="29"/>
      <c r="AB48" s="29"/>
      <c r="AC48" s="29"/>
      <c r="AD48" s="29"/>
      <c r="AE48" s="29"/>
      <c r="AF48" s="29"/>
    </row>
    <row r="49" spans="2:32" s="30" customFormat="1" ht="34.200000000000003" customHeight="1" thickBot="1" x14ac:dyDescent="0.35">
      <c r="B49" s="69"/>
      <c r="C49" s="69"/>
      <c r="D49" s="67"/>
      <c r="E49" s="67"/>
      <c r="F49" s="67"/>
      <c r="G49" s="31" t="s">
        <v>280</v>
      </c>
      <c r="H49" s="76"/>
      <c r="I49" s="70"/>
      <c r="J49" s="73"/>
      <c r="K49" s="20" t="s">
        <v>1</v>
      </c>
      <c r="L49" s="11" t="str">
        <f>IF(AND(J47="Yes"),(L47/L48),"NA")</f>
        <v>NA</v>
      </c>
      <c r="M49" s="56"/>
      <c r="N49" s="112"/>
      <c r="O49" s="115"/>
      <c r="P49" s="85"/>
      <c r="Q49" s="121"/>
      <c r="R49" s="107"/>
      <c r="S49" s="29"/>
      <c r="T49" s="29"/>
      <c r="U49" s="29"/>
      <c r="V49" s="29"/>
      <c r="W49" s="29"/>
      <c r="X49" s="29"/>
      <c r="Y49" s="29"/>
      <c r="Z49" s="29"/>
      <c r="AA49" s="29"/>
      <c r="AB49" s="29"/>
      <c r="AC49" s="29"/>
      <c r="AD49" s="29"/>
      <c r="AE49" s="29"/>
      <c r="AF49" s="29"/>
    </row>
    <row r="50" spans="2:32" s="30" customFormat="1" ht="34.200000000000003" customHeight="1" thickBot="1" x14ac:dyDescent="0.35">
      <c r="B50" s="69"/>
      <c r="C50" s="69"/>
      <c r="D50" s="65" t="s">
        <v>281</v>
      </c>
      <c r="E50" s="65" t="s">
        <v>282</v>
      </c>
      <c r="F50" s="65" t="s">
        <v>283</v>
      </c>
      <c r="G50" s="19" t="s">
        <v>7</v>
      </c>
      <c r="H50" s="80"/>
      <c r="I50" s="68">
        <v>1</v>
      </c>
      <c r="J50" s="71" t="s">
        <v>6</v>
      </c>
      <c r="K50" s="20" t="s">
        <v>0</v>
      </c>
      <c r="L50" s="37">
        <v>20</v>
      </c>
      <c r="M50" s="55" t="str">
        <f>IF((L52="NA"),"NA",((L52*10)))</f>
        <v>NA</v>
      </c>
      <c r="N50" s="112"/>
      <c r="O50" s="115"/>
      <c r="P50" s="85"/>
      <c r="Q50" s="121"/>
      <c r="R50" s="107"/>
      <c r="S50" s="29"/>
      <c r="T50" s="29"/>
      <c r="U50" s="29"/>
      <c r="V50" s="29"/>
      <c r="W50" s="29"/>
      <c r="X50" s="29"/>
      <c r="Y50" s="29"/>
      <c r="Z50" s="29"/>
      <c r="AA50" s="29"/>
      <c r="AB50" s="29"/>
      <c r="AC50" s="29"/>
      <c r="AD50" s="29"/>
      <c r="AE50" s="29"/>
      <c r="AF50" s="29"/>
    </row>
    <row r="51" spans="2:32" s="30" customFormat="1" ht="34.200000000000003" customHeight="1" thickBot="1" x14ac:dyDescent="0.35">
      <c r="B51" s="69"/>
      <c r="C51" s="69"/>
      <c r="D51" s="66"/>
      <c r="E51" s="66"/>
      <c r="F51" s="66"/>
      <c r="G51" s="31" t="s">
        <v>284</v>
      </c>
      <c r="H51" s="81"/>
      <c r="I51" s="69"/>
      <c r="J51" s="72"/>
      <c r="K51" s="20" t="s">
        <v>2</v>
      </c>
      <c r="L51" s="37">
        <v>25</v>
      </c>
      <c r="M51" s="55"/>
      <c r="N51" s="112"/>
      <c r="O51" s="115"/>
      <c r="P51" s="85"/>
      <c r="Q51" s="121"/>
      <c r="R51" s="107"/>
      <c r="S51" s="29"/>
      <c r="T51" s="29"/>
      <c r="U51" s="29"/>
      <c r="V51" s="29"/>
      <c r="W51" s="29"/>
      <c r="X51" s="29"/>
      <c r="Y51" s="29"/>
      <c r="Z51" s="29"/>
      <c r="AA51" s="29"/>
      <c r="AB51" s="29"/>
      <c r="AC51" s="29"/>
      <c r="AD51" s="29"/>
      <c r="AE51" s="29"/>
      <c r="AF51" s="29"/>
    </row>
    <row r="52" spans="2:32" s="30" customFormat="1" ht="34.200000000000003" customHeight="1" thickBot="1" x14ac:dyDescent="0.35">
      <c r="B52" s="69"/>
      <c r="C52" s="70"/>
      <c r="D52" s="67"/>
      <c r="E52" s="67"/>
      <c r="F52" s="67"/>
      <c r="G52" s="31" t="s">
        <v>285</v>
      </c>
      <c r="H52" s="76"/>
      <c r="I52" s="70"/>
      <c r="J52" s="73"/>
      <c r="K52" s="20" t="s">
        <v>1</v>
      </c>
      <c r="L52" s="11" t="str">
        <f>IF(AND(J50="Yes"),(L50/L51),"NA")</f>
        <v>NA</v>
      </c>
      <c r="M52" s="56"/>
      <c r="N52" s="112"/>
      <c r="O52" s="115"/>
      <c r="P52" s="85"/>
      <c r="Q52" s="121"/>
      <c r="R52" s="107"/>
      <c r="S52" s="29"/>
      <c r="T52" s="29"/>
      <c r="U52" s="29"/>
      <c r="V52" s="29"/>
      <c r="W52" s="29"/>
      <c r="X52" s="29"/>
      <c r="Y52" s="29"/>
      <c r="Z52" s="29"/>
      <c r="AA52" s="29"/>
      <c r="AB52" s="29"/>
      <c r="AC52" s="29"/>
      <c r="AD52" s="29"/>
      <c r="AE52" s="29"/>
      <c r="AF52" s="29"/>
    </row>
    <row r="53" spans="2:32" s="30" customFormat="1" ht="34.200000000000003" customHeight="1" thickBot="1" x14ac:dyDescent="0.35">
      <c r="B53" s="69"/>
      <c r="C53" s="68" t="s">
        <v>286</v>
      </c>
      <c r="D53" s="65" t="s">
        <v>287</v>
      </c>
      <c r="E53" s="65" t="s">
        <v>288</v>
      </c>
      <c r="F53" s="65" t="s">
        <v>295</v>
      </c>
      <c r="G53" s="19" t="s">
        <v>7</v>
      </c>
      <c r="H53" s="80"/>
      <c r="I53" s="68">
        <v>1</v>
      </c>
      <c r="J53" s="71" t="s">
        <v>6</v>
      </c>
      <c r="K53" s="20" t="s">
        <v>0</v>
      </c>
      <c r="L53" s="37">
        <v>10</v>
      </c>
      <c r="M53" s="55" t="str">
        <f>IF((L55="NA"),"NA",((L55*10)))</f>
        <v>NA</v>
      </c>
      <c r="N53" s="112"/>
      <c r="O53" s="115"/>
      <c r="P53" s="85"/>
      <c r="Q53" s="121"/>
      <c r="R53" s="107"/>
      <c r="S53" s="29"/>
      <c r="T53" s="29"/>
      <c r="U53" s="29"/>
      <c r="V53" s="29"/>
      <c r="W53" s="29"/>
      <c r="X53" s="29"/>
      <c r="Y53" s="29"/>
      <c r="Z53" s="29"/>
      <c r="AA53" s="29"/>
      <c r="AB53" s="29"/>
      <c r="AC53" s="29"/>
      <c r="AD53" s="29"/>
      <c r="AE53" s="29"/>
      <c r="AF53" s="29"/>
    </row>
    <row r="54" spans="2:32" s="30" customFormat="1" ht="34.200000000000003" customHeight="1" thickBot="1" x14ac:dyDescent="0.35">
      <c r="B54" s="69"/>
      <c r="C54" s="69"/>
      <c r="D54" s="66"/>
      <c r="E54" s="66"/>
      <c r="F54" s="66"/>
      <c r="G54" s="31" t="s">
        <v>289</v>
      </c>
      <c r="H54" s="81"/>
      <c r="I54" s="69"/>
      <c r="J54" s="72"/>
      <c r="K54" s="20" t="s">
        <v>2</v>
      </c>
      <c r="L54" s="37">
        <v>10</v>
      </c>
      <c r="M54" s="55"/>
      <c r="N54" s="112"/>
      <c r="O54" s="115"/>
      <c r="P54" s="85"/>
      <c r="Q54" s="121"/>
      <c r="R54" s="107"/>
      <c r="S54" s="29"/>
      <c r="T54" s="29"/>
      <c r="U54" s="29"/>
      <c r="V54" s="29"/>
      <c r="W54" s="29"/>
      <c r="X54" s="29"/>
      <c r="Y54" s="29"/>
      <c r="Z54" s="29"/>
      <c r="AA54" s="29"/>
      <c r="AB54" s="29"/>
      <c r="AC54" s="29"/>
      <c r="AD54" s="29"/>
      <c r="AE54" s="29"/>
      <c r="AF54" s="29"/>
    </row>
    <row r="55" spans="2:32" s="30" customFormat="1" ht="34.200000000000003" customHeight="1" thickBot="1" x14ac:dyDescent="0.35">
      <c r="B55" s="69"/>
      <c r="C55" s="70"/>
      <c r="D55" s="67"/>
      <c r="E55" s="67"/>
      <c r="F55" s="67"/>
      <c r="G55" s="31" t="s">
        <v>262</v>
      </c>
      <c r="H55" s="76"/>
      <c r="I55" s="70"/>
      <c r="J55" s="73"/>
      <c r="K55" s="20" t="s">
        <v>1</v>
      </c>
      <c r="L55" s="11" t="str">
        <f>IF(AND(J53="Yes"),(L53/L54),"NA")</f>
        <v>NA</v>
      </c>
      <c r="M55" s="56"/>
      <c r="N55" s="112"/>
      <c r="O55" s="115"/>
      <c r="P55" s="85"/>
      <c r="Q55" s="121"/>
      <c r="R55" s="107"/>
      <c r="S55" s="29"/>
      <c r="T55" s="29"/>
      <c r="U55" s="29"/>
      <c r="V55" s="29"/>
      <c r="W55" s="29"/>
      <c r="X55" s="29"/>
      <c r="Y55" s="29"/>
      <c r="Z55" s="29"/>
      <c r="AA55" s="29"/>
      <c r="AB55" s="29"/>
      <c r="AC55" s="29"/>
      <c r="AD55" s="29"/>
      <c r="AE55" s="29"/>
      <c r="AF55" s="29"/>
    </row>
    <row r="56" spans="2:32" s="30" customFormat="1" ht="34.200000000000003" customHeight="1" thickBot="1" x14ac:dyDescent="0.35">
      <c r="B56" s="69"/>
      <c r="C56" s="68" t="s">
        <v>290</v>
      </c>
      <c r="D56" s="65" t="s">
        <v>291</v>
      </c>
      <c r="E56" s="65" t="s">
        <v>292</v>
      </c>
      <c r="F56" s="65" t="s">
        <v>296</v>
      </c>
      <c r="G56" s="19" t="s">
        <v>7</v>
      </c>
      <c r="H56" s="80"/>
      <c r="I56" s="68">
        <v>1</v>
      </c>
      <c r="J56" s="71" t="s">
        <v>6</v>
      </c>
      <c r="K56" s="20" t="s">
        <v>0</v>
      </c>
      <c r="L56" s="37">
        <v>25</v>
      </c>
      <c r="M56" s="55" t="str">
        <f>IF((L58="NA"),"NA",((L58*10)))</f>
        <v>NA</v>
      </c>
      <c r="N56" s="112"/>
      <c r="O56" s="115"/>
      <c r="P56" s="85"/>
      <c r="Q56" s="121"/>
      <c r="R56" s="107"/>
      <c r="S56" s="29"/>
      <c r="T56" s="29"/>
      <c r="U56" s="29"/>
      <c r="V56" s="29"/>
      <c r="W56" s="29"/>
      <c r="X56" s="29"/>
      <c r="Y56" s="29"/>
      <c r="Z56" s="29"/>
      <c r="AA56" s="29"/>
      <c r="AB56" s="29"/>
      <c r="AC56" s="29"/>
      <c r="AD56" s="29"/>
      <c r="AE56" s="29"/>
      <c r="AF56" s="29"/>
    </row>
    <row r="57" spans="2:32" s="30" customFormat="1" ht="34.200000000000003" customHeight="1" thickBot="1" x14ac:dyDescent="0.35">
      <c r="B57" s="69"/>
      <c r="C57" s="69"/>
      <c r="D57" s="66"/>
      <c r="E57" s="66"/>
      <c r="F57" s="66"/>
      <c r="G57" s="31" t="s">
        <v>289</v>
      </c>
      <c r="H57" s="81"/>
      <c r="I57" s="69"/>
      <c r="J57" s="72"/>
      <c r="K57" s="20" t="s">
        <v>2</v>
      </c>
      <c r="L57" s="37">
        <v>25</v>
      </c>
      <c r="M57" s="55"/>
      <c r="N57" s="112"/>
      <c r="O57" s="115"/>
      <c r="P57" s="85"/>
      <c r="Q57" s="121"/>
      <c r="R57" s="107"/>
      <c r="S57" s="29"/>
      <c r="T57" s="29"/>
      <c r="U57" s="29"/>
      <c r="V57" s="29"/>
      <c r="W57" s="29"/>
      <c r="X57" s="29"/>
      <c r="Y57" s="29"/>
      <c r="Z57" s="29"/>
      <c r="AA57" s="29"/>
      <c r="AB57" s="29"/>
      <c r="AC57" s="29"/>
      <c r="AD57" s="29"/>
      <c r="AE57" s="29"/>
      <c r="AF57" s="29"/>
    </row>
    <row r="58" spans="2:32" s="30" customFormat="1" ht="34.200000000000003" customHeight="1" thickBot="1" x14ac:dyDescent="0.35">
      <c r="B58" s="69"/>
      <c r="C58" s="70"/>
      <c r="D58" s="67"/>
      <c r="E58" s="67"/>
      <c r="F58" s="67"/>
      <c r="G58" s="31" t="s">
        <v>262</v>
      </c>
      <c r="H58" s="76"/>
      <c r="I58" s="70"/>
      <c r="J58" s="73"/>
      <c r="K58" s="20" t="s">
        <v>1</v>
      </c>
      <c r="L58" s="11" t="str">
        <f>IF(AND(J56="Yes"),(L56/L57),"NA")</f>
        <v>NA</v>
      </c>
      <c r="M58" s="56"/>
      <c r="N58" s="112"/>
      <c r="O58" s="115"/>
      <c r="P58" s="85"/>
      <c r="Q58" s="121"/>
      <c r="R58" s="107"/>
      <c r="S58" s="29"/>
      <c r="T58" s="29"/>
      <c r="U58" s="29"/>
      <c r="V58" s="29"/>
      <c r="W58" s="29"/>
      <c r="X58" s="29"/>
      <c r="Y58" s="29"/>
      <c r="Z58" s="29"/>
      <c r="AA58" s="29"/>
      <c r="AB58" s="29"/>
      <c r="AC58" s="29"/>
      <c r="AD58" s="29"/>
      <c r="AE58" s="29"/>
      <c r="AF58" s="29"/>
    </row>
    <row r="59" spans="2:32" s="30" customFormat="1" ht="34.200000000000003" customHeight="1" thickBot="1" x14ac:dyDescent="0.35">
      <c r="B59" s="69"/>
      <c r="C59" s="68" t="s">
        <v>293</v>
      </c>
      <c r="D59" s="65" t="s">
        <v>34</v>
      </c>
      <c r="E59" s="65" t="s">
        <v>294</v>
      </c>
      <c r="F59" s="65" t="s">
        <v>297</v>
      </c>
      <c r="G59" s="19" t="s">
        <v>7</v>
      </c>
      <c r="H59" s="80"/>
      <c r="I59" s="68">
        <v>1</v>
      </c>
      <c r="J59" s="71" t="s">
        <v>6</v>
      </c>
      <c r="K59" s="20" t="s">
        <v>0</v>
      </c>
      <c r="L59" s="37">
        <v>25</v>
      </c>
      <c r="M59" s="55" t="str">
        <f>IF((L61="NA"),"NA",((L61*10)))</f>
        <v>NA</v>
      </c>
      <c r="N59" s="112"/>
      <c r="O59" s="115"/>
      <c r="P59" s="85"/>
      <c r="Q59" s="121"/>
      <c r="R59" s="107"/>
      <c r="S59" s="29"/>
      <c r="T59" s="29"/>
      <c r="U59" s="29"/>
      <c r="V59" s="29"/>
      <c r="W59" s="29"/>
      <c r="X59" s="29"/>
      <c r="Y59" s="29"/>
      <c r="Z59" s="29"/>
      <c r="AA59" s="29"/>
      <c r="AB59" s="29"/>
      <c r="AC59" s="29"/>
      <c r="AD59" s="29"/>
      <c r="AE59" s="29"/>
      <c r="AF59" s="29"/>
    </row>
    <row r="60" spans="2:32" s="30" customFormat="1" ht="34.200000000000003" customHeight="1" thickBot="1" x14ac:dyDescent="0.35">
      <c r="B60" s="69"/>
      <c r="C60" s="69"/>
      <c r="D60" s="66"/>
      <c r="E60" s="66"/>
      <c r="F60" s="66"/>
      <c r="G60" s="31" t="s">
        <v>289</v>
      </c>
      <c r="H60" s="81"/>
      <c r="I60" s="69"/>
      <c r="J60" s="72"/>
      <c r="K60" s="20" t="s">
        <v>2</v>
      </c>
      <c r="L60" s="37">
        <v>25</v>
      </c>
      <c r="M60" s="55"/>
      <c r="N60" s="112"/>
      <c r="O60" s="115"/>
      <c r="P60" s="85"/>
      <c r="Q60" s="121"/>
      <c r="R60" s="107"/>
      <c r="S60" s="29"/>
      <c r="T60" s="29"/>
      <c r="U60" s="29"/>
      <c r="V60" s="29"/>
      <c r="W60" s="29"/>
      <c r="X60" s="29"/>
      <c r="Y60" s="29"/>
      <c r="Z60" s="29"/>
      <c r="AA60" s="29"/>
      <c r="AB60" s="29"/>
      <c r="AC60" s="29"/>
      <c r="AD60" s="29"/>
      <c r="AE60" s="29"/>
      <c r="AF60" s="29"/>
    </row>
    <row r="61" spans="2:32" s="30" customFormat="1" ht="34.200000000000003" customHeight="1" thickBot="1" x14ac:dyDescent="0.35">
      <c r="B61" s="70"/>
      <c r="C61" s="70"/>
      <c r="D61" s="67"/>
      <c r="E61" s="67"/>
      <c r="F61" s="67"/>
      <c r="G61" s="31" t="s">
        <v>262</v>
      </c>
      <c r="H61" s="76"/>
      <c r="I61" s="70"/>
      <c r="J61" s="73"/>
      <c r="K61" s="20" t="s">
        <v>1</v>
      </c>
      <c r="L61" s="11" t="str">
        <f>IF(AND(J59="Yes"),(L59/L60),"NA")</f>
        <v>NA</v>
      </c>
      <c r="M61" s="56"/>
      <c r="N61" s="113"/>
      <c r="O61" s="116"/>
      <c r="P61" s="85"/>
      <c r="Q61" s="122"/>
      <c r="R61" s="107"/>
      <c r="S61" s="29"/>
      <c r="T61" s="29"/>
      <c r="U61" s="29"/>
      <c r="V61" s="29"/>
      <c r="W61" s="29"/>
      <c r="X61" s="29"/>
      <c r="Y61" s="29"/>
      <c r="Z61" s="29"/>
      <c r="AA61" s="29"/>
      <c r="AB61" s="29"/>
      <c r="AC61" s="29"/>
      <c r="AD61" s="29"/>
      <c r="AE61" s="29"/>
      <c r="AF61" s="29"/>
    </row>
    <row r="62" spans="2:32" ht="34.200000000000003" customHeight="1" thickBot="1" x14ac:dyDescent="0.35">
      <c r="B62" s="63"/>
      <c r="C62" s="63"/>
      <c r="D62" s="63"/>
      <c r="E62" s="63"/>
      <c r="F62" s="63"/>
      <c r="G62" s="63"/>
      <c r="H62" s="63"/>
      <c r="I62" s="63"/>
      <c r="J62" s="63"/>
      <c r="K62" s="63"/>
      <c r="L62" s="63"/>
      <c r="M62" s="63"/>
      <c r="N62" s="63"/>
      <c r="O62" s="63"/>
      <c r="P62" s="63"/>
      <c r="Q62" s="64"/>
      <c r="R62" s="107"/>
      <c r="S62" s="32"/>
      <c r="T62" s="32"/>
      <c r="U62" s="32"/>
      <c r="V62" s="32"/>
      <c r="W62" s="32"/>
      <c r="X62" s="32"/>
      <c r="Y62" s="32"/>
      <c r="Z62" s="32"/>
      <c r="AA62" s="32"/>
      <c r="AB62" s="32"/>
      <c r="AC62" s="32"/>
      <c r="AD62" s="32"/>
      <c r="AE62" s="32"/>
      <c r="AF62" s="32"/>
    </row>
    <row r="63" spans="2:32" ht="39.6" customHeight="1" thickBot="1" x14ac:dyDescent="0.35">
      <c r="B63" s="78" t="s">
        <v>61</v>
      </c>
      <c r="C63" s="76" t="s">
        <v>63</v>
      </c>
      <c r="D63" s="76" t="s">
        <v>8</v>
      </c>
      <c r="E63" s="76" t="s">
        <v>74</v>
      </c>
      <c r="F63" s="76" t="s">
        <v>75</v>
      </c>
      <c r="G63" s="28" t="s">
        <v>7</v>
      </c>
      <c r="H63" s="80" t="s">
        <v>332</v>
      </c>
      <c r="I63" s="74">
        <v>1</v>
      </c>
      <c r="J63" s="61" t="s">
        <v>323</v>
      </c>
      <c r="K63" s="9" t="s">
        <v>0</v>
      </c>
      <c r="L63" s="21">
        <v>20</v>
      </c>
      <c r="M63" s="55">
        <f>IF((L65="NA"),"NA",((L65*10)))</f>
        <v>8</v>
      </c>
      <c r="N63" s="83">
        <f>IF(AND(J63="NO",J66="NO",J69="NO",J72="No",J75="NO",J78="NO",J81="NO",J84="NO",J87="NO",J90="NO",J93="NO",J96="NO",J99="NO",J102="NO",J105="NO",J108="NO",J111="NO",J114="NO",J117="NO",J120="NO",J123="NO",J126="NO"),0,AVERAGE(M63:M128))</f>
        <v>7.3000000000000007</v>
      </c>
      <c r="O63" s="85" t="s">
        <v>3</v>
      </c>
      <c r="P63" s="86">
        <v>0.2</v>
      </c>
      <c r="Q63" s="87">
        <f>N63*P63</f>
        <v>1.4600000000000002</v>
      </c>
      <c r="R63" s="107"/>
    </row>
    <row r="64" spans="2:32" ht="40.200000000000003" customHeight="1" thickBot="1" x14ac:dyDescent="0.35">
      <c r="B64" s="59"/>
      <c r="C64" s="57"/>
      <c r="D64" s="57"/>
      <c r="E64" s="57"/>
      <c r="F64" s="57"/>
      <c r="G64" s="19" t="s">
        <v>76</v>
      </c>
      <c r="H64" s="81"/>
      <c r="I64" s="74"/>
      <c r="J64" s="61"/>
      <c r="K64" s="9" t="s">
        <v>2</v>
      </c>
      <c r="L64" s="21">
        <v>25</v>
      </c>
      <c r="M64" s="55"/>
      <c r="N64" s="84"/>
      <c r="O64" s="85"/>
      <c r="P64" s="85"/>
      <c r="Q64" s="87"/>
      <c r="R64" s="107"/>
    </row>
    <row r="65" spans="2:18" ht="40.200000000000003" customHeight="1" thickBot="1" x14ac:dyDescent="0.35">
      <c r="B65" s="59"/>
      <c r="C65" s="57"/>
      <c r="D65" s="57"/>
      <c r="E65" s="57"/>
      <c r="F65" s="57"/>
      <c r="G65" s="19" t="s">
        <v>77</v>
      </c>
      <c r="H65" s="76"/>
      <c r="I65" s="74"/>
      <c r="J65" s="61"/>
      <c r="K65" s="9" t="s">
        <v>1</v>
      </c>
      <c r="L65" s="11">
        <f>IF(AND(J63="Yes"),(L63/L64),"NA")</f>
        <v>0.8</v>
      </c>
      <c r="M65" s="56"/>
      <c r="N65" s="84"/>
      <c r="O65" s="85"/>
      <c r="P65" s="85"/>
      <c r="Q65" s="87"/>
      <c r="R65" s="107"/>
    </row>
    <row r="66" spans="2:18" ht="40.200000000000003" customHeight="1" thickBot="1" x14ac:dyDescent="0.35">
      <c r="B66" s="59"/>
      <c r="C66" s="57"/>
      <c r="D66" s="57" t="s">
        <v>9</v>
      </c>
      <c r="E66" s="57" t="s">
        <v>78</v>
      </c>
      <c r="F66" s="57" t="s">
        <v>79</v>
      </c>
      <c r="G66" s="19" t="s">
        <v>7</v>
      </c>
      <c r="H66" s="80" t="s">
        <v>333</v>
      </c>
      <c r="I66" s="74">
        <v>1</v>
      </c>
      <c r="J66" s="61" t="s">
        <v>323</v>
      </c>
      <c r="K66" s="9" t="s">
        <v>0</v>
      </c>
      <c r="L66" s="21">
        <v>2</v>
      </c>
      <c r="M66" s="55">
        <f>IF((L68="NA"),"NA",((L68*10)))</f>
        <v>2</v>
      </c>
      <c r="N66" s="84"/>
      <c r="O66" s="85"/>
      <c r="P66" s="85"/>
      <c r="Q66" s="87"/>
      <c r="R66" s="107"/>
    </row>
    <row r="67" spans="2:18" ht="40.200000000000003" customHeight="1" thickBot="1" x14ac:dyDescent="0.35">
      <c r="B67" s="59"/>
      <c r="C67" s="57"/>
      <c r="D67" s="57"/>
      <c r="E67" s="57"/>
      <c r="F67" s="57"/>
      <c r="G67" s="19" t="s">
        <v>80</v>
      </c>
      <c r="H67" s="81"/>
      <c r="I67" s="74"/>
      <c r="J67" s="61"/>
      <c r="K67" s="9" t="s">
        <v>2</v>
      </c>
      <c r="L67" s="21">
        <v>10</v>
      </c>
      <c r="M67" s="55"/>
      <c r="N67" s="84"/>
      <c r="O67" s="85"/>
      <c r="P67" s="85"/>
      <c r="Q67" s="87"/>
      <c r="R67" s="107"/>
    </row>
    <row r="68" spans="2:18" ht="40.200000000000003" customHeight="1" thickBot="1" x14ac:dyDescent="0.35">
      <c r="B68" s="59"/>
      <c r="C68" s="57"/>
      <c r="D68" s="57"/>
      <c r="E68" s="57"/>
      <c r="F68" s="57"/>
      <c r="G68" s="19" t="s">
        <v>81</v>
      </c>
      <c r="H68" s="76"/>
      <c r="I68" s="74"/>
      <c r="J68" s="62"/>
      <c r="K68" s="9" t="s">
        <v>1</v>
      </c>
      <c r="L68" s="11">
        <f>IF(AND(J66="Yes"),(L66/L67),"NA")</f>
        <v>0.2</v>
      </c>
      <c r="M68" s="56"/>
      <c r="N68" s="84"/>
      <c r="O68" s="85"/>
      <c r="P68" s="85"/>
      <c r="Q68" s="87"/>
      <c r="R68" s="107"/>
    </row>
    <row r="69" spans="2:18" ht="40.200000000000003" customHeight="1" thickBot="1" x14ac:dyDescent="0.35">
      <c r="B69" s="59"/>
      <c r="C69" s="57"/>
      <c r="D69" s="57" t="s">
        <v>10</v>
      </c>
      <c r="E69" s="57" t="s">
        <v>82</v>
      </c>
      <c r="F69" s="57" t="s">
        <v>84</v>
      </c>
      <c r="G69" s="19" t="s">
        <v>7</v>
      </c>
      <c r="H69" s="80"/>
      <c r="I69" s="57">
        <v>1</v>
      </c>
      <c r="J69" s="61" t="s">
        <v>323</v>
      </c>
      <c r="K69" s="9" t="s">
        <v>0</v>
      </c>
      <c r="L69" s="21">
        <v>23</v>
      </c>
      <c r="M69" s="55">
        <f>IF((L71="NA"),"NA",((L71*10)))</f>
        <v>9.2000000000000011</v>
      </c>
      <c r="N69" s="84"/>
      <c r="O69" s="85"/>
      <c r="P69" s="85"/>
      <c r="Q69" s="87"/>
      <c r="R69" s="107"/>
    </row>
    <row r="70" spans="2:18" ht="40.200000000000003" customHeight="1" thickBot="1" x14ac:dyDescent="0.35">
      <c r="B70" s="59"/>
      <c r="C70" s="57"/>
      <c r="D70" s="57"/>
      <c r="E70" s="57"/>
      <c r="F70" s="57"/>
      <c r="G70" s="19" t="s">
        <v>83</v>
      </c>
      <c r="H70" s="81"/>
      <c r="I70" s="74"/>
      <c r="J70" s="61"/>
      <c r="K70" s="9" t="s">
        <v>2</v>
      </c>
      <c r="L70" s="21">
        <v>25</v>
      </c>
      <c r="M70" s="55"/>
      <c r="N70" s="84"/>
      <c r="O70" s="85"/>
      <c r="P70" s="85"/>
      <c r="Q70" s="87"/>
      <c r="R70" s="107"/>
    </row>
    <row r="71" spans="2:18" ht="40.200000000000003" customHeight="1" thickBot="1" x14ac:dyDescent="0.35">
      <c r="B71" s="59"/>
      <c r="C71" s="57"/>
      <c r="D71" s="57"/>
      <c r="E71" s="57"/>
      <c r="F71" s="57"/>
      <c r="G71" s="19" t="s">
        <v>85</v>
      </c>
      <c r="H71" s="76"/>
      <c r="I71" s="74"/>
      <c r="J71" s="61"/>
      <c r="K71" s="9" t="s">
        <v>1</v>
      </c>
      <c r="L71" s="11">
        <f>IF(AND(J69="Yes"),(L69/L70),"NA")</f>
        <v>0.92</v>
      </c>
      <c r="M71" s="56"/>
      <c r="N71" s="84"/>
      <c r="O71" s="85"/>
      <c r="P71" s="85"/>
      <c r="Q71" s="87"/>
      <c r="R71" s="107"/>
    </row>
    <row r="72" spans="2:18" ht="40.200000000000003" customHeight="1" thickBot="1" x14ac:dyDescent="0.35">
      <c r="B72" s="59"/>
      <c r="C72" s="57" t="s">
        <v>64</v>
      </c>
      <c r="D72" s="57" t="s">
        <v>11</v>
      </c>
      <c r="E72" s="57" t="s">
        <v>86</v>
      </c>
      <c r="F72" s="57" t="s">
        <v>87</v>
      </c>
      <c r="G72" s="19" t="s">
        <v>7</v>
      </c>
      <c r="H72" s="80"/>
      <c r="I72" s="57">
        <v>1</v>
      </c>
      <c r="J72" s="61" t="s">
        <v>6</v>
      </c>
      <c r="K72" s="9" t="s">
        <v>0</v>
      </c>
      <c r="L72" s="21">
        <v>25</v>
      </c>
      <c r="M72" s="55" t="str">
        <f>IF((L74="NA"),"NA",((L74*10)))</f>
        <v>NA</v>
      </c>
      <c r="N72" s="84"/>
      <c r="O72" s="85"/>
      <c r="P72" s="85"/>
      <c r="Q72" s="87"/>
      <c r="R72" s="107"/>
    </row>
    <row r="73" spans="2:18" ht="40.200000000000003" customHeight="1" thickBot="1" x14ac:dyDescent="0.35">
      <c r="B73" s="59"/>
      <c r="C73" s="57"/>
      <c r="D73" s="57"/>
      <c r="E73" s="57"/>
      <c r="F73" s="57"/>
      <c r="G73" s="19" t="s">
        <v>88</v>
      </c>
      <c r="H73" s="81"/>
      <c r="I73" s="74"/>
      <c r="J73" s="61"/>
      <c r="K73" s="9" t="s">
        <v>2</v>
      </c>
      <c r="L73" s="21">
        <v>25</v>
      </c>
      <c r="M73" s="55"/>
      <c r="N73" s="84"/>
      <c r="O73" s="85"/>
      <c r="P73" s="85"/>
      <c r="Q73" s="87"/>
      <c r="R73" s="107"/>
    </row>
    <row r="74" spans="2:18" ht="40.200000000000003" customHeight="1" thickBot="1" x14ac:dyDescent="0.35">
      <c r="B74" s="59"/>
      <c r="C74" s="57"/>
      <c r="D74" s="57"/>
      <c r="E74" s="57"/>
      <c r="F74" s="57"/>
      <c r="G74" s="19" t="s">
        <v>89</v>
      </c>
      <c r="H74" s="76"/>
      <c r="I74" s="74"/>
      <c r="J74" s="61"/>
      <c r="K74" s="9" t="s">
        <v>1</v>
      </c>
      <c r="L74" s="11" t="str">
        <f>IF(AND(J72="Yes"),(L72/L73),"NA")</f>
        <v>NA</v>
      </c>
      <c r="M74" s="56"/>
      <c r="N74" s="84"/>
      <c r="O74" s="85"/>
      <c r="P74" s="85"/>
      <c r="Q74" s="87"/>
      <c r="R74" s="107"/>
    </row>
    <row r="75" spans="2:18" ht="40.200000000000003" customHeight="1" thickBot="1" x14ac:dyDescent="0.35">
      <c r="B75" s="59"/>
      <c r="C75" s="57"/>
      <c r="D75" s="57" t="s">
        <v>12</v>
      </c>
      <c r="E75" s="57" t="s">
        <v>90</v>
      </c>
      <c r="F75" s="57" t="s">
        <v>91</v>
      </c>
      <c r="G75" s="19" t="s">
        <v>7</v>
      </c>
      <c r="H75" s="80"/>
      <c r="I75" s="74">
        <v>1</v>
      </c>
      <c r="J75" s="61" t="s">
        <v>6</v>
      </c>
      <c r="K75" s="9" t="s">
        <v>0</v>
      </c>
      <c r="L75" s="21">
        <v>25</v>
      </c>
      <c r="M75" s="55" t="str">
        <f>IF((L77="NA"),"NA",((L77*10)))</f>
        <v>NA</v>
      </c>
      <c r="N75" s="84"/>
      <c r="O75" s="85"/>
      <c r="P75" s="85"/>
      <c r="Q75" s="87"/>
      <c r="R75" s="107"/>
    </row>
    <row r="76" spans="2:18" ht="40.200000000000003" customHeight="1" thickBot="1" x14ac:dyDescent="0.35">
      <c r="B76" s="59"/>
      <c r="C76" s="57"/>
      <c r="D76" s="57"/>
      <c r="E76" s="57"/>
      <c r="F76" s="57"/>
      <c r="G76" s="19" t="s">
        <v>92</v>
      </c>
      <c r="H76" s="81"/>
      <c r="I76" s="74"/>
      <c r="J76" s="61"/>
      <c r="K76" s="9" t="s">
        <v>2</v>
      </c>
      <c r="L76" s="21">
        <v>25</v>
      </c>
      <c r="M76" s="55"/>
      <c r="N76" s="84"/>
      <c r="O76" s="85"/>
      <c r="P76" s="85"/>
      <c r="Q76" s="87"/>
      <c r="R76" s="107"/>
    </row>
    <row r="77" spans="2:18" ht="40.200000000000003" customHeight="1" thickBot="1" x14ac:dyDescent="0.35">
      <c r="B77" s="59"/>
      <c r="C77" s="57"/>
      <c r="D77" s="57"/>
      <c r="E77" s="57"/>
      <c r="F77" s="57"/>
      <c r="G77" s="19" t="s">
        <v>93</v>
      </c>
      <c r="H77" s="76"/>
      <c r="I77" s="74"/>
      <c r="J77" s="62"/>
      <c r="K77" s="9" t="s">
        <v>1</v>
      </c>
      <c r="L77" s="11" t="str">
        <f>IF(AND(J75="Yes"),(L75/L76),"NA")</f>
        <v>NA</v>
      </c>
      <c r="M77" s="56"/>
      <c r="N77" s="84"/>
      <c r="O77" s="85"/>
      <c r="P77" s="85"/>
      <c r="Q77" s="87"/>
      <c r="R77" s="107"/>
    </row>
    <row r="78" spans="2:18" ht="40.200000000000003" customHeight="1" thickBot="1" x14ac:dyDescent="0.35">
      <c r="B78" s="59"/>
      <c r="C78" s="57"/>
      <c r="D78" s="57" t="s">
        <v>13</v>
      </c>
      <c r="E78" s="57" t="s">
        <v>94</v>
      </c>
      <c r="F78" s="57" t="s">
        <v>95</v>
      </c>
      <c r="G78" s="19" t="s">
        <v>7</v>
      </c>
      <c r="H78" s="80"/>
      <c r="I78" s="74">
        <v>1</v>
      </c>
      <c r="J78" s="61" t="s">
        <v>6</v>
      </c>
      <c r="K78" s="9" t="s">
        <v>0</v>
      </c>
      <c r="L78" s="21">
        <v>25</v>
      </c>
      <c r="M78" s="55" t="str">
        <f>IF((L80="NA"),"NA",((L80*10)))</f>
        <v>NA</v>
      </c>
      <c r="N78" s="84"/>
      <c r="O78" s="85"/>
      <c r="P78" s="85"/>
      <c r="Q78" s="87"/>
      <c r="R78" s="107"/>
    </row>
    <row r="79" spans="2:18" ht="40.200000000000003" customHeight="1" thickBot="1" x14ac:dyDescent="0.35">
      <c r="B79" s="59"/>
      <c r="C79" s="57"/>
      <c r="D79" s="57"/>
      <c r="E79" s="57"/>
      <c r="F79" s="57"/>
      <c r="G79" s="19" t="s">
        <v>96</v>
      </c>
      <c r="H79" s="81"/>
      <c r="I79" s="74"/>
      <c r="J79" s="61"/>
      <c r="K79" s="9" t="s">
        <v>2</v>
      </c>
      <c r="L79" s="21">
        <v>25</v>
      </c>
      <c r="M79" s="55"/>
      <c r="N79" s="84"/>
      <c r="O79" s="85"/>
      <c r="P79" s="85"/>
      <c r="Q79" s="87"/>
      <c r="R79" s="107"/>
    </row>
    <row r="80" spans="2:18" ht="40.200000000000003" customHeight="1" thickBot="1" x14ac:dyDescent="0.35">
      <c r="B80" s="59"/>
      <c r="C80" s="57"/>
      <c r="D80" s="57"/>
      <c r="E80" s="57"/>
      <c r="F80" s="57"/>
      <c r="G80" s="19" t="s">
        <v>97</v>
      </c>
      <c r="H80" s="76"/>
      <c r="I80" s="74"/>
      <c r="J80" s="62"/>
      <c r="K80" s="9" t="s">
        <v>1</v>
      </c>
      <c r="L80" s="11" t="str">
        <f>IF(AND(J78="Yes"),(L78/L79),"NA")</f>
        <v>NA</v>
      </c>
      <c r="M80" s="56"/>
      <c r="N80" s="84"/>
      <c r="O80" s="85"/>
      <c r="P80" s="85"/>
      <c r="Q80" s="87"/>
      <c r="R80" s="107"/>
    </row>
    <row r="81" spans="2:18" ht="40.200000000000003" customHeight="1" thickBot="1" x14ac:dyDescent="0.35">
      <c r="B81" s="59"/>
      <c r="C81" s="57"/>
      <c r="D81" s="57" t="s">
        <v>14</v>
      </c>
      <c r="E81" s="57" t="s">
        <v>98</v>
      </c>
      <c r="F81" s="57" t="s">
        <v>99</v>
      </c>
      <c r="G81" s="19" t="s">
        <v>7</v>
      </c>
      <c r="H81" s="80"/>
      <c r="I81" s="57">
        <v>1</v>
      </c>
      <c r="J81" s="61" t="s">
        <v>6</v>
      </c>
      <c r="K81" s="9" t="s">
        <v>0</v>
      </c>
      <c r="L81" s="21">
        <v>25</v>
      </c>
      <c r="M81" s="55" t="str">
        <f>IF((L83="NA"),"NA",((L83*10)))</f>
        <v>NA</v>
      </c>
      <c r="N81" s="84"/>
      <c r="O81" s="85"/>
      <c r="P81" s="85"/>
      <c r="Q81" s="87"/>
      <c r="R81" s="107"/>
    </row>
    <row r="82" spans="2:18" ht="40.200000000000003" customHeight="1" thickBot="1" x14ac:dyDescent="0.35">
      <c r="B82" s="59"/>
      <c r="C82" s="57"/>
      <c r="D82" s="57"/>
      <c r="E82" s="57"/>
      <c r="F82" s="57"/>
      <c r="G82" s="19" t="s">
        <v>100</v>
      </c>
      <c r="H82" s="81"/>
      <c r="I82" s="74"/>
      <c r="J82" s="61"/>
      <c r="K82" s="9" t="s">
        <v>2</v>
      </c>
      <c r="L82" s="21">
        <v>25</v>
      </c>
      <c r="M82" s="55"/>
      <c r="N82" s="84"/>
      <c r="O82" s="85"/>
      <c r="P82" s="85"/>
      <c r="Q82" s="87"/>
      <c r="R82" s="107"/>
    </row>
    <row r="83" spans="2:18" ht="40.200000000000003" customHeight="1" thickBot="1" x14ac:dyDescent="0.35">
      <c r="B83" s="59"/>
      <c r="C83" s="57"/>
      <c r="D83" s="57"/>
      <c r="E83" s="57"/>
      <c r="F83" s="57"/>
      <c r="G83" s="19" t="s">
        <v>101</v>
      </c>
      <c r="H83" s="76"/>
      <c r="I83" s="74"/>
      <c r="J83" s="61"/>
      <c r="K83" s="9" t="s">
        <v>1</v>
      </c>
      <c r="L83" s="11" t="str">
        <f>IF(AND(J81="Yes"),(L81/L82),"NA")</f>
        <v>NA</v>
      </c>
      <c r="M83" s="56"/>
      <c r="N83" s="84"/>
      <c r="O83" s="85"/>
      <c r="P83" s="85"/>
      <c r="Q83" s="87"/>
      <c r="R83" s="107"/>
    </row>
    <row r="84" spans="2:18" ht="40.200000000000003" customHeight="1" thickBot="1" x14ac:dyDescent="0.35">
      <c r="B84" s="59"/>
      <c r="C84" s="57" t="s">
        <v>65</v>
      </c>
      <c r="D84" s="57" t="s">
        <v>15</v>
      </c>
      <c r="E84" s="57" t="s">
        <v>102</v>
      </c>
      <c r="F84" s="57" t="s">
        <v>103</v>
      </c>
      <c r="G84" s="19" t="s">
        <v>16</v>
      </c>
      <c r="H84" s="80"/>
      <c r="I84" s="74">
        <v>1</v>
      </c>
      <c r="J84" s="61" t="s">
        <v>6</v>
      </c>
      <c r="K84" s="9" t="s">
        <v>0</v>
      </c>
      <c r="L84" s="21">
        <v>0</v>
      </c>
      <c r="M84" s="55" t="str">
        <f>IF((L86="NA"),"NA",((L86*10)))</f>
        <v>NA</v>
      </c>
      <c r="N84" s="84"/>
      <c r="O84" s="85"/>
      <c r="P84" s="85"/>
      <c r="Q84" s="87"/>
      <c r="R84" s="107"/>
    </row>
    <row r="85" spans="2:18" ht="40.200000000000003" customHeight="1" thickBot="1" x14ac:dyDescent="0.35">
      <c r="B85" s="59"/>
      <c r="C85" s="57"/>
      <c r="D85" s="57"/>
      <c r="E85" s="57"/>
      <c r="F85" s="57"/>
      <c r="G85" s="19" t="s">
        <v>104</v>
      </c>
      <c r="H85" s="81"/>
      <c r="I85" s="74"/>
      <c r="J85" s="61"/>
      <c r="K85" s="9" t="s">
        <v>2</v>
      </c>
      <c r="L85" s="21">
        <v>25</v>
      </c>
      <c r="M85" s="55"/>
      <c r="N85" s="84"/>
      <c r="O85" s="85"/>
      <c r="P85" s="85"/>
      <c r="Q85" s="87"/>
      <c r="R85" s="107"/>
    </row>
    <row r="86" spans="2:18" ht="40.200000000000003" customHeight="1" thickBot="1" x14ac:dyDescent="0.35">
      <c r="B86" s="59"/>
      <c r="C86" s="57"/>
      <c r="D86" s="57"/>
      <c r="E86" s="57"/>
      <c r="F86" s="57"/>
      <c r="G86" s="19" t="s">
        <v>105</v>
      </c>
      <c r="H86" s="76"/>
      <c r="I86" s="74"/>
      <c r="J86" s="62"/>
      <c r="K86" s="9" t="s">
        <v>1</v>
      </c>
      <c r="L86" s="11" t="str">
        <f>IF(AND(J84="Yes"),(1 - L84/L85),"NA")</f>
        <v>NA</v>
      </c>
      <c r="M86" s="56"/>
      <c r="N86" s="84"/>
      <c r="O86" s="85"/>
      <c r="P86" s="85"/>
      <c r="Q86" s="87"/>
      <c r="R86" s="107"/>
    </row>
    <row r="87" spans="2:18" ht="40.200000000000003" customHeight="1" thickBot="1" x14ac:dyDescent="0.35">
      <c r="B87" s="59"/>
      <c r="C87" s="57"/>
      <c r="D87" s="57" t="s">
        <v>17</v>
      </c>
      <c r="E87" s="57" t="s">
        <v>106</v>
      </c>
      <c r="F87" s="57" t="s">
        <v>107</v>
      </c>
      <c r="G87" s="19" t="s">
        <v>7</v>
      </c>
      <c r="H87" s="80"/>
      <c r="I87" s="74">
        <v>1</v>
      </c>
      <c r="J87" s="61" t="s">
        <v>6</v>
      </c>
      <c r="K87" s="9" t="s">
        <v>0</v>
      </c>
      <c r="L87" s="21">
        <v>25</v>
      </c>
      <c r="M87" s="55" t="str">
        <f>IF((L89="NA"),"NA",((L89*10)))</f>
        <v>NA</v>
      </c>
      <c r="N87" s="84"/>
      <c r="O87" s="85"/>
      <c r="P87" s="85"/>
      <c r="Q87" s="87"/>
      <c r="R87" s="107"/>
    </row>
    <row r="88" spans="2:18" ht="40.200000000000003" customHeight="1" thickBot="1" x14ac:dyDescent="0.35">
      <c r="B88" s="59"/>
      <c r="C88" s="57"/>
      <c r="D88" s="57"/>
      <c r="E88" s="57"/>
      <c r="F88" s="57"/>
      <c r="G88" s="19" t="s">
        <v>108</v>
      </c>
      <c r="H88" s="81"/>
      <c r="I88" s="74"/>
      <c r="J88" s="61"/>
      <c r="K88" s="9" t="s">
        <v>2</v>
      </c>
      <c r="L88" s="21">
        <v>25</v>
      </c>
      <c r="M88" s="55"/>
      <c r="N88" s="84"/>
      <c r="O88" s="85"/>
      <c r="P88" s="85"/>
      <c r="Q88" s="87"/>
      <c r="R88" s="107"/>
    </row>
    <row r="89" spans="2:18" ht="40.200000000000003" customHeight="1" thickBot="1" x14ac:dyDescent="0.35">
      <c r="B89" s="59"/>
      <c r="C89" s="57"/>
      <c r="D89" s="57"/>
      <c r="E89" s="57"/>
      <c r="F89" s="57"/>
      <c r="G89" s="19" t="s">
        <v>109</v>
      </c>
      <c r="H89" s="76"/>
      <c r="I89" s="74"/>
      <c r="J89" s="62"/>
      <c r="K89" s="9" t="s">
        <v>1</v>
      </c>
      <c r="L89" s="11" t="str">
        <f>IF(AND(J87="Yes"),(L87/L88),"NA")</f>
        <v>NA</v>
      </c>
      <c r="M89" s="56"/>
      <c r="N89" s="84"/>
      <c r="O89" s="85"/>
      <c r="P89" s="85"/>
      <c r="Q89" s="87"/>
      <c r="R89" s="107"/>
    </row>
    <row r="90" spans="2:18" ht="37.950000000000003" customHeight="1" thickBot="1" x14ac:dyDescent="0.35">
      <c r="B90" s="59"/>
      <c r="C90" s="57"/>
      <c r="D90" s="57" t="s">
        <v>18</v>
      </c>
      <c r="E90" s="57" t="s">
        <v>110</v>
      </c>
      <c r="F90" s="57" t="s">
        <v>111</v>
      </c>
      <c r="G90" s="19" t="s">
        <v>7</v>
      </c>
      <c r="H90" s="80"/>
      <c r="I90" s="57">
        <v>1</v>
      </c>
      <c r="J90" s="61" t="s">
        <v>6</v>
      </c>
      <c r="K90" s="9" t="s">
        <v>0</v>
      </c>
      <c r="L90" s="21">
        <v>25</v>
      </c>
      <c r="M90" s="55" t="str">
        <f>IF((L92="NA"),"NA",((L92*10)))</f>
        <v>NA</v>
      </c>
      <c r="N90" s="84"/>
      <c r="O90" s="85"/>
      <c r="P90" s="85"/>
      <c r="Q90" s="87"/>
      <c r="R90" s="107"/>
    </row>
    <row r="91" spans="2:18" ht="57.6" customHeight="1" thickBot="1" x14ac:dyDescent="0.35">
      <c r="B91" s="59"/>
      <c r="C91" s="57"/>
      <c r="D91" s="57"/>
      <c r="E91" s="57"/>
      <c r="F91" s="57"/>
      <c r="G91" s="19" t="s">
        <v>112</v>
      </c>
      <c r="H91" s="81"/>
      <c r="I91" s="74"/>
      <c r="J91" s="61"/>
      <c r="K91" s="9" t="s">
        <v>2</v>
      </c>
      <c r="L91" s="21">
        <v>25</v>
      </c>
      <c r="M91" s="55"/>
      <c r="N91" s="84"/>
      <c r="O91" s="85"/>
      <c r="P91" s="85"/>
      <c r="Q91" s="87"/>
      <c r="R91" s="107"/>
    </row>
    <row r="92" spans="2:18" ht="56.4" customHeight="1" thickBot="1" x14ac:dyDescent="0.35">
      <c r="B92" s="59"/>
      <c r="C92" s="57"/>
      <c r="D92" s="57"/>
      <c r="E92" s="57"/>
      <c r="F92" s="57"/>
      <c r="G92" s="19" t="s">
        <v>113</v>
      </c>
      <c r="H92" s="76"/>
      <c r="I92" s="74"/>
      <c r="J92" s="61"/>
      <c r="K92" s="9" t="s">
        <v>1</v>
      </c>
      <c r="L92" s="11" t="str">
        <f>IF(AND(J90="Yes"),(L90/L91),"NA")</f>
        <v>NA</v>
      </c>
      <c r="M92" s="56"/>
      <c r="N92" s="84"/>
      <c r="O92" s="85"/>
      <c r="P92" s="85"/>
      <c r="Q92" s="87"/>
      <c r="R92" s="107"/>
    </row>
    <row r="93" spans="2:18" ht="40.200000000000003" customHeight="1" thickBot="1" x14ac:dyDescent="0.35">
      <c r="B93" s="59"/>
      <c r="C93" s="57"/>
      <c r="D93" s="57" t="s">
        <v>19</v>
      </c>
      <c r="E93" s="57" t="s">
        <v>114</v>
      </c>
      <c r="F93" s="57" t="s">
        <v>115</v>
      </c>
      <c r="G93" s="19" t="s">
        <v>7</v>
      </c>
      <c r="H93" s="80"/>
      <c r="I93" s="74">
        <v>1</v>
      </c>
      <c r="J93" s="61" t="s">
        <v>6</v>
      </c>
      <c r="K93" s="9" t="s">
        <v>0</v>
      </c>
      <c r="L93" s="21">
        <v>25</v>
      </c>
      <c r="M93" s="55" t="str">
        <f>IF((L95="NA"),"NA",((L95*10)))</f>
        <v>NA</v>
      </c>
      <c r="N93" s="84"/>
      <c r="O93" s="85"/>
      <c r="P93" s="85"/>
      <c r="Q93" s="87"/>
      <c r="R93" s="107"/>
    </row>
    <row r="94" spans="2:18" ht="40.200000000000003" customHeight="1" thickBot="1" x14ac:dyDescent="0.35">
      <c r="B94" s="59"/>
      <c r="C94" s="57"/>
      <c r="D94" s="57"/>
      <c r="E94" s="57"/>
      <c r="F94" s="57"/>
      <c r="G94" s="19" t="s">
        <v>116</v>
      </c>
      <c r="H94" s="81"/>
      <c r="I94" s="74"/>
      <c r="J94" s="61"/>
      <c r="K94" s="9" t="s">
        <v>2</v>
      </c>
      <c r="L94" s="21">
        <v>25</v>
      </c>
      <c r="M94" s="55"/>
      <c r="N94" s="84"/>
      <c r="O94" s="85"/>
      <c r="P94" s="85"/>
      <c r="Q94" s="87"/>
      <c r="R94" s="107"/>
    </row>
    <row r="95" spans="2:18" ht="40.200000000000003" customHeight="1" thickBot="1" x14ac:dyDescent="0.35">
      <c r="B95" s="59"/>
      <c r="C95" s="57"/>
      <c r="D95" s="57"/>
      <c r="E95" s="57"/>
      <c r="F95" s="57"/>
      <c r="G95" s="19" t="s">
        <v>117</v>
      </c>
      <c r="H95" s="76"/>
      <c r="I95" s="74"/>
      <c r="J95" s="62"/>
      <c r="K95" s="9" t="s">
        <v>1</v>
      </c>
      <c r="L95" s="11" t="str">
        <f>IF(AND(J93="Yes"),(L93/L94),"NA")</f>
        <v>NA</v>
      </c>
      <c r="M95" s="56"/>
      <c r="N95" s="84"/>
      <c r="O95" s="85"/>
      <c r="P95" s="85"/>
      <c r="Q95" s="87"/>
      <c r="R95" s="107"/>
    </row>
    <row r="96" spans="2:18" ht="57.6" customHeight="1" thickBot="1" x14ac:dyDescent="0.35">
      <c r="B96" s="59"/>
      <c r="C96" s="57"/>
      <c r="D96" s="57" t="s">
        <v>20</v>
      </c>
      <c r="E96" s="57" t="s">
        <v>118</v>
      </c>
      <c r="F96" s="57" t="s">
        <v>119</v>
      </c>
      <c r="G96" s="19" t="s">
        <v>7</v>
      </c>
      <c r="H96" s="80"/>
      <c r="I96" s="74">
        <v>1</v>
      </c>
      <c r="J96" s="61" t="s">
        <v>6</v>
      </c>
      <c r="K96" s="9" t="s">
        <v>0</v>
      </c>
      <c r="L96" s="21">
        <v>25</v>
      </c>
      <c r="M96" s="55" t="str">
        <f>IF((L98="NA"),"NA",((L98*10)))</f>
        <v>NA</v>
      </c>
      <c r="N96" s="84"/>
      <c r="O96" s="85"/>
      <c r="P96" s="85"/>
      <c r="Q96" s="87"/>
      <c r="R96" s="107"/>
    </row>
    <row r="97" spans="2:20" ht="52.2" customHeight="1" thickBot="1" x14ac:dyDescent="0.35">
      <c r="B97" s="59"/>
      <c r="C97" s="57"/>
      <c r="D97" s="57"/>
      <c r="E97" s="57"/>
      <c r="F97" s="57"/>
      <c r="G97" s="19" t="s">
        <v>120</v>
      </c>
      <c r="H97" s="81"/>
      <c r="I97" s="74"/>
      <c r="J97" s="61"/>
      <c r="K97" s="9" t="s">
        <v>2</v>
      </c>
      <c r="L97" s="21">
        <v>25</v>
      </c>
      <c r="M97" s="55"/>
      <c r="N97" s="84"/>
      <c r="O97" s="85"/>
      <c r="P97" s="85"/>
      <c r="Q97" s="87"/>
      <c r="R97" s="107"/>
    </row>
    <row r="98" spans="2:20" ht="40.200000000000003" customHeight="1" thickBot="1" x14ac:dyDescent="0.35">
      <c r="B98" s="59"/>
      <c r="C98" s="57"/>
      <c r="D98" s="57"/>
      <c r="E98" s="57"/>
      <c r="F98" s="57"/>
      <c r="G98" s="19" t="s">
        <v>121</v>
      </c>
      <c r="H98" s="76"/>
      <c r="I98" s="74"/>
      <c r="J98" s="61"/>
      <c r="K98" s="9" t="s">
        <v>1</v>
      </c>
      <c r="L98" s="11" t="str">
        <f>IF(AND(J96="Yes"),(L96/L97),"NA")</f>
        <v>NA</v>
      </c>
      <c r="M98" s="56"/>
      <c r="N98" s="84"/>
      <c r="O98" s="85"/>
      <c r="P98" s="85"/>
      <c r="Q98" s="87"/>
      <c r="R98" s="107"/>
    </row>
    <row r="99" spans="2:20" ht="40.200000000000003" customHeight="1" thickBot="1" x14ac:dyDescent="0.35">
      <c r="B99" s="59"/>
      <c r="C99" s="57"/>
      <c r="D99" s="57" t="s">
        <v>21</v>
      </c>
      <c r="E99" s="57" t="s">
        <v>122</v>
      </c>
      <c r="F99" s="57" t="s">
        <v>123</v>
      </c>
      <c r="G99" s="19" t="s">
        <v>7</v>
      </c>
      <c r="H99" s="80"/>
      <c r="I99" s="74">
        <v>1</v>
      </c>
      <c r="J99" s="61" t="s">
        <v>6</v>
      </c>
      <c r="K99" s="9" t="s">
        <v>0</v>
      </c>
      <c r="L99" s="21">
        <v>25</v>
      </c>
      <c r="M99" s="55" t="str">
        <f>IF((L101="NA"),"NA",((L101*10)))</f>
        <v>NA</v>
      </c>
      <c r="N99" s="84"/>
      <c r="O99" s="85"/>
      <c r="P99" s="85"/>
      <c r="Q99" s="87"/>
      <c r="R99" s="107"/>
    </row>
    <row r="100" spans="2:20" ht="51.6" customHeight="1" thickBot="1" x14ac:dyDescent="0.35">
      <c r="B100" s="59"/>
      <c r="C100" s="57"/>
      <c r="D100" s="57"/>
      <c r="E100" s="57"/>
      <c r="F100" s="57"/>
      <c r="G100" s="19" t="s">
        <v>124</v>
      </c>
      <c r="H100" s="81"/>
      <c r="I100" s="74"/>
      <c r="J100" s="61"/>
      <c r="K100" s="9" t="s">
        <v>2</v>
      </c>
      <c r="L100" s="21">
        <v>25</v>
      </c>
      <c r="M100" s="55"/>
      <c r="N100" s="84"/>
      <c r="O100" s="85"/>
      <c r="P100" s="85"/>
      <c r="Q100" s="87"/>
      <c r="R100" s="107"/>
    </row>
    <row r="101" spans="2:20" ht="63.6" customHeight="1" thickBot="1" x14ac:dyDescent="0.35">
      <c r="B101" s="59"/>
      <c r="C101" s="57"/>
      <c r="D101" s="57"/>
      <c r="E101" s="57"/>
      <c r="F101" s="57"/>
      <c r="G101" s="19" t="s">
        <v>125</v>
      </c>
      <c r="H101" s="76"/>
      <c r="I101" s="74"/>
      <c r="J101" s="62"/>
      <c r="K101" s="9" t="s">
        <v>1</v>
      </c>
      <c r="L101" s="11" t="str">
        <f>IF(AND(J99="Yes"),(L99/L100),"NA")</f>
        <v>NA</v>
      </c>
      <c r="M101" s="56"/>
      <c r="N101" s="84"/>
      <c r="O101" s="85"/>
      <c r="P101" s="85"/>
      <c r="Q101" s="87"/>
      <c r="R101" s="107"/>
    </row>
    <row r="102" spans="2:20" ht="40.200000000000003" customHeight="1" thickBot="1" x14ac:dyDescent="0.35">
      <c r="B102" s="59"/>
      <c r="C102" s="57"/>
      <c r="D102" s="57" t="s">
        <v>22</v>
      </c>
      <c r="E102" s="57" t="s">
        <v>126</v>
      </c>
      <c r="F102" s="57" t="s">
        <v>127</v>
      </c>
      <c r="G102" s="19" t="s">
        <v>7</v>
      </c>
      <c r="H102" s="80"/>
      <c r="I102" s="74">
        <v>1</v>
      </c>
      <c r="J102" s="61" t="s">
        <v>6</v>
      </c>
      <c r="K102" s="9" t="s">
        <v>0</v>
      </c>
      <c r="L102" s="21">
        <v>25</v>
      </c>
      <c r="M102" s="55" t="str">
        <f>IF((L104="NA"),"NA",((L104*10)))</f>
        <v>NA</v>
      </c>
      <c r="N102" s="84"/>
      <c r="O102" s="85"/>
      <c r="P102" s="85"/>
      <c r="Q102" s="87"/>
      <c r="R102" s="107"/>
    </row>
    <row r="103" spans="2:20" ht="40.200000000000003" customHeight="1" thickBot="1" x14ac:dyDescent="0.35">
      <c r="B103" s="59"/>
      <c r="C103" s="57"/>
      <c r="D103" s="57"/>
      <c r="E103" s="57"/>
      <c r="F103" s="57"/>
      <c r="G103" s="19" t="s">
        <v>128</v>
      </c>
      <c r="H103" s="81"/>
      <c r="I103" s="74"/>
      <c r="J103" s="61"/>
      <c r="K103" s="9" t="s">
        <v>2</v>
      </c>
      <c r="L103" s="21">
        <v>25</v>
      </c>
      <c r="M103" s="55"/>
      <c r="N103" s="84"/>
      <c r="O103" s="85"/>
      <c r="P103" s="85"/>
      <c r="Q103" s="87"/>
      <c r="R103" s="107"/>
    </row>
    <row r="104" spans="2:20" ht="40.200000000000003" customHeight="1" thickBot="1" x14ac:dyDescent="0.35">
      <c r="B104" s="59"/>
      <c r="C104" s="57"/>
      <c r="D104" s="57"/>
      <c r="E104" s="57"/>
      <c r="F104" s="57"/>
      <c r="G104" s="19" t="s">
        <v>129</v>
      </c>
      <c r="H104" s="76"/>
      <c r="I104" s="74"/>
      <c r="J104" s="61"/>
      <c r="K104" s="9" t="s">
        <v>1</v>
      </c>
      <c r="L104" s="11" t="str">
        <f>IF(AND(J102="Yes"),(L102/L103),"NA")</f>
        <v>NA</v>
      </c>
      <c r="M104" s="56"/>
      <c r="N104" s="84"/>
      <c r="O104" s="85"/>
      <c r="P104" s="85"/>
      <c r="Q104" s="87"/>
      <c r="R104" s="107"/>
    </row>
    <row r="105" spans="2:20" ht="40.200000000000003" customHeight="1" thickBot="1" x14ac:dyDescent="0.35">
      <c r="B105" s="59"/>
      <c r="C105" s="57"/>
      <c r="D105" s="57" t="s">
        <v>23</v>
      </c>
      <c r="E105" s="57" t="s">
        <v>130</v>
      </c>
      <c r="F105" s="57" t="s">
        <v>131</v>
      </c>
      <c r="G105" s="19" t="s">
        <v>16</v>
      </c>
      <c r="H105" s="80"/>
      <c r="I105" s="74">
        <v>1</v>
      </c>
      <c r="J105" s="61" t="s">
        <v>323</v>
      </c>
      <c r="K105" s="9" t="s">
        <v>0</v>
      </c>
      <c r="L105" s="21">
        <v>0</v>
      </c>
      <c r="M105" s="55">
        <f>IF((L107="NA"),"NA",((L107*10)))</f>
        <v>10</v>
      </c>
      <c r="N105" s="84"/>
      <c r="O105" s="85"/>
      <c r="P105" s="85"/>
      <c r="Q105" s="87"/>
      <c r="R105" s="107"/>
    </row>
    <row r="106" spans="2:20" ht="40.200000000000003" customHeight="1" thickBot="1" x14ac:dyDescent="0.35">
      <c r="B106" s="59"/>
      <c r="C106" s="57"/>
      <c r="D106" s="57"/>
      <c r="E106" s="57"/>
      <c r="F106" s="57"/>
      <c r="G106" s="19" t="s">
        <v>132</v>
      </c>
      <c r="H106" s="81"/>
      <c r="I106" s="74"/>
      <c r="J106" s="61"/>
      <c r="K106" s="9" t="s">
        <v>2</v>
      </c>
      <c r="L106" s="21">
        <v>25</v>
      </c>
      <c r="M106" s="55"/>
      <c r="N106" s="84"/>
      <c r="O106" s="85"/>
      <c r="P106" s="85"/>
      <c r="Q106" s="87"/>
      <c r="R106" s="107"/>
    </row>
    <row r="107" spans="2:20" ht="40.200000000000003" customHeight="1" thickBot="1" x14ac:dyDescent="0.35">
      <c r="B107" s="59"/>
      <c r="C107" s="57"/>
      <c r="D107" s="57"/>
      <c r="E107" s="57"/>
      <c r="F107" s="57"/>
      <c r="G107" s="19" t="s">
        <v>133</v>
      </c>
      <c r="H107" s="76"/>
      <c r="I107" s="74"/>
      <c r="J107" s="62"/>
      <c r="K107" s="9" t="s">
        <v>1</v>
      </c>
      <c r="L107" s="11">
        <f>IF(AND(J105="Yes"),(1-L105/L106),"NA")</f>
        <v>1</v>
      </c>
      <c r="M107" s="56"/>
      <c r="N107" s="84"/>
      <c r="O107" s="85"/>
      <c r="P107" s="85"/>
      <c r="Q107" s="87"/>
      <c r="R107" s="107"/>
    </row>
    <row r="108" spans="2:20" ht="40.200000000000003" customHeight="1" thickBot="1" x14ac:dyDescent="0.35">
      <c r="B108" s="59"/>
      <c r="C108" s="57"/>
      <c r="D108" s="57" t="s">
        <v>24</v>
      </c>
      <c r="E108" s="57" t="s">
        <v>134</v>
      </c>
      <c r="F108" s="57" t="s">
        <v>135</v>
      </c>
      <c r="G108" s="19" t="s">
        <v>7</v>
      </c>
      <c r="H108" s="80"/>
      <c r="I108" s="74">
        <v>1</v>
      </c>
      <c r="J108" s="61" t="s">
        <v>6</v>
      </c>
      <c r="K108" s="9" t="s">
        <v>0</v>
      </c>
      <c r="L108" s="21">
        <v>25</v>
      </c>
      <c r="M108" s="55" t="str">
        <f>IF((L110="NA"),"NA",((L110*10)))</f>
        <v>NA</v>
      </c>
      <c r="N108" s="84"/>
      <c r="O108" s="85"/>
      <c r="P108" s="85"/>
      <c r="Q108" s="87"/>
      <c r="R108" s="107"/>
    </row>
    <row r="109" spans="2:20" ht="40.200000000000003" customHeight="1" thickBot="1" x14ac:dyDescent="0.35">
      <c r="B109" s="59"/>
      <c r="C109" s="57"/>
      <c r="D109" s="57"/>
      <c r="E109" s="57"/>
      <c r="F109" s="57"/>
      <c r="G109" s="19" t="s">
        <v>136</v>
      </c>
      <c r="H109" s="81"/>
      <c r="I109" s="74"/>
      <c r="J109" s="61"/>
      <c r="K109" s="9" t="s">
        <v>2</v>
      </c>
      <c r="L109" s="21">
        <v>25</v>
      </c>
      <c r="M109" s="55"/>
      <c r="N109" s="84"/>
      <c r="O109" s="85"/>
      <c r="P109" s="85"/>
      <c r="Q109" s="87"/>
      <c r="R109" s="107"/>
    </row>
    <row r="110" spans="2:20" ht="40.200000000000003" customHeight="1" thickBot="1" x14ac:dyDescent="0.35">
      <c r="B110" s="59"/>
      <c r="C110" s="57"/>
      <c r="D110" s="57"/>
      <c r="E110" s="57"/>
      <c r="F110" s="57"/>
      <c r="G110" s="19" t="s">
        <v>137</v>
      </c>
      <c r="H110" s="76"/>
      <c r="I110" s="74"/>
      <c r="J110" s="61"/>
      <c r="K110" s="9" t="s">
        <v>1</v>
      </c>
      <c r="L110" s="11" t="str">
        <f>IF(AND(J108="Yes"),(L108/L109),"NA")</f>
        <v>NA</v>
      </c>
      <c r="M110" s="56"/>
      <c r="N110" s="84"/>
      <c r="O110" s="85"/>
      <c r="P110" s="85"/>
      <c r="Q110" s="87"/>
      <c r="R110" s="107"/>
    </row>
    <row r="111" spans="2:20" ht="40.200000000000003" customHeight="1" thickBot="1" x14ac:dyDescent="0.35">
      <c r="B111" s="59"/>
      <c r="C111" s="57" t="s">
        <v>66</v>
      </c>
      <c r="D111" s="57" t="s">
        <v>25</v>
      </c>
      <c r="E111" s="57" t="s">
        <v>138</v>
      </c>
      <c r="F111" s="57" t="s">
        <v>139</v>
      </c>
      <c r="G111" s="19" t="s">
        <v>7</v>
      </c>
      <c r="H111" s="80"/>
      <c r="I111" s="74">
        <v>1</v>
      </c>
      <c r="J111" s="61" t="s">
        <v>6</v>
      </c>
      <c r="K111" s="9" t="s">
        <v>0</v>
      </c>
      <c r="L111" s="21">
        <v>25</v>
      </c>
      <c r="M111" s="55" t="str">
        <f>IF((L113="NA"),"NA",((L113*10)))</f>
        <v>NA</v>
      </c>
      <c r="N111" s="84"/>
      <c r="O111" s="85"/>
      <c r="P111" s="85"/>
      <c r="Q111" s="87"/>
      <c r="R111" s="107"/>
      <c r="S111" s="88" t="str">
        <f>IF((SUM(P9:P163)=100%)," ","ERROR:
Check the IMPORTANCE(%) column, the sum of values must be 100%")</f>
        <v xml:space="preserve"> </v>
      </c>
      <c r="T111" s="89"/>
    </row>
    <row r="112" spans="2:20" ht="62.4" customHeight="1" thickBot="1" x14ac:dyDescent="0.35">
      <c r="B112" s="59"/>
      <c r="C112" s="57"/>
      <c r="D112" s="57"/>
      <c r="E112" s="57"/>
      <c r="F112" s="57"/>
      <c r="G112" s="19" t="s">
        <v>140</v>
      </c>
      <c r="H112" s="81"/>
      <c r="I112" s="74"/>
      <c r="J112" s="61"/>
      <c r="K112" s="9" t="s">
        <v>2</v>
      </c>
      <c r="L112" s="21">
        <v>25</v>
      </c>
      <c r="M112" s="55"/>
      <c r="N112" s="84"/>
      <c r="O112" s="85"/>
      <c r="P112" s="85"/>
      <c r="Q112" s="87"/>
      <c r="R112" s="107"/>
      <c r="S112" s="88"/>
      <c r="T112" s="89"/>
    </row>
    <row r="113" spans="2:20" ht="70.2" customHeight="1" thickBot="1" x14ac:dyDescent="0.35">
      <c r="B113" s="59"/>
      <c r="C113" s="57"/>
      <c r="D113" s="57"/>
      <c r="E113" s="57"/>
      <c r="F113" s="57"/>
      <c r="G113" s="19" t="s">
        <v>141</v>
      </c>
      <c r="H113" s="76"/>
      <c r="I113" s="74"/>
      <c r="J113" s="61"/>
      <c r="K113" s="9" t="s">
        <v>1</v>
      </c>
      <c r="L113" s="11" t="str">
        <f>IF(AND(J111="Yes"),(L111/L112),"NA")</f>
        <v>NA</v>
      </c>
      <c r="M113" s="56"/>
      <c r="N113" s="84"/>
      <c r="O113" s="85"/>
      <c r="P113" s="85"/>
      <c r="Q113" s="87"/>
      <c r="R113" s="107"/>
      <c r="S113" s="88"/>
      <c r="T113" s="89"/>
    </row>
    <row r="114" spans="2:20" ht="40.200000000000003" customHeight="1" thickBot="1" x14ac:dyDescent="0.35">
      <c r="B114" s="59"/>
      <c r="C114" s="57"/>
      <c r="D114" s="57" t="s">
        <v>26</v>
      </c>
      <c r="E114" s="57" t="s">
        <v>142</v>
      </c>
      <c r="F114" s="57" t="s">
        <v>143</v>
      </c>
      <c r="G114" s="19" t="s">
        <v>7</v>
      </c>
      <c r="H114" s="80"/>
      <c r="I114" s="74">
        <v>1</v>
      </c>
      <c r="J114" s="61" t="s">
        <v>6</v>
      </c>
      <c r="K114" s="9" t="s">
        <v>0</v>
      </c>
      <c r="L114" s="21">
        <v>25</v>
      </c>
      <c r="M114" s="55" t="str">
        <f>IF((L116="NA"),"NA",((L116*10)))</f>
        <v>NA</v>
      </c>
      <c r="N114" s="84"/>
      <c r="O114" s="85"/>
      <c r="P114" s="85"/>
      <c r="Q114" s="87"/>
      <c r="R114" s="107"/>
      <c r="S114" s="33"/>
      <c r="T114" s="23"/>
    </row>
    <row r="115" spans="2:20" ht="40.200000000000003" customHeight="1" thickBot="1" x14ac:dyDescent="0.35">
      <c r="B115" s="59"/>
      <c r="C115" s="57"/>
      <c r="D115" s="57"/>
      <c r="E115" s="57"/>
      <c r="F115" s="57"/>
      <c r="G115" s="19" t="s">
        <v>144</v>
      </c>
      <c r="H115" s="81"/>
      <c r="I115" s="74"/>
      <c r="J115" s="61"/>
      <c r="K115" s="9" t="s">
        <v>2</v>
      </c>
      <c r="L115" s="21">
        <v>25</v>
      </c>
      <c r="M115" s="55"/>
      <c r="N115" s="84"/>
      <c r="O115" s="85"/>
      <c r="P115" s="85"/>
      <c r="Q115" s="87"/>
      <c r="R115" s="107"/>
      <c r="S115" s="33"/>
      <c r="T115" s="23"/>
    </row>
    <row r="116" spans="2:20" ht="40.200000000000003" customHeight="1" thickBot="1" x14ac:dyDescent="0.35">
      <c r="B116" s="59"/>
      <c r="C116" s="57"/>
      <c r="D116" s="57"/>
      <c r="E116" s="57"/>
      <c r="F116" s="57"/>
      <c r="G116" s="19" t="s">
        <v>145</v>
      </c>
      <c r="H116" s="76"/>
      <c r="I116" s="74"/>
      <c r="J116" s="62"/>
      <c r="K116" s="9" t="s">
        <v>1</v>
      </c>
      <c r="L116" s="11" t="str">
        <f>IF(AND(J114="Yes"),(L114/L115),"NA")</f>
        <v>NA</v>
      </c>
      <c r="M116" s="56"/>
      <c r="N116" s="84"/>
      <c r="O116" s="85"/>
      <c r="P116" s="85"/>
      <c r="Q116" s="87"/>
      <c r="R116" s="107"/>
      <c r="S116" s="33"/>
      <c r="T116" s="23"/>
    </row>
    <row r="117" spans="2:20" ht="40.200000000000003" customHeight="1" thickBot="1" x14ac:dyDescent="0.35">
      <c r="B117" s="59"/>
      <c r="C117" s="57"/>
      <c r="D117" s="57" t="s">
        <v>27</v>
      </c>
      <c r="E117" s="57" t="s">
        <v>146</v>
      </c>
      <c r="F117" s="57" t="s">
        <v>147</v>
      </c>
      <c r="G117" s="19" t="s">
        <v>7</v>
      </c>
      <c r="H117" s="80"/>
      <c r="I117" s="74">
        <v>1</v>
      </c>
      <c r="J117" s="61" t="s">
        <v>6</v>
      </c>
      <c r="K117" s="9" t="s">
        <v>0</v>
      </c>
      <c r="L117" s="21">
        <v>25</v>
      </c>
      <c r="M117" s="55" t="str">
        <f>IF((L119="NA"),"NA",((L119*10)))</f>
        <v>NA</v>
      </c>
      <c r="N117" s="84"/>
      <c r="O117" s="85"/>
      <c r="P117" s="85"/>
      <c r="Q117" s="87"/>
      <c r="R117" s="107"/>
    </row>
    <row r="118" spans="2:20" ht="40.200000000000003" customHeight="1" thickBot="1" x14ac:dyDescent="0.35">
      <c r="B118" s="59"/>
      <c r="C118" s="57"/>
      <c r="D118" s="57"/>
      <c r="E118" s="57"/>
      <c r="F118" s="57"/>
      <c r="G118" s="19" t="s">
        <v>148</v>
      </c>
      <c r="H118" s="81"/>
      <c r="I118" s="74"/>
      <c r="J118" s="61"/>
      <c r="K118" s="9" t="s">
        <v>2</v>
      </c>
      <c r="L118" s="21">
        <v>25</v>
      </c>
      <c r="M118" s="55"/>
      <c r="N118" s="84"/>
      <c r="O118" s="85"/>
      <c r="P118" s="85"/>
      <c r="Q118" s="87"/>
      <c r="R118" s="107"/>
    </row>
    <row r="119" spans="2:20" ht="40.200000000000003" customHeight="1" thickBot="1" x14ac:dyDescent="0.35">
      <c r="B119" s="59"/>
      <c r="C119" s="57"/>
      <c r="D119" s="57"/>
      <c r="E119" s="57"/>
      <c r="F119" s="57"/>
      <c r="G119" s="19" t="s">
        <v>149</v>
      </c>
      <c r="H119" s="76"/>
      <c r="I119" s="74"/>
      <c r="J119" s="61"/>
      <c r="K119" s="9" t="s">
        <v>1</v>
      </c>
      <c r="L119" s="11" t="str">
        <f>IF(AND(J117="Yes"),(L117/L118),"NA")</f>
        <v>NA</v>
      </c>
      <c r="M119" s="56"/>
      <c r="N119" s="84"/>
      <c r="O119" s="85"/>
      <c r="P119" s="85"/>
      <c r="Q119" s="87"/>
      <c r="R119" s="107"/>
    </row>
    <row r="120" spans="2:20" ht="40.200000000000003" customHeight="1" thickBot="1" x14ac:dyDescent="0.35">
      <c r="B120" s="59"/>
      <c r="C120" s="57" t="s">
        <v>67</v>
      </c>
      <c r="D120" s="57" t="s">
        <v>28</v>
      </c>
      <c r="E120" s="57" t="s">
        <v>298</v>
      </c>
      <c r="F120" s="57" t="s">
        <v>29</v>
      </c>
      <c r="G120" s="19" t="s">
        <v>7</v>
      </c>
      <c r="H120" s="80"/>
      <c r="I120" s="74">
        <v>1</v>
      </c>
      <c r="J120" s="61" t="s">
        <v>6</v>
      </c>
      <c r="K120" s="9" t="s">
        <v>0</v>
      </c>
      <c r="L120" s="21">
        <v>25</v>
      </c>
      <c r="M120" s="55" t="str">
        <f>IF((L122="NA"),"NA",((L122*10)))</f>
        <v>NA</v>
      </c>
      <c r="N120" s="84"/>
      <c r="O120" s="85"/>
      <c r="P120" s="85"/>
      <c r="Q120" s="87"/>
      <c r="R120" s="107"/>
    </row>
    <row r="121" spans="2:20" ht="40.200000000000003" customHeight="1" thickBot="1" x14ac:dyDescent="0.35">
      <c r="B121" s="59"/>
      <c r="C121" s="57"/>
      <c r="D121" s="57"/>
      <c r="E121" s="57"/>
      <c r="F121" s="57"/>
      <c r="G121" s="19" t="s">
        <v>30</v>
      </c>
      <c r="H121" s="81"/>
      <c r="I121" s="74"/>
      <c r="J121" s="61"/>
      <c r="K121" s="9" t="s">
        <v>2</v>
      </c>
      <c r="L121" s="21">
        <v>25</v>
      </c>
      <c r="M121" s="55"/>
      <c r="N121" s="84"/>
      <c r="O121" s="85"/>
      <c r="P121" s="85"/>
      <c r="Q121" s="87"/>
      <c r="R121" s="107"/>
    </row>
    <row r="122" spans="2:20" ht="40.200000000000003" customHeight="1" thickBot="1" x14ac:dyDescent="0.35">
      <c r="B122" s="59"/>
      <c r="C122" s="57"/>
      <c r="D122" s="57"/>
      <c r="E122" s="57"/>
      <c r="F122" s="57"/>
      <c r="G122" s="19" t="s">
        <v>31</v>
      </c>
      <c r="H122" s="76"/>
      <c r="I122" s="74"/>
      <c r="J122" s="61"/>
      <c r="K122" s="9" t="s">
        <v>1</v>
      </c>
      <c r="L122" s="11" t="str">
        <f>IF(AND(J120="Yes"),(L120/L121),"NA")</f>
        <v>NA</v>
      </c>
      <c r="M122" s="56"/>
      <c r="N122" s="84"/>
      <c r="O122" s="85"/>
      <c r="P122" s="85"/>
      <c r="Q122" s="87"/>
      <c r="R122" s="107"/>
    </row>
    <row r="123" spans="2:20" ht="40.200000000000003" customHeight="1" thickBot="1" x14ac:dyDescent="0.35">
      <c r="B123" s="59"/>
      <c r="C123" s="57" t="s">
        <v>68</v>
      </c>
      <c r="D123" s="57" t="s">
        <v>32</v>
      </c>
      <c r="E123" s="57" t="s">
        <v>150</v>
      </c>
      <c r="F123" s="57" t="s">
        <v>151</v>
      </c>
      <c r="G123" s="19" t="s">
        <v>7</v>
      </c>
      <c r="H123" s="80"/>
      <c r="I123" s="74">
        <v>1</v>
      </c>
      <c r="J123" s="61" t="s">
        <v>6</v>
      </c>
      <c r="K123" s="9" t="s">
        <v>0</v>
      </c>
      <c r="L123" s="21">
        <v>25</v>
      </c>
      <c r="M123" s="55" t="str">
        <f>IF((L125="NA"),"NA",((L125*10)))</f>
        <v>NA</v>
      </c>
      <c r="N123" s="84"/>
      <c r="O123" s="85"/>
      <c r="P123" s="85"/>
      <c r="Q123" s="87"/>
      <c r="R123" s="107"/>
    </row>
    <row r="124" spans="2:20" ht="40.200000000000003" customHeight="1" thickBot="1" x14ac:dyDescent="0.35">
      <c r="B124" s="59"/>
      <c r="C124" s="57"/>
      <c r="D124" s="57"/>
      <c r="E124" s="57"/>
      <c r="F124" s="57"/>
      <c r="G124" s="19" t="s">
        <v>152</v>
      </c>
      <c r="H124" s="81"/>
      <c r="I124" s="74"/>
      <c r="J124" s="61"/>
      <c r="K124" s="9" t="s">
        <v>2</v>
      </c>
      <c r="L124" s="21">
        <v>25</v>
      </c>
      <c r="M124" s="55"/>
      <c r="N124" s="84"/>
      <c r="O124" s="85"/>
      <c r="P124" s="85"/>
      <c r="Q124" s="87"/>
      <c r="R124" s="107"/>
    </row>
    <row r="125" spans="2:20" ht="40.200000000000003" customHeight="1" thickBot="1" x14ac:dyDescent="0.35">
      <c r="B125" s="59"/>
      <c r="C125" s="57"/>
      <c r="D125" s="57"/>
      <c r="E125" s="57"/>
      <c r="F125" s="57"/>
      <c r="G125" s="19" t="s">
        <v>153</v>
      </c>
      <c r="H125" s="76"/>
      <c r="I125" s="74"/>
      <c r="J125" s="62"/>
      <c r="K125" s="9" t="s">
        <v>1</v>
      </c>
      <c r="L125" s="11" t="str">
        <f>IF(AND(J123="Yes"),(L123/L124),"NA")</f>
        <v>NA</v>
      </c>
      <c r="M125" s="56"/>
      <c r="N125" s="84"/>
      <c r="O125" s="85"/>
      <c r="P125" s="85"/>
      <c r="Q125" s="87"/>
      <c r="R125" s="107"/>
    </row>
    <row r="126" spans="2:20" ht="40.200000000000003" customHeight="1" thickBot="1" x14ac:dyDescent="0.35">
      <c r="B126" s="59"/>
      <c r="C126" s="57"/>
      <c r="D126" s="57" t="s">
        <v>33</v>
      </c>
      <c r="E126" s="57" t="s">
        <v>154</v>
      </c>
      <c r="F126" s="57" t="s">
        <v>155</v>
      </c>
      <c r="G126" s="19" t="s">
        <v>7</v>
      </c>
      <c r="H126" s="80"/>
      <c r="I126" s="74">
        <v>1</v>
      </c>
      <c r="J126" s="61" t="s">
        <v>6</v>
      </c>
      <c r="K126" s="9" t="s">
        <v>0</v>
      </c>
      <c r="L126" s="21">
        <v>25</v>
      </c>
      <c r="M126" s="55" t="str">
        <f>IF((L128="NA"),"NA",((L128*10)))</f>
        <v>NA</v>
      </c>
      <c r="N126" s="84"/>
      <c r="O126" s="85"/>
      <c r="P126" s="85"/>
      <c r="Q126" s="87"/>
      <c r="R126" s="107"/>
    </row>
    <row r="127" spans="2:20" ht="40.200000000000003" customHeight="1" thickBot="1" x14ac:dyDescent="0.35">
      <c r="B127" s="59"/>
      <c r="C127" s="57"/>
      <c r="D127" s="57"/>
      <c r="E127" s="57"/>
      <c r="F127" s="57"/>
      <c r="G127" s="19" t="s">
        <v>156</v>
      </c>
      <c r="H127" s="81"/>
      <c r="I127" s="74"/>
      <c r="J127" s="61"/>
      <c r="K127" s="9" t="s">
        <v>2</v>
      </c>
      <c r="L127" s="21">
        <v>25</v>
      </c>
      <c r="M127" s="55"/>
      <c r="N127" s="84"/>
      <c r="O127" s="85"/>
      <c r="P127" s="85"/>
      <c r="Q127" s="87"/>
      <c r="R127" s="107"/>
    </row>
    <row r="128" spans="2:20" ht="40.200000000000003" customHeight="1" thickBot="1" x14ac:dyDescent="0.35">
      <c r="B128" s="59"/>
      <c r="C128" s="57"/>
      <c r="D128" s="57"/>
      <c r="E128" s="57"/>
      <c r="F128" s="57"/>
      <c r="G128" s="19" t="s">
        <v>157</v>
      </c>
      <c r="H128" s="76"/>
      <c r="I128" s="74"/>
      <c r="J128" s="61"/>
      <c r="K128" s="9" t="s">
        <v>1</v>
      </c>
      <c r="L128" s="11" t="str">
        <f>IF(AND(J126="Yes"),(L126/L127),"NA")</f>
        <v>NA</v>
      </c>
      <c r="M128" s="56"/>
      <c r="N128" s="84"/>
      <c r="O128" s="85"/>
      <c r="P128" s="85"/>
      <c r="Q128" s="87"/>
      <c r="R128" s="107"/>
    </row>
    <row r="129" spans="2:18" ht="40.200000000000003" customHeight="1" thickBot="1" x14ac:dyDescent="0.35">
      <c r="B129" s="63"/>
      <c r="C129" s="63"/>
      <c r="D129" s="63"/>
      <c r="E129" s="63"/>
      <c r="F129" s="63"/>
      <c r="G129" s="63"/>
      <c r="H129" s="63"/>
      <c r="I129" s="63"/>
      <c r="J129" s="63"/>
      <c r="K129" s="63"/>
      <c r="L129" s="63"/>
      <c r="M129" s="63"/>
      <c r="N129" s="63"/>
      <c r="O129" s="63"/>
      <c r="P129" s="63"/>
      <c r="Q129" s="64"/>
      <c r="R129" s="107"/>
    </row>
    <row r="130" spans="2:18" ht="40.200000000000003" customHeight="1" thickBot="1" x14ac:dyDescent="0.35">
      <c r="B130" s="59" t="s">
        <v>62</v>
      </c>
      <c r="C130" s="57" t="s">
        <v>69</v>
      </c>
      <c r="D130" s="57" t="s">
        <v>34</v>
      </c>
      <c r="E130" s="57" t="s">
        <v>158</v>
      </c>
      <c r="F130" s="57" t="s">
        <v>159</v>
      </c>
      <c r="G130" s="19" t="s">
        <v>35</v>
      </c>
      <c r="H130" s="80" t="s">
        <v>334</v>
      </c>
      <c r="I130" s="74">
        <v>1</v>
      </c>
      <c r="J130" s="61" t="s">
        <v>323</v>
      </c>
      <c r="K130" s="9" t="s">
        <v>0</v>
      </c>
      <c r="L130" s="21">
        <v>1</v>
      </c>
      <c r="M130" s="55">
        <f>IF((L132="NA"),"NA",((L132*10)))</f>
        <v>9</v>
      </c>
      <c r="N130" s="83">
        <f>IF(AND(J130="NO",J133="NO",J136="NO",J139="NO",J142="NO",J145="NO",J148="NO",J151="NO",J154="NO",J157="NO",J160="NO"),0,AVERAGE(M130:M162))</f>
        <v>5.5</v>
      </c>
      <c r="O130" s="85" t="s">
        <v>3</v>
      </c>
      <c r="P130" s="86">
        <v>0.3</v>
      </c>
      <c r="Q130" s="87">
        <f>N130*P130</f>
        <v>1.65</v>
      </c>
      <c r="R130" s="107"/>
    </row>
    <row r="131" spans="2:18" ht="40.200000000000003" customHeight="1" thickBot="1" x14ac:dyDescent="0.35">
      <c r="B131" s="59"/>
      <c r="C131" s="57"/>
      <c r="D131" s="57"/>
      <c r="E131" s="57"/>
      <c r="F131" s="57"/>
      <c r="G131" s="19" t="s">
        <v>160</v>
      </c>
      <c r="H131" s="81"/>
      <c r="I131" s="74"/>
      <c r="J131" s="61"/>
      <c r="K131" s="9" t="s">
        <v>2</v>
      </c>
      <c r="L131" s="21">
        <v>10</v>
      </c>
      <c r="M131" s="55"/>
      <c r="N131" s="84"/>
      <c r="O131" s="85"/>
      <c r="P131" s="85"/>
      <c r="Q131" s="87"/>
      <c r="R131" s="107"/>
    </row>
    <row r="132" spans="2:18" ht="40.200000000000003" customHeight="1" thickBot="1" x14ac:dyDescent="0.35">
      <c r="B132" s="59"/>
      <c r="C132" s="57"/>
      <c r="D132" s="57"/>
      <c r="E132" s="57"/>
      <c r="F132" s="57"/>
      <c r="G132" s="19" t="s">
        <v>161</v>
      </c>
      <c r="H132" s="76"/>
      <c r="I132" s="74"/>
      <c r="J132" s="61"/>
      <c r="K132" s="9" t="s">
        <v>1</v>
      </c>
      <c r="L132" s="11">
        <f>IF(AND(J130="Yes"),(1-L130/L131),"NA")</f>
        <v>0.9</v>
      </c>
      <c r="M132" s="56"/>
      <c r="N132" s="84"/>
      <c r="O132" s="85"/>
      <c r="P132" s="85"/>
      <c r="Q132" s="87"/>
      <c r="R132" s="107"/>
    </row>
    <row r="133" spans="2:18" ht="40.200000000000003" customHeight="1" thickBot="1" x14ac:dyDescent="0.35">
      <c r="B133" s="59"/>
      <c r="C133" s="57"/>
      <c r="D133" s="57" t="s">
        <v>36</v>
      </c>
      <c r="E133" s="57" t="s">
        <v>162</v>
      </c>
      <c r="F133" s="57" t="s">
        <v>163</v>
      </c>
      <c r="G133" s="19" t="s">
        <v>7</v>
      </c>
      <c r="H133" s="80" t="s">
        <v>335</v>
      </c>
      <c r="I133" s="74">
        <v>1</v>
      </c>
      <c r="J133" s="61" t="s">
        <v>323</v>
      </c>
      <c r="K133" s="9" t="s">
        <v>0</v>
      </c>
      <c r="L133" s="21">
        <v>4</v>
      </c>
      <c r="M133" s="55">
        <f>IF((L135="NA"),"NA",((L135*10)))</f>
        <v>2</v>
      </c>
      <c r="N133" s="84"/>
      <c r="O133" s="85"/>
      <c r="P133" s="85"/>
      <c r="Q133" s="87"/>
      <c r="R133" s="107"/>
    </row>
    <row r="134" spans="2:18" ht="40.200000000000003" customHeight="1" thickBot="1" x14ac:dyDescent="0.35">
      <c r="B134" s="59"/>
      <c r="C134" s="57"/>
      <c r="D134" s="57"/>
      <c r="E134" s="57"/>
      <c r="F134" s="57"/>
      <c r="G134" s="19" t="s">
        <v>164</v>
      </c>
      <c r="H134" s="81"/>
      <c r="I134" s="74"/>
      <c r="J134" s="61"/>
      <c r="K134" s="9" t="s">
        <v>2</v>
      </c>
      <c r="L134" s="21">
        <v>20</v>
      </c>
      <c r="M134" s="55"/>
      <c r="N134" s="84"/>
      <c r="O134" s="85"/>
      <c r="P134" s="85"/>
      <c r="Q134" s="87"/>
      <c r="R134" s="107"/>
    </row>
    <row r="135" spans="2:18" ht="40.200000000000003" customHeight="1" thickBot="1" x14ac:dyDescent="0.35">
      <c r="B135" s="59"/>
      <c r="C135" s="57"/>
      <c r="D135" s="57"/>
      <c r="E135" s="57"/>
      <c r="F135" s="57"/>
      <c r="G135" s="19" t="s">
        <v>165</v>
      </c>
      <c r="H135" s="76"/>
      <c r="I135" s="74"/>
      <c r="J135" s="62"/>
      <c r="K135" s="9" t="s">
        <v>1</v>
      </c>
      <c r="L135" s="11">
        <f>IF(AND(J133="Yes"),(L133/L134),"NA")</f>
        <v>0.2</v>
      </c>
      <c r="M135" s="56"/>
      <c r="N135" s="84"/>
      <c r="O135" s="85"/>
      <c r="P135" s="85"/>
      <c r="Q135" s="87"/>
      <c r="R135" s="107"/>
    </row>
    <row r="136" spans="2:18" ht="40.200000000000003" customHeight="1" thickBot="1" x14ac:dyDescent="0.35">
      <c r="B136" s="59"/>
      <c r="C136" s="57"/>
      <c r="D136" s="57" t="s">
        <v>37</v>
      </c>
      <c r="E136" s="57" t="s">
        <v>166</v>
      </c>
      <c r="F136" s="57" t="s">
        <v>167</v>
      </c>
      <c r="G136" s="19" t="s">
        <v>7</v>
      </c>
      <c r="H136" s="80"/>
      <c r="I136" s="74">
        <v>1</v>
      </c>
      <c r="J136" s="61" t="s">
        <v>6</v>
      </c>
      <c r="K136" s="9" t="s">
        <v>0</v>
      </c>
      <c r="L136" s="21">
        <v>0</v>
      </c>
      <c r="M136" s="55" t="str">
        <f>IF((L138="NA"),"NA",((L138*10)))</f>
        <v>NA</v>
      </c>
      <c r="N136" s="84"/>
      <c r="O136" s="85"/>
      <c r="P136" s="85"/>
      <c r="Q136" s="87"/>
      <c r="R136" s="107"/>
    </row>
    <row r="137" spans="2:18" ht="40.200000000000003" customHeight="1" thickBot="1" x14ac:dyDescent="0.35">
      <c r="B137" s="59"/>
      <c r="C137" s="57"/>
      <c r="D137" s="57"/>
      <c r="E137" s="57"/>
      <c r="F137" s="57"/>
      <c r="G137" s="19" t="s">
        <v>168</v>
      </c>
      <c r="H137" s="81"/>
      <c r="I137" s="74"/>
      <c r="J137" s="61"/>
      <c r="K137" s="9" t="s">
        <v>2</v>
      </c>
      <c r="L137" s="21">
        <v>25</v>
      </c>
      <c r="M137" s="55"/>
      <c r="N137" s="84"/>
      <c r="O137" s="85"/>
      <c r="P137" s="85"/>
      <c r="Q137" s="87"/>
      <c r="R137" s="107"/>
    </row>
    <row r="138" spans="2:18" ht="40.200000000000003" customHeight="1" thickBot="1" x14ac:dyDescent="0.35">
      <c r="B138" s="59"/>
      <c r="C138" s="57"/>
      <c r="D138" s="57"/>
      <c r="E138" s="57"/>
      <c r="F138" s="57"/>
      <c r="G138" s="19" t="s">
        <v>169</v>
      </c>
      <c r="H138" s="76"/>
      <c r="I138" s="74"/>
      <c r="J138" s="61"/>
      <c r="K138" s="9" t="s">
        <v>1</v>
      </c>
      <c r="L138" s="11" t="str">
        <f>IF(AND(J136="Yes"),(1-L136/L137),"NA")</f>
        <v>NA</v>
      </c>
      <c r="M138" s="56"/>
      <c r="N138" s="84"/>
      <c r="O138" s="85"/>
      <c r="P138" s="85"/>
      <c r="Q138" s="87"/>
      <c r="R138" s="107"/>
    </row>
    <row r="139" spans="2:18" ht="40.200000000000003" customHeight="1" thickBot="1" x14ac:dyDescent="0.35">
      <c r="B139" s="59"/>
      <c r="C139" s="57" t="s">
        <v>70</v>
      </c>
      <c r="D139" s="57" t="s">
        <v>38</v>
      </c>
      <c r="E139" s="57" t="s">
        <v>170</v>
      </c>
      <c r="F139" s="57" t="s">
        <v>172</v>
      </c>
      <c r="G139" s="19" t="s">
        <v>35</v>
      </c>
      <c r="H139" s="80"/>
      <c r="I139" s="74">
        <v>1</v>
      </c>
      <c r="J139" s="61" t="s">
        <v>6</v>
      </c>
      <c r="K139" s="9" t="s">
        <v>0</v>
      </c>
      <c r="L139" s="21">
        <v>0</v>
      </c>
      <c r="M139" s="55" t="str">
        <f>IF((L141="NA"),"NA",((L141*10)))</f>
        <v>NA</v>
      </c>
      <c r="N139" s="84"/>
      <c r="O139" s="85"/>
      <c r="P139" s="85"/>
      <c r="Q139" s="87"/>
      <c r="R139" s="107"/>
    </row>
    <row r="140" spans="2:18" ht="40.200000000000003" customHeight="1" thickBot="1" x14ac:dyDescent="0.35">
      <c r="B140" s="59"/>
      <c r="C140" s="57"/>
      <c r="D140" s="57"/>
      <c r="E140" s="57"/>
      <c r="F140" s="57"/>
      <c r="G140" s="19" t="s">
        <v>173</v>
      </c>
      <c r="H140" s="81"/>
      <c r="I140" s="74"/>
      <c r="J140" s="61"/>
      <c r="K140" s="9" t="s">
        <v>2</v>
      </c>
      <c r="L140" s="21">
        <v>10</v>
      </c>
      <c r="M140" s="55"/>
      <c r="N140" s="84"/>
      <c r="O140" s="85"/>
      <c r="P140" s="85"/>
      <c r="Q140" s="87"/>
      <c r="R140" s="107"/>
    </row>
    <row r="141" spans="2:18" ht="40.200000000000003" customHeight="1" thickBot="1" x14ac:dyDescent="0.35">
      <c r="B141" s="59"/>
      <c r="C141" s="57"/>
      <c r="D141" s="57"/>
      <c r="E141" s="57"/>
      <c r="F141" s="57"/>
      <c r="G141" s="19" t="s">
        <v>174</v>
      </c>
      <c r="H141" s="76"/>
      <c r="I141" s="74"/>
      <c r="J141" s="62"/>
      <c r="K141" s="9" t="s">
        <v>1</v>
      </c>
      <c r="L141" s="11" t="str">
        <f>IF(AND(J139="Yes"),(1-L139/L140),"NA")</f>
        <v>NA</v>
      </c>
      <c r="M141" s="56"/>
      <c r="N141" s="84"/>
      <c r="O141" s="85"/>
      <c r="P141" s="85"/>
      <c r="Q141" s="87"/>
      <c r="R141" s="107"/>
    </row>
    <row r="142" spans="2:18" ht="40.200000000000003" customHeight="1" thickBot="1" x14ac:dyDescent="0.35">
      <c r="B142" s="59"/>
      <c r="C142" s="57"/>
      <c r="D142" s="57" t="s">
        <v>39</v>
      </c>
      <c r="E142" s="57" t="s">
        <v>171</v>
      </c>
      <c r="F142" s="57" t="s">
        <v>175</v>
      </c>
      <c r="G142" s="19" t="s">
        <v>7</v>
      </c>
      <c r="H142" s="80"/>
      <c r="I142" s="74">
        <v>1</v>
      </c>
      <c r="J142" s="61" t="s">
        <v>6</v>
      </c>
      <c r="K142" s="9" t="s">
        <v>0</v>
      </c>
      <c r="L142" s="21">
        <v>25</v>
      </c>
      <c r="M142" s="55" t="str">
        <f>IF((L144="NA"),"NA",((L144*10)))</f>
        <v>NA</v>
      </c>
      <c r="N142" s="84"/>
      <c r="O142" s="85"/>
      <c r="P142" s="85"/>
      <c r="Q142" s="87"/>
      <c r="R142" s="107"/>
    </row>
    <row r="143" spans="2:18" ht="40.200000000000003" customHeight="1" thickBot="1" x14ac:dyDescent="0.35">
      <c r="B143" s="59"/>
      <c r="C143" s="57"/>
      <c r="D143" s="57"/>
      <c r="E143" s="57"/>
      <c r="F143" s="57"/>
      <c r="G143" s="19" t="s">
        <v>176</v>
      </c>
      <c r="H143" s="81"/>
      <c r="I143" s="74"/>
      <c r="J143" s="61"/>
      <c r="K143" s="9" t="s">
        <v>2</v>
      </c>
      <c r="L143" s="21">
        <v>25</v>
      </c>
      <c r="M143" s="55"/>
      <c r="N143" s="84"/>
      <c r="O143" s="85"/>
      <c r="P143" s="85"/>
      <c r="Q143" s="87"/>
      <c r="R143" s="107"/>
    </row>
    <row r="144" spans="2:18" ht="40.200000000000003" customHeight="1" thickBot="1" x14ac:dyDescent="0.35">
      <c r="B144" s="59"/>
      <c r="C144" s="57"/>
      <c r="D144" s="57"/>
      <c r="E144" s="57"/>
      <c r="F144" s="57"/>
      <c r="G144" s="19" t="s">
        <v>177</v>
      </c>
      <c r="H144" s="76"/>
      <c r="I144" s="74"/>
      <c r="J144" s="62"/>
      <c r="K144" s="9" t="s">
        <v>1</v>
      </c>
      <c r="L144" s="11" t="str">
        <f>IF(AND(J142="Yes"),(L142/L143),"NA")</f>
        <v>NA</v>
      </c>
      <c r="M144" s="56"/>
      <c r="N144" s="84"/>
      <c r="O144" s="85"/>
      <c r="P144" s="85"/>
      <c r="Q144" s="87"/>
      <c r="R144" s="107"/>
    </row>
    <row r="145" spans="2:18" ht="40.200000000000003" customHeight="1" thickBot="1" x14ac:dyDescent="0.35">
      <c r="B145" s="59"/>
      <c r="C145" s="57"/>
      <c r="D145" s="57" t="s">
        <v>40</v>
      </c>
      <c r="E145" s="57" t="s">
        <v>178</v>
      </c>
      <c r="F145" s="57" t="s">
        <v>179</v>
      </c>
      <c r="G145" s="19" t="s">
        <v>7</v>
      </c>
      <c r="H145" s="80"/>
      <c r="I145" s="74">
        <v>1</v>
      </c>
      <c r="J145" s="61" t="s">
        <v>6</v>
      </c>
      <c r="K145" s="9" t="s">
        <v>0</v>
      </c>
      <c r="L145" s="21">
        <v>8</v>
      </c>
      <c r="M145" s="55" t="str">
        <f>IF((L147="NA"),"NA",((L147*10)))</f>
        <v>NA</v>
      </c>
      <c r="N145" s="84"/>
      <c r="O145" s="85"/>
      <c r="P145" s="85"/>
      <c r="Q145" s="87"/>
      <c r="R145" s="107"/>
    </row>
    <row r="146" spans="2:18" ht="40.200000000000003" customHeight="1" thickBot="1" x14ac:dyDescent="0.35">
      <c r="B146" s="59"/>
      <c r="C146" s="57"/>
      <c r="D146" s="57"/>
      <c r="E146" s="57"/>
      <c r="F146" s="57"/>
      <c r="G146" s="19" t="s">
        <v>180</v>
      </c>
      <c r="H146" s="81"/>
      <c r="I146" s="74"/>
      <c r="J146" s="61"/>
      <c r="K146" s="9" t="s">
        <v>2</v>
      </c>
      <c r="L146" s="21">
        <v>25</v>
      </c>
      <c r="M146" s="55"/>
      <c r="N146" s="84"/>
      <c r="O146" s="85"/>
      <c r="P146" s="85"/>
      <c r="Q146" s="87"/>
      <c r="R146" s="107"/>
    </row>
    <row r="147" spans="2:18" ht="40.200000000000003" customHeight="1" thickBot="1" x14ac:dyDescent="0.35">
      <c r="B147" s="59"/>
      <c r="C147" s="57"/>
      <c r="D147" s="57"/>
      <c r="E147" s="57"/>
      <c r="F147" s="57"/>
      <c r="G147" s="19" t="s">
        <v>181</v>
      </c>
      <c r="H147" s="76"/>
      <c r="I147" s="74"/>
      <c r="J147" s="61"/>
      <c r="K147" s="9" t="s">
        <v>1</v>
      </c>
      <c r="L147" s="11" t="str">
        <f>IF(AND(J145="Yes"),(L145/L146),"NA")</f>
        <v>NA</v>
      </c>
      <c r="M147" s="56"/>
      <c r="N147" s="84"/>
      <c r="O147" s="85"/>
      <c r="P147" s="85"/>
      <c r="Q147" s="87"/>
      <c r="R147" s="107"/>
    </row>
    <row r="148" spans="2:18" ht="40.200000000000003" customHeight="1" thickBot="1" x14ac:dyDescent="0.35">
      <c r="B148" s="59"/>
      <c r="C148" s="57" t="s">
        <v>71</v>
      </c>
      <c r="D148" s="57" t="s">
        <v>41</v>
      </c>
      <c r="E148" s="57" t="s">
        <v>182</v>
      </c>
      <c r="F148" s="57" t="s">
        <v>183</v>
      </c>
      <c r="G148" s="19" t="s">
        <v>7</v>
      </c>
      <c r="H148" s="80"/>
      <c r="I148" s="74">
        <v>1</v>
      </c>
      <c r="J148" s="61" t="s">
        <v>6</v>
      </c>
      <c r="K148" s="9" t="s">
        <v>0</v>
      </c>
      <c r="L148" s="21">
        <v>25</v>
      </c>
      <c r="M148" s="55" t="str">
        <f>IF((L150="NA"),"NA",((L150*10)))</f>
        <v>NA</v>
      </c>
      <c r="N148" s="84"/>
      <c r="O148" s="85"/>
      <c r="P148" s="85"/>
      <c r="Q148" s="87"/>
      <c r="R148" s="107"/>
    </row>
    <row r="149" spans="2:18" ht="40.200000000000003" customHeight="1" thickBot="1" x14ac:dyDescent="0.35">
      <c r="B149" s="59"/>
      <c r="C149" s="57"/>
      <c r="D149" s="57"/>
      <c r="E149" s="57"/>
      <c r="F149" s="57"/>
      <c r="G149" s="19" t="s">
        <v>184</v>
      </c>
      <c r="H149" s="81"/>
      <c r="I149" s="74"/>
      <c r="J149" s="61"/>
      <c r="K149" s="9" t="s">
        <v>2</v>
      </c>
      <c r="L149" s="21">
        <v>25</v>
      </c>
      <c r="M149" s="55"/>
      <c r="N149" s="84"/>
      <c r="O149" s="85"/>
      <c r="P149" s="85"/>
      <c r="Q149" s="87"/>
      <c r="R149" s="107"/>
    </row>
    <row r="150" spans="2:18" ht="40.200000000000003" customHeight="1" thickBot="1" x14ac:dyDescent="0.35">
      <c r="B150" s="59"/>
      <c r="C150" s="57"/>
      <c r="D150" s="57"/>
      <c r="E150" s="57"/>
      <c r="F150" s="57"/>
      <c r="G150" s="19" t="s">
        <v>185</v>
      </c>
      <c r="H150" s="76"/>
      <c r="I150" s="74"/>
      <c r="J150" s="61"/>
      <c r="K150" s="9" t="s">
        <v>1</v>
      </c>
      <c r="L150" s="11" t="str">
        <f>IF(AND(J148="Yes"),(L148/L149),"NA")</f>
        <v>NA</v>
      </c>
      <c r="M150" s="56"/>
      <c r="N150" s="84"/>
      <c r="O150" s="85"/>
      <c r="P150" s="85"/>
      <c r="Q150" s="87"/>
      <c r="R150" s="107"/>
    </row>
    <row r="151" spans="2:18" ht="40.200000000000003" customHeight="1" thickBot="1" x14ac:dyDescent="0.35">
      <c r="B151" s="59"/>
      <c r="C151" s="57" t="s">
        <v>72</v>
      </c>
      <c r="D151" s="57" t="s">
        <v>42</v>
      </c>
      <c r="E151" s="57" t="s">
        <v>201</v>
      </c>
      <c r="F151" s="57" t="s">
        <v>186</v>
      </c>
      <c r="G151" s="19" t="s">
        <v>7</v>
      </c>
      <c r="H151" s="80"/>
      <c r="I151" s="74">
        <v>1</v>
      </c>
      <c r="J151" s="61" t="s">
        <v>6</v>
      </c>
      <c r="K151" s="9" t="s">
        <v>0</v>
      </c>
      <c r="L151" s="21">
        <v>25</v>
      </c>
      <c r="M151" s="55" t="str">
        <f>IF((L153="NA"),"NA",((L153*10)))</f>
        <v>NA</v>
      </c>
      <c r="N151" s="84"/>
      <c r="O151" s="85"/>
      <c r="P151" s="85"/>
      <c r="Q151" s="87"/>
      <c r="R151" s="107"/>
    </row>
    <row r="152" spans="2:18" ht="40.200000000000003" customHeight="1" thickBot="1" x14ac:dyDescent="0.35">
      <c r="B152" s="59"/>
      <c r="C152" s="57"/>
      <c r="D152" s="57"/>
      <c r="E152" s="57"/>
      <c r="F152" s="57"/>
      <c r="G152" s="19" t="s">
        <v>187</v>
      </c>
      <c r="H152" s="81"/>
      <c r="I152" s="74"/>
      <c r="J152" s="61"/>
      <c r="K152" s="9" t="s">
        <v>2</v>
      </c>
      <c r="L152" s="21">
        <v>25</v>
      </c>
      <c r="M152" s="55"/>
      <c r="N152" s="84"/>
      <c r="O152" s="85"/>
      <c r="P152" s="85"/>
      <c r="Q152" s="87"/>
      <c r="R152" s="107"/>
    </row>
    <row r="153" spans="2:18" ht="40.200000000000003" customHeight="1" thickBot="1" x14ac:dyDescent="0.35">
      <c r="B153" s="59"/>
      <c r="C153" s="57"/>
      <c r="D153" s="57"/>
      <c r="E153" s="57"/>
      <c r="F153" s="57"/>
      <c r="G153" s="19" t="s">
        <v>188</v>
      </c>
      <c r="H153" s="76"/>
      <c r="I153" s="74"/>
      <c r="J153" s="62"/>
      <c r="K153" s="9" t="s">
        <v>1</v>
      </c>
      <c r="L153" s="11" t="str">
        <f>IF(AND(J151="Yes"),(L151/L152),"NA")</f>
        <v>NA</v>
      </c>
      <c r="M153" s="56"/>
      <c r="N153" s="84"/>
      <c r="O153" s="85"/>
      <c r="P153" s="85"/>
      <c r="Q153" s="87"/>
      <c r="R153" s="107"/>
    </row>
    <row r="154" spans="2:18" ht="40.200000000000003" customHeight="1" thickBot="1" x14ac:dyDescent="0.35">
      <c r="B154" s="59"/>
      <c r="C154" s="57"/>
      <c r="D154" s="57" t="s">
        <v>43</v>
      </c>
      <c r="E154" s="57" t="s">
        <v>189</v>
      </c>
      <c r="F154" s="57" t="s">
        <v>190</v>
      </c>
      <c r="G154" s="19" t="s">
        <v>7</v>
      </c>
      <c r="H154" s="80"/>
      <c r="I154" s="74">
        <v>1</v>
      </c>
      <c r="J154" s="61" t="s">
        <v>6</v>
      </c>
      <c r="K154" s="9" t="s">
        <v>0</v>
      </c>
      <c r="L154" s="21">
        <v>25</v>
      </c>
      <c r="M154" s="55" t="str">
        <f>IF((L156="NA"),"NA",((L156*10)))</f>
        <v>NA</v>
      </c>
      <c r="N154" s="84"/>
      <c r="O154" s="85"/>
      <c r="P154" s="85"/>
      <c r="Q154" s="87"/>
      <c r="R154" s="107"/>
    </row>
    <row r="155" spans="2:18" ht="40.200000000000003" customHeight="1" thickBot="1" x14ac:dyDescent="0.35">
      <c r="B155" s="59"/>
      <c r="C155" s="57"/>
      <c r="D155" s="57"/>
      <c r="E155" s="57"/>
      <c r="F155" s="57"/>
      <c r="G155" s="19" t="s">
        <v>191</v>
      </c>
      <c r="H155" s="81"/>
      <c r="I155" s="74"/>
      <c r="J155" s="61"/>
      <c r="K155" s="9" t="s">
        <v>2</v>
      </c>
      <c r="L155" s="21">
        <v>25</v>
      </c>
      <c r="M155" s="55"/>
      <c r="N155" s="84"/>
      <c r="O155" s="85"/>
      <c r="P155" s="85"/>
      <c r="Q155" s="87"/>
      <c r="R155" s="107"/>
    </row>
    <row r="156" spans="2:18" ht="40.200000000000003" customHeight="1" thickBot="1" x14ac:dyDescent="0.35">
      <c r="B156" s="59"/>
      <c r="C156" s="57"/>
      <c r="D156" s="57"/>
      <c r="E156" s="57"/>
      <c r="F156" s="57"/>
      <c r="G156" s="19" t="s">
        <v>192</v>
      </c>
      <c r="H156" s="76"/>
      <c r="I156" s="74"/>
      <c r="J156" s="62"/>
      <c r="K156" s="9" t="s">
        <v>1</v>
      </c>
      <c r="L156" s="11" t="str">
        <f>IF(AND(J154="Yes"),(L154/L155),"NA")</f>
        <v>NA</v>
      </c>
      <c r="M156" s="56"/>
      <c r="N156" s="84"/>
      <c r="O156" s="85"/>
      <c r="P156" s="85"/>
      <c r="Q156" s="87"/>
      <c r="R156" s="107"/>
    </row>
    <row r="157" spans="2:18" ht="40.200000000000003" customHeight="1" thickBot="1" x14ac:dyDescent="0.35">
      <c r="B157" s="59"/>
      <c r="C157" s="57" t="s">
        <v>73</v>
      </c>
      <c r="D157" s="57" t="s">
        <v>44</v>
      </c>
      <c r="E157" s="57" t="s">
        <v>193</v>
      </c>
      <c r="F157" s="57" t="s">
        <v>194</v>
      </c>
      <c r="G157" s="19" t="s">
        <v>7</v>
      </c>
      <c r="H157" s="80"/>
      <c r="I157" s="74">
        <v>1</v>
      </c>
      <c r="J157" s="61" t="s">
        <v>6</v>
      </c>
      <c r="K157" s="9" t="s">
        <v>0</v>
      </c>
      <c r="L157" s="21">
        <v>25</v>
      </c>
      <c r="M157" s="55" t="str">
        <f>IF((L159="NA"),"NA",((L159*10)))</f>
        <v>NA</v>
      </c>
      <c r="N157" s="84"/>
      <c r="O157" s="85"/>
      <c r="P157" s="85"/>
      <c r="Q157" s="87"/>
      <c r="R157" s="107"/>
    </row>
    <row r="158" spans="2:18" ht="60" customHeight="1" thickBot="1" x14ac:dyDescent="0.35">
      <c r="B158" s="59"/>
      <c r="C158" s="57"/>
      <c r="D158" s="57"/>
      <c r="E158" s="57"/>
      <c r="F158" s="57"/>
      <c r="G158" s="19" t="s">
        <v>195</v>
      </c>
      <c r="H158" s="81"/>
      <c r="I158" s="74"/>
      <c r="J158" s="61"/>
      <c r="K158" s="9" t="s">
        <v>2</v>
      </c>
      <c r="L158" s="21">
        <v>25</v>
      </c>
      <c r="M158" s="55"/>
      <c r="N158" s="84"/>
      <c r="O158" s="85"/>
      <c r="P158" s="85"/>
      <c r="Q158" s="87"/>
      <c r="R158" s="107"/>
    </row>
    <row r="159" spans="2:18" ht="50.4" customHeight="1" thickBot="1" x14ac:dyDescent="0.35">
      <c r="B159" s="59"/>
      <c r="C159" s="57"/>
      <c r="D159" s="57"/>
      <c r="E159" s="57"/>
      <c r="F159" s="57"/>
      <c r="G159" s="19" t="s">
        <v>196</v>
      </c>
      <c r="H159" s="76"/>
      <c r="I159" s="74"/>
      <c r="J159" s="62"/>
      <c r="K159" s="9" t="s">
        <v>1</v>
      </c>
      <c r="L159" s="11" t="str">
        <f>IF(AND(J157="Yes"),(L157/L158),"NA")</f>
        <v>NA</v>
      </c>
      <c r="M159" s="56"/>
      <c r="N159" s="84"/>
      <c r="O159" s="85"/>
      <c r="P159" s="85"/>
      <c r="Q159" s="87"/>
      <c r="R159" s="107"/>
    </row>
    <row r="160" spans="2:18" ht="40.200000000000003" customHeight="1" thickBot="1" x14ac:dyDescent="0.35">
      <c r="B160" s="59"/>
      <c r="C160" s="57"/>
      <c r="D160" s="57" t="s">
        <v>45</v>
      </c>
      <c r="E160" s="57" t="s">
        <v>197</v>
      </c>
      <c r="F160" s="57" t="s">
        <v>198</v>
      </c>
      <c r="G160" s="19" t="s">
        <v>7</v>
      </c>
      <c r="H160" s="80"/>
      <c r="I160" s="74">
        <v>1</v>
      </c>
      <c r="J160" s="61" t="s">
        <v>6</v>
      </c>
      <c r="K160" s="9" t="s">
        <v>0</v>
      </c>
      <c r="L160" s="21">
        <v>25</v>
      </c>
      <c r="M160" s="55" t="str">
        <f>IF((L162="NA"),"NA",((L162*10)))</f>
        <v>NA</v>
      </c>
      <c r="N160" s="84"/>
      <c r="O160" s="85"/>
      <c r="P160" s="85"/>
      <c r="Q160" s="87"/>
      <c r="R160" s="107"/>
    </row>
    <row r="161" spans="2:18" ht="40.200000000000003" customHeight="1" thickBot="1" x14ac:dyDescent="0.35">
      <c r="B161" s="59"/>
      <c r="C161" s="57"/>
      <c r="D161" s="57"/>
      <c r="E161" s="57"/>
      <c r="F161" s="57"/>
      <c r="G161" s="19" t="s">
        <v>199</v>
      </c>
      <c r="H161" s="81"/>
      <c r="I161" s="74"/>
      <c r="J161" s="61"/>
      <c r="K161" s="9" t="s">
        <v>2</v>
      </c>
      <c r="L161" s="21">
        <v>25</v>
      </c>
      <c r="M161" s="55"/>
      <c r="N161" s="84"/>
      <c r="O161" s="85"/>
      <c r="P161" s="85"/>
      <c r="Q161" s="87"/>
      <c r="R161" s="107"/>
    </row>
    <row r="162" spans="2:18" ht="40.200000000000003" customHeight="1" thickBot="1" x14ac:dyDescent="0.35">
      <c r="B162" s="82"/>
      <c r="C162" s="75"/>
      <c r="D162" s="57"/>
      <c r="E162" s="75"/>
      <c r="F162" s="75"/>
      <c r="G162" s="19" t="s">
        <v>200</v>
      </c>
      <c r="H162" s="106"/>
      <c r="I162" s="104"/>
      <c r="J162" s="62"/>
      <c r="K162" s="9" t="s">
        <v>1</v>
      </c>
      <c r="L162" s="11" t="str">
        <f>IF(AND(J160="Yes"),(L160/L161),"NA")</f>
        <v>NA</v>
      </c>
      <c r="M162" s="56"/>
      <c r="N162" s="90"/>
      <c r="O162" s="91"/>
      <c r="P162" s="91"/>
      <c r="Q162" s="105"/>
      <c r="R162" s="107"/>
    </row>
    <row r="163" spans="2:18" ht="10.199999999999999" customHeight="1" x14ac:dyDescent="0.3">
      <c r="B163" s="101"/>
      <c r="C163" s="102"/>
      <c r="D163" s="102"/>
      <c r="E163" s="102"/>
      <c r="F163" s="102"/>
      <c r="G163" s="102"/>
      <c r="H163" s="102"/>
      <c r="I163" s="102"/>
      <c r="J163" s="102"/>
      <c r="K163" s="102"/>
      <c r="L163" s="102"/>
      <c r="M163" s="102"/>
      <c r="N163" s="102"/>
      <c r="O163" s="102"/>
      <c r="P163" s="102"/>
      <c r="Q163" s="102"/>
      <c r="R163" s="103"/>
    </row>
    <row r="164" spans="2:18" x14ac:dyDescent="0.3">
      <c r="P164" s="14"/>
    </row>
    <row r="295" spans="5:5" x14ac:dyDescent="0.3">
      <c r="E295" s="12" t="s">
        <v>300</v>
      </c>
    </row>
    <row r="296" spans="5:5" x14ac:dyDescent="0.3">
      <c r="E296" s="12" t="s">
        <v>3</v>
      </c>
    </row>
    <row r="297" spans="5:5" x14ac:dyDescent="0.3">
      <c r="E297" s="12" t="s">
        <v>301</v>
      </c>
    </row>
    <row r="298" spans="5:5" x14ac:dyDescent="0.3">
      <c r="E298" s="12" t="s">
        <v>302</v>
      </c>
    </row>
  </sheetData>
  <sheetProtection algorithmName="SHA-512" hashValue="RjuZ4AyNzWGdQiQ4J9RVY3VmvtvnOFVxyFX3R/+RaxCNoInGayzsDkgUZcaoDLUZHQoJStdmLQDzLY/2B80dRw==" saltValue="RUjaQvMEYGyXxP02DrM3Uw==" spinCount="100000" sheet="1" objects="1" scenarios="1"/>
  <protectedRanges>
    <protectedRange algorithmName="SHA-512" hashValue="8kWJF2+Xb8OtjlozmcLgKFaUHnVUxaMpZCi7Cx5AhhUhFuL99s1dmdoYNYAq8y2PbV83vDc0JQ065PA+lTpWRA==" saltValue="LP0ArQHsaEBdZjzzdulJEw==" spinCount="100000" sqref="P130" name="Sum to 100"/>
  </protectedRanges>
  <dataConsolidate link="1"/>
  <mergeCells count="414">
    <mergeCell ref="C1:F1"/>
    <mergeCell ref="B3:R4"/>
    <mergeCell ref="B7:B8"/>
    <mergeCell ref="C7:C8"/>
    <mergeCell ref="D7:G7"/>
    <mergeCell ref="I7:I8"/>
    <mergeCell ref="J7:J8"/>
    <mergeCell ref="K7:L8"/>
    <mergeCell ref="M7:M8"/>
    <mergeCell ref="N7:N8"/>
    <mergeCell ref="O7:O8"/>
    <mergeCell ref="O9:O20"/>
    <mergeCell ref="P9:P20"/>
    <mergeCell ref="Q9:Q20"/>
    <mergeCell ref="J18:J20"/>
    <mergeCell ref="M18:M20"/>
    <mergeCell ref="P7:P8"/>
    <mergeCell ref="Q7:Q8"/>
    <mergeCell ref="R7:R8"/>
    <mergeCell ref="B9:B20"/>
    <mergeCell ref="C9:C20"/>
    <mergeCell ref="D9:D11"/>
    <mergeCell ref="E9:E11"/>
    <mergeCell ref="F9:F11"/>
    <mergeCell ref="H9:H11"/>
    <mergeCell ref="I9:I11"/>
    <mergeCell ref="H12:H14"/>
    <mergeCell ref="I12:I14"/>
    <mergeCell ref="J12:J14"/>
    <mergeCell ref="M12:M14"/>
    <mergeCell ref="D15:D17"/>
    <mergeCell ref="E15:E17"/>
    <mergeCell ref="J9:J11"/>
    <mergeCell ref="M9:M11"/>
    <mergeCell ref="N9:N20"/>
    <mergeCell ref="F15:F17"/>
    <mergeCell ref="H15:H17"/>
    <mergeCell ref="I15:I17"/>
    <mergeCell ref="J15:J17"/>
    <mergeCell ref="M15:M17"/>
    <mergeCell ref="D18:D20"/>
    <mergeCell ref="E18:E20"/>
    <mergeCell ref="F18:F20"/>
    <mergeCell ref="H18:H20"/>
    <mergeCell ref="I18:I20"/>
    <mergeCell ref="B21:Q21"/>
    <mergeCell ref="B22:B36"/>
    <mergeCell ref="C22:C36"/>
    <mergeCell ref="D22:D24"/>
    <mergeCell ref="E22:E24"/>
    <mergeCell ref="F22:F24"/>
    <mergeCell ref="H22:H24"/>
    <mergeCell ref="I22:I24"/>
    <mergeCell ref="J22:J24"/>
    <mergeCell ref="M22:M24"/>
    <mergeCell ref="D25:D27"/>
    <mergeCell ref="E25:E27"/>
    <mergeCell ref="F25:F27"/>
    <mergeCell ref="H25:H27"/>
    <mergeCell ref="I25:I27"/>
    <mergeCell ref="J25:J27"/>
    <mergeCell ref="M25:M27"/>
    <mergeCell ref="N22:N36"/>
    <mergeCell ref="M28:M30"/>
    <mergeCell ref="D31:D33"/>
    <mergeCell ref="E31:E33"/>
    <mergeCell ref="F31:F33"/>
    <mergeCell ref="H31:H33"/>
    <mergeCell ref="I31:I33"/>
    <mergeCell ref="J31:J33"/>
    <mergeCell ref="M31:M33"/>
    <mergeCell ref="D28:D30"/>
    <mergeCell ref="E28:E30"/>
    <mergeCell ref="F28:F30"/>
    <mergeCell ref="H28:H30"/>
    <mergeCell ref="I28:I30"/>
    <mergeCell ref="J28:J30"/>
    <mergeCell ref="M34:M36"/>
    <mergeCell ref="D34:D36"/>
    <mergeCell ref="E34:E36"/>
    <mergeCell ref="F34:F36"/>
    <mergeCell ref="H34:H36"/>
    <mergeCell ref="I34:I36"/>
    <mergeCell ref="J34:J36"/>
    <mergeCell ref="B37:Q37"/>
    <mergeCell ref="B38:B61"/>
    <mergeCell ref="C38:C40"/>
    <mergeCell ref="D38:D40"/>
    <mergeCell ref="E38:E40"/>
    <mergeCell ref="F38:F40"/>
    <mergeCell ref="H38:H40"/>
    <mergeCell ref="I38:I40"/>
    <mergeCell ref="J38:J40"/>
    <mergeCell ref="D50:D52"/>
    <mergeCell ref="E50:E52"/>
    <mergeCell ref="F50:F52"/>
    <mergeCell ref="H50:H52"/>
    <mergeCell ref="I50:I52"/>
    <mergeCell ref="J50:J52"/>
    <mergeCell ref="M50:M52"/>
    <mergeCell ref="D47:D49"/>
    <mergeCell ref="E47:E49"/>
    <mergeCell ref="F47:F49"/>
    <mergeCell ref="H47:H49"/>
    <mergeCell ref="I47:I49"/>
    <mergeCell ref="J47:J49"/>
    <mergeCell ref="J53:J55"/>
    <mergeCell ref="M53:M55"/>
    <mergeCell ref="O22:O36"/>
    <mergeCell ref="P22:P36"/>
    <mergeCell ref="Q22:Q36"/>
    <mergeCell ref="M38:M40"/>
    <mergeCell ref="N38:N61"/>
    <mergeCell ref="O38:O61"/>
    <mergeCell ref="P38:P61"/>
    <mergeCell ref="Q38:Q61"/>
    <mergeCell ref="C41:C52"/>
    <mergeCell ref="D41:D43"/>
    <mergeCell ref="E41:E43"/>
    <mergeCell ref="F41:F43"/>
    <mergeCell ref="H41:H43"/>
    <mergeCell ref="I41:I43"/>
    <mergeCell ref="J41:J43"/>
    <mergeCell ref="M41:M43"/>
    <mergeCell ref="D44:D46"/>
    <mergeCell ref="E44:E46"/>
    <mergeCell ref="F44:F46"/>
    <mergeCell ref="H44:H46"/>
    <mergeCell ref="I44:I46"/>
    <mergeCell ref="J44:J46"/>
    <mergeCell ref="M44:M46"/>
    <mergeCell ref="M47:M49"/>
    <mergeCell ref="C56:C58"/>
    <mergeCell ref="D56:D58"/>
    <mergeCell ref="E56:E58"/>
    <mergeCell ref="F56:F58"/>
    <mergeCell ref="H56:H58"/>
    <mergeCell ref="I56:I58"/>
    <mergeCell ref="J56:J58"/>
    <mergeCell ref="M56:M58"/>
    <mergeCell ref="C53:C55"/>
    <mergeCell ref="D53:D55"/>
    <mergeCell ref="E53:E55"/>
    <mergeCell ref="F53:F55"/>
    <mergeCell ref="H53:H55"/>
    <mergeCell ref="I53:I55"/>
    <mergeCell ref="J59:J61"/>
    <mergeCell ref="M59:M61"/>
    <mergeCell ref="B62:Q62"/>
    <mergeCell ref="B63:B128"/>
    <mergeCell ref="C63:C71"/>
    <mergeCell ref="D63:D65"/>
    <mergeCell ref="E63:E65"/>
    <mergeCell ref="F63:F65"/>
    <mergeCell ref="H63:H65"/>
    <mergeCell ref="I63:I65"/>
    <mergeCell ref="C59:C61"/>
    <mergeCell ref="D59:D61"/>
    <mergeCell ref="E59:E61"/>
    <mergeCell ref="F59:F61"/>
    <mergeCell ref="H59:H61"/>
    <mergeCell ref="I59:I61"/>
    <mergeCell ref="J69:J71"/>
    <mergeCell ref="D66:D68"/>
    <mergeCell ref="E66:E68"/>
    <mergeCell ref="F66:F68"/>
    <mergeCell ref="H66:H68"/>
    <mergeCell ref="I66:I68"/>
    <mergeCell ref="J66:J68"/>
    <mergeCell ref="J63:J65"/>
    <mergeCell ref="M63:M65"/>
    <mergeCell ref="M66:M68"/>
    <mergeCell ref="M69:M71"/>
    <mergeCell ref="E72:E74"/>
    <mergeCell ref="F72:F74"/>
    <mergeCell ref="H72:H74"/>
    <mergeCell ref="I72:I74"/>
    <mergeCell ref="D75:D77"/>
    <mergeCell ref="E75:E77"/>
    <mergeCell ref="F75:F77"/>
    <mergeCell ref="H75:H77"/>
    <mergeCell ref="D69:D71"/>
    <mergeCell ref="E69:E71"/>
    <mergeCell ref="F69:F71"/>
    <mergeCell ref="H69:H71"/>
    <mergeCell ref="I69:I71"/>
    <mergeCell ref="I75:I77"/>
    <mergeCell ref="J75:J77"/>
    <mergeCell ref="M75:M77"/>
    <mergeCell ref="D78:D80"/>
    <mergeCell ref="E78:E80"/>
    <mergeCell ref="F78:F80"/>
    <mergeCell ref="H78:H80"/>
    <mergeCell ref="I78:I80"/>
    <mergeCell ref="J78:J80"/>
    <mergeCell ref="M78:M80"/>
    <mergeCell ref="E87:E89"/>
    <mergeCell ref="F87:F89"/>
    <mergeCell ref="H87:H89"/>
    <mergeCell ref="I87:I89"/>
    <mergeCell ref="J87:J89"/>
    <mergeCell ref="M87:M89"/>
    <mergeCell ref="M81:M83"/>
    <mergeCell ref="D81:D83"/>
    <mergeCell ref="E81:E83"/>
    <mergeCell ref="F81:F83"/>
    <mergeCell ref="H81:H83"/>
    <mergeCell ref="I81:I83"/>
    <mergeCell ref="J81:J83"/>
    <mergeCell ref="D87:D89"/>
    <mergeCell ref="M96:M98"/>
    <mergeCell ref="D99:D101"/>
    <mergeCell ref="E99:E101"/>
    <mergeCell ref="F99:F101"/>
    <mergeCell ref="H99:H101"/>
    <mergeCell ref="I99:I101"/>
    <mergeCell ref="J99:J101"/>
    <mergeCell ref="M99:M101"/>
    <mergeCell ref="D96:D98"/>
    <mergeCell ref="E96:E98"/>
    <mergeCell ref="F96:F98"/>
    <mergeCell ref="H96:H98"/>
    <mergeCell ref="I96:I98"/>
    <mergeCell ref="J96:J98"/>
    <mergeCell ref="C72:C83"/>
    <mergeCell ref="D72:D74"/>
    <mergeCell ref="M90:M92"/>
    <mergeCell ref="D93:D95"/>
    <mergeCell ref="E93:E95"/>
    <mergeCell ref="F93:F95"/>
    <mergeCell ref="H93:H95"/>
    <mergeCell ref="I93:I95"/>
    <mergeCell ref="J93:J95"/>
    <mergeCell ref="M93:M95"/>
    <mergeCell ref="D90:D92"/>
    <mergeCell ref="E90:E92"/>
    <mergeCell ref="F90:F92"/>
    <mergeCell ref="H90:H92"/>
    <mergeCell ref="I90:I92"/>
    <mergeCell ref="J90:J92"/>
    <mergeCell ref="C84:C110"/>
    <mergeCell ref="D84:D86"/>
    <mergeCell ref="E84:E86"/>
    <mergeCell ref="F84:F86"/>
    <mergeCell ref="H84:H86"/>
    <mergeCell ref="I84:I86"/>
    <mergeCell ref="J84:J86"/>
    <mergeCell ref="M84:M86"/>
    <mergeCell ref="D105:D107"/>
    <mergeCell ref="E105:E107"/>
    <mergeCell ref="F105:F107"/>
    <mergeCell ref="H105:H107"/>
    <mergeCell ref="I105:I107"/>
    <mergeCell ref="J105:J107"/>
    <mergeCell ref="M105:M107"/>
    <mergeCell ref="D102:D104"/>
    <mergeCell ref="E102:E104"/>
    <mergeCell ref="F102:F104"/>
    <mergeCell ref="H102:H104"/>
    <mergeCell ref="I102:I104"/>
    <mergeCell ref="J102:J104"/>
    <mergeCell ref="M102:M104"/>
    <mergeCell ref="M108:M110"/>
    <mergeCell ref="C111:C119"/>
    <mergeCell ref="D111:D113"/>
    <mergeCell ref="E111:E113"/>
    <mergeCell ref="F111:F113"/>
    <mergeCell ref="H111:H113"/>
    <mergeCell ref="I111:I113"/>
    <mergeCell ref="J111:J113"/>
    <mergeCell ref="M111:M113"/>
    <mergeCell ref="D117:D119"/>
    <mergeCell ref="D108:D110"/>
    <mergeCell ref="E108:E110"/>
    <mergeCell ref="F108:F110"/>
    <mergeCell ref="H108:H110"/>
    <mergeCell ref="I108:I110"/>
    <mergeCell ref="J108:J110"/>
    <mergeCell ref="E117:E119"/>
    <mergeCell ref="F117:F119"/>
    <mergeCell ref="H117:H119"/>
    <mergeCell ref="I117:I119"/>
    <mergeCell ref="J117:J119"/>
    <mergeCell ref="M117:M119"/>
    <mergeCell ref="S111:T113"/>
    <mergeCell ref="D114:D116"/>
    <mergeCell ref="E114:E116"/>
    <mergeCell ref="F114:F116"/>
    <mergeCell ref="H114:H116"/>
    <mergeCell ref="I114:I116"/>
    <mergeCell ref="J114:J116"/>
    <mergeCell ref="M114:M116"/>
    <mergeCell ref="N63:N128"/>
    <mergeCell ref="O63:O128"/>
    <mergeCell ref="P63:P128"/>
    <mergeCell ref="Q63:Q128"/>
    <mergeCell ref="J72:J74"/>
    <mergeCell ref="M72:M74"/>
    <mergeCell ref="R9:R162"/>
    <mergeCell ref="D12:D14"/>
    <mergeCell ref="E12:E14"/>
    <mergeCell ref="F12:F14"/>
    <mergeCell ref="J120:J122"/>
    <mergeCell ref="M120:M122"/>
    <mergeCell ref="B129:Q129"/>
    <mergeCell ref="B130:B162"/>
    <mergeCell ref="C130:C138"/>
    <mergeCell ref="D130:D132"/>
    <mergeCell ref="C123:C128"/>
    <mergeCell ref="D123:D125"/>
    <mergeCell ref="E123:E125"/>
    <mergeCell ref="F123:F125"/>
    <mergeCell ref="H123:H125"/>
    <mergeCell ref="I123:I125"/>
    <mergeCell ref="J123:J125"/>
    <mergeCell ref="M123:M125"/>
    <mergeCell ref="C120:C122"/>
    <mergeCell ref="D120:D122"/>
    <mergeCell ref="E120:E122"/>
    <mergeCell ref="F120:F122"/>
    <mergeCell ref="H120:H122"/>
    <mergeCell ref="I120:I122"/>
    <mergeCell ref="M126:M128"/>
    <mergeCell ref="E130:E132"/>
    <mergeCell ref="F130:F132"/>
    <mergeCell ref="H130:H132"/>
    <mergeCell ref="I130:I132"/>
    <mergeCell ref="J130:J132"/>
    <mergeCell ref="D126:D128"/>
    <mergeCell ref="E126:E128"/>
    <mergeCell ref="F126:F128"/>
    <mergeCell ref="H126:H128"/>
    <mergeCell ref="I126:I128"/>
    <mergeCell ref="J126:J128"/>
    <mergeCell ref="M130:M132"/>
    <mergeCell ref="N130:N162"/>
    <mergeCell ref="O130:O162"/>
    <mergeCell ref="P130:P162"/>
    <mergeCell ref="Q130:Q162"/>
    <mergeCell ref="D133:D135"/>
    <mergeCell ref="E133:E135"/>
    <mergeCell ref="F133:F135"/>
    <mergeCell ref="H133:H135"/>
    <mergeCell ref="I133:I135"/>
    <mergeCell ref="J133:J135"/>
    <mergeCell ref="M133:M135"/>
    <mergeCell ref="D136:D138"/>
    <mergeCell ref="E136:E138"/>
    <mergeCell ref="F136:F138"/>
    <mergeCell ref="H136:H138"/>
    <mergeCell ref="I136:I138"/>
    <mergeCell ref="J136:J138"/>
    <mergeCell ref="M136:M138"/>
    <mergeCell ref="J139:J141"/>
    <mergeCell ref="M139:M141"/>
    <mergeCell ref="D142:D144"/>
    <mergeCell ref="E142:E144"/>
    <mergeCell ref="F142:F144"/>
    <mergeCell ref="I145:I147"/>
    <mergeCell ref="J145:J147"/>
    <mergeCell ref="M145:M147"/>
    <mergeCell ref="C148:C150"/>
    <mergeCell ref="D148:D150"/>
    <mergeCell ref="E148:E150"/>
    <mergeCell ref="F148:F150"/>
    <mergeCell ref="H148:H150"/>
    <mergeCell ref="I148:I150"/>
    <mergeCell ref="J148:J150"/>
    <mergeCell ref="C139:C147"/>
    <mergeCell ref="D145:D147"/>
    <mergeCell ref="E145:E147"/>
    <mergeCell ref="F145:F147"/>
    <mergeCell ref="H145:H147"/>
    <mergeCell ref="H142:H144"/>
    <mergeCell ref="I142:I144"/>
    <mergeCell ref="J142:J144"/>
    <mergeCell ref="M142:M144"/>
    <mergeCell ref="D139:D141"/>
    <mergeCell ref="E139:E141"/>
    <mergeCell ref="F139:F141"/>
    <mergeCell ref="H139:H141"/>
    <mergeCell ref="I139:I141"/>
    <mergeCell ref="E154:E156"/>
    <mergeCell ref="F154:F156"/>
    <mergeCell ref="H154:H156"/>
    <mergeCell ref="I154:I156"/>
    <mergeCell ref="J154:J156"/>
    <mergeCell ref="M154:M156"/>
    <mergeCell ref="M148:M150"/>
    <mergeCell ref="C151:C156"/>
    <mergeCell ref="D151:D153"/>
    <mergeCell ref="E151:E153"/>
    <mergeCell ref="F151:F153"/>
    <mergeCell ref="H151:H153"/>
    <mergeCell ref="I151:I153"/>
    <mergeCell ref="J151:J153"/>
    <mergeCell ref="M151:M153"/>
    <mergeCell ref="D154:D156"/>
    <mergeCell ref="B163:R163"/>
    <mergeCell ref="J157:J159"/>
    <mergeCell ref="M157:M159"/>
    <mergeCell ref="D160:D162"/>
    <mergeCell ref="E160:E162"/>
    <mergeCell ref="F160:F162"/>
    <mergeCell ref="H160:H162"/>
    <mergeCell ref="I160:I162"/>
    <mergeCell ref="J160:J162"/>
    <mergeCell ref="M160:M162"/>
    <mergeCell ref="C157:C162"/>
    <mergeCell ref="D157:D159"/>
    <mergeCell ref="E157:E159"/>
    <mergeCell ref="F157:F159"/>
    <mergeCell ref="H157:H159"/>
    <mergeCell ref="I157:I159"/>
  </mergeCells>
  <conditionalFormatting sqref="P130:P162 P63:P128">
    <cfRule type="expression" dxfId="7" priority="4">
      <formula>#REF!&lt;&gt;100%</formula>
    </cfRule>
  </conditionalFormatting>
  <conditionalFormatting sqref="P38:P61">
    <cfRule type="expression" dxfId="6" priority="3">
      <formula>#REF!&lt;&gt;100%</formula>
    </cfRule>
  </conditionalFormatting>
  <conditionalFormatting sqref="P22:P36">
    <cfRule type="expression" dxfId="5" priority="2">
      <formula>#REF!&lt;&gt;100%</formula>
    </cfRule>
  </conditionalFormatting>
  <conditionalFormatting sqref="P9:P20">
    <cfRule type="expression" dxfId="4" priority="1">
      <formula>#REF!&lt;&gt;100%</formula>
    </cfRule>
  </conditionalFormatting>
  <dataValidations count="5">
    <dataValidation type="list" allowBlank="1" showInputMessage="1" showErrorMessage="1" sqref="O9:O20 O22:O36 O38" xr:uid="{00000000-0002-0000-0200-000000000000}">
      <formula1>$E$295:$E$298</formula1>
    </dataValidation>
    <dataValidation type="list" allowBlank="1" showInputMessage="1" showErrorMessage="1" errorTitle="Error" error="No se debe ingresar valores que no están en la lista." sqref="J130:J162 J9:J12 J15 J63:J128 J18 J22 J25 J28 J31 J34 J38 J41 J44 J47 J50 J53 J56 J59" xr:uid="{00000000-0002-0000-0200-000001000000}">
      <formula1>"YES, NO"</formula1>
    </dataValidation>
    <dataValidation type="list" allowBlank="1" showInputMessage="1" showErrorMessage="1" errorTitle="Error en Nivel de Importancia" error="No se debe ingresar valores que no están en la lista." sqref="O130:O162 O63:O128" xr:uid="{00000000-0002-0000-0200-000002000000}">
      <formula1>$E$295:$E$298</formula1>
    </dataValidation>
    <dataValidation type="custom" allowBlank="1" showInputMessage="1" showErrorMessage="1" errorTitle="Error en la métrica" error="El valor ingresado en la variable B debe ser:_x000a_1. Mayor a cero._x000a_2. Mayor o igual a la variable A" sqref="L64 L67 L79 L88 L106 L94 L109 L115 L118 L124 L127 L134 L143 L146 L158 L70 L100 L73 L76 L82 L85 L91 L97 L103 L112 L121 L131 L137 L140 L149 L152 L155 L161" xr:uid="{00000000-0002-0000-0200-000003000000}">
      <formula1>AND(L64&gt;0,L64&gt;=L63)</formula1>
    </dataValidation>
    <dataValidation type="whole" operator="lessThanOrEqual" allowBlank="1" showInputMessage="1" showErrorMessage="1" errorTitle="Error en la métrica" error="El valor ingresado en la variable A debe ser menor o igual a la variable B" sqref="L99 L133 L63 L66 L69 L78 L105 L87 L93 L108 L114 L117 L123 L126 L142 L145 L157 L72 L75 L81 L84 L90 L96 L102 L111 L120 L130 L136 L139 L148 L151 L154 L160" xr:uid="{00000000-0002-0000-0200-000004000000}">
      <formula1>L64</formula1>
    </dataValidation>
  </dataValidations>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14"/>
  <sheetViews>
    <sheetView workbookViewId="0">
      <selection activeCell="D4" sqref="D4"/>
    </sheetView>
  </sheetViews>
  <sheetFormatPr baseColWidth="10" defaultRowHeight="14.4" x14ac:dyDescent="0.3"/>
  <cols>
    <col min="3" max="3" width="31.88671875" bestFit="1" customWidth="1"/>
    <col min="4" max="4" width="35.88671875" customWidth="1"/>
    <col min="5" max="5" width="16" customWidth="1"/>
    <col min="6" max="6" width="27.33203125" customWidth="1"/>
  </cols>
  <sheetData>
    <row r="2" spans="2:6" x14ac:dyDescent="0.3">
      <c r="B2" s="25" t="s">
        <v>303</v>
      </c>
      <c r="C2" s="25" t="s">
        <v>304</v>
      </c>
      <c r="D2" s="25" t="s">
        <v>305</v>
      </c>
      <c r="E2" s="25" t="s">
        <v>306</v>
      </c>
      <c r="F2" s="25" t="s">
        <v>307</v>
      </c>
    </row>
    <row r="3" spans="2:6" ht="21" customHeight="1" x14ac:dyDescent="0.3">
      <c r="B3" s="24">
        <v>1</v>
      </c>
      <c r="C3" s="24" t="s">
        <v>308</v>
      </c>
      <c r="D3" s="42"/>
      <c r="E3" s="42"/>
      <c r="F3" s="42"/>
    </row>
    <row r="4" spans="2:6" ht="19.95" customHeight="1" x14ac:dyDescent="0.3">
      <c r="B4" s="24">
        <v>2</v>
      </c>
      <c r="C4" s="24" t="s">
        <v>309</v>
      </c>
      <c r="D4" s="42"/>
      <c r="E4" s="42"/>
      <c r="F4" s="42"/>
    </row>
    <row r="5" spans="2:6" ht="21" customHeight="1" x14ac:dyDescent="0.3">
      <c r="B5" s="24">
        <v>3</v>
      </c>
      <c r="C5" s="24" t="s">
        <v>310</v>
      </c>
      <c r="D5" s="42"/>
      <c r="E5" s="42"/>
      <c r="F5" s="42"/>
    </row>
    <row r="6" spans="2:6" ht="18.600000000000001" customHeight="1" x14ac:dyDescent="0.3">
      <c r="B6" s="24">
        <v>4</v>
      </c>
      <c r="C6" s="24" t="s">
        <v>311</v>
      </c>
      <c r="D6" s="42"/>
      <c r="E6" s="42"/>
      <c r="F6" s="42"/>
    </row>
    <row r="7" spans="2:6" ht="19.2" customHeight="1" x14ac:dyDescent="0.3">
      <c r="B7" s="24">
        <v>5</v>
      </c>
      <c r="C7" s="24" t="s">
        <v>312</v>
      </c>
      <c r="D7" s="42"/>
      <c r="E7" s="42"/>
      <c r="F7" s="42"/>
    </row>
    <row r="8" spans="2:6" ht="24" customHeight="1" x14ac:dyDescent="0.3">
      <c r="B8" s="24">
        <v>6</v>
      </c>
      <c r="C8" s="24" t="s">
        <v>313</v>
      </c>
      <c r="D8" s="42"/>
      <c r="E8" s="42"/>
      <c r="F8" s="42"/>
    </row>
    <row r="9" spans="2:6" ht="28.8" x14ac:dyDescent="0.3">
      <c r="B9" s="24">
        <v>7</v>
      </c>
      <c r="C9" s="34" t="s">
        <v>314</v>
      </c>
      <c r="D9" s="42"/>
      <c r="E9" s="42"/>
      <c r="F9" s="42"/>
    </row>
    <row r="10" spans="2:6" ht="28.8" x14ac:dyDescent="0.3">
      <c r="B10" s="24">
        <v>8</v>
      </c>
      <c r="C10" s="34" t="s">
        <v>315</v>
      </c>
      <c r="D10" s="42"/>
      <c r="E10" s="42"/>
      <c r="F10" s="42"/>
    </row>
    <row r="11" spans="2:6" ht="28.8" x14ac:dyDescent="0.3">
      <c r="B11" s="24">
        <v>9</v>
      </c>
      <c r="C11" s="34" t="s">
        <v>317</v>
      </c>
      <c r="D11" s="42"/>
      <c r="E11" s="42"/>
      <c r="F11" s="42"/>
    </row>
    <row r="12" spans="2:6" ht="28.8" x14ac:dyDescent="0.3">
      <c r="B12" s="24">
        <v>10</v>
      </c>
      <c r="C12" s="34" t="s">
        <v>318</v>
      </c>
      <c r="D12" s="42"/>
      <c r="E12" s="42"/>
      <c r="F12" s="42"/>
    </row>
    <row r="13" spans="2:6" ht="37.950000000000003" customHeight="1" x14ac:dyDescent="0.3">
      <c r="B13" s="24">
        <v>11</v>
      </c>
      <c r="C13" s="34" t="s">
        <v>319</v>
      </c>
      <c r="D13" s="42"/>
      <c r="E13" s="42"/>
      <c r="F13" s="42"/>
    </row>
    <row r="14" spans="2:6" ht="35.4" customHeight="1" x14ac:dyDescent="0.3">
      <c r="B14" s="24">
        <v>12</v>
      </c>
      <c r="C14" s="24" t="s">
        <v>316</v>
      </c>
      <c r="D14" s="47"/>
      <c r="E14" s="42"/>
      <c r="F14" s="42"/>
    </row>
  </sheetData>
  <sheetProtection algorithmName="SHA-512" hashValue="KjtttwFAesctmCUp5MfmA7hJiZF8DqWMwvLR5IyXwiDVCgEw4AWUmDv/Z2hTVHikKJk5CD54LbzZg+3ui2Zn2g==" saltValue="RtBcO54YFMNI4IlsUeREjw=="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baseColWidth="10" defaultRowHeight="14.4" x14ac:dyDescent="0.3"/>
  <cols>
    <col min="1" max="1" width="70" customWidth="1"/>
  </cols>
  <sheetData>
    <row r="1" spans="1:1" ht="78" customHeight="1" x14ac:dyDescent="0.35">
      <c r="A1" s="40" t="s">
        <v>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E8"/>
  <sheetViews>
    <sheetView workbookViewId="0">
      <selection activeCell="C7" sqref="C7"/>
    </sheetView>
  </sheetViews>
  <sheetFormatPr baseColWidth="10" defaultColWidth="16.88671875" defaultRowHeight="14.4" x14ac:dyDescent="0.3"/>
  <cols>
    <col min="3" max="3" width="25.33203125" customWidth="1"/>
    <col min="4" max="4" width="31.88671875" customWidth="1"/>
    <col min="5" max="5" width="31.44140625" customWidth="1"/>
  </cols>
  <sheetData>
    <row r="2" spans="2:5" x14ac:dyDescent="0.3">
      <c r="B2" s="130" t="s">
        <v>203</v>
      </c>
      <c r="C2" s="130"/>
      <c r="D2" s="130"/>
      <c r="E2" s="130"/>
    </row>
    <row r="3" spans="2:5" x14ac:dyDescent="0.3">
      <c r="B3" s="130"/>
      <c r="C3" s="130"/>
      <c r="D3" s="130"/>
      <c r="E3" s="130"/>
    </row>
    <row r="5" spans="2:5" ht="15" thickBot="1" x14ac:dyDescent="0.35"/>
    <row r="6" spans="2:5" ht="36" customHeight="1" thickBot="1" x14ac:dyDescent="0.35">
      <c r="B6" s="1" t="s">
        <v>204</v>
      </c>
      <c r="C6" s="1" t="s">
        <v>205</v>
      </c>
      <c r="D6" s="1" t="s">
        <v>206</v>
      </c>
      <c r="E6" s="1" t="s">
        <v>207</v>
      </c>
    </row>
    <row r="7" spans="2:5" ht="25.2" customHeight="1" thickBot="1" x14ac:dyDescent="0.35">
      <c r="B7" s="2" t="s">
        <v>46</v>
      </c>
      <c r="C7" s="3">
        <f>'MÉTRICAS DEL PRODUCTO'!R8</f>
        <v>0</v>
      </c>
      <c r="D7" s="2" t="str">
        <f>IF($C7&lt;2.75,"INACEPTABLE",IF($C7&lt;5,"APENAS ACEPTABLE
",IF($C7&lt;8.75,"DENTRO DEL RANGO ACEPTABLE","EXCEDE LOS REQUISITOS")))</f>
        <v>INACEPTABLE</v>
      </c>
      <c r="E7" s="2" t="str">
        <f>IF($C7&lt;5,"INSATISFACTORIA",IF($C7&lt;8.75,"SATISFACTORIA","MUY SATISFACTORIA"))</f>
        <v>INSATISFACTORIA</v>
      </c>
    </row>
    <row r="8" spans="2:5" ht="42.6" customHeight="1" thickBot="1" x14ac:dyDescent="0.35">
      <c r="B8" s="4" t="s">
        <v>4</v>
      </c>
      <c r="C8" s="5">
        <f>AVERAGE(C7:C7)</f>
        <v>0</v>
      </c>
      <c r="D8" s="4" t="str">
        <f>IF($C8&lt;2.75,"INACEPTABLE",IF($C8&lt;5,"APENAS ACEPTABLE",IF($C8&lt;8.75,"DENTRO DEL RANGO ACEPTABLE","EXCEDE LOS REQUISITOS")))</f>
        <v>INACEPTABLE</v>
      </c>
      <c r="E8" s="4" t="str">
        <f>IF($C8&lt;5,"INSATISFACTORIA",IF($C8&lt;8.75,"SATISFACTORIA","MUY SATISFACTORIA"))</f>
        <v>INSATISFACTORIA</v>
      </c>
    </row>
  </sheetData>
  <mergeCells count="1">
    <mergeCell ref="B2:E3"/>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DATOS DEL PRODUCTO</vt:lpstr>
      <vt:lpstr>MÉTRICAS DEL PRODUCTO</vt:lpstr>
      <vt:lpstr>DOCUMENTACIÓN DE MÉTRICAS PROD.</vt:lpstr>
      <vt:lpstr>MÉTRICAS DEL PROCESO</vt:lpstr>
      <vt:lpstr>PRUEBAS AUTOMATIZADAS</vt:lpstr>
      <vt:lpstr>RESULTADO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JDQS</dc:creator>
  <cp:lastModifiedBy>Usuario</cp:lastModifiedBy>
  <dcterms:created xsi:type="dcterms:W3CDTF">2020-07-30T22:34:18Z</dcterms:created>
  <dcterms:modified xsi:type="dcterms:W3CDTF">2021-09-10T04:57:10Z</dcterms:modified>
</cp:coreProperties>
</file>