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2f437b2cc4a1905/Desktop/projects/Final Armis/"/>
    </mc:Choice>
  </mc:AlternateContent>
  <xr:revisionPtr revIDLastSave="0" documentId="12_ncr:500000_{54B49BDF-F578-4B27-B9D5-16E7177D53B4}" xr6:coauthVersionLast="31" xr6:coauthVersionMax="31" xr10:uidLastSave="{00000000-0000-0000-0000-000000000000}"/>
  <bookViews>
    <workbookView xWindow="0" yWindow="0" windowWidth="28800" windowHeight="12210" xr2:uid="{38246047-61EE-4C67-B7C1-F268C822811C}"/>
  </bookViews>
  <sheets>
    <sheet name="Fee (When Winning)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4" l="1"/>
  <c r="G21" i="4" l="1"/>
  <c r="G23" i="4"/>
  <c r="G26" i="4"/>
  <c r="G27" i="4"/>
  <c r="G29" i="4"/>
  <c r="G32" i="4"/>
  <c r="G34" i="4"/>
  <c r="G35" i="4"/>
  <c r="G38" i="4"/>
  <c r="G39" i="4"/>
  <c r="G40" i="4"/>
  <c r="G46" i="4"/>
  <c r="G47" i="4"/>
  <c r="G48" i="4"/>
  <c r="G53" i="4"/>
  <c r="G64" i="4"/>
  <c r="G15" i="4"/>
  <c r="M15" i="4"/>
  <c r="N15" i="4" s="1"/>
  <c r="O15" i="4" s="1"/>
  <c r="E15" i="4"/>
  <c r="F15" i="4" s="1"/>
  <c r="H15" i="4" l="1"/>
  <c r="E16" i="4" s="1"/>
  <c r="P15" i="4" l="1"/>
  <c r="M16" i="4" s="1"/>
  <c r="N16" i="4" s="1"/>
  <c r="O16" i="4" s="1"/>
  <c r="F16" i="4"/>
  <c r="G16" i="4" l="1"/>
  <c r="H16" i="4" s="1"/>
  <c r="E17" i="4" s="1"/>
  <c r="F17" i="4" s="1"/>
  <c r="P16" i="4" l="1"/>
  <c r="M17" i="4" s="1"/>
  <c r="N17" i="4" s="1"/>
  <c r="O17" i="4" s="1"/>
  <c r="G17" i="4"/>
  <c r="H17" i="4" s="1"/>
  <c r="E18" i="4" s="1"/>
  <c r="F18" i="4" s="1"/>
  <c r="P17" i="4" l="1"/>
  <c r="M18" i="4" s="1"/>
  <c r="N18" i="4" s="1"/>
  <c r="O18" i="4" s="1"/>
  <c r="G18" i="4"/>
  <c r="H18" i="4" s="1"/>
  <c r="E19" i="4" s="1"/>
  <c r="F19" i="4" s="1"/>
  <c r="P18" i="4" l="1"/>
  <c r="M19" i="4" s="1"/>
  <c r="N19" i="4" s="1"/>
  <c r="O19" i="4" s="1"/>
  <c r="G19" i="4"/>
  <c r="H19" i="4" s="1"/>
  <c r="E20" i="4" s="1"/>
  <c r="F20" i="4" s="1"/>
  <c r="G20" i="4" s="1"/>
  <c r="P19" i="4" l="1"/>
  <c r="M20" i="4" s="1"/>
  <c r="N20" i="4" s="1"/>
  <c r="O20" i="4" s="1"/>
  <c r="H20" i="4"/>
  <c r="E21" i="4" s="1"/>
  <c r="F21" i="4" s="1"/>
  <c r="H21" i="4" s="1"/>
  <c r="E22" i="4" s="1"/>
  <c r="P20" i="4" l="1"/>
  <c r="M21" i="4" s="1"/>
  <c r="N21" i="4" s="1"/>
  <c r="F22" i="4"/>
  <c r="O21" i="4" l="1"/>
  <c r="P21" i="4" s="1"/>
  <c r="M22" i="4" s="1"/>
  <c r="N22" i="4" s="1"/>
  <c r="G22" i="4"/>
  <c r="H22" i="4" s="1"/>
  <c r="E23" i="4" s="1"/>
  <c r="F23" i="4" s="1"/>
  <c r="H23" i="4" s="1"/>
  <c r="E24" i="4" s="1"/>
  <c r="F24" i="4" s="1"/>
  <c r="O22" i="4" l="1"/>
  <c r="P22" i="4"/>
  <c r="M23" i="4" s="1"/>
  <c r="N23" i="4" s="1"/>
  <c r="O23" i="4" s="1"/>
  <c r="P23" i="4"/>
  <c r="M24" i="4" s="1"/>
  <c r="N24" i="4" s="1"/>
  <c r="G24" i="4"/>
  <c r="H24" i="4" s="1"/>
  <c r="E25" i="4" s="1"/>
  <c r="F25" i="4" s="1"/>
  <c r="O24" i="4" l="1"/>
  <c r="P24" i="4" s="1"/>
  <c r="M25" i="4" s="1"/>
  <c r="N25" i="4" s="1"/>
  <c r="G25" i="4"/>
  <c r="H25" i="4" s="1"/>
  <c r="E26" i="4" s="1"/>
  <c r="F26" i="4" s="1"/>
  <c r="H26" i="4" s="1"/>
  <c r="E27" i="4" s="1"/>
  <c r="F27" i="4" s="1"/>
  <c r="H27" i="4" s="1"/>
  <c r="E28" i="4" s="1"/>
  <c r="F28" i="4" s="1"/>
  <c r="O25" i="4" l="1"/>
  <c r="P25" i="4" s="1"/>
  <c r="M26" i="4" s="1"/>
  <c r="N26" i="4" s="1"/>
  <c r="G28" i="4"/>
  <c r="H28" i="4" s="1"/>
  <c r="E29" i="4" s="1"/>
  <c r="F29" i="4" s="1"/>
  <c r="H29" i="4" s="1"/>
  <c r="E30" i="4" s="1"/>
  <c r="F30" i="4" s="1"/>
  <c r="O26" i="4" l="1"/>
  <c r="P26" i="4" s="1"/>
  <c r="M27" i="4" s="1"/>
  <c r="N27" i="4" s="1"/>
  <c r="O27" i="4" s="1"/>
  <c r="P27" i="4" s="1"/>
  <c r="M28" i="4" s="1"/>
  <c r="N28" i="4" s="1"/>
  <c r="G30" i="4"/>
  <c r="H30" i="4" s="1"/>
  <c r="E31" i="4" s="1"/>
  <c r="F31" i="4" s="1"/>
  <c r="G31" i="4" s="1"/>
  <c r="O28" i="4" l="1"/>
  <c r="P28" i="4" s="1"/>
  <c r="M29" i="4" s="1"/>
  <c r="N29" i="4" s="1"/>
  <c r="H31" i="4"/>
  <c r="E32" i="4" s="1"/>
  <c r="F32" i="4" s="1"/>
  <c r="H32" i="4" s="1"/>
  <c r="E33" i="4" s="1"/>
  <c r="O29" i="4" l="1"/>
  <c r="P29" i="4"/>
  <c r="M30" i="4" s="1"/>
  <c r="N30" i="4" s="1"/>
  <c r="F33" i="4"/>
  <c r="G33" i="4" s="1"/>
  <c r="O30" i="4" l="1"/>
  <c r="P30" i="4"/>
  <c r="M31" i="4" s="1"/>
  <c r="N31" i="4" s="1"/>
  <c r="H33" i="4"/>
  <c r="E34" i="4" s="1"/>
  <c r="F34" i="4" s="1"/>
  <c r="H34" i="4" s="1"/>
  <c r="E35" i="4" s="1"/>
  <c r="F35" i="4" s="1"/>
  <c r="H35" i="4" s="1"/>
  <c r="E36" i="4" s="1"/>
  <c r="F36" i="4" s="1"/>
  <c r="G36" i="4" s="1"/>
  <c r="H36" i="4" s="1"/>
  <c r="E37" i="4" s="1"/>
  <c r="O31" i="4" l="1"/>
  <c r="P31" i="4"/>
  <c r="M32" i="4" s="1"/>
  <c r="N32" i="4" s="1"/>
  <c r="F37" i="4"/>
  <c r="O32" i="4" l="1"/>
  <c r="P32" i="4"/>
  <c r="M33" i="4" s="1"/>
  <c r="N33" i="4" s="1"/>
  <c r="G37" i="4"/>
  <c r="H37" i="4" s="1"/>
  <c r="E38" i="4" s="1"/>
  <c r="F38" i="4" s="1"/>
  <c r="H38" i="4" s="1"/>
  <c r="E39" i="4" s="1"/>
  <c r="F39" i="4" s="1"/>
  <c r="H39" i="4" s="1"/>
  <c r="E40" i="4" s="1"/>
  <c r="F40" i="4" s="1"/>
  <c r="H40" i="4" s="1"/>
  <c r="E41" i="4" s="1"/>
  <c r="F41" i="4" s="1"/>
  <c r="O33" i="4" l="1"/>
  <c r="P33" i="4"/>
  <c r="M34" i="4" s="1"/>
  <c r="N34" i="4" s="1"/>
  <c r="G41" i="4"/>
  <c r="H41" i="4" s="1"/>
  <c r="E42" i="4" s="1"/>
  <c r="F42" i="4" s="1"/>
  <c r="G42" i="4" s="1"/>
  <c r="O34" i="4" l="1"/>
  <c r="P34" i="4"/>
  <c r="M35" i="4" s="1"/>
  <c r="N35" i="4" s="1"/>
  <c r="H42" i="4"/>
  <c r="E43" i="4" s="1"/>
  <c r="O35" i="4" l="1"/>
  <c r="P35" i="4"/>
  <c r="M36" i="4" s="1"/>
  <c r="N36" i="4" s="1"/>
  <c r="F43" i="4"/>
  <c r="G43" i="4" s="1"/>
  <c r="O36" i="4" l="1"/>
  <c r="P36" i="4"/>
  <c r="M37" i="4" s="1"/>
  <c r="N37" i="4" s="1"/>
  <c r="H43" i="4"/>
  <c r="E44" i="4" s="1"/>
  <c r="O37" i="4" l="1"/>
  <c r="P37" i="4"/>
  <c r="M38" i="4" s="1"/>
  <c r="N38" i="4" s="1"/>
  <c r="F44" i="4"/>
  <c r="G44" i="4" s="1"/>
  <c r="O38" i="4" l="1"/>
  <c r="P38" i="4"/>
  <c r="M39" i="4" s="1"/>
  <c r="N39" i="4" s="1"/>
  <c r="H44" i="4"/>
  <c r="E45" i="4" s="1"/>
  <c r="O39" i="4" l="1"/>
  <c r="P39" i="4"/>
  <c r="M40" i="4" s="1"/>
  <c r="N40" i="4" s="1"/>
  <c r="F45" i="4"/>
  <c r="G45" i="4" s="1"/>
  <c r="O40" i="4" l="1"/>
  <c r="P40" i="4"/>
  <c r="M41" i="4" s="1"/>
  <c r="N41" i="4" s="1"/>
  <c r="H45" i="4"/>
  <c r="E46" i="4" s="1"/>
  <c r="F46" i="4" s="1"/>
  <c r="H46" i="4" s="1"/>
  <c r="E47" i="4" s="1"/>
  <c r="F47" i="4" s="1"/>
  <c r="H47" i="4" s="1"/>
  <c r="E48" i="4" s="1"/>
  <c r="F48" i="4" s="1"/>
  <c r="H48" i="4" s="1"/>
  <c r="E49" i="4" s="1"/>
  <c r="O41" i="4" l="1"/>
  <c r="P41" i="4"/>
  <c r="M42" i="4" s="1"/>
  <c r="N42" i="4" s="1"/>
  <c r="F49" i="4"/>
  <c r="G49" i="4" s="1"/>
  <c r="O42" i="4" l="1"/>
  <c r="P42" i="4"/>
  <c r="M43" i="4" s="1"/>
  <c r="N43" i="4" s="1"/>
  <c r="H49" i="4"/>
  <c r="E50" i="4" s="1"/>
  <c r="O43" i="4" l="1"/>
  <c r="P43" i="4"/>
  <c r="M44" i="4" s="1"/>
  <c r="N44" i="4" s="1"/>
  <c r="F50" i="4"/>
  <c r="G50" i="4" s="1"/>
  <c r="O44" i="4" l="1"/>
  <c r="P44" i="4"/>
  <c r="M45" i="4" s="1"/>
  <c r="N45" i="4" s="1"/>
  <c r="H50" i="4"/>
  <c r="E51" i="4" s="1"/>
  <c r="O45" i="4" l="1"/>
  <c r="P45" i="4"/>
  <c r="M46" i="4" s="1"/>
  <c r="N46" i="4" s="1"/>
  <c r="F51" i="4"/>
  <c r="G51" i="4" s="1"/>
  <c r="O46" i="4" l="1"/>
  <c r="P46" i="4"/>
  <c r="M47" i="4" s="1"/>
  <c r="N47" i="4" s="1"/>
  <c r="H51" i="4"/>
  <c r="E52" i="4" s="1"/>
  <c r="O47" i="4" l="1"/>
  <c r="P47" i="4"/>
  <c r="M48" i="4" s="1"/>
  <c r="N48" i="4" s="1"/>
  <c r="F52" i="4"/>
  <c r="O48" i="4" l="1"/>
  <c r="P48" i="4"/>
  <c r="M49" i="4" s="1"/>
  <c r="N49" i="4" s="1"/>
  <c r="G52" i="4"/>
  <c r="H52" i="4" s="1"/>
  <c r="E53" i="4" s="1"/>
  <c r="F53" i="4" s="1"/>
  <c r="H53" i="4" s="1"/>
  <c r="E54" i="4" s="1"/>
  <c r="F54" i="4" s="1"/>
  <c r="O49" i="4" l="1"/>
  <c r="P49" i="4"/>
  <c r="M50" i="4" s="1"/>
  <c r="N50" i="4" s="1"/>
  <c r="G54" i="4"/>
  <c r="H54" i="4" s="1"/>
  <c r="E55" i="4" s="1"/>
  <c r="F55" i="4" s="1"/>
  <c r="G55" i="4" s="1"/>
  <c r="O50" i="4" l="1"/>
  <c r="P50" i="4"/>
  <c r="M51" i="4" s="1"/>
  <c r="N51" i="4" s="1"/>
  <c r="H55" i="4"/>
  <c r="E56" i="4" s="1"/>
  <c r="O51" i="4" l="1"/>
  <c r="P51" i="4" s="1"/>
  <c r="M52" i="4" s="1"/>
  <c r="N52" i="4" s="1"/>
  <c r="F56" i="4"/>
  <c r="G56" i="4" s="1"/>
  <c r="O52" i="4" l="1"/>
  <c r="P52" i="4"/>
  <c r="M53" i="4" s="1"/>
  <c r="N53" i="4" s="1"/>
  <c r="H56" i="4"/>
  <c r="E57" i="4" s="1"/>
  <c r="O53" i="4" l="1"/>
  <c r="P53" i="4" s="1"/>
  <c r="M54" i="4" s="1"/>
  <c r="N54" i="4" s="1"/>
  <c r="F57" i="4"/>
  <c r="G57" i="4" s="1"/>
  <c r="O54" i="4" l="1"/>
  <c r="P54" i="4"/>
  <c r="M55" i="4" s="1"/>
  <c r="N55" i="4" s="1"/>
  <c r="H57" i="4"/>
  <c r="E58" i="4" s="1"/>
  <c r="O55" i="4" l="1"/>
  <c r="P55" i="4"/>
  <c r="M56" i="4" s="1"/>
  <c r="N56" i="4" s="1"/>
  <c r="F58" i="4"/>
  <c r="G58" i="4" s="1"/>
  <c r="O56" i="4" l="1"/>
  <c r="P56" i="4"/>
  <c r="M57" i="4" s="1"/>
  <c r="N57" i="4" s="1"/>
  <c r="H58" i="4"/>
  <c r="E59" i="4" s="1"/>
  <c r="O57" i="4" l="1"/>
  <c r="P57" i="4" s="1"/>
  <c r="M58" i="4" s="1"/>
  <c r="N58" i="4" s="1"/>
  <c r="F59" i="4"/>
  <c r="G59" i="4" s="1"/>
  <c r="O58" i="4" l="1"/>
  <c r="P58" i="4"/>
  <c r="M59" i="4" s="1"/>
  <c r="N59" i="4" s="1"/>
  <c r="H59" i="4"/>
  <c r="E60" i="4" s="1"/>
  <c r="O59" i="4" l="1"/>
  <c r="P59" i="4" s="1"/>
  <c r="M60" i="4" s="1"/>
  <c r="N60" i="4" s="1"/>
  <c r="F60" i="4"/>
  <c r="G60" i="4" s="1"/>
  <c r="O60" i="4" l="1"/>
  <c r="P60" i="4" s="1"/>
  <c r="M61" i="4" s="1"/>
  <c r="N61" i="4" s="1"/>
  <c r="H60" i="4"/>
  <c r="E61" i="4" s="1"/>
  <c r="O61" i="4" l="1"/>
  <c r="P61" i="4" s="1"/>
  <c r="M62" i="4" s="1"/>
  <c r="N62" i="4" s="1"/>
  <c r="F61" i="4"/>
  <c r="G61" i="4" s="1"/>
  <c r="O62" i="4" l="1"/>
  <c r="P62" i="4" s="1"/>
  <c r="M63" i="4" s="1"/>
  <c r="N63" i="4" s="1"/>
  <c r="H61" i="4"/>
  <c r="E62" i="4" s="1"/>
  <c r="O63" i="4" l="1"/>
  <c r="P63" i="4" s="1"/>
  <c r="M64" i="4" s="1"/>
  <c r="N64" i="4" s="1"/>
  <c r="F62" i="4"/>
  <c r="G62" i="4" s="1"/>
  <c r="O64" i="4" l="1"/>
  <c r="P64" i="4" s="1"/>
  <c r="H62" i="4"/>
  <c r="E63" i="4" s="1"/>
  <c r="O66" i="4" l="1"/>
  <c r="F63" i="4"/>
  <c r="G63" i="4" s="1"/>
  <c r="G66" i="4" s="1"/>
  <c r="G69" i="4" l="1"/>
  <c r="H63" i="4"/>
  <c r="E64" i="4" s="1"/>
  <c r="F64" i="4" s="1"/>
  <c r="H64" i="4" s="1"/>
  <c r="G7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Salazar</author>
  </authors>
  <commentList>
    <comment ref="J9" authorId="0" shapeId="0" xr:uid="{A4D6CBB2-0F37-4835-8FA3-3D25C93385A0}">
      <text>
        <r>
          <rPr>
            <b/>
            <sz val="9"/>
            <color indexed="81"/>
            <rFont val="Tahoma"/>
            <family val="2"/>
          </rPr>
          <t>Enter your initial investment amount and fee will be calculated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N12" authorId="0" shapeId="0" xr:uid="{89584F9B-A3EA-4652-BC41-7DDD6CE76AE7}">
      <text>
        <r>
          <rPr>
            <b/>
            <sz val="9"/>
            <color indexed="81"/>
            <rFont val="Tahoma"/>
            <family val="2"/>
          </rPr>
          <t>Select Dropdown to select the fee you are paying your advisor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64" authorId="0" shapeId="0" xr:uid="{DCB76FA0-034A-4E70-8231-F5C7D6E13B8E}">
      <text>
        <r>
          <rPr>
            <b/>
            <sz val="10"/>
            <color indexed="81"/>
            <rFont val="Tahoma"/>
            <family val="2"/>
          </rPr>
          <t>Ending Value with Fees (When Winning)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64" authorId="0" shapeId="0" xr:uid="{093A8C5F-743F-4381-8F05-2842952F8833}">
      <text>
        <r>
          <rPr>
            <b/>
            <sz val="9"/>
            <color indexed="81"/>
            <rFont val="Tahoma"/>
            <family val="2"/>
          </rPr>
          <t>Fees With your Traditional Financial Advisor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<sst xmlns="http://schemas.openxmlformats.org/spreadsheetml/2006/main" count="8" uniqueCount="8">
  <si>
    <t>Your Traditional FA</t>
  </si>
  <si>
    <t>Initial Investment</t>
  </si>
  <si>
    <t>Total Fees with Armis</t>
  </si>
  <si>
    <t>Total Fees with your FA</t>
  </si>
  <si>
    <t>Fee with Armis</t>
  </si>
  <si>
    <t>Fee with your FA</t>
  </si>
  <si>
    <t>Difference in Fees</t>
  </si>
  <si>
    <t>Difference in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</si>
</sst>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36"/>
      <color theme="1"/>
      <name val="Calibri"/>
      <family val="2"/>
      <scheme val="minor"/>
    </font>
    <font>
      <sz val="20"/>
      <color rgb="FFFA7D00"/>
      <name val="Calibri"/>
      <family val="2"/>
      <scheme val="minor"/>
    </font>
    <font>
      <i/>
      <sz val="16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9"/>
      <color indexed="81"/>
      <name val="Tahoma"/>
      <charset val="1"/>
    </font>
    <font>
      <b/>
      <sz val="12"/>
      <color rgb="FFFA7D00"/>
      <name val="Calibri"/>
      <family val="2"/>
      <scheme val="minor"/>
    </font>
    <font>
      <sz val="12"/>
      <color rgb="FF3F3F7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81"/>
      <name val="Tahoma"/>
      <family val="2"/>
    </font>
    <font>
      <b/>
      <sz val="12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/>
      <top/>
      <bottom/>
      <diagonal/>
    </border>
    <border>
      <left style="thin">
        <color rgb="FF7F7F7F"/>
      </left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10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2" borderId="1" applyNumberFormat="0" applyAlignment="0" applyProtection="0"/>
    <xf numFmtId="0" fontId="5" fillId="0" borderId="2" applyNumberFormat="0" applyFill="0" applyAlignment="0" applyProtection="0"/>
    <xf numFmtId="0" fontId="6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1" applyNumberFormat="0" applyAlignment="0" applyProtection="0"/>
  </cellStyleXfs>
  <cellXfs count="29">
    <xf numFmtId="0" fontId="0" fillId="0" borderId="0" xfId="0"/>
    <xf numFmtId="44" fontId="0" fillId="0" borderId="0" xfId="1" applyFont="1"/>
    <xf numFmtId="44" fontId="0" fillId="0" borderId="0" xfId="0" applyNumberFormat="1"/>
    <xf numFmtId="10" fontId="0" fillId="0" borderId="0" xfId="2" applyNumberFormat="1" applyFont="1"/>
    <xf numFmtId="17" fontId="0" fillId="0" borderId="0" xfId="0" applyNumberFormat="1"/>
    <xf numFmtId="164" fontId="0" fillId="0" borderId="0" xfId="3" applyNumberFormat="1" applyFont="1"/>
    <xf numFmtId="165" fontId="0" fillId="0" borderId="0" xfId="1" applyNumberFormat="1" applyFont="1"/>
    <xf numFmtId="10" fontId="2" fillId="0" borderId="0" xfId="2" applyNumberFormat="1" applyFont="1"/>
    <xf numFmtId="10" fontId="3" fillId="0" borderId="0" xfId="2" applyNumberFormat="1" applyFont="1"/>
    <xf numFmtId="0" fontId="0" fillId="0" borderId="0" xfId="0" applyAlignment="1">
      <alignment vertical="center"/>
    </xf>
    <xf numFmtId="0" fontId="7" fillId="0" borderId="0" xfId="0" applyFont="1" applyAlignment="1">
      <alignment horizontal="center" vertical="center"/>
    </xf>
    <xf numFmtId="0" fontId="4" fillId="2" borderId="1" xfId="4" applyAlignment="1">
      <alignment horizontal="center" vertical="center"/>
    </xf>
    <xf numFmtId="165" fontId="8" fillId="0" borderId="3" xfId="5" applyNumberFormat="1" applyFont="1" applyBorder="1" applyAlignment="1">
      <alignment horizontal="center" vertical="center"/>
    </xf>
    <xf numFmtId="165" fontId="8" fillId="0" borderId="0" xfId="5" applyNumberFormat="1" applyFont="1" applyBorder="1" applyAlignment="1">
      <alignment horizontal="center" vertical="center"/>
    </xf>
    <xf numFmtId="165" fontId="8" fillId="0" borderId="4" xfId="5" applyNumberFormat="1" applyFont="1" applyBorder="1" applyAlignment="1">
      <alignment horizontal="center" vertical="center"/>
    </xf>
    <xf numFmtId="165" fontId="8" fillId="0" borderId="2" xfId="5" applyNumberFormat="1" applyFont="1" applyBorder="1" applyAlignment="1">
      <alignment horizontal="center" vertical="center"/>
    </xf>
    <xf numFmtId="10" fontId="9" fillId="0" borderId="3" xfId="6" applyNumberFormat="1" applyFont="1" applyBorder="1" applyAlignment="1">
      <alignment horizontal="center" vertical="center"/>
    </xf>
    <xf numFmtId="10" fontId="9" fillId="0" borderId="0" xfId="6" applyNumberFormat="1" applyFont="1" applyBorder="1" applyAlignment="1">
      <alignment horizontal="center" vertical="center"/>
    </xf>
    <xf numFmtId="0" fontId="4" fillId="2" borderId="1" xfId="4" applyAlignment="1">
      <alignment horizontal="center" vertical="center" wrapText="1"/>
    </xf>
    <xf numFmtId="0" fontId="14" fillId="2" borderId="1" xfId="4" applyFont="1" applyAlignment="1">
      <alignment horizontal="center" vertical="center" wrapText="1"/>
    </xf>
    <xf numFmtId="44" fontId="15" fillId="5" borderId="1" xfId="9" applyNumberFormat="1" applyFont="1" applyAlignment="1">
      <alignment horizontal="center" vertical="center"/>
    </xf>
    <xf numFmtId="44" fontId="10" fillId="3" borderId="1" xfId="7" applyNumberFormat="1" applyBorder="1"/>
    <xf numFmtId="44" fontId="11" fillId="4" borderId="1" xfId="8" applyNumberFormat="1" applyBorder="1"/>
    <xf numFmtId="44" fontId="15" fillId="5" borderId="5" xfId="9" applyNumberFormat="1" applyFont="1" applyBorder="1" applyAlignment="1">
      <alignment horizontal="center" vertical="center"/>
    </xf>
    <xf numFmtId="44" fontId="15" fillId="5" borderId="6" xfId="9" applyNumberFormat="1" applyFont="1" applyBorder="1" applyAlignment="1">
      <alignment horizontal="center" vertical="center"/>
    </xf>
    <xf numFmtId="10" fontId="9" fillId="0" borderId="3" xfId="2" applyNumberFormat="1" applyFont="1" applyBorder="1" applyAlignment="1">
      <alignment horizontal="center" vertical="center" wrapText="1"/>
    </xf>
    <xf numFmtId="10" fontId="9" fillId="0" borderId="0" xfId="2" applyNumberFormat="1" applyFont="1" applyAlignment="1">
      <alignment horizontal="center" vertical="center" wrapText="1"/>
    </xf>
    <xf numFmtId="0" fontId="14" fillId="2" borderId="1" xfId="4" applyFont="1" applyAlignment="1">
      <alignment horizontal="center" vertical="center"/>
    </xf>
    <xf numFmtId="44" fontId="19" fillId="3" borderId="3" xfId="7" applyNumberFormat="1" applyFont="1" applyBorder="1" applyAlignment="1">
      <alignment horizontal="center" vertical="center"/>
    </xf>
  </cellXfs>
  <cellStyles count="10">
    <cellStyle name="Bad" xfId="8" builtinId="27"/>
    <cellStyle name="Calculation" xfId="4" builtinId="22"/>
    <cellStyle name="Comma" xfId="3" builtinId="3"/>
    <cellStyle name="Currency" xfId="1" builtinId="4"/>
    <cellStyle name="Explanatory Text" xfId="6" builtinId="53"/>
    <cellStyle name="Good" xfId="7" builtinId="26"/>
    <cellStyle name="Input" xfId="9" builtinId="20"/>
    <cellStyle name="Linked Cell" xfId="5" builtinId="2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19049</xdr:colOff>
      <xdr:row>0</xdr:row>
      <xdr:rowOff>0</xdr:rowOff>
    </xdr:from>
    <xdr:to>
      <xdr:col>8</xdr:col>
      <xdr:colOff>85724</xdr:colOff>
      <xdr:row>6</xdr:row>
      <xdr:rowOff>14817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9B15E4B-B1CE-4F02-A319-12B5A5128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949" y="0"/>
          <a:ext cx="5210175" cy="11578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409BB-230C-4590-AED3-2F813825B733}">
  <dimension ref="C1:S73"/>
  <sheetViews>
    <sheetView showGridLines="0" tabSelected="1" workbookViewId="0">
      <selection activeCell="I18" sqref="I18"/>
    </sheetView>
  </sheetViews>
  <sheetFormatPr defaultRowHeight="15" x14ac:dyDescent="0.25"/>
  <cols>
    <col min="1" max="1" width="3.85546875" customWidth="1"/>
    <col min="2" max="2" width="2.42578125" customWidth="1"/>
    <col min="3" max="3" width="12.5703125" bestFit="1" customWidth="1"/>
    <col min="4" max="4" width="11.5703125" bestFit="1" customWidth="1"/>
    <col min="5" max="5" width="14.28515625" bestFit="1" customWidth="1"/>
    <col min="6" max="6" width="11.7109375" customWidth="1"/>
    <col min="7" max="7" width="12.7109375" bestFit="1" customWidth="1"/>
    <col min="8" max="8" width="14.28515625" bestFit="1" customWidth="1"/>
    <col min="9" max="9" width="11.5703125" bestFit="1" customWidth="1"/>
    <col min="10" max="10" width="16.28515625" customWidth="1"/>
    <col min="11" max="11" width="10.5703125" customWidth="1"/>
    <col min="13" max="13" width="14.28515625" bestFit="1" customWidth="1"/>
    <col min="14" max="14" width="11.5703125" bestFit="1" customWidth="1"/>
    <col min="15" max="15" width="14.5703125" bestFit="1" customWidth="1"/>
    <col min="16" max="16" width="14.28515625" bestFit="1" customWidth="1"/>
    <col min="18" max="18" width="10.5703125" customWidth="1"/>
    <col min="19" max="19" width="0.140625" customWidth="1"/>
  </cols>
  <sheetData>
    <row r="1" spans="3:19" x14ac:dyDescent="0.25">
      <c r="K1" s="10" t="s">
        <v>0</v>
      </c>
      <c r="L1" s="10"/>
      <c r="M1" s="10"/>
      <c r="N1" s="10"/>
      <c r="O1" s="10"/>
      <c r="P1" s="10"/>
    </row>
    <row r="2" spans="3:19" x14ac:dyDescent="0.25">
      <c r="K2" s="10"/>
      <c r="L2" s="10"/>
      <c r="M2" s="10"/>
      <c r="N2" s="10"/>
      <c r="O2" s="10"/>
      <c r="P2" s="10"/>
    </row>
    <row r="3" spans="3:19" x14ac:dyDescent="0.25">
      <c r="K3" s="10"/>
      <c r="L3" s="10"/>
      <c r="M3" s="10"/>
      <c r="N3" s="10"/>
      <c r="O3" s="10"/>
      <c r="P3" s="10"/>
    </row>
    <row r="4" spans="3:19" x14ac:dyDescent="0.25">
      <c r="K4" s="10"/>
      <c r="L4" s="10"/>
      <c r="M4" s="10"/>
      <c r="N4" s="10"/>
      <c r="O4" s="10"/>
      <c r="P4" s="10"/>
    </row>
    <row r="5" spans="3:19" x14ac:dyDescent="0.25">
      <c r="K5" s="10"/>
      <c r="L5" s="10"/>
      <c r="M5" s="10"/>
      <c r="N5" s="10"/>
      <c r="O5" s="10"/>
      <c r="P5" s="10"/>
    </row>
    <row r="6" spans="3:19" x14ac:dyDescent="0.25">
      <c r="E6" s="5"/>
      <c r="G6" s="3"/>
      <c r="K6" s="10"/>
      <c r="L6" s="10"/>
      <c r="M6" s="10"/>
      <c r="N6" s="10"/>
      <c r="O6" s="10"/>
      <c r="P6" s="10"/>
    </row>
    <row r="7" spans="3:19" x14ac:dyDescent="0.25">
      <c r="K7" s="10"/>
      <c r="L7" s="10"/>
      <c r="M7" s="10"/>
      <c r="N7" s="10"/>
      <c r="O7" s="10"/>
      <c r="P7" s="10"/>
    </row>
    <row r="8" spans="3:19" ht="15.75" customHeight="1" x14ac:dyDescent="0.25">
      <c r="K8" s="9"/>
      <c r="L8" s="9"/>
    </row>
    <row r="9" spans="3:19" ht="16.5" customHeight="1" x14ac:dyDescent="0.25">
      <c r="H9" s="11" t="s">
        <v>1</v>
      </c>
      <c r="I9" s="11"/>
      <c r="J9" s="12">
        <v>1000000</v>
      </c>
      <c r="K9" s="13"/>
      <c r="L9" s="9"/>
    </row>
    <row r="10" spans="3:19" ht="17.25" customHeight="1" thickBot="1" x14ac:dyDescent="0.3">
      <c r="H10" s="11"/>
      <c r="I10" s="11"/>
      <c r="J10" s="14"/>
      <c r="K10" s="15"/>
      <c r="S10" s="3">
        <v>2.5000000000000001E-3</v>
      </c>
    </row>
    <row r="11" spans="3:19" ht="15" customHeight="1" thickTop="1" x14ac:dyDescent="0.25">
      <c r="S11" s="3">
        <v>5.0000000000000001E-3</v>
      </c>
    </row>
    <row r="12" spans="3:19" ht="15" customHeight="1" x14ac:dyDescent="0.25">
      <c r="D12" s="11" t="s">
        <v>4</v>
      </c>
      <c r="E12" s="11"/>
      <c r="F12" s="16">
        <f>IF(J9&lt;= 1000000, 0.01,0.005)</f>
        <v>0.01</v>
      </c>
      <c r="G12" s="17"/>
      <c r="L12" s="11" t="s">
        <v>5</v>
      </c>
      <c r="M12" s="11"/>
      <c r="N12" s="25">
        <v>1.2500000000000001E-2</v>
      </c>
      <c r="O12" s="26"/>
      <c r="S12" s="3">
        <v>7.4999999999999997E-3</v>
      </c>
    </row>
    <row r="13" spans="3:19" x14ac:dyDescent="0.25">
      <c r="D13" s="11"/>
      <c r="E13" s="11"/>
      <c r="F13" s="16"/>
      <c r="G13" s="17"/>
      <c r="L13" s="11"/>
      <c r="M13" s="11"/>
      <c r="N13" s="25"/>
      <c r="O13" s="26"/>
      <c r="S13" s="3">
        <v>0.01</v>
      </c>
    </row>
    <row r="14" spans="3:19" x14ac:dyDescent="0.25">
      <c r="S14" s="3">
        <v>1.2500000000000001E-2</v>
      </c>
    </row>
    <row r="15" spans="3:19" x14ac:dyDescent="0.25">
      <c r="C15" s="4">
        <v>41640</v>
      </c>
      <c r="D15" s="7">
        <v>-3.56E-2</v>
      </c>
      <c r="E15" s="6">
        <f>J9</f>
        <v>1000000</v>
      </c>
      <c r="F15" s="6">
        <f>E15*(1+D15)</f>
        <v>964400</v>
      </c>
      <c r="G15" s="1">
        <f>IF(D15&gt;0,(F15*$F$12)/12,0)</f>
        <v>0</v>
      </c>
      <c r="H15" s="2">
        <f>F15-G15</f>
        <v>964400</v>
      </c>
      <c r="K15" s="4">
        <v>41640</v>
      </c>
      <c r="L15" s="7">
        <v>-3.56E-2</v>
      </c>
      <c r="M15" s="6">
        <f>J9</f>
        <v>1000000</v>
      </c>
      <c r="N15" s="6">
        <f>M15*(1+L15)</f>
        <v>964400</v>
      </c>
      <c r="O15" s="2">
        <f>N15*($N$12/12)</f>
        <v>1004.5833333333334</v>
      </c>
      <c r="P15" s="2">
        <f>N15-O15</f>
        <v>963395.41666666663</v>
      </c>
      <c r="S15" s="3">
        <v>1.4999999999999999E-2</v>
      </c>
    </row>
    <row r="16" spans="3:19" x14ac:dyDescent="0.25">
      <c r="C16" s="4">
        <v>41671</v>
      </c>
      <c r="D16" s="8">
        <v>4.3099999999999999E-2</v>
      </c>
      <c r="E16" s="2">
        <f>H15</f>
        <v>964400</v>
      </c>
      <c r="F16" s="6">
        <f>E16*(1+D16)</f>
        <v>1005965.6399999999</v>
      </c>
      <c r="G16" s="1">
        <f>IF(D16&gt;0,(F16*$F$12)/12,0)</f>
        <v>838.30470000000003</v>
      </c>
      <c r="H16" s="2">
        <f>F16-G16</f>
        <v>1005127.3352999999</v>
      </c>
      <c r="K16" s="4">
        <v>41671</v>
      </c>
      <c r="L16" s="8">
        <v>4.3099999999999999E-2</v>
      </c>
      <c r="M16" s="2">
        <f>P15</f>
        <v>963395.41666666663</v>
      </c>
      <c r="N16" s="6">
        <f>M16*(1+L16)</f>
        <v>1004917.7591249999</v>
      </c>
      <c r="O16" s="2">
        <f t="shared" ref="O16:O64" si="0">N16*($N$12/12)</f>
        <v>1046.7893324218749</v>
      </c>
      <c r="P16" s="2">
        <f>N16-O16</f>
        <v>1003870.969792578</v>
      </c>
      <c r="S16" s="3">
        <v>1.7500000000000002E-2</v>
      </c>
    </row>
    <row r="17" spans="3:19" x14ac:dyDescent="0.25">
      <c r="C17" s="4">
        <v>41699</v>
      </c>
      <c r="D17" s="8">
        <v>6.8999999999999999E-3</v>
      </c>
      <c r="E17" s="2">
        <f>H16</f>
        <v>1005127.3352999999</v>
      </c>
      <c r="F17" s="6">
        <f t="shared" ref="F17:F64" si="1">E17*(1+D17)</f>
        <v>1012062.7139135698</v>
      </c>
      <c r="G17" s="1">
        <f>IF(D17&gt;0,(F17*$F$12)/12,0)</f>
        <v>843.38559492797492</v>
      </c>
      <c r="H17" s="2">
        <f t="shared" ref="H17:H64" si="2">F17-G17</f>
        <v>1011219.3283186419</v>
      </c>
      <c r="K17" s="4">
        <v>41699</v>
      </c>
      <c r="L17" s="8">
        <v>6.8999999999999999E-3</v>
      </c>
      <c r="M17" s="2">
        <f t="shared" ref="M17:M64" si="3">P16</f>
        <v>1003870.969792578</v>
      </c>
      <c r="N17" s="6">
        <f t="shared" ref="N17:N64" si="4">M17*(1+L17)</f>
        <v>1010797.6794841468</v>
      </c>
      <c r="O17" s="2">
        <f t="shared" si="0"/>
        <v>1052.9142494626528</v>
      </c>
      <c r="P17" s="2">
        <f t="shared" ref="P17:P64" si="5">N17-O17</f>
        <v>1009744.7652346841</v>
      </c>
      <c r="S17" s="3">
        <v>0.02</v>
      </c>
    </row>
    <row r="18" spans="3:19" x14ac:dyDescent="0.25">
      <c r="C18" s="4">
        <v>41730</v>
      </c>
      <c r="D18" s="8">
        <v>6.1999999999999998E-3</v>
      </c>
      <c r="E18" s="2">
        <f t="shared" ref="E18:E64" si="6">H17</f>
        <v>1011219.3283186419</v>
      </c>
      <c r="F18" s="6">
        <f t="shared" si="1"/>
        <v>1017488.8881542174</v>
      </c>
      <c r="G18" s="1">
        <f>IF(D18&gt;0,(F18*$F$12)/12,0)</f>
        <v>847.90740679518115</v>
      </c>
      <c r="H18" s="2">
        <f t="shared" si="2"/>
        <v>1016640.9807474222</v>
      </c>
      <c r="K18" s="4">
        <v>41730</v>
      </c>
      <c r="L18" s="8">
        <v>6.1999999999999998E-3</v>
      </c>
      <c r="M18" s="2">
        <f t="shared" si="3"/>
        <v>1009744.7652346841</v>
      </c>
      <c r="N18" s="6">
        <f t="shared" si="4"/>
        <v>1016005.1827791391</v>
      </c>
      <c r="O18" s="2">
        <f t="shared" si="0"/>
        <v>1058.3387320616032</v>
      </c>
      <c r="P18" s="2">
        <f t="shared" si="5"/>
        <v>1014946.8440470776</v>
      </c>
      <c r="S18" s="3">
        <v>2.5000000000000001E-2</v>
      </c>
    </row>
    <row r="19" spans="3:19" x14ac:dyDescent="0.25">
      <c r="C19" s="4">
        <v>41760</v>
      </c>
      <c r="D19" s="8">
        <v>2.1000000000000001E-2</v>
      </c>
      <c r="E19" s="2">
        <f t="shared" si="6"/>
        <v>1016640.9807474222</v>
      </c>
      <c r="F19" s="6">
        <f t="shared" si="1"/>
        <v>1037990.441343118</v>
      </c>
      <c r="G19" s="1">
        <f>IF(D19&gt;0,(F19*$F$12)/12,0)</f>
        <v>864.99203445259843</v>
      </c>
      <c r="H19" s="2">
        <f t="shared" si="2"/>
        <v>1037125.4493086654</v>
      </c>
      <c r="K19" s="4">
        <v>41760</v>
      </c>
      <c r="L19" s="8">
        <v>2.1000000000000001E-2</v>
      </c>
      <c r="M19" s="2">
        <f t="shared" si="3"/>
        <v>1014946.8440470776</v>
      </c>
      <c r="N19" s="6">
        <f t="shared" si="4"/>
        <v>1036260.7277720661</v>
      </c>
      <c r="O19" s="2">
        <f t="shared" si="0"/>
        <v>1079.4382580959023</v>
      </c>
      <c r="P19" s="2">
        <f t="shared" si="5"/>
        <v>1035181.2895139703</v>
      </c>
      <c r="S19" s="3">
        <v>0.03</v>
      </c>
    </row>
    <row r="20" spans="3:19" x14ac:dyDescent="0.25">
      <c r="C20" s="4">
        <v>41791</v>
      </c>
      <c r="D20" s="8">
        <v>1.9099999999999999E-2</v>
      </c>
      <c r="E20" s="2">
        <f t="shared" si="6"/>
        <v>1037125.4493086654</v>
      </c>
      <c r="F20" s="6">
        <f t="shared" si="1"/>
        <v>1056934.5453904606</v>
      </c>
      <c r="G20" s="1">
        <f>IF(D20&gt;0,(F20*$F$12)/12,0)</f>
        <v>880.77878782538392</v>
      </c>
      <c r="H20" s="2">
        <f t="shared" si="2"/>
        <v>1056053.7666026352</v>
      </c>
      <c r="K20" s="4">
        <v>41791</v>
      </c>
      <c r="L20" s="8">
        <v>1.9099999999999999E-2</v>
      </c>
      <c r="M20" s="2">
        <f t="shared" si="3"/>
        <v>1035181.2895139703</v>
      </c>
      <c r="N20" s="6">
        <f t="shared" si="4"/>
        <v>1054953.2521436869</v>
      </c>
      <c r="O20" s="2">
        <f t="shared" si="0"/>
        <v>1098.9096376496739</v>
      </c>
      <c r="P20" s="2">
        <f t="shared" si="5"/>
        <v>1053854.3425060371</v>
      </c>
      <c r="S20" s="3"/>
    </row>
    <row r="21" spans="3:19" x14ac:dyDescent="0.25">
      <c r="C21" s="4">
        <v>41821</v>
      </c>
      <c r="D21" s="7">
        <v>-1.5100000000000001E-2</v>
      </c>
      <c r="E21" s="2">
        <f t="shared" si="6"/>
        <v>1056053.7666026352</v>
      </c>
      <c r="F21" s="6">
        <f t="shared" si="1"/>
        <v>1040107.3547269354</v>
      </c>
      <c r="G21" s="1">
        <f>IF(D21&gt;0,(F21*$F$12)/12,0)</f>
        <v>0</v>
      </c>
      <c r="H21" s="2">
        <f t="shared" si="2"/>
        <v>1040107.3547269354</v>
      </c>
      <c r="K21" s="4">
        <v>41821</v>
      </c>
      <c r="L21" s="7">
        <v>-1.5100000000000001E-2</v>
      </c>
      <c r="M21" s="2">
        <f t="shared" si="3"/>
        <v>1053854.3425060371</v>
      </c>
      <c r="N21" s="6">
        <f t="shared" si="4"/>
        <v>1037941.1419341959</v>
      </c>
      <c r="O21" s="2">
        <f t="shared" si="0"/>
        <v>1081.1886895147873</v>
      </c>
      <c r="P21" s="2">
        <f t="shared" si="5"/>
        <v>1036859.9532446811</v>
      </c>
      <c r="S21" s="3"/>
    </row>
    <row r="22" spans="3:19" x14ac:dyDescent="0.25">
      <c r="C22" s="4">
        <v>41852</v>
      </c>
      <c r="D22" s="8">
        <v>3.7699999999999997E-2</v>
      </c>
      <c r="E22" s="2">
        <f t="shared" si="6"/>
        <v>1040107.3547269354</v>
      </c>
      <c r="F22" s="6">
        <f t="shared" si="1"/>
        <v>1079319.4020001409</v>
      </c>
      <c r="G22" s="1">
        <f>IF(D22&gt;0,(F22*$F$12)/12,0)</f>
        <v>899.43283500011739</v>
      </c>
      <c r="H22" s="2">
        <f t="shared" si="2"/>
        <v>1078419.9691651408</v>
      </c>
      <c r="K22" s="4">
        <v>41852</v>
      </c>
      <c r="L22" s="8">
        <v>3.7699999999999997E-2</v>
      </c>
      <c r="M22" s="2">
        <f t="shared" si="3"/>
        <v>1036859.9532446811</v>
      </c>
      <c r="N22" s="6">
        <f t="shared" si="4"/>
        <v>1075949.5734820056</v>
      </c>
      <c r="O22" s="2">
        <f t="shared" si="0"/>
        <v>1120.7808057104226</v>
      </c>
      <c r="P22" s="2">
        <f t="shared" si="5"/>
        <v>1074828.7926762952</v>
      </c>
      <c r="S22" s="3"/>
    </row>
    <row r="23" spans="3:19" x14ac:dyDescent="0.25">
      <c r="C23" s="4">
        <v>41883</v>
      </c>
      <c r="D23" s="7">
        <v>-1.55E-2</v>
      </c>
      <c r="E23" s="2">
        <f t="shared" si="6"/>
        <v>1078419.9691651408</v>
      </c>
      <c r="F23" s="6">
        <f t="shared" si="1"/>
        <v>1061704.4596430811</v>
      </c>
      <c r="G23" s="1">
        <f>IF(D23&gt;0,(F23*$F$12)/12,0)</f>
        <v>0</v>
      </c>
      <c r="H23" s="2">
        <f t="shared" si="2"/>
        <v>1061704.4596430811</v>
      </c>
      <c r="K23" s="4">
        <v>41883</v>
      </c>
      <c r="L23" s="7">
        <v>-1.55E-2</v>
      </c>
      <c r="M23" s="2">
        <f t="shared" si="3"/>
        <v>1074828.7926762952</v>
      </c>
      <c r="N23" s="6">
        <f t="shared" si="4"/>
        <v>1058168.9463898125</v>
      </c>
      <c r="O23" s="2">
        <f t="shared" si="0"/>
        <v>1102.2593191560547</v>
      </c>
      <c r="P23" s="2">
        <f t="shared" si="5"/>
        <v>1057066.6870706566</v>
      </c>
      <c r="S23" s="3"/>
    </row>
    <row r="24" spans="3:19" x14ac:dyDescent="0.25">
      <c r="C24" s="4">
        <v>41913</v>
      </c>
      <c r="D24" s="8">
        <v>2.3199999999999998E-2</v>
      </c>
      <c r="E24" s="2">
        <f t="shared" si="6"/>
        <v>1061704.4596430811</v>
      </c>
      <c r="F24" s="6">
        <f t="shared" si="1"/>
        <v>1086336.0031068006</v>
      </c>
      <c r="G24" s="1">
        <f>IF(D24&gt;0,(F24*$F$12)/12,0)</f>
        <v>905.28000258900056</v>
      </c>
      <c r="H24" s="2">
        <f t="shared" si="2"/>
        <v>1085430.7231042115</v>
      </c>
      <c r="K24" s="4">
        <v>41913</v>
      </c>
      <c r="L24" s="8">
        <v>2.3199999999999998E-2</v>
      </c>
      <c r="M24" s="2">
        <f t="shared" si="3"/>
        <v>1057066.6870706566</v>
      </c>
      <c r="N24" s="6">
        <f t="shared" si="4"/>
        <v>1081590.634210696</v>
      </c>
      <c r="O24" s="2">
        <f t="shared" si="0"/>
        <v>1126.6569106361417</v>
      </c>
      <c r="P24" s="2">
        <f t="shared" si="5"/>
        <v>1080463.9773000597</v>
      </c>
    </row>
    <row r="25" spans="3:19" x14ac:dyDescent="0.25">
      <c r="C25" s="4">
        <v>41944</v>
      </c>
      <c r="D25" s="8">
        <v>2.4500000000000001E-2</v>
      </c>
      <c r="E25" s="2">
        <f t="shared" si="6"/>
        <v>1085430.7231042115</v>
      </c>
      <c r="F25" s="6">
        <f t="shared" si="1"/>
        <v>1112023.7758202646</v>
      </c>
      <c r="G25" s="1">
        <f>IF(D25&gt;0,(F25*$F$12)/12,0)</f>
        <v>926.68647985022051</v>
      </c>
      <c r="H25" s="2">
        <f t="shared" si="2"/>
        <v>1111097.0893404144</v>
      </c>
      <c r="K25" s="4">
        <v>41944</v>
      </c>
      <c r="L25" s="8">
        <v>2.4500000000000001E-2</v>
      </c>
      <c r="M25" s="2">
        <f t="shared" si="3"/>
        <v>1080463.9773000597</v>
      </c>
      <c r="N25" s="6">
        <f t="shared" si="4"/>
        <v>1106935.3447439112</v>
      </c>
      <c r="O25" s="2">
        <f t="shared" si="0"/>
        <v>1153.0576507749074</v>
      </c>
      <c r="P25" s="2">
        <f t="shared" si="5"/>
        <v>1105782.2870931362</v>
      </c>
    </row>
    <row r="26" spans="3:19" x14ac:dyDescent="0.25">
      <c r="C26" s="4">
        <v>41974</v>
      </c>
      <c r="D26" s="7">
        <v>-4.1999999999999997E-3</v>
      </c>
      <c r="E26" s="2">
        <f t="shared" si="6"/>
        <v>1111097.0893404144</v>
      </c>
      <c r="F26" s="6">
        <f t="shared" si="1"/>
        <v>1106430.4815651847</v>
      </c>
      <c r="G26" s="1">
        <f>IF(D26&gt;0,(F26*$F$12)/12,0)</f>
        <v>0</v>
      </c>
      <c r="H26" s="2">
        <f t="shared" si="2"/>
        <v>1106430.4815651847</v>
      </c>
      <c r="K26" s="4">
        <v>41974</v>
      </c>
      <c r="L26" s="7">
        <v>-4.1999999999999997E-3</v>
      </c>
      <c r="M26" s="2">
        <f t="shared" si="3"/>
        <v>1105782.2870931362</v>
      </c>
      <c r="N26" s="6">
        <f t="shared" si="4"/>
        <v>1101138.001487345</v>
      </c>
      <c r="O26" s="2">
        <f t="shared" si="0"/>
        <v>1147.0187515493176</v>
      </c>
      <c r="P26" s="2">
        <f t="shared" si="5"/>
        <v>1099990.9827357957</v>
      </c>
    </row>
    <row r="27" spans="3:19" x14ac:dyDescent="0.25">
      <c r="C27" s="4">
        <v>42005</v>
      </c>
      <c r="D27" s="7">
        <v>-3.1E-2</v>
      </c>
      <c r="E27" s="2">
        <f t="shared" si="6"/>
        <v>1106430.4815651847</v>
      </c>
      <c r="F27" s="6">
        <f t="shared" si="1"/>
        <v>1072131.1366366639</v>
      </c>
      <c r="G27" s="1">
        <f>IF(D27&gt;0,(F27*$F$12)/12,0)</f>
        <v>0</v>
      </c>
      <c r="H27" s="2">
        <f t="shared" si="2"/>
        <v>1072131.1366366639</v>
      </c>
      <c r="K27" s="4">
        <v>42005</v>
      </c>
      <c r="L27" s="7">
        <v>-3.1E-2</v>
      </c>
      <c r="M27" s="2">
        <f t="shared" si="3"/>
        <v>1099990.9827357957</v>
      </c>
      <c r="N27" s="6">
        <f t="shared" si="4"/>
        <v>1065891.2622709859</v>
      </c>
      <c r="O27" s="2">
        <f t="shared" si="0"/>
        <v>1110.3033981989436</v>
      </c>
      <c r="P27" s="2">
        <f t="shared" si="5"/>
        <v>1064780.958872787</v>
      </c>
    </row>
    <row r="28" spans="3:19" x14ac:dyDescent="0.25">
      <c r="C28" s="4">
        <v>42036</v>
      </c>
      <c r="D28" s="8">
        <v>5.4899999999999997E-2</v>
      </c>
      <c r="E28" s="2">
        <f t="shared" si="6"/>
        <v>1072131.1366366639</v>
      </c>
      <c r="F28" s="6">
        <f t="shared" si="1"/>
        <v>1130991.1360380168</v>
      </c>
      <c r="G28" s="1">
        <f>IF(D28&gt;0,(F28*$F$12)/12,0)</f>
        <v>942.49261336501388</v>
      </c>
      <c r="H28" s="2">
        <f t="shared" si="2"/>
        <v>1130048.6434246518</v>
      </c>
      <c r="K28" s="4">
        <v>42036</v>
      </c>
      <c r="L28" s="8">
        <v>5.4899999999999997E-2</v>
      </c>
      <c r="M28" s="2">
        <f t="shared" si="3"/>
        <v>1064780.958872787</v>
      </c>
      <c r="N28" s="6">
        <f t="shared" si="4"/>
        <v>1123237.4335149028</v>
      </c>
      <c r="O28" s="2">
        <f t="shared" si="0"/>
        <v>1170.0389932446903</v>
      </c>
      <c r="P28" s="2">
        <f t="shared" si="5"/>
        <v>1122067.3945216581</v>
      </c>
    </row>
    <row r="29" spans="3:19" x14ac:dyDescent="0.25">
      <c r="C29" s="4">
        <v>42064</v>
      </c>
      <c r="D29" s="7">
        <v>-1.7399999999999999E-2</v>
      </c>
      <c r="E29" s="2">
        <f t="shared" si="6"/>
        <v>1130048.6434246518</v>
      </c>
      <c r="F29" s="6">
        <f t="shared" si="1"/>
        <v>1110385.7970290629</v>
      </c>
      <c r="G29" s="1">
        <f>IF(D29&gt;0,(F29*$F$12)/12,0)</f>
        <v>0</v>
      </c>
      <c r="H29" s="2">
        <f t="shared" si="2"/>
        <v>1110385.7970290629</v>
      </c>
      <c r="K29" s="4">
        <v>42064</v>
      </c>
      <c r="L29" s="7">
        <v>-1.7399999999999999E-2</v>
      </c>
      <c r="M29" s="2">
        <f t="shared" si="3"/>
        <v>1122067.3945216581</v>
      </c>
      <c r="N29" s="6">
        <f t="shared" si="4"/>
        <v>1102543.4218569812</v>
      </c>
      <c r="O29" s="2">
        <f t="shared" si="0"/>
        <v>1148.4827311010222</v>
      </c>
      <c r="P29" s="2">
        <f t="shared" si="5"/>
        <v>1101394.9391258801</v>
      </c>
    </row>
    <row r="30" spans="3:19" x14ac:dyDescent="0.25">
      <c r="C30" s="4">
        <v>42095</v>
      </c>
      <c r="D30" s="8">
        <v>8.5000000000000006E-3</v>
      </c>
      <c r="E30" s="2">
        <f t="shared" si="6"/>
        <v>1110385.7970290629</v>
      </c>
      <c r="F30" s="6">
        <f t="shared" si="1"/>
        <v>1119824.0763038099</v>
      </c>
      <c r="G30" s="1">
        <f>IF(D30&gt;0,(F30*$F$12)/12,0)</f>
        <v>933.18673025317491</v>
      </c>
      <c r="H30" s="2">
        <f t="shared" si="2"/>
        <v>1118890.8895735566</v>
      </c>
      <c r="K30" s="4">
        <v>42095</v>
      </c>
      <c r="L30" s="8">
        <v>8.5000000000000006E-3</v>
      </c>
      <c r="M30" s="2">
        <f t="shared" si="3"/>
        <v>1101394.9391258801</v>
      </c>
      <c r="N30" s="6">
        <f t="shared" si="4"/>
        <v>1110756.79610845</v>
      </c>
      <c r="O30" s="2">
        <f t="shared" si="0"/>
        <v>1157.0383292796355</v>
      </c>
      <c r="P30" s="2">
        <f t="shared" si="5"/>
        <v>1109599.7577791703</v>
      </c>
    </row>
    <row r="31" spans="3:19" x14ac:dyDescent="0.25">
      <c r="C31" s="4">
        <v>42125</v>
      </c>
      <c r="D31" s="8">
        <v>1.0500000000000001E-2</v>
      </c>
      <c r="E31" s="2">
        <f t="shared" si="6"/>
        <v>1118890.8895735566</v>
      </c>
      <c r="F31" s="6">
        <f t="shared" si="1"/>
        <v>1130639.2439140789</v>
      </c>
      <c r="G31" s="1">
        <f>IF(D31&gt;0,(F31*$F$12)/12,0)</f>
        <v>942.19936992839905</v>
      </c>
      <c r="H31" s="2">
        <f t="shared" si="2"/>
        <v>1129697.0445441506</v>
      </c>
      <c r="K31" s="4">
        <v>42125</v>
      </c>
      <c r="L31" s="8">
        <v>1.0500000000000001E-2</v>
      </c>
      <c r="M31" s="2">
        <f t="shared" si="3"/>
        <v>1109599.7577791703</v>
      </c>
      <c r="N31" s="6">
        <f t="shared" si="4"/>
        <v>1121250.5552358516</v>
      </c>
      <c r="O31" s="2">
        <f t="shared" si="0"/>
        <v>1167.9693283706788</v>
      </c>
      <c r="P31" s="2">
        <f t="shared" si="5"/>
        <v>1120082.5859074809</v>
      </c>
    </row>
    <row r="32" spans="3:19" x14ac:dyDescent="0.25">
      <c r="C32" s="4">
        <v>42156</v>
      </c>
      <c r="D32" s="7">
        <v>-2.1000000000000001E-2</v>
      </c>
      <c r="E32" s="2">
        <f t="shared" si="6"/>
        <v>1129697.0445441506</v>
      </c>
      <c r="F32" s="6">
        <f t="shared" si="1"/>
        <v>1105973.4066087233</v>
      </c>
      <c r="G32" s="1">
        <f>IF(D32&gt;0,(F32*$F$12)/12,0)</f>
        <v>0</v>
      </c>
      <c r="H32" s="2">
        <f t="shared" si="2"/>
        <v>1105973.4066087233</v>
      </c>
      <c r="K32" s="4">
        <v>42156</v>
      </c>
      <c r="L32" s="7">
        <v>-2.1000000000000001E-2</v>
      </c>
      <c r="M32" s="2">
        <f t="shared" si="3"/>
        <v>1120082.5859074809</v>
      </c>
      <c r="N32" s="6">
        <f t="shared" si="4"/>
        <v>1096560.8516034237</v>
      </c>
      <c r="O32" s="2">
        <f t="shared" si="0"/>
        <v>1142.2508870868996</v>
      </c>
      <c r="P32" s="2">
        <f t="shared" si="5"/>
        <v>1095418.6007163369</v>
      </c>
    </row>
    <row r="33" spans="3:16" x14ac:dyDescent="0.25">
      <c r="C33" s="4">
        <v>42186</v>
      </c>
      <c r="D33" s="8">
        <v>1.9699999999999999E-2</v>
      </c>
      <c r="E33" s="2">
        <f t="shared" si="6"/>
        <v>1105973.4066087233</v>
      </c>
      <c r="F33" s="6">
        <f t="shared" si="1"/>
        <v>1127761.0827189153</v>
      </c>
      <c r="G33" s="1">
        <f>IF(D33&gt;0,(F33*$F$12)/12,0)</f>
        <v>939.80090226576283</v>
      </c>
      <c r="H33" s="2">
        <f t="shared" si="2"/>
        <v>1126821.2818166495</v>
      </c>
      <c r="K33" s="4">
        <v>42186</v>
      </c>
      <c r="L33" s="8">
        <v>1.9699999999999999E-2</v>
      </c>
      <c r="M33" s="2">
        <f t="shared" si="3"/>
        <v>1095418.6007163369</v>
      </c>
      <c r="N33" s="6">
        <f t="shared" si="4"/>
        <v>1116998.3471504487</v>
      </c>
      <c r="O33" s="2">
        <f t="shared" si="0"/>
        <v>1163.5399449483841</v>
      </c>
      <c r="P33" s="2">
        <f t="shared" si="5"/>
        <v>1115834.8072055003</v>
      </c>
    </row>
    <row r="34" spans="3:16" x14ac:dyDescent="0.25">
      <c r="C34" s="4">
        <v>42217</v>
      </c>
      <c r="D34" s="7">
        <v>-6.2600000000000003E-2</v>
      </c>
      <c r="E34" s="2">
        <f t="shared" si="6"/>
        <v>1126821.2818166495</v>
      </c>
      <c r="F34" s="6">
        <f t="shared" si="1"/>
        <v>1056282.2695749272</v>
      </c>
      <c r="G34" s="1">
        <f>IF(D34&gt;0,(F34*$F$12)/12,0)</f>
        <v>0</v>
      </c>
      <c r="H34" s="2">
        <f t="shared" si="2"/>
        <v>1056282.2695749272</v>
      </c>
      <c r="K34" s="4">
        <v>42217</v>
      </c>
      <c r="L34" s="7">
        <v>-6.2600000000000003E-2</v>
      </c>
      <c r="M34" s="2">
        <f t="shared" si="3"/>
        <v>1115834.8072055003</v>
      </c>
      <c r="N34" s="6">
        <f t="shared" si="4"/>
        <v>1045983.548274436</v>
      </c>
      <c r="O34" s="2">
        <f t="shared" si="0"/>
        <v>1089.5661961192043</v>
      </c>
      <c r="P34" s="2">
        <f t="shared" si="5"/>
        <v>1044893.9820783169</v>
      </c>
    </row>
    <row r="35" spans="3:16" x14ac:dyDescent="0.25">
      <c r="C35" s="4">
        <v>42248</v>
      </c>
      <c r="D35" s="7">
        <v>-2.64E-2</v>
      </c>
      <c r="E35" s="2">
        <f t="shared" si="6"/>
        <v>1056282.2695749272</v>
      </c>
      <c r="F35" s="6">
        <f t="shared" si="1"/>
        <v>1028396.4176581491</v>
      </c>
      <c r="G35" s="1">
        <f>IF(D35&gt;0,(F35*$F$12)/12,0)</f>
        <v>0</v>
      </c>
      <c r="H35" s="2">
        <f t="shared" si="2"/>
        <v>1028396.4176581491</v>
      </c>
      <c r="K35" s="4">
        <v>42248</v>
      </c>
      <c r="L35" s="7">
        <v>-2.64E-2</v>
      </c>
      <c r="M35" s="2">
        <f t="shared" si="3"/>
        <v>1044893.9820783169</v>
      </c>
      <c r="N35" s="6">
        <f t="shared" si="4"/>
        <v>1017308.7809514493</v>
      </c>
      <c r="O35" s="2">
        <f t="shared" si="0"/>
        <v>1059.6966468244264</v>
      </c>
      <c r="P35" s="2">
        <f t="shared" si="5"/>
        <v>1016249.0843046248</v>
      </c>
    </row>
    <row r="36" spans="3:16" x14ac:dyDescent="0.25">
      <c r="C36" s="4">
        <v>42278</v>
      </c>
      <c r="D36" s="8">
        <v>8.3000000000000004E-2</v>
      </c>
      <c r="E36" s="2">
        <f t="shared" si="6"/>
        <v>1028396.4176581491</v>
      </c>
      <c r="F36" s="6">
        <f t="shared" si="1"/>
        <v>1113753.3203237755</v>
      </c>
      <c r="G36" s="1">
        <f>IF(D36&gt;0,(F36*$F$12)/12,0)</f>
        <v>928.12776693647959</v>
      </c>
      <c r="H36" s="2">
        <f t="shared" si="2"/>
        <v>1112825.192556839</v>
      </c>
      <c r="K36" s="4">
        <v>42278</v>
      </c>
      <c r="L36" s="8">
        <v>8.3000000000000004E-2</v>
      </c>
      <c r="M36" s="2">
        <f t="shared" si="3"/>
        <v>1016249.0843046248</v>
      </c>
      <c r="N36" s="6">
        <f t="shared" si="4"/>
        <v>1100597.7583019086</v>
      </c>
      <c r="O36" s="2">
        <f t="shared" si="0"/>
        <v>1146.4559982311548</v>
      </c>
      <c r="P36" s="2">
        <f t="shared" si="5"/>
        <v>1099451.3023036774</v>
      </c>
    </row>
    <row r="37" spans="3:16" x14ac:dyDescent="0.25">
      <c r="C37" s="4">
        <v>42309</v>
      </c>
      <c r="D37" s="8">
        <v>5.0000000000000001E-4</v>
      </c>
      <c r="E37" s="2">
        <f t="shared" si="6"/>
        <v>1112825.192556839</v>
      </c>
      <c r="F37" s="6">
        <f t="shared" si="1"/>
        <v>1113381.6051531173</v>
      </c>
      <c r="G37" s="1">
        <f>IF(D37&gt;0,(F37*$F$12)/12,0)</f>
        <v>927.81800429426448</v>
      </c>
      <c r="H37" s="2">
        <f t="shared" si="2"/>
        <v>1112453.787148823</v>
      </c>
      <c r="K37" s="4">
        <v>42309</v>
      </c>
      <c r="L37" s="8">
        <v>5.0000000000000001E-4</v>
      </c>
      <c r="M37" s="2">
        <f t="shared" si="3"/>
        <v>1099451.3023036774</v>
      </c>
      <c r="N37" s="6">
        <f t="shared" si="4"/>
        <v>1100001.0279548292</v>
      </c>
      <c r="O37" s="2">
        <f t="shared" si="0"/>
        <v>1145.8344041196137</v>
      </c>
      <c r="P37" s="2">
        <f t="shared" si="5"/>
        <v>1098855.1935507096</v>
      </c>
    </row>
    <row r="38" spans="3:16" x14ac:dyDescent="0.25">
      <c r="C38" s="4">
        <v>42339</v>
      </c>
      <c r="D38" s="7">
        <v>-1.7500000000000002E-2</v>
      </c>
      <c r="E38" s="2">
        <f t="shared" si="6"/>
        <v>1112453.787148823</v>
      </c>
      <c r="F38" s="6">
        <f t="shared" si="1"/>
        <v>1092985.8458737186</v>
      </c>
      <c r="G38" s="1">
        <f>IF(D38&gt;0,(F38*$F$12)/12,0)</f>
        <v>0</v>
      </c>
      <c r="H38" s="2">
        <f t="shared" si="2"/>
        <v>1092985.8458737186</v>
      </c>
      <c r="K38" s="4">
        <v>42339</v>
      </c>
      <c r="L38" s="7">
        <v>-1.7500000000000002E-2</v>
      </c>
      <c r="M38" s="2">
        <f t="shared" si="3"/>
        <v>1098855.1935507096</v>
      </c>
      <c r="N38" s="6">
        <f t="shared" si="4"/>
        <v>1079625.2276635722</v>
      </c>
      <c r="O38" s="2">
        <f t="shared" si="0"/>
        <v>1124.6096121495543</v>
      </c>
      <c r="P38" s="2">
        <f t="shared" si="5"/>
        <v>1078500.6180514225</v>
      </c>
    </row>
    <row r="39" spans="3:16" x14ac:dyDescent="0.25">
      <c r="C39" s="4">
        <v>42370</v>
      </c>
      <c r="D39" s="7">
        <v>-5.0700000000000002E-2</v>
      </c>
      <c r="E39" s="2">
        <f t="shared" si="6"/>
        <v>1092985.8458737186</v>
      </c>
      <c r="F39" s="6">
        <f t="shared" si="1"/>
        <v>1037571.4634879212</v>
      </c>
      <c r="G39" s="1">
        <f>IF(D39&gt;0,(F39*$F$12)/12,0)</f>
        <v>0</v>
      </c>
      <c r="H39" s="2">
        <f t="shared" si="2"/>
        <v>1037571.4634879212</v>
      </c>
      <c r="K39" s="4">
        <v>42370</v>
      </c>
      <c r="L39" s="7">
        <v>-5.0700000000000002E-2</v>
      </c>
      <c r="M39" s="2">
        <f t="shared" si="3"/>
        <v>1078500.6180514225</v>
      </c>
      <c r="N39" s="6">
        <f t="shared" si="4"/>
        <v>1023820.6367162154</v>
      </c>
      <c r="O39" s="2">
        <f t="shared" si="0"/>
        <v>1066.4798299127244</v>
      </c>
      <c r="P39" s="2">
        <f t="shared" si="5"/>
        <v>1022754.1568863026</v>
      </c>
    </row>
    <row r="40" spans="3:16" x14ac:dyDescent="0.25">
      <c r="C40" s="4">
        <v>42401</v>
      </c>
      <c r="D40" s="7">
        <v>-4.1000000000000003E-3</v>
      </c>
      <c r="E40" s="2">
        <f t="shared" si="6"/>
        <v>1037571.4634879212</v>
      </c>
      <c r="F40" s="6">
        <f t="shared" si="1"/>
        <v>1033317.4204876208</v>
      </c>
      <c r="G40" s="1">
        <f>IF(D40&gt;0,(F40*$F$12)/12,0)</f>
        <v>0</v>
      </c>
      <c r="H40" s="2">
        <f t="shared" si="2"/>
        <v>1033317.4204876208</v>
      </c>
      <c r="K40" s="4">
        <v>42401</v>
      </c>
      <c r="L40" s="7">
        <v>-4.1000000000000003E-3</v>
      </c>
      <c r="M40" s="2">
        <f t="shared" si="3"/>
        <v>1022754.1568863026</v>
      </c>
      <c r="N40" s="6">
        <f t="shared" si="4"/>
        <v>1018560.8648430688</v>
      </c>
      <c r="O40" s="2">
        <f t="shared" si="0"/>
        <v>1061.0009008781967</v>
      </c>
      <c r="P40" s="2">
        <f t="shared" si="5"/>
        <v>1017499.8639421905</v>
      </c>
    </row>
    <row r="41" spans="3:16" x14ac:dyDescent="0.25">
      <c r="C41" s="4">
        <v>42430</v>
      </c>
      <c r="D41" s="8">
        <v>6.6000000000000003E-2</v>
      </c>
      <c r="E41" s="2">
        <f t="shared" si="6"/>
        <v>1033317.4204876208</v>
      </c>
      <c r="F41" s="6">
        <f t="shared" si="1"/>
        <v>1101516.3702398038</v>
      </c>
      <c r="G41" s="1">
        <f>IF(D41&gt;0,(F41*$F$12)/12,0)</f>
        <v>917.93030853316986</v>
      </c>
      <c r="H41" s="2">
        <f t="shared" si="2"/>
        <v>1100598.4399312707</v>
      </c>
      <c r="K41" s="4">
        <v>42430</v>
      </c>
      <c r="L41" s="8">
        <v>6.6000000000000003E-2</v>
      </c>
      <c r="M41" s="2">
        <f t="shared" si="3"/>
        <v>1017499.8639421905</v>
      </c>
      <c r="N41" s="6">
        <f t="shared" si="4"/>
        <v>1084654.8549623752</v>
      </c>
      <c r="O41" s="2">
        <f t="shared" si="0"/>
        <v>1129.8488072524742</v>
      </c>
      <c r="P41" s="2">
        <f t="shared" si="5"/>
        <v>1083525.0061551228</v>
      </c>
    </row>
    <row r="42" spans="3:16" x14ac:dyDescent="0.25">
      <c r="C42" s="4">
        <v>42461</v>
      </c>
      <c r="D42" s="8">
        <v>2.7000000000000001E-3</v>
      </c>
      <c r="E42" s="2">
        <f t="shared" si="6"/>
        <v>1100598.4399312707</v>
      </c>
      <c r="F42" s="6">
        <f t="shared" si="1"/>
        <v>1103570.055719085</v>
      </c>
      <c r="G42" s="1">
        <f>IF(D42&gt;0,(F42*$F$12)/12,0)</f>
        <v>919.64171309923756</v>
      </c>
      <c r="H42" s="2">
        <f t="shared" si="2"/>
        <v>1102650.4140059857</v>
      </c>
      <c r="K42" s="4">
        <v>42461</v>
      </c>
      <c r="L42" s="8">
        <v>2.7000000000000001E-3</v>
      </c>
      <c r="M42" s="2">
        <f t="shared" si="3"/>
        <v>1083525.0061551228</v>
      </c>
      <c r="N42" s="6">
        <f t="shared" si="4"/>
        <v>1086450.5236717416</v>
      </c>
      <c r="O42" s="2">
        <f t="shared" si="0"/>
        <v>1131.7192954913976</v>
      </c>
      <c r="P42" s="2">
        <f t="shared" si="5"/>
        <v>1085318.8043762501</v>
      </c>
    </row>
    <row r="43" spans="3:16" x14ac:dyDescent="0.25">
      <c r="C43" s="4">
        <v>42491</v>
      </c>
      <c r="D43" s="8">
        <v>1.5299999999999999E-2</v>
      </c>
      <c r="E43" s="2">
        <f t="shared" si="6"/>
        <v>1102650.4140059857</v>
      </c>
      <c r="F43" s="6">
        <f t="shared" si="1"/>
        <v>1119520.9653402774</v>
      </c>
      <c r="G43" s="1">
        <f>IF(D43&gt;0,(F43*$F$12)/12,0)</f>
        <v>932.93413778356455</v>
      </c>
      <c r="H43" s="2">
        <f t="shared" si="2"/>
        <v>1118588.0312024939</v>
      </c>
      <c r="K43" s="4">
        <v>42491</v>
      </c>
      <c r="L43" s="8">
        <v>1.5299999999999999E-2</v>
      </c>
      <c r="M43" s="2">
        <f t="shared" si="3"/>
        <v>1085318.8043762501</v>
      </c>
      <c r="N43" s="6">
        <f t="shared" si="4"/>
        <v>1101924.1820832069</v>
      </c>
      <c r="O43" s="2">
        <f t="shared" si="0"/>
        <v>1147.8376896700072</v>
      </c>
      <c r="P43" s="2">
        <f t="shared" si="5"/>
        <v>1100776.3443935369</v>
      </c>
    </row>
    <row r="44" spans="3:16" x14ac:dyDescent="0.25">
      <c r="C44" s="4">
        <v>42522</v>
      </c>
      <c r="D44" s="8">
        <v>8.9999999999999998E-4</v>
      </c>
      <c r="E44" s="2">
        <f t="shared" si="6"/>
        <v>1118588.0312024939</v>
      </c>
      <c r="F44" s="6">
        <f t="shared" si="1"/>
        <v>1119594.760430576</v>
      </c>
      <c r="G44" s="1">
        <f>IF(D44&gt;0,(F44*$F$12)/12,0)</f>
        <v>932.99563369214673</v>
      </c>
      <c r="H44" s="2">
        <f t="shared" si="2"/>
        <v>1118661.7647968838</v>
      </c>
      <c r="K44" s="4">
        <v>42522</v>
      </c>
      <c r="L44" s="8">
        <v>8.9999999999999998E-4</v>
      </c>
      <c r="M44" s="2">
        <f t="shared" si="3"/>
        <v>1100776.3443935369</v>
      </c>
      <c r="N44" s="6">
        <f t="shared" si="4"/>
        <v>1101767.043103491</v>
      </c>
      <c r="O44" s="2">
        <f t="shared" si="0"/>
        <v>1147.674003232803</v>
      </c>
      <c r="P44" s="2">
        <f t="shared" si="5"/>
        <v>1100619.3691002582</v>
      </c>
    </row>
    <row r="45" spans="3:16" x14ac:dyDescent="0.25">
      <c r="C45" s="4">
        <v>42552</v>
      </c>
      <c r="D45" s="8">
        <v>3.56E-2</v>
      </c>
      <c r="E45" s="2">
        <f t="shared" si="6"/>
        <v>1118661.7647968838</v>
      </c>
      <c r="F45" s="6">
        <f t="shared" si="1"/>
        <v>1158486.1236236528</v>
      </c>
      <c r="G45" s="1">
        <f>IF(D45&gt;0,(F45*$F$12)/12,0)</f>
        <v>965.40510301971074</v>
      </c>
      <c r="H45" s="2">
        <f t="shared" si="2"/>
        <v>1157520.7185206332</v>
      </c>
      <c r="K45" s="4">
        <v>42552</v>
      </c>
      <c r="L45" s="8">
        <v>3.56E-2</v>
      </c>
      <c r="M45" s="2">
        <f t="shared" si="3"/>
        <v>1100619.3691002582</v>
      </c>
      <c r="N45" s="6">
        <f t="shared" si="4"/>
        <v>1139801.4186402275</v>
      </c>
      <c r="O45" s="2">
        <f t="shared" si="0"/>
        <v>1187.2931444169037</v>
      </c>
      <c r="P45" s="2">
        <f t="shared" si="5"/>
        <v>1138614.1254958105</v>
      </c>
    </row>
    <row r="46" spans="3:16" x14ac:dyDescent="0.25">
      <c r="C46" s="4">
        <v>42583</v>
      </c>
      <c r="D46" s="7">
        <v>-1.1999999999999999E-3</v>
      </c>
      <c r="E46" s="2">
        <f t="shared" si="6"/>
        <v>1157520.7185206332</v>
      </c>
      <c r="F46" s="6">
        <f t="shared" si="1"/>
        <v>1156131.6936584085</v>
      </c>
      <c r="G46" s="1">
        <f>IF(D46&gt;0,(F46*$F$12)/12,0)</f>
        <v>0</v>
      </c>
      <c r="H46" s="2">
        <f t="shared" si="2"/>
        <v>1156131.6936584085</v>
      </c>
      <c r="K46" s="4">
        <v>42583</v>
      </c>
      <c r="L46" s="7">
        <v>-1.1999999999999999E-3</v>
      </c>
      <c r="M46" s="2">
        <f t="shared" si="3"/>
        <v>1138614.1254958105</v>
      </c>
      <c r="N46" s="6">
        <f t="shared" si="4"/>
        <v>1137247.7885452155</v>
      </c>
      <c r="O46" s="2">
        <f t="shared" si="0"/>
        <v>1184.6331130679328</v>
      </c>
      <c r="P46" s="2">
        <f t="shared" si="5"/>
        <v>1136063.1554321477</v>
      </c>
    </row>
    <row r="47" spans="3:16" x14ac:dyDescent="0.25">
      <c r="C47" s="4">
        <v>42614</v>
      </c>
      <c r="D47" s="7">
        <v>-1.1999999999999999E-3</v>
      </c>
      <c r="E47" s="2">
        <f t="shared" si="6"/>
        <v>1156131.6936584085</v>
      </c>
      <c r="F47" s="6">
        <f t="shared" si="1"/>
        <v>1154744.3356260185</v>
      </c>
      <c r="G47" s="1">
        <f>IF(D47&gt;0,(F47*$F$12)/12,0)</f>
        <v>0</v>
      </c>
      <c r="H47" s="2">
        <f t="shared" si="2"/>
        <v>1154744.3356260185</v>
      </c>
      <c r="K47" s="4">
        <v>42614</v>
      </c>
      <c r="L47" s="7">
        <v>-1.1999999999999999E-3</v>
      </c>
      <c r="M47" s="2">
        <f t="shared" si="3"/>
        <v>1136063.1554321477</v>
      </c>
      <c r="N47" s="6">
        <f t="shared" si="4"/>
        <v>1134699.8796456291</v>
      </c>
      <c r="O47" s="2">
        <f t="shared" si="0"/>
        <v>1181.9790412975303</v>
      </c>
      <c r="P47" s="2">
        <f t="shared" si="5"/>
        <v>1133517.9006043316</v>
      </c>
    </row>
    <row r="48" spans="3:16" x14ac:dyDescent="0.25">
      <c r="C48" s="4">
        <v>42644</v>
      </c>
      <c r="D48" s="7">
        <v>-1.9400000000000001E-2</v>
      </c>
      <c r="E48" s="2">
        <f t="shared" si="6"/>
        <v>1154744.3356260185</v>
      </c>
      <c r="F48" s="6">
        <f t="shared" si="1"/>
        <v>1132342.2955148737</v>
      </c>
      <c r="G48" s="1">
        <f>IF(D48&gt;0,(F48*$F$12)/12,0)</f>
        <v>0</v>
      </c>
      <c r="H48" s="2">
        <f t="shared" si="2"/>
        <v>1132342.2955148737</v>
      </c>
      <c r="K48" s="4">
        <v>42644</v>
      </c>
      <c r="L48" s="7">
        <v>-1.9400000000000001E-2</v>
      </c>
      <c r="M48" s="2">
        <f t="shared" si="3"/>
        <v>1133517.9006043316</v>
      </c>
      <c r="N48" s="6">
        <f t="shared" si="4"/>
        <v>1111527.6533326076</v>
      </c>
      <c r="O48" s="2">
        <f t="shared" si="0"/>
        <v>1157.8413055547996</v>
      </c>
      <c r="P48" s="2">
        <f t="shared" si="5"/>
        <v>1110369.8120270527</v>
      </c>
    </row>
    <row r="49" spans="3:16" x14ac:dyDescent="0.25">
      <c r="C49" s="4">
        <v>42675</v>
      </c>
      <c r="D49" s="8">
        <v>3.4200000000000001E-2</v>
      </c>
      <c r="E49" s="2">
        <f t="shared" si="6"/>
        <v>1132342.2955148737</v>
      </c>
      <c r="F49" s="6">
        <f t="shared" si="1"/>
        <v>1171068.4020214824</v>
      </c>
      <c r="G49" s="1">
        <f>IF(D49&gt;0,(F49*$F$12)/12,0)</f>
        <v>975.89033501790198</v>
      </c>
      <c r="H49" s="2">
        <f t="shared" si="2"/>
        <v>1170092.5116864645</v>
      </c>
      <c r="K49" s="4">
        <v>42675</v>
      </c>
      <c r="L49" s="8">
        <v>3.4200000000000001E-2</v>
      </c>
      <c r="M49" s="2">
        <f t="shared" si="3"/>
        <v>1110369.8120270527</v>
      </c>
      <c r="N49" s="6">
        <f t="shared" si="4"/>
        <v>1148344.459598378</v>
      </c>
      <c r="O49" s="2">
        <f t="shared" si="0"/>
        <v>1196.1921454149772</v>
      </c>
      <c r="P49" s="2">
        <f t="shared" si="5"/>
        <v>1147148.2674529632</v>
      </c>
    </row>
    <row r="50" spans="3:16" x14ac:dyDescent="0.25">
      <c r="C50" s="4">
        <v>42705</v>
      </c>
      <c r="D50" s="8">
        <v>1.8200000000000001E-2</v>
      </c>
      <c r="E50" s="2">
        <f t="shared" si="6"/>
        <v>1170092.5116864645</v>
      </c>
      <c r="F50" s="6">
        <f t="shared" si="1"/>
        <v>1191388.1953991582</v>
      </c>
      <c r="G50" s="1">
        <f>IF(D50&gt;0,(F50*$F$12)/12,0)</f>
        <v>992.82349616596514</v>
      </c>
      <c r="H50" s="2">
        <f t="shared" si="2"/>
        <v>1190395.3719029923</v>
      </c>
      <c r="K50" s="4">
        <v>42705</v>
      </c>
      <c r="L50" s="8">
        <v>1.8200000000000001E-2</v>
      </c>
      <c r="M50" s="2">
        <f t="shared" si="3"/>
        <v>1147148.2674529632</v>
      </c>
      <c r="N50" s="6">
        <f t="shared" si="4"/>
        <v>1168026.365920607</v>
      </c>
      <c r="O50" s="2">
        <f t="shared" si="0"/>
        <v>1216.694131167299</v>
      </c>
      <c r="P50" s="2">
        <f t="shared" si="5"/>
        <v>1166809.6717894396</v>
      </c>
    </row>
    <row r="51" spans="3:16" x14ac:dyDescent="0.25">
      <c r="C51" s="4">
        <v>42736</v>
      </c>
      <c r="D51" s="8">
        <v>1.7899999999999999E-2</v>
      </c>
      <c r="E51" s="2">
        <f t="shared" si="6"/>
        <v>1190395.3719029923</v>
      </c>
      <c r="F51" s="6">
        <f t="shared" si="1"/>
        <v>1211703.4490600559</v>
      </c>
      <c r="G51" s="1">
        <f>IF(D51&gt;0,(F51*$F$12)/12,0)</f>
        <v>1009.7528742167133</v>
      </c>
      <c r="H51" s="2">
        <f t="shared" si="2"/>
        <v>1210693.6961858391</v>
      </c>
      <c r="K51" s="4">
        <v>42736</v>
      </c>
      <c r="L51" s="8">
        <v>1.7899999999999999E-2</v>
      </c>
      <c r="M51" s="2">
        <f t="shared" si="3"/>
        <v>1166809.6717894396</v>
      </c>
      <c r="N51" s="6">
        <f t="shared" si="4"/>
        <v>1187695.5649144705</v>
      </c>
      <c r="O51" s="2">
        <f t="shared" si="0"/>
        <v>1237.1828801192401</v>
      </c>
      <c r="P51" s="2">
        <f t="shared" si="5"/>
        <v>1186458.3820343514</v>
      </c>
    </row>
    <row r="52" spans="3:16" x14ac:dyDescent="0.25">
      <c r="C52" s="4">
        <v>42767</v>
      </c>
      <c r="D52" s="8">
        <v>3.7200000000000004E-2</v>
      </c>
      <c r="E52" s="2">
        <f t="shared" si="6"/>
        <v>1210693.6961858391</v>
      </c>
      <c r="F52" s="6">
        <f t="shared" si="1"/>
        <v>1255731.5016839523</v>
      </c>
      <c r="G52" s="1">
        <f>IF(D52&gt;0,(F52*$F$12)/12,0)</f>
        <v>1046.4429180699601</v>
      </c>
      <c r="H52" s="2">
        <f t="shared" si="2"/>
        <v>1254685.0587658824</v>
      </c>
      <c r="K52" s="4">
        <v>42767</v>
      </c>
      <c r="L52" s="8">
        <v>3.7200000000000004E-2</v>
      </c>
      <c r="M52" s="2">
        <f t="shared" si="3"/>
        <v>1186458.3820343514</v>
      </c>
      <c r="N52" s="6">
        <f t="shared" si="4"/>
        <v>1230594.6338460292</v>
      </c>
      <c r="O52" s="2">
        <f t="shared" si="0"/>
        <v>1281.8694102562804</v>
      </c>
      <c r="P52" s="2">
        <f t="shared" si="5"/>
        <v>1229312.7644357728</v>
      </c>
    </row>
    <row r="53" spans="3:16" x14ac:dyDescent="0.25">
      <c r="C53" s="4">
        <v>42795</v>
      </c>
      <c r="D53" s="7">
        <v>-4.0000000000000002E-4</v>
      </c>
      <c r="E53" s="2">
        <f t="shared" si="6"/>
        <v>1254685.0587658824</v>
      </c>
      <c r="F53" s="6">
        <f t="shared" si="1"/>
        <v>1254183.1847423762</v>
      </c>
      <c r="G53" s="1">
        <f>IF(D53&gt;0,(F53*$F$12)/12,0)</f>
        <v>0</v>
      </c>
      <c r="H53" s="2">
        <f t="shared" si="2"/>
        <v>1254183.1847423762</v>
      </c>
      <c r="K53" s="4">
        <v>42795</v>
      </c>
      <c r="L53" s="7">
        <v>-4.0000000000000002E-4</v>
      </c>
      <c r="M53" s="2">
        <f t="shared" si="3"/>
        <v>1229312.7644357728</v>
      </c>
      <c r="N53" s="6">
        <f t="shared" si="4"/>
        <v>1228821.0393299984</v>
      </c>
      <c r="O53" s="2">
        <f t="shared" si="0"/>
        <v>1280.0219159687483</v>
      </c>
      <c r="P53" s="2">
        <f t="shared" si="5"/>
        <v>1227541.0174140297</v>
      </c>
    </row>
    <row r="54" spans="3:16" x14ac:dyDescent="0.25">
      <c r="C54" s="4">
        <v>42826</v>
      </c>
      <c r="D54" s="8">
        <v>9.1000000000000004E-3</v>
      </c>
      <c r="E54" s="2">
        <f t="shared" si="6"/>
        <v>1254183.1847423762</v>
      </c>
      <c r="F54" s="6">
        <f t="shared" si="1"/>
        <v>1265596.2517235319</v>
      </c>
      <c r="G54" s="1">
        <f>IF(D54&gt;0,(F54*$F$12)/12,0)</f>
        <v>1054.6635431029433</v>
      </c>
      <c r="H54" s="2">
        <f t="shared" si="2"/>
        <v>1264541.5881804288</v>
      </c>
      <c r="K54" s="4">
        <v>42826</v>
      </c>
      <c r="L54" s="8">
        <v>9.1000000000000004E-3</v>
      </c>
      <c r="M54" s="2">
        <f t="shared" si="3"/>
        <v>1227541.0174140297</v>
      </c>
      <c r="N54" s="6">
        <f t="shared" si="4"/>
        <v>1238711.6406724975</v>
      </c>
      <c r="O54" s="2">
        <f t="shared" si="0"/>
        <v>1290.3246257005183</v>
      </c>
      <c r="P54" s="2">
        <f t="shared" si="5"/>
        <v>1237421.316046797</v>
      </c>
    </row>
    <row r="55" spans="3:16" x14ac:dyDescent="0.25">
      <c r="C55" s="4">
        <v>42856</v>
      </c>
      <c r="D55" s="8">
        <v>1.1599999999999999E-2</v>
      </c>
      <c r="E55" s="2">
        <f t="shared" si="6"/>
        <v>1264541.5881804288</v>
      </c>
      <c r="F55" s="6">
        <f t="shared" si="1"/>
        <v>1279210.270603322</v>
      </c>
      <c r="G55" s="1">
        <f>IF(D55&gt;0,(F55*$F$12)/12,0)</f>
        <v>1066.0085588361017</v>
      </c>
      <c r="H55" s="2">
        <f t="shared" si="2"/>
        <v>1278144.2620444859</v>
      </c>
      <c r="K55" s="4">
        <v>42856</v>
      </c>
      <c r="L55" s="8">
        <v>1.1599999999999999E-2</v>
      </c>
      <c r="M55" s="2">
        <f t="shared" si="3"/>
        <v>1237421.316046797</v>
      </c>
      <c r="N55" s="6">
        <f t="shared" si="4"/>
        <v>1251775.4033129399</v>
      </c>
      <c r="O55" s="2">
        <f t="shared" si="0"/>
        <v>1303.9327117843125</v>
      </c>
      <c r="P55" s="2">
        <f t="shared" si="5"/>
        <v>1250471.4706011557</v>
      </c>
    </row>
    <row r="56" spans="3:16" x14ac:dyDescent="0.25">
      <c r="C56" s="4">
        <v>42887</v>
      </c>
      <c r="D56" s="8">
        <v>4.7999999999999996E-3</v>
      </c>
      <c r="E56" s="2">
        <f t="shared" si="6"/>
        <v>1278144.2620444859</v>
      </c>
      <c r="F56" s="6">
        <f t="shared" si="1"/>
        <v>1284279.3545022993</v>
      </c>
      <c r="G56" s="1">
        <f>IF(D56&gt;0,(F56*$F$12)/12,0)</f>
        <v>1070.2327954185828</v>
      </c>
      <c r="H56" s="2">
        <f t="shared" si="2"/>
        <v>1283209.1217068809</v>
      </c>
      <c r="K56" s="4">
        <v>42887</v>
      </c>
      <c r="L56" s="8">
        <v>4.7999999999999996E-3</v>
      </c>
      <c r="M56" s="2">
        <f t="shared" si="3"/>
        <v>1250471.4706011557</v>
      </c>
      <c r="N56" s="6">
        <f t="shared" si="4"/>
        <v>1256473.7336600411</v>
      </c>
      <c r="O56" s="2">
        <f t="shared" si="0"/>
        <v>1308.8268058958761</v>
      </c>
      <c r="P56" s="2">
        <f t="shared" si="5"/>
        <v>1255164.9068541452</v>
      </c>
    </row>
    <row r="57" spans="3:16" x14ac:dyDescent="0.25">
      <c r="C57" s="4">
        <v>42917</v>
      </c>
      <c r="D57" s="8">
        <v>1.9299999999999998E-2</v>
      </c>
      <c r="E57" s="2">
        <f t="shared" si="6"/>
        <v>1283209.1217068809</v>
      </c>
      <c r="F57" s="6">
        <f t="shared" si="1"/>
        <v>1307975.0577558237</v>
      </c>
      <c r="G57" s="1">
        <f>IF(D57&gt;0,(F57*$F$12)/12,0)</f>
        <v>1089.9792147965197</v>
      </c>
      <c r="H57" s="2">
        <f t="shared" si="2"/>
        <v>1306885.0785410271</v>
      </c>
      <c r="K57" s="4">
        <v>42917</v>
      </c>
      <c r="L57" s="8">
        <v>1.9299999999999998E-2</v>
      </c>
      <c r="M57" s="2">
        <f t="shared" si="3"/>
        <v>1255164.9068541452</v>
      </c>
      <c r="N57" s="6">
        <f t="shared" si="4"/>
        <v>1279389.5895564305</v>
      </c>
      <c r="O57" s="2">
        <f t="shared" si="0"/>
        <v>1332.6974891212817</v>
      </c>
      <c r="P57" s="2">
        <f t="shared" si="5"/>
        <v>1278056.8920673092</v>
      </c>
    </row>
    <row r="58" spans="3:16" x14ac:dyDescent="0.25">
      <c r="C58" s="4">
        <v>42948</v>
      </c>
      <c r="D58" s="8">
        <v>5.0000000000000001E-4</v>
      </c>
      <c r="E58" s="2">
        <f t="shared" si="6"/>
        <v>1306885.0785410271</v>
      </c>
      <c r="F58" s="6">
        <f t="shared" si="1"/>
        <v>1307538.5210802977</v>
      </c>
      <c r="G58" s="1">
        <f>IF(D58&gt;0,(F58*$F$12)/12,0)</f>
        <v>1089.6154342335815</v>
      </c>
      <c r="H58" s="2">
        <f t="shared" si="2"/>
        <v>1306448.9056460641</v>
      </c>
      <c r="K58" s="4">
        <v>42948</v>
      </c>
      <c r="L58" s="8">
        <v>5.0000000000000001E-4</v>
      </c>
      <c r="M58" s="2">
        <f t="shared" si="3"/>
        <v>1278056.8920673092</v>
      </c>
      <c r="N58" s="6">
        <f t="shared" si="4"/>
        <v>1278695.9205133428</v>
      </c>
      <c r="O58" s="2">
        <f t="shared" si="0"/>
        <v>1331.9749172013987</v>
      </c>
      <c r="P58" s="2">
        <f t="shared" si="5"/>
        <v>1277363.9455961415</v>
      </c>
    </row>
    <row r="59" spans="3:16" x14ac:dyDescent="0.25">
      <c r="C59" s="4">
        <v>42979</v>
      </c>
      <c r="D59" s="8">
        <v>1.9299999999999998E-2</v>
      </c>
      <c r="E59" s="2">
        <f t="shared" si="6"/>
        <v>1306448.9056460641</v>
      </c>
      <c r="F59" s="6">
        <f t="shared" si="1"/>
        <v>1331663.3695250333</v>
      </c>
      <c r="G59" s="1">
        <f>IF(D59&gt;0,(F59*$F$12)/12,0)</f>
        <v>1109.7194746041944</v>
      </c>
      <c r="H59" s="2">
        <f t="shared" si="2"/>
        <v>1330553.6500504292</v>
      </c>
      <c r="K59" s="4">
        <v>42979</v>
      </c>
      <c r="L59" s="8">
        <v>1.9299999999999998E-2</v>
      </c>
      <c r="M59" s="2">
        <f t="shared" si="3"/>
        <v>1277363.9455961415</v>
      </c>
      <c r="N59" s="6">
        <f t="shared" si="4"/>
        <v>1302017.0697461471</v>
      </c>
      <c r="O59" s="2">
        <f t="shared" si="0"/>
        <v>1356.26778098557</v>
      </c>
      <c r="P59" s="2">
        <f t="shared" si="5"/>
        <v>1300660.8019651615</v>
      </c>
    </row>
    <row r="60" spans="3:16" x14ac:dyDescent="0.25">
      <c r="C60" s="4">
        <v>43009</v>
      </c>
      <c r="D60" s="8">
        <v>2.2200000000000001E-2</v>
      </c>
      <c r="E60" s="2">
        <f t="shared" si="6"/>
        <v>1330553.6500504292</v>
      </c>
      <c r="F60" s="6">
        <f t="shared" si="1"/>
        <v>1360091.9410815486</v>
      </c>
      <c r="G60" s="1">
        <f>IF(D60&gt;0,(F60*$F$12)/12,0)</f>
        <v>1133.4099509012906</v>
      </c>
      <c r="H60" s="2">
        <f t="shared" si="2"/>
        <v>1358958.5311306473</v>
      </c>
      <c r="K60" s="4">
        <v>43009</v>
      </c>
      <c r="L60" s="8">
        <v>2.2200000000000001E-2</v>
      </c>
      <c r="M60" s="2">
        <f t="shared" si="3"/>
        <v>1300660.8019651615</v>
      </c>
      <c r="N60" s="6">
        <f t="shared" si="4"/>
        <v>1329535.4717687881</v>
      </c>
      <c r="O60" s="2">
        <f t="shared" si="0"/>
        <v>1384.9327830924876</v>
      </c>
      <c r="P60" s="2">
        <f t="shared" si="5"/>
        <v>1328150.5389856957</v>
      </c>
    </row>
    <row r="61" spans="3:16" x14ac:dyDescent="0.25">
      <c r="C61" s="4">
        <v>43040</v>
      </c>
      <c r="D61" s="8">
        <v>2.81E-2</v>
      </c>
      <c r="E61" s="2">
        <f t="shared" si="6"/>
        <v>1358958.5311306473</v>
      </c>
      <c r="F61" s="6">
        <f t="shared" si="1"/>
        <v>1397145.2658554185</v>
      </c>
      <c r="G61" s="1">
        <f>IF(D61&gt;0,(F61*$F$12)/12,0)</f>
        <v>1164.2877215461822</v>
      </c>
      <c r="H61" s="2">
        <f t="shared" si="2"/>
        <v>1395980.9781338724</v>
      </c>
      <c r="K61" s="4">
        <v>43040</v>
      </c>
      <c r="L61" s="8">
        <v>2.81E-2</v>
      </c>
      <c r="M61" s="2">
        <f t="shared" si="3"/>
        <v>1328150.5389856957</v>
      </c>
      <c r="N61" s="6">
        <f t="shared" si="4"/>
        <v>1365471.5691311937</v>
      </c>
      <c r="O61" s="2">
        <f t="shared" si="0"/>
        <v>1422.3662178449933</v>
      </c>
      <c r="P61" s="2">
        <f t="shared" si="5"/>
        <v>1364049.2029133488</v>
      </c>
    </row>
    <row r="62" spans="3:16" x14ac:dyDescent="0.25">
      <c r="C62" s="4">
        <v>43070</v>
      </c>
      <c r="D62" s="8">
        <v>9.8000000000000004E-2</v>
      </c>
      <c r="E62" s="2">
        <f t="shared" si="6"/>
        <v>1395980.9781338724</v>
      </c>
      <c r="F62" s="6">
        <f t="shared" si="1"/>
        <v>1532787.1139909921</v>
      </c>
      <c r="G62" s="1">
        <f>IF(D62&gt;0,(F62*$F$12)/12,0)</f>
        <v>1277.3225949924934</v>
      </c>
      <c r="H62" s="2">
        <f t="shared" si="2"/>
        <v>1531509.7913959995</v>
      </c>
      <c r="K62" s="4">
        <v>43070</v>
      </c>
      <c r="L62" s="8">
        <v>9.8000000000000004E-2</v>
      </c>
      <c r="M62" s="2">
        <f t="shared" si="3"/>
        <v>1364049.2029133488</v>
      </c>
      <c r="N62" s="6">
        <f t="shared" si="4"/>
        <v>1497726.024798857</v>
      </c>
      <c r="O62" s="2">
        <f t="shared" si="0"/>
        <v>1560.1312758321428</v>
      </c>
      <c r="P62" s="2">
        <f t="shared" si="5"/>
        <v>1496165.8935230249</v>
      </c>
    </row>
    <row r="63" spans="3:16" x14ac:dyDescent="0.25">
      <c r="C63" s="4">
        <v>43101</v>
      </c>
      <c r="D63" s="8">
        <v>5.62E-2</v>
      </c>
      <c r="E63" s="2">
        <f t="shared" si="6"/>
        <v>1531509.7913959995</v>
      </c>
      <c r="F63" s="6">
        <f t="shared" si="1"/>
        <v>1617580.6416724548</v>
      </c>
      <c r="G63" s="1">
        <f>IF(D63&gt;0,(F63*$F$12)/12,0)</f>
        <v>1347.9838680603791</v>
      </c>
      <c r="H63" s="2">
        <f t="shared" si="2"/>
        <v>1616232.6578043944</v>
      </c>
      <c r="K63" s="4">
        <v>43101</v>
      </c>
      <c r="L63" s="8">
        <v>5.62E-2</v>
      </c>
      <c r="M63" s="2">
        <f t="shared" si="3"/>
        <v>1496165.8935230249</v>
      </c>
      <c r="N63" s="6">
        <f t="shared" si="4"/>
        <v>1580250.4167390189</v>
      </c>
      <c r="O63" s="2">
        <f t="shared" si="0"/>
        <v>1646.0941841031447</v>
      </c>
      <c r="P63" s="2">
        <f t="shared" si="5"/>
        <v>1578604.3225549157</v>
      </c>
    </row>
    <row r="64" spans="3:16" x14ac:dyDescent="0.25">
      <c r="C64" s="4">
        <v>43132</v>
      </c>
      <c r="D64" s="7">
        <v>-3.8900000000000004E-2</v>
      </c>
      <c r="E64" s="2">
        <f t="shared" si="6"/>
        <v>1616232.6578043944</v>
      </c>
      <c r="F64" s="6">
        <f t="shared" si="1"/>
        <v>1553361.2074158033</v>
      </c>
      <c r="G64" s="1">
        <f>IF(D64&gt;0,(F64*$F$12)/12,0)</f>
        <v>0</v>
      </c>
      <c r="H64" s="21">
        <f t="shared" si="2"/>
        <v>1553361.2074158033</v>
      </c>
      <c r="K64" s="4">
        <v>43132</v>
      </c>
      <c r="L64" s="7">
        <v>-3.8900000000000004E-2</v>
      </c>
      <c r="M64" s="2">
        <f t="shared" si="3"/>
        <v>1578604.3225549157</v>
      </c>
      <c r="N64" s="6">
        <f t="shared" si="4"/>
        <v>1517196.6144075294</v>
      </c>
      <c r="O64" s="2">
        <f t="shared" si="0"/>
        <v>1580.4131400078431</v>
      </c>
      <c r="P64" s="22">
        <f t="shared" si="5"/>
        <v>1515616.2012675216</v>
      </c>
    </row>
    <row r="66" spans="5:15" x14ac:dyDescent="0.25">
      <c r="E66" s="19" t="s">
        <v>2</v>
      </c>
      <c r="F66" s="19"/>
      <c r="G66" s="20">
        <f>SUM(G15:G64)</f>
        <v>32717.432904574205</v>
      </c>
      <c r="M66" s="18" t="s">
        <v>3</v>
      </c>
      <c r="N66" s="18"/>
      <c r="O66" s="23">
        <f>SUM(O15:O64)</f>
        <v>59823.95168531176</v>
      </c>
    </row>
    <row r="67" spans="5:15" x14ac:dyDescent="0.25">
      <c r="E67" s="19"/>
      <c r="F67" s="19"/>
      <c r="G67" s="20"/>
      <c r="M67" s="18"/>
      <c r="N67" s="18"/>
      <c r="O67" s="24"/>
    </row>
    <row r="69" spans="5:15" x14ac:dyDescent="0.25">
      <c r="E69" s="27" t="s">
        <v>6</v>
      </c>
      <c r="F69" s="27"/>
      <c r="G69" s="20">
        <f>O66-G66</f>
        <v>27106.518780737555</v>
      </c>
    </row>
    <row r="70" spans="5:15" x14ac:dyDescent="0.25">
      <c r="E70" s="27"/>
      <c r="F70" s="27"/>
      <c r="G70" s="20"/>
    </row>
    <row r="72" spans="5:15" x14ac:dyDescent="0.25">
      <c r="E72" s="27" t="s">
        <v>7</v>
      </c>
      <c r="F72" s="27"/>
      <c r="G72" s="28">
        <f>H64-P64</f>
        <v>37745.00614828174</v>
      </c>
    </row>
    <row r="73" spans="5:15" x14ac:dyDescent="0.25">
      <c r="E73" s="27"/>
      <c r="F73" s="27"/>
      <c r="G73" s="28"/>
    </row>
  </sheetData>
  <mergeCells count="15">
    <mergeCell ref="E69:F70"/>
    <mergeCell ref="G69:G70"/>
    <mergeCell ref="E72:F73"/>
    <mergeCell ref="G72:G73"/>
    <mergeCell ref="E66:F67"/>
    <mergeCell ref="G66:G67"/>
    <mergeCell ref="M66:N67"/>
    <mergeCell ref="O66:O67"/>
    <mergeCell ref="K1:P7"/>
    <mergeCell ref="H9:I10"/>
    <mergeCell ref="D12:E13"/>
    <mergeCell ref="J9:K10"/>
    <mergeCell ref="F12:G13"/>
    <mergeCell ref="L12:M13"/>
    <mergeCell ref="N12:O13"/>
  </mergeCells>
  <dataValidations count="1">
    <dataValidation type="list" allowBlank="1" showInputMessage="1" showErrorMessage="1" sqref="N12:O13" xr:uid="{3BC81CE6-3997-4C9B-A2F3-0A3E728011CD}">
      <formula1>$S$10:$S$19</formula1>
    </dataValidation>
  </dataValidations>
  <pageMargins left="0.7" right="0.7" top="0.75" bottom="0.75" header="0.3" footer="0.3"/>
  <pageSetup orientation="portrait" r:id="rId1"/>
  <drawing r:id="rId2"/>
  <legacyDrawing r:id="rId3"/>
  <webPublishItems count="1">
    <webPublishItem id="19445" divId="FEES_19445" sourceType="range" sourceRef="C15:H64" destinationFile="C:\Users\david\OneDrive\Desktop\FEES.html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Fee (When Winning)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David Salazar</dc:creator>
  <cp:lastModifiedBy>David Salazar</cp:lastModifiedBy>
  <dcterms:created xsi:type="dcterms:W3CDTF">2018-01-27T14:43:48Z</dcterms:created>
  <dcterms:modified xsi:type="dcterms:W3CDTF">2018-04-05T14:41:32Z</dcterms:modified>
</cp:coreProperties>
</file>