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https://microsoft-my.sharepoint.com/personal/davidspo_microsoft_com/Documents/Desktop/"/>
    </mc:Choice>
  </mc:AlternateContent>
  <xr:revisionPtr revIDLastSave="0" documentId="8_{26058A9A-723D-4175-8127-D6A8F8BDA615}" xr6:coauthVersionLast="43" xr6:coauthVersionMax="43" xr10:uidLastSave="{00000000-0000-0000-0000-000000000000}"/>
  <bookViews>
    <workbookView xWindow="-120" yWindow="-120" windowWidth="29040" windowHeight="17640" tabRatio="831" activeTab="4" xr2:uid="{00000000-000D-0000-FFFF-FFFF00000000}"/>
  </bookViews>
  <sheets>
    <sheet name="Assess Questions" sheetId="12" r:id="rId1"/>
    <sheet name="Core" sheetId="13" r:id="rId2"/>
    <sheet name="Modern Desktop" sheetId="17" r:id="rId3"/>
    <sheet name="EXO" sheetId="14" r:id="rId4"/>
    <sheet name="SPO &amp; ODfB" sheetId="15" r:id="rId5"/>
    <sheet name="Teams &amp; Skype" sheetId="16" r:id="rId6"/>
    <sheet name="Other" sheetId="19" r:id="rId7"/>
    <sheet name="ExchangeTestPlan" sheetId="8" r:id="rId8"/>
    <sheet name="SharePointTestPlan" sheetId="9" r:id="rId9"/>
    <sheet name="Options" sheetId="10" state="hidden" r:id="rId10"/>
  </sheets>
  <definedNames>
    <definedName name="AD_Forest_Func_Options">Options!$Q$2:$Q$5</definedName>
    <definedName name="AD_Objects">'Assess Questions'!$E$81</definedName>
    <definedName name="ADFSMultiForest">Options!$F$4</definedName>
    <definedName name="Allow_Edits">Options!$A$5</definedName>
    <definedName name="AppAuth_Approach">'Assess Questions'!$E$86</definedName>
    <definedName name="AppAuth_Options">Options!$R$2:$R$3</definedName>
    <definedName name="Assess_Expiration">Options!$A$22</definedName>
    <definedName name="AuthenticationPlan">'Assess Questions'!$E$77</definedName>
    <definedName name="AuthenticationPlan_Options">Options!$N$2:$N$4</definedName>
    <definedName name="Can_BypassProxy">'Assess Questions'!$E$31</definedName>
    <definedName name="Can_ModifyDNS">'Assess Questions'!$E$34</definedName>
    <definedName name="ConvertPFtoSPO">'Assess Questions'!$E$140</definedName>
    <definedName name="Cust_Connectivity">'Assess Questions'!$E$27</definedName>
    <definedName name="CustomerName">'Assess Questions'!$E$4</definedName>
    <definedName name="Deploy_AADCH">'Assess Questions'!#REF!</definedName>
    <definedName name="Deploy_AADP">'Assess Questions'!#REF!</definedName>
    <definedName name="Deploy_AIP">'Assess Questions'!#REF!</definedName>
    <definedName name="Deploy_EXO">'Assess Questions'!$E$14</definedName>
    <definedName name="Deploy_Intune" localSheetId="1">'Assess Questions'!#REF!</definedName>
    <definedName name="Deploy_Intune" localSheetId="3">'Assess Questions'!#REF!</definedName>
    <definedName name="Deploy_Intune" localSheetId="2">'Assess Questions'!#REF!</definedName>
    <definedName name="Deploy_Intune" localSheetId="6">'Assess Questions'!#REF!</definedName>
    <definedName name="Deploy_Intune" localSheetId="4">'Assess Questions'!#REF!</definedName>
    <definedName name="Deploy_Intune" localSheetId="5">'Assess Questions'!#REF!</definedName>
    <definedName name="Deploy_Intune">'Assess Questions'!#REF!</definedName>
    <definedName name="Deploy_M365">'Assess Questions'!$E$23</definedName>
    <definedName name="Deploy_Mobility">'Assess Questions'!$E$24</definedName>
    <definedName name="Deploy_ODFB">'Assess Questions'!$E$20</definedName>
    <definedName name="Deploy_OPP">'Assess Questions'!$E$22</definedName>
    <definedName name="Deploy_Outlook_to_IOS_Android">'Assess Questions'!$E$65</definedName>
    <definedName name="Deploy_PowerBI">'Assess Questions'!$E$18</definedName>
    <definedName name="Deploy_Project">'Assess Questions'!$E$19</definedName>
    <definedName name="Deploy_SFB">'Assess Questions'!$E$16</definedName>
    <definedName name="Deploy_SPO">'Assess Questions'!$E$15</definedName>
    <definedName name="Deploy_Teams">'Assess Questions'!$E$17</definedName>
    <definedName name="Deploy_Yammer">'Assess Questions'!$E$21</definedName>
    <definedName name="DeployOrNo">Options!$C$2:$C$3</definedName>
    <definedName name="Edit_Options">Options!$A$9:$A$11</definedName>
    <definedName name="EDIT_OPTIONS_ALL">Options!$A$9:$A$12</definedName>
    <definedName name="Ex_MailFlow_Options">Options!$J$10:$J$18</definedName>
    <definedName name="Ex_Migration_Types">Options!$I$10:$I$15</definedName>
    <definedName name="ExchangeMobileUsage">'Assess Questions'!$E$148</definedName>
    <definedName name="ExchangeSite_HighlyConnected">'Assess Questions'!$E$117</definedName>
    <definedName name="ExCutoverMig">'Assess Questions'!$E$113</definedName>
    <definedName name="ExHybridMig">'Assess Questions'!$E$111</definedName>
    <definedName name="EXO_MultiGeo">'Assess Questions'!$E$118</definedName>
    <definedName name="Expiration_Date">Options!$A$2</definedName>
    <definedName name="ExStagedMig">'Assess Questions'!$E$114</definedName>
    <definedName name="ExternalPublishOWA">'Assess Questions'!$E$119</definedName>
    <definedName name="ExternalPublishOWAMulti">'Assess Questions'!$E$120</definedName>
    <definedName name="Guidance_Expiration">Options!$A$23</definedName>
    <definedName name="Has_Kiosk">'Assess Questions'!$E$69</definedName>
    <definedName name="Has_SharedWS">'Assess Questions'!$E$70</definedName>
    <definedName name="Has_VDI">'Assess Questions'!$E$68</definedName>
    <definedName name="Have_3rdPartyInt">'Assess Questions'!$E$215</definedName>
    <definedName name="Have_AADCSetup">'Assess Questions'!$E$75</definedName>
    <definedName name="Have_AllDomains">'Assess Questions'!$E$132</definedName>
    <definedName name="Have_Android">'Assess Questions'!$E$56</definedName>
    <definedName name="Have_AVCalling">'Assess Questions'!$E$217</definedName>
    <definedName name="Have_Chrome">'Assess Questions'!$E$61</definedName>
    <definedName name="Have_ClientsUpToDate">'Assess Questions'!$E$66</definedName>
    <definedName name="Have_CustConfPolicies">'Assess Questions'!$E$222</definedName>
    <definedName name="Have_DDG">'Assess Questions'!$E$145</definedName>
    <definedName name="Have_DelegatePerms" localSheetId="1">'Assess Questions'!#REF!</definedName>
    <definedName name="Have_DelegatePerms" localSheetId="3">'Assess Questions'!#REF!</definedName>
    <definedName name="Have_DelegatePerms" localSheetId="2">'Assess Questions'!#REF!</definedName>
    <definedName name="Have_DelegatePerms" localSheetId="6">'Assess Questions'!#REF!</definedName>
    <definedName name="Have_DelegatePerms" localSheetId="4">'Assess Questions'!#REF!</definedName>
    <definedName name="Have_DelegatePerms" localSheetId="5">'Assess Questions'!#REF!</definedName>
    <definedName name="Have_DelegatePerms">'Assess Questions'!#REF!</definedName>
    <definedName name="Have_DialInConferencing">'Assess Questions'!$E$220</definedName>
    <definedName name="Have_EnterpriseVoice">'Assess Questions'!$E$219</definedName>
    <definedName name="Have_Exchange2007">'Assess Questions'!$E$103</definedName>
    <definedName name="Have_Exchange2010">'Assess Questions'!$E$102</definedName>
    <definedName name="Have_Exchange2013">'Assess Questions'!$E$101</definedName>
    <definedName name="Have_Exchange2016">'Assess Questions'!$E$100</definedName>
    <definedName name="Have_ExemptEAP">'Assess Questions'!$E$133</definedName>
    <definedName name="Have_Firefox">'Assess Questions'!$E$62</definedName>
    <definedName name="Have_GMail">'Assess Questions'!$E$106</definedName>
    <definedName name="Have_Groupwise">'Assess Questions'!$E$105</definedName>
    <definedName name="Have_IdentifiedLargeMBXs">'Assess Questions'!$E$144</definedName>
    <definedName name="Have_IDSystem">'Assess Questions'!$E$87</definedName>
    <definedName name="Have_IE">'Assess Questions'!$E$60</definedName>
    <definedName name="Have_IOS">'Assess Questions'!$E$55</definedName>
    <definedName name="Have_Journaling">'Assess Questions'!$E$134</definedName>
    <definedName name="Have_L2010CLient">'Assess Questions'!$E$209</definedName>
    <definedName name="Have_L2013Client">'Assess Questions'!$E$210</definedName>
    <definedName name="Have_Lync2010">'Assess Questions'!$E$198</definedName>
    <definedName name="Have_Lync2011forMac_Client">'Assess Questions'!$E$213</definedName>
    <definedName name="Have_Lync2013">'Assess Questions'!$E$199</definedName>
    <definedName name="Have_MacOS">'Assess Questions'!$E$54</definedName>
    <definedName name="Have_MetCertRequirements">'Assess Questions'!$E$121</definedName>
    <definedName name="Have_MSFTEdge">'Assess Questions'!$E$59</definedName>
    <definedName name="Have_MultipleADForests">'Assess Questions'!$E$82</definedName>
    <definedName name="Have_Notes">'Assess Questions'!$E$104</definedName>
    <definedName name="Have_Office2007">'Assess Questions'!$E$46</definedName>
    <definedName name="Have_Office2010">'Assess Questions'!$E$45</definedName>
    <definedName name="Have_Office2013">'Assess Questions'!$E$44</definedName>
    <definedName name="Have_Office2016">'Assess Questions'!$E$43</definedName>
    <definedName name="Have_OfficeMac2011">'Assess Questions'!$E$47</definedName>
    <definedName name="Have_OfficeMac2016">'Assess Questions'!$E$48</definedName>
    <definedName name="Have_OfficeProPlus">'Assess Questions'!$E$41</definedName>
    <definedName name="Have_OfficeProPlus2013">'Assess Questions'!$E$42</definedName>
    <definedName name="Have_OnPremPFs">'Assess Questions'!$E$139</definedName>
    <definedName name="Have_OtherBrowser">'Assess Questions'!$E$64</definedName>
    <definedName name="Have_OtherMsgVersion">'Assess Questions'!$E$107</definedName>
    <definedName name="Have_OtherOS">'Assess Questions'!$E$57</definedName>
    <definedName name="Have_PersistentChat">'Assess Questions'!$E$221</definedName>
    <definedName name="Have_ProxyServers">'Assess Questions'!$E$30</definedName>
    <definedName name="Have_ProxyUserAuth">'Assess Questions'!$E$32</definedName>
    <definedName name="Have_Public_Skype">'Assess Questions'!$E$206</definedName>
    <definedName name="Have_ReliableInternet">'Assess Questions'!$E$28</definedName>
    <definedName name="Have_ReviewEOPMailflow" localSheetId="1">'Assess Questions'!#REF!</definedName>
    <definedName name="Have_ReviewEOPMailflow" localSheetId="3">'Assess Questions'!#REF!</definedName>
    <definedName name="Have_ReviewEOPMailflow" localSheetId="2">'Assess Questions'!#REF!</definedName>
    <definedName name="Have_ReviewEOPMailflow" localSheetId="6">'Assess Questions'!#REF!</definedName>
    <definedName name="Have_ReviewEOPMailflow" localSheetId="4">'Assess Questions'!#REF!</definedName>
    <definedName name="Have_ReviewEOPMailflow" localSheetId="5">'Assess Questions'!#REF!</definedName>
    <definedName name="Have_ReviewEOPMailflow">'Assess Questions'!#REF!</definedName>
    <definedName name="Have_S2015Client">'Assess Questions'!$E$211</definedName>
    <definedName name="Have_S2016Client">'Assess Questions'!$E$212</definedName>
    <definedName name="Have_Safari">'Assess Questions'!$E$63</definedName>
    <definedName name="Have_SfB_NWAssess">'Assess Questions'!$E$195</definedName>
    <definedName name="Have_SfB2015">'Assess Questions'!$E$200</definedName>
    <definedName name="Have_SFB2016forMac_Client">'Assess Questions'!$E$214</definedName>
    <definedName name="Have_SfB2019">'Assess Questions'!$E$201</definedName>
    <definedName name="Have_SfBEdge">'Assess Questions'!$E$204</definedName>
    <definedName name="Have_SfBLync">'Assess Questions'!$E$196</definedName>
    <definedName name="Have_SmallNATPools">'Assess Questions'!$E$35</definedName>
    <definedName name="Have_SP2007">'Assess Questions'!$E$181</definedName>
    <definedName name="Have_SP2010">'Assess Questions'!$E$182</definedName>
    <definedName name="Have_SP2013">'Assess Questions'!$E$183</definedName>
    <definedName name="Have_SP2016">'Assess Questions'!$E$184</definedName>
    <definedName name="Have_SPFRecord">'Assess Questions'!$E$128</definedName>
    <definedName name="Have_SplitDNS">'Assess Questions'!$E$33</definedName>
    <definedName name="Have_UM">'Assess Questions'!$E$142</definedName>
    <definedName name="Have_URLFWRestrictions">'Assess Questions'!$E$36</definedName>
    <definedName name="Have_UserConferencing">'Assess Questions'!$E$218</definedName>
    <definedName name="Have_VerifiedBandwidth">'Assess Questions'!$E$29</definedName>
    <definedName name="Have_VPN">'Assess Questions'!$E$230</definedName>
    <definedName name="Have_WANAccellerators">'Assess Questions'!$E$37</definedName>
    <definedName name="Have_Windows10">'Assess Questions'!$E$51</definedName>
    <definedName name="Have_Windows7">'Assess Questions'!$E$53</definedName>
    <definedName name="Have_Windows8">'Assess Questions'!$E$52</definedName>
    <definedName name="Have_YamAdmAccess">'Assess Questions'!$E$242</definedName>
    <definedName name="Have_YamEntNet">'Assess Questions'!$E$241</definedName>
    <definedName name="Have_Yammer">'Assess Questions'!$E$239</definedName>
    <definedName name="Have_YamMultiNet">'Assess Questions'!$E$243</definedName>
    <definedName name="IdentityAppSyncPlan">'Assess Questions'!$E$74</definedName>
    <definedName name="IdentityAuth">'Assess Questions'!$E$78</definedName>
    <definedName name="IdentityAuth_Options">Options!$O$2:$O$5</definedName>
    <definedName name="IdentityAuthModel">'Assess Questions'!$E$79</definedName>
    <definedName name="IdentityAuthModel_Options">Options!$P$2:$P$3</definedName>
    <definedName name="IdentityType">'Assess Questions'!$E$73</definedName>
    <definedName name="IdentityType_Options">Options!$K$2:$K$3</definedName>
    <definedName name="IMAPMig">'Assess Questions'!$E$110</definedName>
    <definedName name="Is2003ADFFL">Options!$Q$2</definedName>
    <definedName name="Is2008ADFFL">Options!$Q$3</definedName>
    <definedName name="Is2012ADFFL">Options!$Q$4</definedName>
    <definedName name="Is2016ADFFL">Options!$Q$5</definedName>
    <definedName name="IsAADC">Options!$L$2</definedName>
    <definedName name="IsADFS">Options!$O$2</definedName>
    <definedName name="IsChange">Options!$A$11</definedName>
    <definedName name="IsChangeLink">Options!$A$12</definedName>
    <definedName name="IsCloudID">Options!$K$2</definedName>
    <definedName name="IsComplete">Options!$B$2</definedName>
    <definedName name="IsConsistencyGuid">Options!$M$3</definedName>
    <definedName name="IsDeploy">Options!$C$2</definedName>
    <definedName name="IsExCutoverMig">Options!$I$12</definedName>
    <definedName name="IsExStagedMig">Options!$I$13</definedName>
    <definedName name="IsFederated">Options!$N$4</definedName>
    <definedName name="IsGMailMig">Options!$I$15</definedName>
    <definedName name="IsHiPri">Options!$B$9</definedName>
    <definedName name="IsHybridMig">Options!$I$10</definedName>
    <definedName name="IsIDontKnow">Options!$D$8</definedName>
    <definedName name="IsIMAPMig">Options!$I$14</definedName>
    <definedName name="IsInfoOnly">Options!$B$5</definedName>
    <definedName name="IsInfoPri">Options!$B$12</definedName>
    <definedName name="IsInProgress">Options!$B$4</definedName>
    <definedName name="IsLegacyAuth">Options!$P$2</definedName>
    <definedName name="IsLowPri">Options!$B$10</definedName>
    <definedName name="IsModernAuth">Options!$P$3</definedName>
    <definedName name="IsNA">Options!$B$6</definedName>
    <definedName name="IsNew">Options!$A$9</definedName>
    <definedName name="IsNo">Options!$D$3</definedName>
    <definedName name="IsNoDeploy">Options!$C$3</definedName>
    <definedName name="IsNotStarted">Options!$B$3</definedName>
    <definedName name="IsObjectGUID">Options!$M$2</definedName>
    <definedName name="IsOKTA">Options!$L$4</definedName>
    <definedName name="IsOnPremID">Options!$K$3</definedName>
    <definedName name="IsOtherAnchor">Options!$M$4</definedName>
    <definedName name="IsOtherAuthOption">Options!$O$5</definedName>
    <definedName name="IsOtherSyncOption">Options!$L$5</definedName>
    <definedName name="IsPassThrough">Options!$N$3</definedName>
    <definedName name="IsPasswordSync">Options!$N$2</definedName>
    <definedName name="IsPing">Options!$L$3</definedName>
    <definedName name="ISPowerBIBothClient">Options!$H$12</definedName>
    <definedName name="IsPowerBIDesktopClient">Options!$H$10</definedName>
    <definedName name="ISPowerBIWebClient">Options!$H$11</definedName>
    <definedName name="IsProjBothClient">Options!$G$12</definedName>
    <definedName name="IsProjDesktopClient">Options!$G$10</definedName>
    <definedName name="IsProjWebClient">Options!$G$11</definedName>
    <definedName name="IsRemove">Options!$A$10</definedName>
    <definedName name="IsSAMAppAuth">Options!$R$3</definedName>
    <definedName name="IsSFBH">Options!$E$11</definedName>
    <definedName name="IsSFBO">Options!$E$10</definedName>
    <definedName name="IsSimpleMRSMig">Options!$I$11</definedName>
    <definedName name="IsSkypeRoomBoth">Options!$L$12</definedName>
    <definedName name="IsSkypeRoomV1">Options!$L$10</definedName>
    <definedName name="IsSkypeRoomV2">Options!$L$11</definedName>
    <definedName name="IsTeams">Options!$E$12</definedName>
    <definedName name="IsTeamsBothClient">Options!$F$12</definedName>
    <definedName name="IsTeamsDesktopClient">Options!$F$10</definedName>
    <definedName name="IsTeamsWebClient">Options!$F$11</definedName>
    <definedName name="IsUPNAppAuth">Options!$R$2</definedName>
    <definedName name="IsYes">Options!$D$2</definedName>
    <definedName name="Lowest_FFL">'Assess Questions'!$E$80</definedName>
    <definedName name="M365_ATP" localSheetId="1">'Assess Questions'!#REF!</definedName>
    <definedName name="M365_ATP" localSheetId="3">'Assess Questions'!#REF!</definedName>
    <definedName name="M365_ATP" localSheetId="2">'Assess Questions'!#REF!</definedName>
    <definedName name="M365_ATP" localSheetId="6">'Assess Questions'!#REF!</definedName>
    <definedName name="M365_ATP" localSheetId="4">'Assess Questions'!#REF!</definedName>
    <definedName name="M365_ATP" localSheetId="5">'Assess Questions'!#REF!</definedName>
    <definedName name="M365_ATP">'Assess Questions'!#REF!</definedName>
    <definedName name="M365_Defender">'Assess Questions'!$E$172</definedName>
    <definedName name="M365_WinAnalytics">'Assess Questions'!$E$171</definedName>
    <definedName name="M365_WindowsUpdate">'Assess Questions'!$E$174</definedName>
    <definedName name="Mailbox_Count">'Assess Questions'!$E$108</definedName>
    <definedName name="MeetOPPReq">'Assess Questions'!$E$153</definedName>
    <definedName name="MF_Options">Options!$E$2:$E$5</definedName>
    <definedName name="MultiForest_Options">Options!$F$2:$F$4</definedName>
    <definedName name="Multiple_ExchangeSites">'Assess Questions'!$E$116</definedName>
    <definedName name="MustTurnOffFeatures">'Assess Questions'!$E$234</definedName>
    <definedName name="Need_AudioConferencing">'Assess Questions'!$E$229</definedName>
    <definedName name="Need_BulkEMail">'Assess Questions'!$E$130</definedName>
    <definedName name="Need_CertDeviceAuth">'Assess Questions'!$E$89</definedName>
    <definedName name="Need_ClientAccessPolicies">'Assess Questions'!$E$90</definedName>
    <definedName name="Need_EdgeTransport">'Assess Questions'!$E$125</definedName>
    <definedName name="Need_EOPATP">'Assess Questions'!$E$149</definedName>
    <definedName name="Need_GeoFailover">'Assess Questions'!$E$91</definedName>
    <definedName name="Need_LegalHold">'Assess Questions'!$E$138</definedName>
    <definedName name="Need_MFA">'Assess Questions'!$E$88</definedName>
    <definedName name="Need_MultifunctionDevice">'Assess Questions'!$E$129</definedName>
    <definedName name="Need_ODSC">'Assess Questions'!$E$186</definedName>
    <definedName name="Need_PubIM" localSheetId="1">'Assess Questions'!#REF!</definedName>
    <definedName name="Need_PubIM" localSheetId="3">'Assess Questions'!#REF!</definedName>
    <definedName name="Need_PubIM" localSheetId="2">'Assess Questions'!#REF!</definedName>
    <definedName name="Need_PubIM" localSheetId="6">'Assess Questions'!#REF!</definedName>
    <definedName name="Need_PubIM" localSheetId="4">'Assess Questions'!#REF!</definedName>
    <definedName name="Need_PubIM" localSheetId="5">'Assess Questions'!#REF!</definedName>
    <definedName name="Need_PubIM">'Assess Questions'!#REF!</definedName>
    <definedName name="Need_RetentionPolicies">'Assess Questions'!$E$137</definedName>
    <definedName name="Need_SfBCoEx">'Assess Questions'!$E$203</definedName>
    <definedName name="Need_SFBFed" localSheetId="1">'Assess Questions'!#REF!</definedName>
    <definedName name="Need_SFBFed" localSheetId="3">'Assess Questions'!#REF!</definedName>
    <definedName name="Need_SFBFed" localSheetId="2">'Assess Questions'!#REF!</definedName>
    <definedName name="Need_SFBFed" localSheetId="6">'Assess Questions'!#REF!</definedName>
    <definedName name="Need_SFBFed" localSheetId="4">'Assess Questions'!#REF!</definedName>
    <definedName name="Need_SFBFed" localSheetId="5">'Assess Questions'!#REF!</definedName>
    <definedName name="Need_SFBFed">'Assess Questions'!#REF!</definedName>
    <definedName name="Need_SfBPhone">'Assess Questions'!$E$223</definedName>
    <definedName name="Need_SkypeRooms">'Assess Questions'!$E$232</definedName>
    <definedName name="Need_SPBX">'Assess Questions'!$E$225</definedName>
    <definedName name="Need_SPHS">'Assess Questions'!$E$185</definedName>
    <definedName name="Need_TeamsLiveEvents">'Assess Questions'!$E$224</definedName>
    <definedName name="Need_TeamsPolicyDisable" localSheetId="1">'Assess Questions'!#REF!</definedName>
    <definedName name="Need_TeamsPolicyDisable" localSheetId="3">'Assess Questions'!#REF!</definedName>
    <definedName name="Need_TeamsPolicyDisable" localSheetId="2">'Assess Questions'!#REF!</definedName>
    <definedName name="Need_TeamsPolicyDisable" localSheetId="6">'Assess Questions'!#REF!</definedName>
    <definedName name="Need_TeamsPolicyDisable" localSheetId="4">'Assess Questions'!#REF!</definedName>
    <definedName name="Need_TeamsPolicyDisable" localSheetId="5">'Assess Questions'!#REF!</definedName>
    <definedName name="Need_TeamsPolicyDisable">'Assess Questions'!#REF!</definedName>
    <definedName name="Need_VoiceHybrid">'Assess Questions'!$E$226</definedName>
    <definedName name="Need_YamConsolidated">'Assess Questions'!$E$244</definedName>
    <definedName name="Need_YamRestrictAccess">'Assess Questions'!$E$245</definedName>
    <definedName name="NoADFSMultiForest">Options!$F$3</definedName>
    <definedName name="NoMultiForest">Options!$F$2</definedName>
    <definedName name="O365GroupsUsage">'Assess Questions'!$E$95</definedName>
    <definedName name="Object_Anchor">'Assess Questions'!$E$76</definedName>
    <definedName name="Object_Anchor_Options">Options!$M$2:$M$4</definedName>
    <definedName name="ODfB_BoxMig">'Assess Questions'!$E$190</definedName>
    <definedName name="ODfB_FSMig">'Assess Questions'!$E$189</definedName>
    <definedName name="ODfB_GDriveMig">'Assess Questions'!$E$191</definedName>
    <definedName name="Office_Bit_Version">'Assess Questions'!$E$49</definedName>
    <definedName name="Office_Bit_Version_Options">Options!$S$2:$S$4</definedName>
    <definedName name="OPP_Deploy_GPO">'Assess Questions'!$E$157</definedName>
    <definedName name="OPP_Deploy_Local">'Assess Questions'!$E$155</definedName>
    <definedName name="OPP_Deploy_Network">'Assess Questions'!$E$156</definedName>
    <definedName name="OPP_Deploy_Options">Options!$I$2:$I$6</definedName>
    <definedName name="OPP_Deploy_OSImage">'Assess Questions'!$E$159</definedName>
    <definedName name="OPP_Deploy_RDS">'Assess Questions'!$E$163</definedName>
    <definedName name="OPP_Deploy_SCCM">'Assess Questions'!$E$158</definedName>
    <definedName name="OPP_Deploy_Selection">'Assess Questions'!$E$154</definedName>
    <definedName name="OPP_DeployAlongside">'Assess Questions'!$E$165</definedName>
    <definedName name="OPP_Licensed">'Assess Questions'!$E$160</definedName>
    <definedName name="OPP_MultiLang_Deploy">'Assess Questions'!$E$162</definedName>
    <definedName name="OPP_TelemetryRequired">'Assess Questions'!$E$166</definedName>
    <definedName name="OPP_Update">'Assess Questions'!$E$161</definedName>
    <definedName name="OPP_Update_Cloud">Options!$J$2</definedName>
    <definedName name="OPP_Update_Options">Options!$J$2:$J$4</definedName>
    <definedName name="OPP_Update_SCCM">Options!$J$3</definedName>
    <definedName name="OPP_Update_Share">Options!$J$4</definedName>
    <definedName name="OPP_VisioProject">'Assess Questions'!$E$164</definedName>
    <definedName name="PF_Approach_Options">Options!$H$2:$H$5</definedName>
    <definedName name="PF_LegacyCoEx">Options!$H$3</definedName>
    <definedName name="PF_LegacyMig">Options!$H$2</definedName>
    <definedName name="PF_MigrationApproach">'Assess Questions'!$E$141</definedName>
    <definedName name="PF_ModernCoEx">Options!$H$4</definedName>
    <definedName name="PF_ModernMig">Options!$H$5</definedName>
    <definedName name="PF_NoMigration">Options!$H$6</definedName>
    <definedName name="PowerBI_Client">'Assess Questions'!$E$253</definedName>
    <definedName name="PowerBI_Client_Options">Options!$H$10:$H$12</definedName>
    <definedName name="_xlnm.Print_Titles" localSheetId="1">Core!$1:$3</definedName>
    <definedName name="_xlnm.Print_Titles" localSheetId="3">EXO!$1:$3</definedName>
    <definedName name="_xlnm.Print_Titles" localSheetId="2">'Modern Desktop'!$1:$3</definedName>
    <definedName name="_xlnm.Print_Titles" localSheetId="6">Other!$1:$3</definedName>
    <definedName name="_xlnm.Print_Titles" localSheetId="4">'SPO &amp; ODfB'!$1:$3</definedName>
    <definedName name="_xlnm.Print_Titles" localSheetId="5">'Teams &amp; Skype'!$1:$3</definedName>
    <definedName name="Priority_Options">Options!$B$9:$B$12</definedName>
    <definedName name="Project_Client">'Assess Questions'!$E$249</definedName>
    <definedName name="Project_Client_Options">Options!$G$10:$G$12</definedName>
    <definedName name="ResponseCodeList">'Assess Questions'!$F:$F</definedName>
    <definedName name="ReviewOPPReq" localSheetId="1">'Assess Questions'!#REF!</definedName>
    <definedName name="ReviewOPPReq" localSheetId="3">'Assess Questions'!#REF!</definedName>
    <definedName name="ReviewOPPReq" localSheetId="2">'Assess Questions'!#REF!</definedName>
    <definedName name="ReviewOPPReq" localSheetId="6">'Assess Questions'!#REF!</definedName>
    <definedName name="ReviewOPPReq" localSheetId="4">'Assess Questions'!#REF!</definedName>
    <definedName name="ReviewOPPReq" localSheetId="5">'Assess Questions'!#REF!</definedName>
    <definedName name="ReviewOPPReq">'Assess Questions'!#REF!</definedName>
    <definedName name="RouteOnPrem">'Assess Questions'!$E$127</definedName>
    <definedName name="SfB_FedOtherDomain">'Assess Questions'!$E$205</definedName>
    <definedName name="SFB_Teams_SplitTunnel">'Assess Questions'!$E$231</definedName>
    <definedName name="SfB_Users">'Assess Questions'!$E$207</definedName>
    <definedName name="SimpleMRSMig">'Assess Questions'!$E$112</definedName>
    <definedName name="Skype_Deploy">'Assess Questions'!$E$202</definedName>
    <definedName name="Skype_Deploy_Options">Options!$E$10:$E$11</definedName>
    <definedName name="Skype_Room_Version">'Assess Questions'!$E$233</definedName>
    <definedName name="Skype_Room_Version_Options">Options!$L$10:$L$12</definedName>
    <definedName name="Skype_Teams_Deploy_Options">Options!$E$10:$E$12</definedName>
    <definedName name="SPO_BoxMig" localSheetId="1">'Assess Questions'!#REF!</definedName>
    <definedName name="SPO_BoxMig" localSheetId="3">'Assess Questions'!#REF!</definedName>
    <definedName name="SPO_BoxMig" localSheetId="2">'Assess Questions'!#REF!</definedName>
    <definedName name="SPO_BoxMig" localSheetId="6">'Assess Questions'!#REF!</definedName>
    <definedName name="SPO_BoxMig" localSheetId="4">'Assess Questions'!#REF!</definedName>
    <definedName name="SPO_BoxMig" localSheetId="5">'Assess Questions'!#REF!</definedName>
    <definedName name="SPO_BoxMig">'Assess Questions'!#REF!</definedName>
    <definedName name="SPO_FSMig" localSheetId="1">'Assess Questions'!#REF!</definedName>
    <definedName name="SPO_FSMig" localSheetId="3">'Assess Questions'!#REF!</definedName>
    <definedName name="SPO_FSMig" localSheetId="2">'Assess Questions'!#REF!</definedName>
    <definedName name="SPO_FSMig" localSheetId="6">'Assess Questions'!#REF!</definedName>
    <definedName name="SPO_FSMig" localSheetId="4">'Assess Questions'!#REF!</definedName>
    <definedName name="SPO_FSMig" localSheetId="5">'Assess Questions'!#REF!</definedName>
    <definedName name="SPO_FSMig">'Assess Questions'!#REF!</definedName>
    <definedName name="SPO_GDriveMig" localSheetId="1">'Assess Questions'!#REF!</definedName>
    <definedName name="SPO_GDriveMig" localSheetId="3">'Assess Questions'!#REF!</definedName>
    <definedName name="SPO_GDriveMig" localSheetId="2">'Assess Questions'!#REF!</definedName>
    <definedName name="SPO_GDriveMig" localSheetId="6">'Assess Questions'!#REF!</definedName>
    <definedName name="SPO_GDriveMig" localSheetId="4">'Assess Questions'!#REF!</definedName>
    <definedName name="SPO_GDriveMig" localSheetId="5">'Assess Questions'!#REF!</definedName>
    <definedName name="SPO_GDriveMig">'Assess Questions'!#REF!</definedName>
    <definedName name="SPO_MultiGEO">'Assess Questions'!$E$187</definedName>
    <definedName name="SPO_SPMig" localSheetId="1">'Assess Questions'!#REF!</definedName>
    <definedName name="SPO_SPMig" localSheetId="3">'Assess Questions'!#REF!</definedName>
    <definedName name="SPO_SPMig" localSheetId="2">'Assess Questions'!#REF!</definedName>
    <definedName name="SPO_SPMig" localSheetId="6">'Assess Questions'!#REF!</definedName>
    <definedName name="SPO_SPMig" localSheetId="4">'Assess Questions'!#REF!</definedName>
    <definedName name="SPO_SPMig" localSheetId="5">'Assess Questions'!#REF!</definedName>
    <definedName name="SPO_SPMig">'Assess Questions'!#REF!</definedName>
    <definedName name="START_EXCHANGE" localSheetId="1">Core!#REF!</definedName>
    <definedName name="START_EXCHANGE" localSheetId="3">EXO!$B$13</definedName>
    <definedName name="START_EXCHANGE" localSheetId="2">'Modern Desktop'!#REF!</definedName>
    <definedName name="START_EXCHANGE" localSheetId="6">Other!#REF!</definedName>
    <definedName name="START_EXCHANGE" localSheetId="4">'SPO &amp; ODfB'!#REF!</definedName>
    <definedName name="START_EXCHANGE" localSheetId="5">'Teams &amp; Skype'!#REF!</definedName>
    <definedName name="START_EXCHANGE">#REF!</definedName>
    <definedName name="Status_Options">Options!$B$2:$B$6</definedName>
    <definedName name="Sync_Options">Options!$L$2:$L$5</definedName>
    <definedName name="Teams_Client" localSheetId="1">'Assess Questions'!#REF!</definedName>
    <definedName name="Teams_Client" localSheetId="3">'Assess Questions'!#REF!</definedName>
    <definedName name="Teams_Client" localSheetId="2">'Assess Questions'!#REF!</definedName>
    <definedName name="Teams_Client" localSheetId="6">'Assess Questions'!#REF!</definedName>
    <definedName name="Teams_Client" localSheetId="4">'Assess Questions'!#REF!</definedName>
    <definedName name="Teams_Client" localSheetId="5">'Assess Questions'!#REF!</definedName>
    <definedName name="Teams_Client">'Assess Questions'!#REF!</definedName>
    <definedName name="Teams_Client_Options">Options!$F$10:$F$12</definedName>
    <definedName name="Teams_Deploy_Options">Options!$E$11:$E$12</definedName>
    <definedName name="Teams_FirstLineWorkers">'Assess Questions'!$E$235</definedName>
    <definedName name="TenantName">'Assess Questions'!$E$5</definedName>
    <definedName name="TENNAME">'Assess Questions'!$E$9</definedName>
    <definedName name="ThirdPartyAVAS">'Assess Questions'!$E$126</definedName>
    <definedName name="Understand_Limits" localSheetId="1">'Assess Questions'!#REF!</definedName>
    <definedName name="Understand_Limits" localSheetId="3">'Assess Questions'!#REF!</definedName>
    <definedName name="Understand_Limits" localSheetId="2">'Assess Questions'!#REF!</definedName>
    <definedName name="Understand_Limits" localSheetId="6">'Assess Questions'!#REF!</definedName>
    <definedName name="Understand_Limits" localSheetId="4">'Assess Questions'!#REF!</definedName>
    <definedName name="Understand_Limits" localSheetId="5">'Assess Questions'!#REF!</definedName>
    <definedName name="Understand_Limits">'Assess Questions'!#REF!</definedName>
    <definedName name="UpdateSPCU">'Assess Questions'!$E$115</definedName>
    <definedName name="UPN_Match">'Assess Questions'!$E$84</definedName>
    <definedName name="UPN_Routable">'Assess Questions'!$E$83</definedName>
    <definedName name="UPN_Updatable">'Assess Questions'!$E$85</definedName>
    <definedName name="Use_3PMFA">Options!$E$4</definedName>
    <definedName name="Use_AADPMFA">Options!$E$3</definedName>
    <definedName name="Use_ArchivingVault">'Assess Questions'!$E$135</definedName>
    <definedName name="Use_CloudConn">Options!$K$11</definedName>
    <definedName name="Use_CloudIDs_Selection">'Assess Questions'!$F$73</definedName>
    <definedName name="Use_Delegates">'Assess Questions'!$E$147</definedName>
    <definedName name="Use_EdgeServers">'Assess Questions'!$E$124</definedName>
    <definedName name="Use_HybridVoice">Options!$K$10</definedName>
    <definedName name="Use_Layer7LB_Exchange">'Assess Questions'!$E$122</definedName>
    <definedName name="Use_LBs">'Assess Questions'!$E$92</definedName>
    <definedName name="Use_NoMFA">Options!$E$5</definedName>
    <definedName name="Use_O3656MFA">Options!$E$2</definedName>
    <definedName name="Use_Rooms">'Assess Questions'!$E$146</definedName>
    <definedName name="Use_Shared">'Assess Questions'!$E$131</definedName>
    <definedName name="Use_SPO">'Assess Questions'!$E$179</definedName>
    <definedName name="UseMSFTNumbers">'Assess Questions'!$E$228</definedName>
    <definedName name="Vault_Leave">Options!$G$3</definedName>
    <definedName name="Vault_Migrate">Options!$G$2</definedName>
    <definedName name="Vault_Options">Options!$G$2:$G$3</definedName>
    <definedName name="Vault_Plan">'Assess Questions'!$E$136</definedName>
    <definedName name="Voice_Connectivity">'Assess Questions'!$E$227</definedName>
    <definedName name="Voice_Connectivity_Options">Options!$K$10:$K$12</definedName>
    <definedName name="W10_InplaceUpgrade" localSheetId="1">'Assess Questions'!#REF!</definedName>
    <definedName name="W10_InplaceUpgrade" localSheetId="3">'Assess Questions'!#REF!</definedName>
    <definedName name="W10_InplaceUpgrade" localSheetId="2">'Assess Questions'!#REF!</definedName>
    <definedName name="W10_InplaceUpgrade" localSheetId="6">'Assess Questions'!#REF!</definedName>
    <definedName name="W10_InplaceUpgrade" localSheetId="4">'Assess Questions'!#REF!</definedName>
    <definedName name="W10_InplaceUpgrade" localSheetId="5">'Assess Questions'!#REF!</definedName>
    <definedName name="W10_InplaceUpgrade">'Assess Questions'!#REF!</definedName>
    <definedName name="Yammer_NetworkName">'Assess Questions'!$E$240</definedName>
    <definedName name="YesNoDontKnow">Options!$D$6:$D$8</definedName>
    <definedName name="YesOrNo">Options!$D$2:$D$3</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1" i="13" l="1"/>
  <c r="B1" i="16"/>
  <c r="O14" i="17"/>
  <c r="O52" i="13"/>
  <c r="P40" i="13"/>
  <c r="F77" i="12"/>
  <c r="F78" i="12"/>
  <c r="I30" i="15"/>
  <c r="O62" i="13"/>
  <c r="O63" i="13"/>
  <c r="O64" i="13"/>
  <c r="O65" i="13"/>
  <c r="O66" i="13"/>
  <c r="B1" i="19"/>
  <c r="B1" i="17"/>
  <c r="O31" i="19"/>
  <c r="O30" i="19"/>
  <c r="O29" i="19"/>
  <c r="O28" i="19"/>
  <c r="O27" i="19"/>
  <c r="I27" i="19"/>
  <c r="O26" i="19"/>
  <c r="O25" i="19"/>
  <c r="O24" i="19"/>
  <c r="O23" i="19"/>
  <c r="O22" i="19"/>
  <c r="O21" i="19"/>
  <c r="O20" i="19"/>
  <c r="O19" i="19"/>
  <c r="O18" i="19"/>
  <c r="O17" i="19"/>
  <c r="O16" i="19"/>
  <c r="O15" i="19"/>
  <c r="O14" i="19"/>
  <c r="O13" i="19"/>
  <c r="I13" i="19"/>
  <c r="O12" i="19"/>
  <c r="O11" i="19"/>
  <c r="O10" i="19"/>
  <c r="O9" i="19"/>
  <c r="O8" i="19"/>
  <c r="O7" i="19"/>
  <c r="O6" i="19"/>
  <c r="O5" i="19"/>
  <c r="O4" i="19"/>
  <c r="I4" i="19"/>
  <c r="B2" i="19"/>
  <c r="B1" i="13"/>
  <c r="O29" i="17"/>
  <c r="O28" i="17"/>
  <c r="O27" i="17"/>
  <c r="I27" i="17"/>
  <c r="O26" i="17"/>
  <c r="O25" i="17"/>
  <c r="O24" i="17"/>
  <c r="O23" i="17"/>
  <c r="O22" i="17"/>
  <c r="O21" i="17"/>
  <c r="O20" i="17"/>
  <c r="O19" i="17"/>
  <c r="O18" i="17"/>
  <c r="O17" i="17"/>
  <c r="O16" i="17"/>
  <c r="O15" i="17"/>
  <c r="O13" i="17"/>
  <c r="O12" i="17"/>
  <c r="O11" i="17"/>
  <c r="O10" i="17"/>
  <c r="O9" i="17"/>
  <c r="O8" i="17"/>
  <c r="O7" i="17"/>
  <c r="O6" i="17"/>
  <c r="O5" i="17"/>
  <c r="O4" i="17"/>
  <c r="I4" i="17"/>
  <c r="F73" i="12"/>
  <c r="F74" i="12"/>
  <c r="F75" i="12"/>
  <c r="F76" i="12"/>
  <c r="F79" i="12"/>
  <c r="F81" i="12"/>
  <c r="F82" i="12"/>
  <c r="F85" i="12"/>
  <c r="F88" i="12"/>
  <c r="F95" i="12"/>
  <c r="F115" i="12"/>
  <c r="F118" i="12"/>
  <c r="F120" i="12"/>
  <c r="F122" i="12"/>
  <c r="F125" i="12"/>
  <c r="F126" i="12"/>
  <c r="F127" i="12"/>
  <c r="F131" i="12"/>
  <c r="F141" i="12"/>
  <c r="F142" i="12"/>
  <c r="F147" i="12"/>
  <c r="F148" i="12"/>
  <c r="F153" i="12"/>
  <c r="F160" i="12"/>
  <c r="F161" i="12"/>
  <c r="F162" i="12"/>
  <c r="F163" i="12"/>
  <c r="F164" i="12"/>
  <c r="F165" i="12"/>
  <c r="F166" i="12"/>
  <c r="F171" i="12"/>
  <c r="F172" i="12"/>
  <c r="F174" i="12"/>
  <c r="F179" i="12"/>
  <c r="F181" i="12"/>
  <c r="F182" i="12"/>
  <c r="F185" i="12"/>
  <c r="F186" i="12"/>
  <c r="F187" i="12"/>
  <c r="F189" i="12"/>
  <c r="F190" i="12"/>
  <c r="F191" i="12"/>
  <c r="F195" i="12"/>
  <c r="F202" i="12"/>
  <c r="F204" i="12"/>
  <c r="F205" i="12"/>
  <c r="F206" i="12"/>
  <c r="F222" i="12"/>
  <c r="F223" i="12"/>
  <c r="F224" i="12"/>
  <c r="F225" i="12"/>
  <c r="F226" i="12"/>
  <c r="F229" i="12"/>
  <c r="F230" i="12"/>
  <c r="F231" i="12"/>
  <c r="F232" i="12"/>
  <c r="F239" i="12"/>
  <c r="F241" i="12"/>
  <c r="F244" i="12"/>
  <c r="F245" i="12"/>
  <c r="F249" i="12"/>
  <c r="F253" i="12"/>
  <c r="B1" i="15"/>
  <c r="B1" i="14"/>
  <c r="P66" i="17"/>
  <c r="O66" i="17"/>
  <c r="P65" i="17"/>
  <c r="O65" i="17"/>
  <c r="P64" i="17"/>
  <c r="O64" i="17"/>
  <c r="P63" i="17"/>
  <c r="O63" i="17"/>
  <c r="P62" i="17"/>
  <c r="O62" i="17"/>
  <c r="P61" i="17"/>
  <c r="O61" i="17"/>
  <c r="P60" i="17"/>
  <c r="O60" i="17"/>
  <c r="I60" i="17"/>
  <c r="P58" i="17"/>
  <c r="O58" i="17"/>
  <c r="P57" i="17"/>
  <c r="O57" i="17"/>
  <c r="P56" i="17"/>
  <c r="O56" i="17"/>
  <c r="P55" i="17"/>
  <c r="O55" i="17"/>
  <c r="P54" i="17"/>
  <c r="O54" i="17"/>
  <c r="P53" i="17"/>
  <c r="O53" i="17"/>
  <c r="P51" i="17"/>
  <c r="O51" i="17"/>
  <c r="P50" i="17"/>
  <c r="O50" i="17"/>
  <c r="P49" i="17"/>
  <c r="O49" i="17"/>
  <c r="P48" i="17"/>
  <c r="O48" i="17"/>
  <c r="P47" i="17"/>
  <c r="O47" i="17"/>
  <c r="P46" i="17"/>
  <c r="O46" i="17"/>
  <c r="I46" i="17"/>
  <c r="P45" i="17"/>
  <c r="O45" i="17"/>
  <c r="P44" i="17"/>
  <c r="O44" i="17"/>
  <c r="P43" i="17"/>
  <c r="O43" i="17"/>
  <c r="P42" i="17"/>
  <c r="O42" i="17"/>
  <c r="P41" i="17"/>
  <c r="O41" i="17"/>
  <c r="P40" i="17"/>
  <c r="O40" i="17"/>
  <c r="I40" i="17"/>
  <c r="O39" i="17"/>
  <c r="O38" i="17"/>
  <c r="O37" i="17"/>
  <c r="O36" i="17"/>
  <c r="O35" i="17"/>
  <c r="O34" i="17"/>
  <c r="O33" i="17"/>
  <c r="O32" i="17"/>
  <c r="O31" i="17"/>
  <c r="O30" i="17"/>
  <c r="I30" i="17"/>
  <c r="B2" i="17"/>
  <c r="P87" i="16"/>
  <c r="O87" i="16"/>
  <c r="P86" i="16"/>
  <c r="O86" i="16"/>
  <c r="P85" i="16"/>
  <c r="O85" i="16"/>
  <c r="P84" i="16"/>
  <c r="O84" i="16"/>
  <c r="P83" i="16"/>
  <c r="O83" i="16"/>
  <c r="P82" i="16"/>
  <c r="O82" i="16"/>
  <c r="P81" i="16"/>
  <c r="O81" i="16"/>
  <c r="P80" i="16"/>
  <c r="O80" i="16"/>
  <c r="P79" i="16"/>
  <c r="O79" i="16"/>
  <c r="P78" i="16"/>
  <c r="O78" i="16"/>
  <c r="P77" i="16"/>
  <c r="O77" i="16"/>
  <c r="P76" i="16"/>
  <c r="O76" i="16"/>
  <c r="P75" i="16"/>
  <c r="O75" i="16"/>
  <c r="P74" i="16"/>
  <c r="O74" i="16"/>
  <c r="P73" i="16"/>
  <c r="O73" i="16"/>
  <c r="P72" i="16"/>
  <c r="O72" i="16"/>
  <c r="P71" i="16"/>
  <c r="O71" i="16"/>
  <c r="P70" i="16"/>
  <c r="O70" i="16"/>
  <c r="I70" i="16"/>
  <c r="P69" i="16"/>
  <c r="O69" i="16"/>
  <c r="P68" i="16"/>
  <c r="O68" i="16"/>
  <c r="P67" i="16"/>
  <c r="O67" i="16"/>
  <c r="P66" i="16"/>
  <c r="O66" i="16"/>
  <c r="P65" i="16"/>
  <c r="O65" i="16"/>
  <c r="P64" i="16"/>
  <c r="O64" i="16"/>
  <c r="P63" i="16"/>
  <c r="O63" i="16"/>
  <c r="I63" i="16"/>
  <c r="P62" i="16"/>
  <c r="O62" i="16"/>
  <c r="P61" i="16"/>
  <c r="O61" i="16"/>
  <c r="P60" i="16"/>
  <c r="O60" i="16"/>
  <c r="P59" i="16"/>
  <c r="O59" i="16"/>
  <c r="P58" i="16"/>
  <c r="O58" i="16"/>
  <c r="P57" i="16"/>
  <c r="O57" i="16"/>
  <c r="P56" i="16"/>
  <c r="O56" i="16"/>
  <c r="I56" i="16"/>
  <c r="P55" i="16"/>
  <c r="O55" i="16"/>
  <c r="P54" i="16"/>
  <c r="O54" i="16"/>
  <c r="P53" i="16"/>
  <c r="O53" i="16"/>
  <c r="P52" i="16"/>
  <c r="O52" i="16"/>
  <c r="P51" i="16"/>
  <c r="O51" i="16"/>
  <c r="P50" i="16"/>
  <c r="O50" i="16"/>
  <c r="P49" i="16"/>
  <c r="O49" i="16"/>
  <c r="P48" i="16"/>
  <c r="O48" i="16"/>
  <c r="P47" i="16"/>
  <c r="O47" i="16"/>
  <c r="P46" i="16"/>
  <c r="O46" i="16"/>
  <c r="P45" i="16"/>
  <c r="O45" i="16"/>
  <c r="I45" i="16"/>
  <c r="O44" i="16"/>
  <c r="O43" i="16"/>
  <c r="O42" i="16"/>
  <c r="O41" i="16"/>
  <c r="O40" i="16"/>
  <c r="O39" i="16"/>
  <c r="O38" i="16"/>
  <c r="O37" i="16"/>
  <c r="O36" i="16"/>
  <c r="O35" i="16"/>
  <c r="O34" i="16"/>
  <c r="O33" i="16"/>
  <c r="O32" i="16"/>
  <c r="O31" i="16"/>
  <c r="O30" i="16"/>
  <c r="O29" i="16"/>
  <c r="O28" i="16"/>
  <c r="I28" i="16"/>
  <c r="O27" i="16"/>
  <c r="O26" i="16"/>
  <c r="O25" i="16"/>
  <c r="O24" i="16"/>
  <c r="O23" i="16"/>
  <c r="O22" i="16"/>
  <c r="O21" i="16"/>
  <c r="O20" i="16"/>
  <c r="O19" i="16"/>
  <c r="O18" i="16"/>
  <c r="O17" i="16"/>
  <c r="O16" i="16"/>
  <c r="O15" i="16"/>
  <c r="O14" i="16"/>
  <c r="O13" i="16"/>
  <c r="O12" i="16"/>
  <c r="O11" i="16"/>
  <c r="O10" i="16"/>
  <c r="O9" i="16"/>
  <c r="O8" i="16"/>
  <c r="O7" i="16"/>
  <c r="O6" i="16"/>
  <c r="O5" i="16"/>
  <c r="O4" i="16"/>
  <c r="I4" i="16"/>
  <c r="B2" i="16"/>
  <c r="O62" i="15"/>
  <c r="O61" i="15"/>
  <c r="O60" i="15"/>
  <c r="O59" i="15"/>
  <c r="O58" i="15"/>
  <c r="O57" i="15"/>
  <c r="O56" i="15"/>
  <c r="O55" i="15"/>
  <c r="O54" i="15"/>
  <c r="I54" i="15"/>
  <c r="O53" i="15"/>
  <c r="O52" i="15"/>
  <c r="O51" i="15"/>
  <c r="O50" i="15"/>
  <c r="O49" i="15"/>
  <c r="O48" i="15"/>
  <c r="O47" i="15"/>
  <c r="O46" i="15"/>
  <c r="O45" i="15"/>
  <c r="I45" i="15"/>
  <c r="O44" i="15"/>
  <c r="O43" i="15"/>
  <c r="O42" i="15"/>
  <c r="O41" i="15"/>
  <c r="O40" i="15"/>
  <c r="I40" i="15"/>
  <c r="O39" i="15"/>
  <c r="O38" i="15"/>
  <c r="O37" i="15"/>
  <c r="O36" i="15"/>
  <c r="O35" i="15"/>
  <c r="O34" i="15"/>
  <c r="O33" i="15"/>
  <c r="O32" i="15"/>
  <c r="O31" i="15"/>
  <c r="O30" i="15"/>
  <c r="O29" i="15"/>
  <c r="O28" i="15"/>
  <c r="O27" i="15"/>
  <c r="O26" i="15"/>
  <c r="O25" i="15"/>
  <c r="O24" i="15"/>
  <c r="O23" i="15"/>
  <c r="O22" i="15"/>
  <c r="O21" i="15"/>
  <c r="O20" i="15"/>
  <c r="O19" i="15"/>
  <c r="O18" i="15"/>
  <c r="I18" i="15"/>
  <c r="O17" i="15"/>
  <c r="O16" i="15"/>
  <c r="O15" i="15"/>
  <c r="O14" i="15"/>
  <c r="O13" i="15"/>
  <c r="O12" i="15"/>
  <c r="O11" i="15"/>
  <c r="O10" i="15"/>
  <c r="O9" i="15"/>
  <c r="P8" i="15"/>
  <c r="O8" i="15"/>
  <c r="I8" i="15"/>
  <c r="O7" i="15"/>
  <c r="O6" i="15"/>
  <c r="O5" i="15"/>
  <c r="O4" i="15"/>
  <c r="I4" i="15"/>
  <c r="B2" i="15"/>
  <c r="I164" i="14"/>
  <c r="O163" i="14"/>
  <c r="O162" i="14"/>
  <c r="O161" i="14"/>
  <c r="O160" i="14"/>
  <c r="O159" i="14"/>
  <c r="I159" i="14"/>
  <c r="O158" i="14"/>
  <c r="O157" i="14"/>
  <c r="O156" i="14"/>
  <c r="O155" i="14"/>
  <c r="O154" i="14"/>
  <c r="O153" i="14"/>
  <c r="O152" i="14"/>
  <c r="O151" i="14"/>
  <c r="O150" i="14"/>
  <c r="O149" i="14"/>
  <c r="O148" i="14"/>
  <c r="O147" i="14"/>
  <c r="O146" i="14"/>
  <c r="O145" i="14"/>
  <c r="I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I121" i="14"/>
  <c r="O120" i="14"/>
  <c r="O119" i="14"/>
  <c r="O118" i="14"/>
  <c r="O117" i="14"/>
  <c r="O116" i="14"/>
  <c r="O115" i="14"/>
  <c r="O114" i="14"/>
  <c r="O113" i="14"/>
  <c r="O112" i="14"/>
  <c r="O111" i="14"/>
  <c r="O110" i="14"/>
  <c r="O109" i="14"/>
  <c r="O108" i="14"/>
  <c r="O107" i="14"/>
  <c r="O106" i="14"/>
  <c r="I106" i="14"/>
  <c r="O105" i="14"/>
  <c r="O104" i="14"/>
  <c r="O103" i="14"/>
  <c r="O102" i="14"/>
  <c r="O101" i="14"/>
  <c r="O100" i="14"/>
  <c r="O99" i="14"/>
  <c r="O98" i="14"/>
  <c r="O97" i="14"/>
  <c r="O96" i="14"/>
  <c r="O95" i="14"/>
  <c r="O94" i="14"/>
  <c r="I94" i="14"/>
  <c r="O93" i="14"/>
  <c r="O92" i="14"/>
  <c r="O91" i="14"/>
  <c r="O90" i="14"/>
  <c r="O89" i="14"/>
  <c r="O88" i="14"/>
  <c r="O87" i="14"/>
  <c r="O86" i="14"/>
  <c r="O85" i="14"/>
  <c r="O84" i="14"/>
  <c r="O83" i="14"/>
  <c r="O82" i="14"/>
  <c r="I82" i="14"/>
  <c r="O81" i="14"/>
  <c r="P80" i="14"/>
  <c r="O80" i="14"/>
  <c r="P79" i="14"/>
  <c r="O79" i="14"/>
  <c r="O78" i="14"/>
  <c r="E78" i="14"/>
  <c r="O77" i="14"/>
  <c r="O76" i="14"/>
  <c r="O75" i="14"/>
  <c r="O74" i="14"/>
  <c r="O73" i="14"/>
  <c r="O72" i="14"/>
  <c r="P71" i="14"/>
  <c r="O71" i="14"/>
  <c r="P70" i="14"/>
  <c r="O70" i="14"/>
  <c r="P69" i="14"/>
  <c r="O69" i="14"/>
  <c r="P68" i="14"/>
  <c r="O68" i="14"/>
  <c r="O67" i="14"/>
  <c r="O66" i="14"/>
  <c r="O65" i="14"/>
  <c r="O64" i="14"/>
  <c r="O63" i="14"/>
  <c r="O62" i="14"/>
  <c r="O61" i="14"/>
  <c r="O60" i="14"/>
  <c r="O59" i="14"/>
  <c r="O58" i="14"/>
  <c r="O57" i="14"/>
  <c r="O56" i="14"/>
  <c r="P55" i="14"/>
  <c r="O55" i="14"/>
  <c r="P54" i="14"/>
  <c r="O54" i="14"/>
  <c r="O53" i="14"/>
  <c r="O52" i="14"/>
  <c r="I52" i="14"/>
  <c r="O51" i="14"/>
  <c r="O50" i="14"/>
  <c r="O49" i="14"/>
  <c r="O48" i="14"/>
  <c r="O47" i="14"/>
  <c r="E47" i="14"/>
  <c r="O46" i="14"/>
  <c r="O45" i="14"/>
  <c r="O44" i="14"/>
  <c r="O43" i="14"/>
  <c r="P42" i="14"/>
  <c r="O42" i="14"/>
  <c r="P41" i="14"/>
  <c r="O41" i="14"/>
  <c r="P40" i="14"/>
  <c r="O40" i="14"/>
  <c r="P39" i="14"/>
  <c r="O39" i="14"/>
  <c r="P38" i="14"/>
  <c r="O38" i="14"/>
  <c r="P37" i="14"/>
  <c r="O37" i="14"/>
  <c r="O36" i="14"/>
  <c r="O35" i="14"/>
  <c r="O34" i="14"/>
  <c r="O33" i="14"/>
  <c r="O32" i="14"/>
  <c r="O31" i="14"/>
  <c r="O30" i="14"/>
  <c r="O29" i="14"/>
  <c r="O28" i="14"/>
  <c r="O27" i="14"/>
  <c r="O26" i="14"/>
  <c r="O25" i="14"/>
  <c r="O24" i="14"/>
  <c r="O23" i="14"/>
  <c r="O22" i="14"/>
  <c r="O21" i="14"/>
  <c r="O20" i="14"/>
  <c r="O19" i="14"/>
  <c r="O18" i="14"/>
  <c r="O17" i="14"/>
  <c r="O16" i="14"/>
  <c r="O15" i="14"/>
  <c r="O14" i="14"/>
  <c r="O13" i="14"/>
  <c r="I13" i="14"/>
  <c r="I10" i="14"/>
  <c r="O9" i="14"/>
  <c r="O8" i="14"/>
  <c r="O7" i="14"/>
  <c r="O6" i="14"/>
  <c r="O5" i="14"/>
  <c r="O4" i="14"/>
  <c r="I4" i="14"/>
  <c r="B2" i="14"/>
  <c r="O61" i="13"/>
  <c r="O60" i="13"/>
  <c r="O59" i="13"/>
  <c r="O58" i="13"/>
  <c r="O57" i="13"/>
  <c r="O56" i="13"/>
  <c r="O55" i="13"/>
  <c r="O54" i="13"/>
  <c r="O53" i="13"/>
  <c r="O51" i="13"/>
  <c r="I27" i="13"/>
  <c r="I22" i="13"/>
  <c r="I15" i="13"/>
  <c r="I4" i="13"/>
  <c r="B2" i="13"/>
  <c r="D2" i="12"/>
  <c r="G9" i="12"/>
  <c r="O45" i="13"/>
  <c r="O33" i="13"/>
  <c r="O29" i="13"/>
  <c r="O42" i="13"/>
  <c r="O35" i="13"/>
  <c r="O38" i="13"/>
  <c r="O28" i="13"/>
  <c r="O36" i="13"/>
  <c r="O44" i="13"/>
  <c r="O47" i="13"/>
  <c r="O32" i="13"/>
  <c r="O34" i="13"/>
  <c r="O30" i="13"/>
  <c r="O37" i="13"/>
  <c r="O46" i="13"/>
  <c r="O41" i="13"/>
  <c r="O31" i="13"/>
</calcChain>
</file>

<file path=xl/sharedStrings.xml><?xml version="1.0" encoding="utf-8"?>
<sst xmlns="http://schemas.openxmlformats.org/spreadsheetml/2006/main" count="3890" uniqueCount="1864">
  <si>
    <t>FastTrack Center Assess Questionnaire</t>
  </si>
  <si>
    <t>CHANGE STATUS</t>
  </si>
  <si>
    <t>Customer overview</t>
  </si>
  <si>
    <t>Notes</t>
  </si>
  <si>
    <t>CO01</t>
  </si>
  <si>
    <t>Customer name</t>
  </si>
  <si>
    <t>CNINFO</t>
  </si>
  <si>
    <t>CO02</t>
  </si>
  <si>
    <t>Tenant name</t>
  </si>
  <si>
    <t>TNINFO</t>
  </si>
  <si>
    <t>CO03</t>
  </si>
  <si>
    <t>Is this an Office 365 GCC deployment?</t>
  </si>
  <si>
    <t>TENTYPE</t>
  </si>
  <si>
    <r>
      <rPr>
        <b/>
        <i/>
        <sz val="10"/>
        <color theme="1"/>
        <rFont val="Segoe UI"/>
        <family val="2"/>
      </rPr>
      <t xml:space="preserve">NOTE: </t>
    </r>
    <r>
      <rPr>
        <i/>
        <sz val="10"/>
        <color theme="1"/>
        <rFont val="Segoe UI"/>
        <family val="2"/>
      </rPr>
      <t>This question is specific to the regular GCC tenants. GCC High and DOD tenants must use the GCC High/DOD specific Remediation Checklist.</t>
    </r>
  </si>
  <si>
    <t xml:space="preserve">Tenant and licensing </t>
  </si>
  <si>
    <t>TL01</t>
  </si>
  <si>
    <t>Your .onnmicrosoft domain (tenant name) can't change unless you move to a new tenant. Are you happy with your current .onmicrosoft.com domain, understanding its visibility in all workloads?</t>
  </si>
  <si>
    <t>TENNAME</t>
  </si>
  <si>
    <t>TL02</t>
  </si>
  <si>
    <t>Do you need a test tenant?</t>
  </si>
  <si>
    <t>TESTTEN</t>
  </si>
  <si>
    <t>TL03</t>
  </si>
  <si>
    <t>Does your production tenant or test tenant have all the required licenses and are located in the correct region?</t>
  </si>
  <si>
    <t>TL04</t>
  </si>
  <si>
    <t>Select the Office 365 services that you want to deploy or exclude:</t>
  </si>
  <si>
    <r>
      <rPr>
        <b/>
        <i/>
        <sz val="11"/>
        <color theme="1"/>
        <rFont val="Segoe UI"/>
        <family val="2"/>
      </rPr>
      <t xml:space="preserve">Note: </t>
    </r>
    <r>
      <rPr>
        <i/>
        <sz val="11"/>
        <color theme="1"/>
        <rFont val="Segoe UI"/>
        <family val="2"/>
      </rPr>
      <t>To exclude guidance for a service, mark as "Do Not Deploy". Services that are left blank (unselected) are considered "Deploy".</t>
    </r>
  </si>
  <si>
    <t>Exchange Online</t>
  </si>
  <si>
    <t>EXO</t>
  </si>
  <si>
    <t>SharePoint Online</t>
  </si>
  <si>
    <t>SPO</t>
  </si>
  <si>
    <t>Skype for Business</t>
  </si>
  <si>
    <t>SFB</t>
  </si>
  <si>
    <t>Microsoft Teams</t>
  </si>
  <si>
    <t>TEAMS</t>
  </si>
  <si>
    <t>Power BI</t>
  </si>
  <si>
    <t>PBI</t>
  </si>
  <si>
    <t>Project Online</t>
  </si>
  <si>
    <t>PRO</t>
  </si>
  <si>
    <t>OneDrive for Business</t>
  </si>
  <si>
    <t>ODfB</t>
  </si>
  <si>
    <t>Yammer Enterprise</t>
  </si>
  <si>
    <t>YAM</t>
  </si>
  <si>
    <t>Office 365 ProPlus</t>
  </si>
  <si>
    <t>OPP</t>
  </si>
  <si>
    <t>Microsoft 365</t>
  </si>
  <si>
    <t>M365</t>
  </si>
  <si>
    <t>Office 365 Mobile Device Management</t>
  </si>
  <si>
    <t>MOB</t>
  </si>
  <si>
    <t>Network</t>
  </si>
  <si>
    <t>NW01</t>
  </si>
  <si>
    <t>What's your internet connectivity from corporate locations where users will connect to Office 365?</t>
  </si>
  <si>
    <t>NTDEV</t>
  </si>
  <si>
    <t>NW02</t>
  </si>
  <si>
    <t>Do you have reliable internet services from all the corporate locations where users will consume these services?</t>
  </si>
  <si>
    <t>NW03</t>
  </si>
  <si>
    <t>Have you verified that you have sufficient bandwidth for using Office 365? </t>
  </si>
  <si>
    <t>NW04</t>
  </si>
  <si>
    <t>Do you have any proxy servers?</t>
  </si>
  <si>
    <t>NW05</t>
  </si>
  <si>
    <t>Are you able to bypass the proxy for Office 365 traffic?</t>
  </si>
  <si>
    <t>NW06</t>
  </si>
  <si>
    <t>Are you doing user authentication on the internet proxy or firewall? </t>
  </si>
  <si>
    <t>NW07</t>
  </si>
  <si>
    <t>Do you implement split-Domain Name System (DNS) in your environment?</t>
  </si>
  <si>
    <t>NW08</t>
  </si>
  <si>
    <t>Are you able to modify internal and external DNS?</t>
  </si>
  <si>
    <t>NW09</t>
  </si>
  <si>
    <t>Do you have less than 4000 devices behind each public IP in your Network Address Translation (NAT) pool?</t>
  </si>
  <si>
    <t>NTPOE</t>
  </si>
  <si>
    <t>NW10</t>
  </si>
  <si>
    <t>Does your firewall provide the ability to restrict access based on URLs?</t>
  </si>
  <si>
    <t>NW11</t>
  </si>
  <si>
    <t>Are you using WAN accelerators?</t>
  </si>
  <si>
    <t>Client</t>
  </si>
  <si>
    <t>CL01</t>
  </si>
  <si>
    <t>Select the Office versions that are deployed:</t>
  </si>
  <si>
    <t>CLRSQ</t>
  </si>
  <si>
    <t>Select "Yes" for all that apply</t>
  </si>
  <si>
    <t>Office 365 ProPlus (Click-to-Run)</t>
  </si>
  <si>
    <t>Office 365 ProPlus (Click-to-Run) (2013)</t>
  </si>
  <si>
    <t>Office 2016 (Microsoft Installer (MSI))</t>
  </si>
  <si>
    <t>Office 2013 (MSI)</t>
  </si>
  <si>
    <t>Office 2010 (MSI)</t>
  </si>
  <si>
    <t>Office 2007 or older</t>
  </si>
  <si>
    <t>Office 2011 For Mac</t>
  </si>
  <si>
    <t>Office 2016 For Mac</t>
  </si>
  <si>
    <t>CL07</t>
  </si>
  <si>
    <t>Which BIT versions of Office will you deploy?</t>
  </si>
  <si>
    <t>CL02</t>
  </si>
  <si>
    <t>Select the OS versions that are deployed:</t>
  </si>
  <si>
    <t>Windows 10</t>
  </si>
  <si>
    <t>Windows 8</t>
  </si>
  <si>
    <t>Windows 7</t>
  </si>
  <si>
    <t>MacOS</t>
  </si>
  <si>
    <t>IOS</t>
  </si>
  <si>
    <t>Android</t>
  </si>
  <si>
    <t>Other</t>
  </si>
  <si>
    <t>CL03</t>
  </si>
  <si>
    <t>Select the browser versions that are currently deployed (supported):</t>
  </si>
  <si>
    <t>Microsoft Edge</t>
  </si>
  <si>
    <t>Internet Explorer</t>
  </si>
  <si>
    <t>Google Chrome</t>
  </si>
  <si>
    <t>Firefox</t>
  </si>
  <si>
    <t>Safari</t>
  </si>
  <si>
    <t>CL06</t>
  </si>
  <si>
    <t>Will you deploy Outlook on your IOS or Android mobile devices?</t>
  </si>
  <si>
    <t>CL04</t>
  </si>
  <si>
    <t>Are all clients up to date with their OS service packs, Office service packs, and updates? </t>
  </si>
  <si>
    <t>CL05</t>
  </si>
  <si>
    <t>Select the workstation types used in your environment:</t>
  </si>
  <si>
    <t>Virtual (VDI)</t>
  </si>
  <si>
    <t>Kiosk</t>
  </si>
  <si>
    <t>Shared Workstation</t>
  </si>
  <si>
    <t>Identity</t>
  </si>
  <si>
    <t>ID01</t>
  </si>
  <si>
    <t>What type of identities do you plan to use?</t>
  </si>
  <si>
    <t>ID02</t>
  </si>
  <si>
    <t>What application do you plan to use to sync identities?</t>
  </si>
  <si>
    <t>ID03</t>
  </si>
  <si>
    <t>Have you already set up synchronization of your on-premises Active Directory with Azure AD Connect 1.1 onward?</t>
  </si>
  <si>
    <t>ID04</t>
  </si>
  <si>
    <t>What attribute is currently or will be used as your source anchor?</t>
  </si>
  <si>
    <t>ID05</t>
  </si>
  <si>
    <t xml:space="preserve">How do you plan to authenticate with Office 365? </t>
  </si>
  <si>
    <t>ID06</t>
  </si>
  <si>
    <t>What federated identity provider do you plan to use for authentication?</t>
  </si>
  <si>
    <t>ID07</t>
  </si>
  <si>
    <t>Do you still need to connect to Office 365 using the legacy authentication method?</t>
  </si>
  <si>
    <t>ID09</t>
  </si>
  <si>
    <t>What is the lowest Active Directory forest functional level in your environment?</t>
  </si>
  <si>
    <t>AZCNP</t>
  </si>
  <si>
    <t>ID10</t>
  </si>
  <si>
    <t xml:space="preserve">Do you have 100,000 or more objects in your on-premises Active Directory? </t>
  </si>
  <si>
    <t>ID11</t>
  </si>
  <si>
    <t>Do you have multiple Active Directory forests?</t>
  </si>
  <si>
    <t>ID12</t>
  </si>
  <si>
    <t>Does the User Principal Name (UPN) attribute use publicly routable domains?</t>
  </si>
  <si>
    <t>IDRUP</t>
  </si>
  <si>
    <t>ID13</t>
  </si>
  <si>
    <t xml:space="preserve">Does your Active Directory current configuration have matching UPN, SMTP, or SIP addresses? </t>
  </si>
  <si>
    <t>IDUPN</t>
  </si>
  <si>
    <t>ID14</t>
  </si>
  <si>
    <t>The best experience with Office 365 for your end users is to match these attributes with public routable domains. Can you update the UPNs in your environment?</t>
  </si>
  <si>
    <t>ID15</t>
  </si>
  <si>
    <t>How do your users log on to their computers and applications in your current environment?</t>
  </si>
  <si>
    <t>N/A</t>
  </si>
  <si>
    <t>ID16</t>
  </si>
  <si>
    <t>Are there any HR or identity systems that automatically update Active Directory objects?</t>
  </si>
  <si>
    <t>IDATT</t>
  </si>
  <si>
    <t>ID17</t>
  </si>
  <si>
    <t>Is multi-factor authentication (MFA) required to access Office 365?</t>
  </si>
  <si>
    <t>ID18</t>
  </si>
  <si>
    <t>Do you have requirements for certificate or device-based authentication?</t>
  </si>
  <si>
    <t>RFIR</t>
  </si>
  <si>
    <t>ID19</t>
  </si>
  <si>
    <t>Will you be applying client access policies for Active Directory Federation Services (AD FS) or restrictions on allowed source client networks?</t>
  </si>
  <si>
    <t>ID20</t>
  </si>
  <si>
    <t>Is geographic failover required to avoid outages to cloud services (geo-redundant AD FS)?</t>
  </si>
  <si>
    <t>ID21</t>
  </si>
  <si>
    <t>Are you using network load balancing solutions (like F5 Networks or NetScaler)?</t>
  </si>
  <si>
    <t>P.O.</t>
  </si>
  <si>
    <t>Office groups</t>
  </si>
  <si>
    <t>OG01</t>
  </si>
  <si>
    <t>Do you plan to restrict Office 365 group creation?</t>
  </si>
  <si>
    <t>Messaging</t>
  </si>
  <si>
    <t>The Exchange Online service is set to "Do Not Deploy". No service-specific questions will be asked and no deployment guidance will be provided.</t>
  </si>
  <si>
    <t>EM01</t>
  </si>
  <si>
    <t>Select the types of source messaging environments that are in scope for migration:</t>
  </si>
  <si>
    <t>Exchange 2016</t>
  </si>
  <si>
    <t>EX16</t>
  </si>
  <si>
    <t>Exchange 2013</t>
  </si>
  <si>
    <t>EX13</t>
  </si>
  <si>
    <t>Exchange 2010</t>
  </si>
  <si>
    <t>EX10</t>
  </si>
  <si>
    <t>Exchange 2007 (or older)</t>
  </si>
  <si>
    <t>EX07</t>
  </si>
  <si>
    <t>Notes (Domino)</t>
  </si>
  <si>
    <t>NOTES</t>
  </si>
  <si>
    <t>GroupWise</t>
  </si>
  <si>
    <t>GW</t>
  </si>
  <si>
    <t>Google Mail</t>
  </si>
  <si>
    <t>GMAIL</t>
  </si>
  <si>
    <t>Other (specify)</t>
  </si>
  <si>
    <t>MSGO</t>
  </si>
  <si>
    <t>EM02</t>
  </si>
  <si>
    <t xml:space="preserve">How many mailboxes does your organization or company have? </t>
  </si>
  <si>
    <t>EM03</t>
  </si>
  <si>
    <t>Which types of migration are required?</t>
  </si>
  <si>
    <t>IMAP migration</t>
  </si>
  <si>
    <t>IMAP</t>
  </si>
  <si>
    <t>Hybrid migration</t>
  </si>
  <si>
    <t>EXCH</t>
  </si>
  <si>
    <t>Simple Migration Replication Service (MRS) migration</t>
  </si>
  <si>
    <t>SMRS</t>
  </si>
  <si>
    <t>Exchange cutover migration</t>
  </si>
  <si>
    <t>EXCC</t>
  </si>
  <si>
    <t>Requires less than 2000 mailboxes</t>
  </si>
  <si>
    <t>Exchange staged migration</t>
  </si>
  <si>
    <t>EXCS</t>
  </si>
  <si>
    <t>Requires Exchange 2007 (or older) and less than 2000 mailboxes</t>
  </si>
  <si>
    <t>EM04</t>
  </si>
  <si>
    <t>Are you able to update your Exchange deployment to the current service pack (SP) and cumulative update (CU)?</t>
  </si>
  <si>
    <t>EM05</t>
  </si>
  <si>
    <t>Are all your Exchange Servers and mailboxes centrally located in highly connected datacenters?</t>
  </si>
  <si>
    <t>EXHMP</t>
  </si>
  <si>
    <t>EM06</t>
  </si>
  <si>
    <t xml:space="preserve">If Exchange isn't centrally located, are all regionally located sites highly connected? </t>
  </si>
  <si>
    <t>EXHHW</t>
  </si>
  <si>
    <t>EM38</t>
  </si>
  <si>
    <t xml:space="preserve">Will you require Exchange mailboxes to be hosted in different regions in Office 365 (multi-geo)? </t>
  </si>
  <si>
    <t>EM07</t>
  </si>
  <si>
    <t>Do you currently publish Exchange services (like Outlook Anywhere (OA), Outlook Web App (OWA), Exchange Web Services (EWS), and Autodiscover) externally?</t>
  </si>
  <si>
    <t>EM08</t>
  </si>
  <si>
    <t>If yes, do you currently externally publish any of these Exchange services (Outlook Anywhere, Outlook Web App, EWS, and Autodiscover) to multiple sites or locations?</t>
  </si>
  <si>
    <t>EM09</t>
  </si>
  <si>
    <t>Are the Exchange Servers published using valid third-party certificates?</t>
  </si>
  <si>
    <t>EXHCER</t>
  </si>
  <si>
    <t>EM10</t>
  </si>
  <si>
    <t>Are you currently using Layer 7 load balancers to publish your Exchange Servers?</t>
  </si>
  <si>
    <t>EM11</t>
  </si>
  <si>
    <t>Choose the option that best describes the mail flow in your company:</t>
  </si>
  <si>
    <t>EXCHMF</t>
  </si>
  <si>
    <t>EM12</t>
  </si>
  <si>
    <t>Do you currently use Edge Transport servers?</t>
  </si>
  <si>
    <t>EM13</t>
  </si>
  <si>
    <t>Do you need Edge Transport servers?</t>
  </si>
  <si>
    <t>EM14</t>
  </si>
  <si>
    <t>Do you have any other mail conditioning appliances in use (like third-party antiviral or antispam software)?</t>
  </si>
  <si>
    <t>EM15</t>
  </si>
  <si>
    <t>Do you need to route mail back to on-premises servers for mailboxes migrated to the cloud before moving to the internet for compliance reasons?</t>
  </si>
  <si>
    <t>EM16</t>
  </si>
  <si>
    <t>Can you modify mail exchange (MX) and Sender Policy Framework (SPF) records?</t>
  </si>
  <si>
    <t>EXSPF</t>
  </si>
  <si>
    <t>EM17</t>
  </si>
  <si>
    <t>Do you use multifunction devices that send email directly or applications that are required to relay email?</t>
  </si>
  <si>
    <t>EXMFD</t>
  </si>
  <si>
    <t>EM18</t>
  </si>
  <si>
    <t>Is there a requirement to send bulk email messages, email notification messages, or other mass mailings?</t>
  </si>
  <si>
    <t>EXBLK</t>
  </si>
  <si>
    <t>EM19</t>
  </si>
  <si>
    <t>Do you have or use shared mailboxes?</t>
  </si>
  <si>
    <t>EM20</t>
  </si>
  <si>
    <t>Are all your email address domains verified in Office 365?</t>
  </si>
  <si>
    <t>EXHRO</t>
  </si>
  <si>
    <t>EM21</t>
  </si>
  <si>
    <t>Do you block email address policies or have recipients exempt from email address policies?</t>
  </si>
  <si>
    <t>EXHAP</t>
  </si>
  <si>
    <t>EM22</t>
  </si>
  <si>
    <t>Do you have journaling enabled?</t>
  </si>
  <si>
    <t>EM23</t>
  </si>
  <si>
    <t>Are you use archiving, vaults, or Outlook personal folder (PST) files?</t>
  </si>
  <si>
    <t>EM24</t>
  </si>
  <si>
    <t>If yes, do you plan to migrate or leave behind that data?</t>
  </si>
  <si>
    <t>EM25</t>
  </si>
  <si>
    <t>Do you have requirements for retention policies?</t>
  </si>
  <si>
    <t>EM26</t>
  </si>
  <si>
    <t>Do you have requirements for legal hold capabilities and e-discovery?</t>
  </si>
  <si>
    <t>EM27</t>
  </si>
  <si>
    <t>Are you using public folders on-premises?</t>
  </si>
  <si>
    <t>EM28</t>
  </si>
  <si>
    <t>Are you interested in moving away from public folders and converting to a solution like shared mailboxes, a SharePoint Online site, and Office 365 Groups?</t>
  </si>
  <si>
    <t>EM29</t>
  </si>
  <si>
    <t>Which approach do you want to use for public folders?</t>
  </si>
  <si>
    <t>EM30</t>
  </si>
  <si>
    <t>Do you have Unified Messaging (UM) enabled on-premises?</t>
  </si>
  <si>
    <t>EM31</t>
  </si>
  <si>
    <t>What is your average mailbox size?</t>
  </si>
  <si>
    <t>EXHSL</t>
  </si>
  <si>
    <t>EM32</t>
  </si>
  <si>
    <t>Do you have mailboxes over 100 GB in size?</t>
  </si>
  <si>
    <t>EM33</t>
  </si>
  <si>
    <t>Do you use dynamic distribution groups?</t>
  </si>
  <si>
    <t>EXHDD</t>
  </si>
  <si>
    <t>EM34</t>
  </si>
  <si>
    <t>Do you use room mailboxes or room lists?</t>
  </si>
  <si>
    <t>EXMTG</t>
  </si>
  <si>
    <t>EM35</t>
  </si>
  <si>
    <t>Do you use delegates or send as permissions?</t>
  </si>
  <si>
    <t>EM36</t>
  </si>
  <si>
    <t>Do you plan to control Exchange Active Sync devices using Office 365-native Mobile Device Management (MDM) ?</t>
  </si>
  <si>
    <t>EM37</t>
  </si>
  <si>
    <t>Do you plan to enable Advanced Threat Protection (ATP)?</t>
  </si>
  <si>
    <t>The Office 365 ProPlus service is set to "Do Not Deploy". No service-specific questions will be asked and no deployment guidance will be provided.</t>
  </si>
  <si>
    <t>OP01</t>
  </si>
  <si>
    <t>Do your clients meet the Office 365 ProPlus system requirements?</t>
  </si>
  <si>
    <t>OP02</t>
  </si>
  <si>
    <t>How will you deploy Office 365 ProPlus?</t>
  </si>
  <si>
    <t>From a local installation source</t>
  </si>
  <si>
    <t>From a network installation point </t>
  </si>
  <si>
    <t>Using a Group Policy startup script</t>
  </si>
  <si>
    <t>Using System Center Configuration Manager  </t>
  </si>
  <si>
    <t>Deployed from an OS image </t>
  </si>
  <si>
    <t>OP03</t>
  </si>
  <si>
    <t>Have you confirmed licensing and activation of Office 365 ProPlus?</t>
  </si>
  <si>
    <t>OP04</t>
  </si>
  <si>
    <t>How do you want to manage updates?</t>
  </si>
  <si>
    <t>OP05</t>
  </si>
  <si>
    <t>Do you plan for multilanguage deployment of Click-to-Run-based Office installations?</t>
  </si>
  <si>
    <t>OP06</t>
  </si>
  <si>
    <t xml:space="preserve">Do you need to deploy Office 365 ProPlus by using Remote Desktop Services?
</t>
  </si>
  <si>
    <t>OP07</t>
  </si>
  <si>
    <t xml:space="preserve">Do you need to do side-by-side installations with Visio and Project?
</t>
  </si>
  <si>
    <t>OP08</t>
  </si>
  <si>
    <t xml:space="preserve">Do you need to run Office 2016 alongside a previous version of Office?
</t>
  </si>
  <si>
    <t>OP09</t>
  </si>
  <si>
    <t>Do you need Office Telemetry to help your organization manage your Office installations?</t>
  </si>
  <si>
    <t>New/Add</t>
  </si>
  <si>
    <t>The Microsoft 365 service is set to "Do Not Deploy". No service-specific questions will be asked and no deployment guidance will be provided.</t>
  </si>
  <si>
    <t>Change</t>
  </si>
  <si>
    <t>MW01</t>
  </si>
  <si>
    <t>Will you use Microsoft Desktop Analytics?</t>
  </si>
  <si>
    <t>MW02</t>
  </si>
  <si>
    <t>Will you use Windows Defender (as provided by Windows)?</t>
  </si>
  <si>
    <t>MW03</t>
  </si>
  <si>
    <t>Will you use Windows Update for Business?</t>
  </si>
  <si>
    <t>SharePoint Online and OneDrive for Business</t>
  </si>
  <si>
    <t>The SharePoint Online and OneDrive for Business services are both set to "Do Not Deploy". No service-specific questions will be asked and no deployment guidance will be provided.</t>
  </si>
  <si>
    <t>SO01</t>
  </si>
  <si>
    <t>Do you plan to setup SharePoint Online, including site collections and permissions?</t>
  </si>
  <si>
    <t>SO02</t>
  </si>
  <si>
    <t>Which versions of SharePoint are you using?</t>
  </si>
  <si>
    <t>SharePoint 2007</t>
  </si>
  <si>
    <t>SharePoint 2010</t>
  </si>
  <si>
    <t>SharePoint 2013</t>
  </si>
  <si>
    <t>SharePoint 2016</t>
  </si>
  <si>
    <t>SO03</t>
  </si>
  <si>
    <t>Do you require SharePoint hybrid sites and search?</t>
  </si>
  <si>
    <t>SO04</t>
  </si>
  <si>
    <t>Do you need to deploy the new OneDrive sync client?</t>
  </si>
  <si>
    <t>SO06</t>
  </si>
  <si>
    <t xml:space="preserve">Do you require SharePoint and OneDrive content to be hosted in different regions in Office 365 (multi-geo)? </t>
  </si>
  <si>
    <t>SO05</t>
  </si>
  <si>
    <t>Do any of the following have data that needs to be migrated?</t>
  </si>
  <si>
    <t xml:space="preserve">File share </t>
  </si>
  <si>
    <t>Box</t>
  </si>
  <si>
    <t>Google Drive</t>
  </si>
  <si>
    <t>Skype for Business and Microsoft Teams</t>
  </si>
  <si>
    <t>Both the Microsoft Teams and Skype for Business services are set to "Do Not Deploy". No service-specific questions will be asked and no deployment guidance will be provided.</t>
  </si>
  <si>
    <t>SB01</t>
  </si>
  <si>
    <t>Has a network assessment recently been performed on your network?</t>
  </si>
  <si>
    <t>SB02</t>
  </si>
  <si>
    <t>Do you have a current implementation of Skype for Business or Lync?</t>
  </si>
  <si>
    <t>SB03</t>
  </si>
  <si>
    <t>Which version of Skype for Business or Lync are you currently running?</t>
  </si>
  <si>
    <t>Lync 2010</t>
  </si>
  <si>
    <t>Lync 2013</t>
  </si>
  <si>
    <t>Skype for Business 2015</t>
  </si>
  <si>
    <t>Skype for Business 2019</t>
  </si>
  <si>
    <t>SB04</t>
  </si>
  <si>
    <t>How will you implement Skype for Business/Microsoft Teams?</t>
  </si>
  <si>
    <t>SB05</t>
  </si>
  <si>
    <t>Are you required to maintain your existing on-premises Skype or Lync deployment along with Skype for Business Online in Office 365 or Microsoft Teams?</t>
  </si>
  <si>
    <t>SB06</t>
  </si>
  <si>
    <t>Do you have a Lync 2010, Lync 2013, or Skype for Business 2015 Edge Server defined as your federation edge?</t>
  </si>
  <si>
    <t>SB07</t>
  </si>
  <si>
    <t>Are you using federation with any other domains?</t>
  </si>
  <si>
    <t>SB14</t>
  </si>
  <si>
    <t>Have you enabled public Skype connectivity?</t>
  </si>
  <si>
    <t>SB08</t>
  </si>
  <si>
    <t>How many users do you have?</t>
  </si>
  <si>
    <t>SB09</t>
  </si>
  <si>
    <t>Which client versions are deployed in your environment? (Select all that apply)</t>
  </si>
  <si>
    <t>Skype for Business 2016</t>
  </si>
  <si>
    <t>Lync 2011 for Mac</t>
  </si>
  <si>
    <t>Skype for Business 2016 for Mac</t>
  </si>
  <si>
    <t>SB10</t>
  </si>
  <si>
    <t>Are you using any third-party software that integrates with Skype for Business or Lync on-premises?</t>
  </si>
  <si>
    <t>SB11</t>
  </si>
  <si>
    <t>Please indicate the functionality enabled in your on-premises environment: (Select all that apply)</t>
  </si>
  <si>
    <t xml:space="preserve">Users enabled for instant messaging and phone (IM/P) (including peer to peer), AV calling </t>
  </si>
  <si>
    <t xml:space="preserve">Users enabled for conferencing </t>
  </si>
  <si>
    <t xml:space="preserve">Users enabled for Enterprise Voice </t>
  </si>
  <si>
    <t xml:space="preserve">Users enabled for dial-in conferencing </t>
  </si>
  <si>
    <t xml:space="preserve">Users enabled for persistent chat </t>
  </si>
  <si>
    <t>SB12</t>
  </si>
  <si>
    <t xml:space="preserve">Do you have customized conferencing policies in your on-premises deployment? </t>
  </si>
  <si>
    <t>SB13</t>
  </si>
  <si>
    <t>Do you plan to enable phone systems for users hosted in the cloud?</t>
  </si>
  <si>
    <t>Do you plan to use Microsoft Teams Live Events?</t>
  </si>
  <si>
    <t>SB17</t>
  </si>
  <si>
    <t>Do you plan to purchase a calling plan if available in your country?</t>
  </si>
  <si>
    <t>SB18</t>
  </si>
  <si>
    <t>Will you be deploying on-premises voice connectivity?</t>
  </si>
  <si>
    <t>SB16</t>
  </si>
  <si>
    <t>What type of on-premises voice connectivity will you be deploying?</t>
  </si>
  <si>
    <t>SB19</t>
  </si>
  <si>
    <t>Will you be do either of the following: Using phone numbers provided by Microsoft or porting your own phone numbers?</t>
  </si>
  <si>
    <t>SB20</t>
  </si>
  <si>
    <t>Will you be using Audio Conferencing for meetings? </t>
  </si>
  <si>
    <t>SB21</t>
  </si>
  <si>
    <t>Do you currently use a VPN solution in your environment?</t>
  </si>
  <si>
    <t>SB23</t>
  </si>
  <si>
    <t>Will you be able to configure Split-Tunneling for Teams/SfB media traffic on your VPN solution?</t>
  </si>
  <si>
    <t>SB22</t>
  </si>
  <si>
    <t>Do you plan to deploy Skype Room Systems?</t>
  </si>
  <si>
    <t>SB24</t>
  </si>
  <si>
    <t>What version of Skype room systems are you using?</t>
  </si>
  <si>
    <t>SFBRV</t>
  </si>
  <si>
    <t>SB25</t>
  </si>
  <si>
    <t>Does your security policy require you to turn off certain Microsoft Teams features?</t>
  </si>
  <si>
    <t>TEAMSEC</t>
  </si>
  <si>
    <t>SB26</t>
  </si>
  <si>
    <t>Are you planning on using Teams for your Firstline Workers?</t>
  </si>
  <si>
    <t>TEAMFL</t>
  </si>
  <si>
    <t>The Yammer Enterprise service is set to "Do Not Deploy". No service-specific questions will be asked and no deployment guidance will be provided.</t>
  </si>
  <si>
    <t>YM01</t>
  </si>
  <si>
    <t xml:space="preserve">Do you have an existing Yammer network? </t>
  </si>
  <si>
    <t>YM02</t>
  </si>
  <si>
    <t xml:space="preserve">What is the name of your existing Yammer network? </t>
  </si>
  <si>
    <t>YM03</t>
  </si>
  <si>
    <t xml:space="preserve">Was the existing Yammer network upgraded to an enterprise network? </t>
  </si>
  <si>
    <t>YM04</t>
  </si>
  <si>
    <t xml:space="preserve">Do you have admin access to your Yammer network? </t>
  </si>
  <si>
    <t>YM05</t>
  </si>
  <si>
    <t>Do you have multiple Yammer networks?</t>
  </si>
  <si>
    <t>YM06</t>
  </si>
  <si>
    <t>If you have multiple networks, do you need to consolidate them to a single network?</t>
  </si>
  <si>
    <t>YM07</t>
  </si>
  <si>
    <t>Do you need to restrict access to Yammer Enterprise?</t>
  </si>
  <si>
    <t>Project Online, Project Online Professional, and Project Online Premium</t>
  </si>
  <si>
    <t>The Project Online service is set to "Do Not Deploy". No service-specific questions will be asked and no deployment guidance will be provided.</t>
  </si>
  <si>
    <t>PR01</t>
  </si>
  <si>
    <t>Which client will you use?</t>
  </si>
  <si>
    <t>The Power BI service is set to "Do Not Deploy". No service-specific questions will be asked and no deployment guidance will be provided.</t>
  </si>
  <si>
    <t>PB01</t>
  </si>
  <si>
    <t>Task
ID</t>
  </si>
  <si>
    <t>Task
Title</t>
  </si>
  <si>
    <t>Link</t>
  </si>
  <si>
    <t>Priority</t>
  </si>
  <si>
    <t>Resource</t>
  </si>
  <si>
    <t>Status</t>
  </si>
  <si>
    <t>Complete
 by Date</t>
  </si>
  <si>
    <t>Dependency Task Code</t>
  </si>
  <si>
    <t>ENGINEER NOTES</t>
  </si>
  <si>
    <t>Service Logic</t>
  </si>
  <si>
    <t>Feature Logic</t>
  </si>
  <si>
    <t>TEN</t>
  </si>
  <si>
    <t>Tenant configuration</t>
  </si>
  <si>
    <t>TPCFS</t>
  </si>
  <si>
    <t>Set up collaboration site for FastTrack</t>
  </si>
  <si>
    <t xml:space="preserve">Work with your FastTrack Engineer and FastTrack Manager to discuss the use and setup of a Microsoft Teams site. Be sure to share the site with all needed participants to better collaborate on onboarding. </t>
  </si>
  <si>
    <t>HIGH</t>
  </si>
  <si>
    <t>FastTrack Center
Tenant Global Admin</t>
  </si>
  <si>
    <t>Not Started</t>
  </si>
  <si>
    <t>TPTEN</t>
  </si>
  <si>
    <t>About your .onmicrosoft.com domain</t>
  </si>
  <si>
    <t>There are some limitations about the initial onmicrosoft.com domain:
 - You can’t rename the onmicrosoft domain after sign-up. For example, if the initial domain you chose was fourthcoffee.onmicrosoft.com, you can’t change it to be fabrikam.onmicrosoft.com. To use a different onmicrosoft.com domain, you’d have to start a new subscription with Office 365.
- You can’t rename your team site URL. Your team site URL is based on your onmicrosoft.com domain name, and because of the way SharePoint Online architecture works, you can't rename the team site.
 - You can't remove your onmicrosoft domain. Office 365 needs to keep it because it's used for your subscription. However, you don’t have to use the domain yourself after you’ve added a custom domain.</t>
  </si>
  <si>
    <t>LINK</t>
  </si>
  <si>
    <t>INFO ONLY</t>
  </si>
  <si>
    <t>Info Only</t>
  </si>
  <si>
    <t>TPCLI</t>
  </si>
  <si>
    <t>About using cloud identities</t>
  </si>
  <si>
    <t>Learn about using Office 365 cloud identities - If you've chosen to use the Office 365 cloud identity solution for managing Office 365 users or to manage your services as admins with cloud accounts. In this model, you create and manage users in the Office 365 admin center and store the accounts in Azure Active Directory (Azure AD), the cloud-based user authentication service used by Office 365. No on-premises servers are required. This means organizations can reduce the complexity and maintenance costs of an on-premises infrastructure.
When identity and authentication are handled completely in the cloud, you can manage user accounts and user licenses through the Office 365 admin center or Windows PowerShell cmdlets. Learn more at Understanding Office 365 identity and Azure Active Directory.</t>
  </si>
  <si>
    <t>Educate end users and IT staff on what to expect once their content is migrated. Learn more at Share sites and content.</t>
  </si>
  <si>
    <t>TPDOM</t>
  </si>
  <si>
    <t>Add your domains to Office 365</t>
  </si>
  <si>
    <t>Add and verify your domain in Office 365 - To use your domain name (like contoso.com) with Office 365 email (like rob@contoso.com), you must add and verify it in Office 365. Don't add any more users at this point as you need to work with your FastTrack Engineer to determine the best method for adding users to your tenant. Also, ensure you select the option to edit DNS records yourself. If you allow the wizard to complete DNS entries, undesirable records may be updated in your external DNS.</t>
  </si>
  <si>
    <t>DNS Admin
Tenant Global Admin</t>
  </si>
  <si>
    <t>TPGLA</t>
  </si>
  <si>
    <t>Create user accounts in Office 365 to be used as global admins</t>
  </si>
  <si>
    <t xml:space="preserve">Create user accounts to be used as global admins.
</t>
  </si>
  <si>
    <t>Tenant Global Admin</t>
  </si>
  <si>
    <t>TPAAR</t>
  </si>
  <si>
    <t>Assign admin roles in Office 365</t>
  </si>
  <si>
    <t>Office 365 comes with a set of admin roles that you can assign to users in your organization. Each admin role maps to common business functions and gives those people permissions to do specific tasks the Office 365 admin center. 
For a list of admin roles and what they can do in Office 365, see the About Office 365 admin roles link on the page provided with this task.</t>
  </si>
  <si>
    <t>Tenant - Task TPGLA</t>
  </si>
  <si>
    <t>TPMFA</t>
  </si>
  <si>
    <t>Protect your Office 365 global admin accounts </t>
  </si>
  <si>
    <t>Protect your Office 365 environment and your global admins. Azure Multi-Factor Authentication is a method of verifying your identity that requires the use of more than just a username and password. Using MFA for Office 365, users are required to acknowledge a phone call, text message, or app notification on their smart phones after correctly entering their passwords. They can sign in only after this second authentication factor has been satisfied. Note: Not all services or versions of PowerShell support MFA.</t>
  </si>
  <si>
    <t>TPGEO</t>
  </si>
  <si>
    <t>Purchase Multi-Geo SKU for EXO or SPO if required</t>
  </si>
  <si>
    <t xml:space="preserve">Work With your Account team to purchase and add the Multi-Geo capabilities in office 365 Service Plan (If required). This will get your tenant enabled and satellite geos added. </t>
  </si>
  <si>
    <t>TPSEC</t>
  </si>
  <si>
    <t>Security best practices - Office 365 Secure Score</t>
  </si>
  <si>
    <t xml:space="preserve">Minimize the potential of a data breach or a compromised account by following these recommended best practices. </t>
  </si>
  <si>
    <t>TPTIP</t>
  </si>
  <si>
    <t xml:space="preserve">FastTrack blog - FastTrack tips </t>
  </si>
  <si>
    <t xml:space="preserve">Use the FastTrack blog for tips on best usage. </t>
  </si>
  <si>
    <t>CLI</t>
  </si>
  <si>
    <t>Client readiness</t>
  </si>
  <si>
    <t>System requirements for Office 365</t>
  </si>
  <si>
    <t>Confirm your operating systems (OSs) and browsers work with Office 365 - Be sure you're using the latest desktop OSs and browsers with Office 365 and have updated them with the latest service packs. For PC OSs, Windows 10, Windows 8.1, Windows 8, Windows 7 Service Pack 1, Windows 2016 Server, Windows Server 2012 R2, Windows Server 2012, or Windows Server 2008 R2 is currently required. For Mac, Mac OS X 10.10 is currently required. For the best experience, use the latest version of any OS. Office 365 is also designed to work with the current or immediately previous version of Internet Explorer and the current version of Microsoft Edge, Safari, Chrome, or Firefox. Learn more at System requirements for Office.</t>
  </si>
  <si>
    <t>Desktop Services</t>
  </si>
  <si>
    <t>CLIUP</t>
  </si>
  <si>
    <t>Office client requirements</t>
  </si>
  <si>
    <t xml:space="preserve">Office 365 works with any version of Outlook that's currently supported, including Outlook 2016, Outlook 2013, and Outlook 2011 for Mac. For previous versions of Outlook, only those that have extended support will continue to work with Office 365 (although with reduced functionality). Learn more at Outlook Updates.
</t>
  </si>
  <si>
    <t>OMDEV</t>
  </si>
  <si>
    <t>System requirements for Mobile devices using Office 365 including Outlook</t>
  </si>
  <si>
    <t>Confirm your mobile device operating systems (OSs) and browsers work with Office 365. For the best experience, use the latest version of IOS or Android OS. Learn more at System requirements for Office.</t>
  </si>
  <si>
    <t>OPTIONAL</t>
  </si>
  <si>
    <t>Desktop / Client Services</t>
  </si>
  <si>
    <t>OMDEP</t>
  </si>
  <si>
    <t>Deploy Outlook Mobile and Optimization</t>
  </si>
  <si>
    <t>The Outlook app is a user-friendly email client that enables users with Windows, iOS, and Android phones and devices to connect to their email accounts, calendars, and files from anywhere. You can also download the Word, Excel, and PowerPoint apps to open your email attachments on the go. Stay productive with the familiar look and feel of Office, including an intuitive touch experience designed for mobile devices.</t>
  </si>
  <si>
    <t>CL2020</t>
  </si>
  <si>
    <t>CLWIN</t>
  </si>
  <si>
    <t>Changes to Office and Windows servicing and support</t>
  </si>
  <si>
    <t>Delivering a secure and productive modern workplace is a top priority for many of our commercial customers, and we’re committed to help. Last July, we took a big step forward in this journey with the introduction of Microsoft 365, a new product suite that brings together Office 365, Windows 10, and Enterprise Mobility + Security (EMS). Many customers are in the process of moving to one or more of these products, and they’ve asked us to clarify a few key points to help them with their upgrades. Today – two years before the end of extended support for Windows 7 and Office 2010 (January and October 2020, respectively) – we’re announcing servicing extensions for Windows 10, changes to the Office 365 ProPlus system requirements, and new details on the next perpetual release of Office and Long-Term Servicing Channel (LTSC) release of Windows.</t>
  </si>
  <si>
    <t>NET</t>
  </si>
  <si>
    <t>Networking</t>
  </si>
  <si>
    <t>NTIPS</t>
  </si>
  <si>
    <t>Office 365 URLs and IP address ranges (ports and protocols)</t>
  </si>
  <si>
    <t>Review endpoints to include in your firewall outbound allow list - If your organization restricts computers on your network from connecting to the internet, you'll need to understand the endpoints (like fully qualified domain names (FQDNs), ports, URLs, and IPv4 and IPv6 address ranges) that you should include in your outbound allow lists to ensure your computers can successfully use Office 365 services. Learn more at Office 365 URLs and IP address ranges. Note: IPs on this page are subject to change. Be sure to subscribe to the RSS feed at the top of the page to keep up to date with potential IP changes from Microsoft.</t>
  </si>
  <si>
    <t>Firewall Admin</t>
  </si>
  <si>
    <t>Plan for network devices that connect to Office 365 services</t>
  </si>
  <si>
    <t>Optimize WAN accelerators and other network devices - If your organization's network uses WAN acceleration and caching devices, you may encounter issues when users access the Office 365 services. For example, Office 365 services encrypt some Office 365 content and the TCP header. Your device may not be able to handle this type of traffic. To avoid network issues, you may need to optimize your network device or devices to ensure that your users have a consistent experience when accessing Office 365. Microsoft doesn't provide first-party technical customer support for the integration and use of WAN devices with Office 365. Contact your appliance provider for optimization solutions. Learn more at Plan for network devices that connect to Office 365 services.</t>
  </si>
  <si>
    <t>NTOBP</t>
  </si>
  <si>
    <t>Best practices for network planning and improving migration performance for Office 365</t>
  </si>
  <si>
    <t>Review network best practices for Office 365 - Microsoft offers tips on using Office 365 on a slow network, improving mail migration performance, properly sizing proxy and firewall devices, and more. Learn more at Network and migration planning for Office 365.</t>
  </si>
  <si>
    <t>NAT support with Office 365</t>
  </si>
  <si>
    <t>Calculate the number of clients to use per IP address - It's important to understand Network Address Translation (NAT) support with Office 365 and how it impacts the number of users and client devices you can serve with an IP address. For instance, Outlook may open eight or more connections (in situations where there are add-ins, shared calendars, mailboxes, and so on). Because there is a maximum of 64,000 ports available on a Windows-based NAT device, there can be a maximum of 4,000 users behind an IP address before the ports are exhausted. You'll want to calculate the maximum supported devices behind a single IP address prior to deploying Office 365. Learn more at NAT support with Office 365.</t>
  </si>
  <si>
    <t>IDS</t>
  </si>
  <si>
    <t>IDUSR</t>
  </si>
  <si>
    <t>Add your users and domain to Office 365 if using cloud identities</t>
  </si>
  <si>
    <t>Add and verify your domain in Office 365 - To use your domain name (like contoso.com) with Office 365 email (like rob@contoso.com), you must add and verify it in Office 365. See Add users individually or in bulk to Office 365 - Admin Help.</t>
  </si>
  <si>
    <t>Global Admin</t>
  </si>
  <si>
    <t>IDINF</t>
  </si>
  <si>
    <t>Install and run the Office 365 IdFix tool</t>
  </si>
  <si>
    <t>Install and run the Office 365 IdFix tool - Before you set up directory synchronization (DirSync), you'll want to run the IdFix tool. The tool scans your on-premises Active Directory environment and identifies problems that might impact DirSync and slow your migration to Office 365. Learn more at Install and run the Office 365 IdFix tool.</t>
  </si>
  <si>
    <t>Domain Admin</t>
  </si>
  <si>
    <t>Confirm your UPN is publicly available</t>
  </si>
  <si>
    <t>When you sync your on-premises directory with Office 365 you need to have a verified domain in Azure Active Directory (Azure AD). Only the User Principal Names (UPN) that are associated with the on-premises domain are synched. However, any UPN that contains a non-routable domain (for example, billa@contoso.local) will be synched to an .onmicrosoft.com domain (like billa@contoso.onmicrosoft.com). If you currently use a .local domain for your user accounts in Active Directory, we recommend that you change them to use a verified domain (like billa@contoso.com) in order to properly sync with your Office 365 domain.</t>
  </si>
  <si>
    <t>IDFOR</t>
  </si>
  <si>
    <t>Plan for multi-forest synchronization</t>
  </si>
  <si>
    <t>Learn more at Topologies for Azure AD Connect for various on-premises and Azure Active Directory (Azure AD) topologies that use Azure AD Connect sync as the key integration solution. This article includes both supported and unsupported configurations.</t>
  </si>
  <si>
    <t>IDSSA</t>
  </si>
  <si>
    <t>Plan your sourceAnchor attribute (immutable)</t>
  </si>
  <si>
    <r>
      <t xml:space="preserve">The </t>
    </r>
    <r>
      <rPr>
        <i/>
        <sz val="12"/>
        <color theme="1"/>
        <rFont val="Segoe UI"/>
        <family val="2"/>
      </rPr>
      <t>sourceAnchor</t>
    </r>
    <r>
      <rPr>
        <sz val="12"/>
        <color theme="1"/>
        <rFont val="Segoe UI"/>
        <family val="2"/>
      </rPr>
      <t xml:space="preserve"> attribute is defined as an attribute immutable during the lifetime of an object. It uniquely identifies an object as being the same object on-premises and in Azure Active Directory (Azure AD). The attribute is also called </t>
    </r>
    <r>
      <rPr>
        <i/>
        <sz val="12"/>
        <color theme="1"/>
        <rFont val="Segoe UI"/>
        <family val="2"/>
      </rPr>
      <t xml:space="preserve">immutableId </t>
    </r>
    <r>
      <rPr>
        <sz val="12"/>
        <color theme="1"/>
        <rFont val="Segoe UI"/>
        <family val="2"/>
      </rPr>
      <t>and the two names are used interchangeably. Since this attribute’s value can't be changed after it's been set, it's important to pick a design that supports your scenario.</t>
    </r>
  </si>
  <si>
    <t>Integrating your on-premises identities with Azure Active Directory</t>
  </si>
  <si>
    <t>Learn about Azure Active Directory Connect -  Azure Active Directory (Azure AD) Connect integrates your on-premises identity system, like Active Directory, with Azure AD and connects your users to Office 365, Azure, and thousands of software-as-a-service (SaaS) applications. For installation guidance, see Integrate your on-premises identities with Azure Active Directory.</t>
  </si>
  <si>
    <t>AZCNV</t>
  </si>
  <si>
    <t>Confirm you're on the current version of Azure Active Directory Connect (If already installed)</t>
  </si>
  <si>
    <t>The Azure Active Directory (Azure AD) team regularly updates Azure AD Connect with new features and functionality. Not all additions are applicable to all audiences.</t>
  </si>
  <si>
    <t>Update UPN prefix and suffix for users that will be synched to Office 365 and prepare to provision your users through directory synchronization</t>
  </si>
  <si>
    <t>Directory synchronization: Review your UPNs and other Active Directory attributes - Your Active Directory environment must be properly configured for directory synchronization with Office 365. In particular, the userPrincipalName (UPN) attribute, also known as a user logon name, must be set up for each user in a specific way. When synchronizing user accounts from your on-premises Active Directory to Azure Active Directory (Azure AD), the UPN must include a publicly routable domain after the @ character. If the UPN has a suffix that's not routable (for example, user@contoso.local or user@contoso.intranet), the IdFix tool will catch this issue with a "topleveldomain" error.
Scripts to aid the on-premises update of UPNs are available upon request.</t>
  </si>
  <si>
    <t>IDIDF</t>
  </si>
  <si>
    <t>Prerequisites for Azure Active Directory Connect (server setup)</t>
  </si>
  <si>
    <t xml:space="preserve"> - Azure Active Directory (Azure AD) Connect can't be installed on Small Business Server or Windows Server Essentials. The server must be using Windows Server standard or better.
 - The Azure AD Connect server must have a full graphic user interface (GUI) installed. Installing on a server core isn't supported.
 - Azure AD Connect must be installed on Windows Server 2008 onward. This server may be a domain controller or a member server when using express settings. If you use custom settings, the server can also be stand-alone and doesn't need to be joined to a domain.
 - If you install Azure AD Connect on Windows Server 2008, be sure to apply the latest hotfixes from Windows Update. The installation won't run with an unpatched server.
 - If you plan to use the feature password synchronization, the Azure AD Connect server must be on Windows Server 2008 R2 SP1 onward.
 - The Azure AD Connect server must have .NET Framework 4.5.1 onward and Microsoft PowerShell 3.0 onward installed.
 - If Active Directory Federation Services (AD FS) is being deployed, the servers where AD FS or Web Application Proxy (WAP) are installed must be Windows Server 2012 R2 onward. Windows Remote Management must be enabled on these servers for remote installation.
 - If AD FS is being deployed, you need SSL certificates.
 - If AD FS is being deployed, you need to configure name resolution.
 - If your global admins have multi-factor authentication (MFA) enabled, then the URL https://secure.aadcdn.microsoftonline-p.com must be in the trusted sites list. You are prompted to add this site to the trusted sites list when you're prompted for an MFA challenge and it hasn't been added previously. You can use Internet Explorer to add it to your trusted sites.
</t>
  </si>
  <si>
    <t>Server admins, Global Admins</t>
  </si>
  <si>
    <t>TPGLA,IDUPN</t>
  </si>
  <si>
    <t>Install Azure Active Directory connect</t>
  </si>
  <si>
    <t>Azure Active Directory (Azure AD) Connect has two installation types for new installation: Express and customized. This article helps you to decide which option to use during installation.</t>
  </si>
  <si>
    <t>IDSQL</t>
  </si>
  <si>
    <t>Custom installation of Azure Active Directory Connect (full version of SQL Server for directory synchronization if required)</t>
  </si>
  <si>
    <t>Azure Active Directory (Azure AD) Connect requires a SQL Server database to store identity data. By default, a SQL Server 2012 Express LocalDB (a light version of SQL Server Express) is installed and the service account for the service is created on the local machine. SQL Server Express has a 10 GB size limit that enables you to manage approximately 100,000 objects. If you need to manage a greater volume of directory objects, you need to point the installation wizard to a version of SQL Server that supports a greater volume.
If you use a separate SQL Server, these requirements apply:
 - Azure AD Connect supports all flavors of SQL Server from SQL Server 2008 (with the latest service pack) to SQL Server 2016. Azure SQL Database is not supported as a database.
 - You must use a case-insensitive SQL collation. These collations are identified with a _CI_ in their name. It's not supported to use a case-sensitive collation, identified by _CS_ in their name.
 - You can only have one sync engine per SQL instance. It's not supported to share a SQL instance with Forefront Identity Manage (FIM) or Microsoft Identity Manager (MIM) sync, directory synchronization (DirSync), or Azure AD sync.</t>
  </si>
  <si>
    <t>SQL Admin, Domain Admin</t>
  </si>
  <si>
    <t>Tenant - Task TPGLA, Identity - Task IDUPN</t>
  </si>
  <si>
    <t>IDSSO</t>
  </si>
  <si>
    <t>IDPTA</t>
  </si>
  <si>
    <t>Pass-through Authentication</t>
  </si>
  <si>
    <t>IDALT</t>
  </si>
  <si>
    <t>Configuring Alternate ID logon</t>
  </si>
  <si>
    <t>The FastTrack Delivery team doesn't support the configuration of Alternate ID. While some companies may have a valid business case for this implementation, we strongly recommended you update your User Principal Name (UPN) or SIP and Primary SMTP to match. However, if this is impossible in your situation, see Configuring Alternate Login ID for details on implementing an Alternate ID. FastTrack delivery can continue to support the rest of your implementation after your identities have been synchronized.</t>
  </si>
  <si>
    <t>IDMA</t>
  </si>
  <si>
    <t>Modern authentication</t>
  </si>
  <si>
    <t>Modern authentication brings Active Directory Authentication Library (ADAL)-based sign-in to Office client apps across platforms. This enables sign-in features such as Multi-Factor Authentication (MFA), SAML-based third-party Identity Providers with Office client applications, smart card and certificate-based authentication, and it removes the need for Outlook to use the basic authentication protocol.</t>
  </si>
  <si>
    <t>IDMFA</t>
  </si>
  <si>
    <t>Set up MFA for Office 365 users</t>
  </si>
  <si>
    <t>Azure Multi-Factor Authentication is a method of verifying who you are that requires the use of more than just a username and password. Using MFA for Office 365, users are required to acknowledge a phone call, text message, or app notification on their smart phones after correctly entering their passwords. They can sign in only after this second authentication factor has been satisfied. If they have Enterprise Mobility + Security (EMS), they need to configure MFA through Azure Active Directory (Azure AD) using conditional access. This allows them to control all software-as-a-service (SaaS) apps and Azure.</t>
  </si>
  <si>
    <t>LOW</t>
  </si>
  <si>
    <t xml:space="preserve">Identity - Task IDUSR or AZCON
</t>
  </si>
  <si>
    <t>IDGEOEXO</t>
  </si>
  <si>
    <t xml:space="preserve">If using multi-geo for Exchange mailboxes, set PDL attributes for user location </t>
  </si>
  <si>
    <t xml:space="preserve">Multi-geo capabilities in Office 365 enable a single tenant to span multiple geographic locations (multi-geo). When multi-geo is enabled, customers can select the location of Exchange Online mailbox content (data at rest) on a per-user basis. 
Once the tenant is enabled for multi-geo, the tenant admin can set the preferred data location (PDL) for each object in Azure Active Directory (Azure AD). </t>
  </si>
  <si>
    <t>IDGEOSPO</t>
  </si>
  <si>
    <t>If using multi-geo for SharePoint Online or OneDrive, set PDL attributes for user location</t>
  </si>
  <si>
    <t xml:space="preserve">With multi-geo capabilities in OneDrive and SharePoint Online, your organization can expand its Office 365 presence to multiple geographic regions and countries within your existing tenant. With OneDrive multi-geo, you can provision and store data at rest in the locations that you've chosen to meet data residency requirements while providing a global roll out of modern productivity experiences to your workforce.
Once the tenant is enabled for multi-geo, the tenant admin can set the preferred data location (PDL) for each object in Azure Active Directory (Azure AD). </t>
  </si>
  <si>
    <t>Attributes that are synched with Azure Active Directory Connect</t>
  </si>
  <si>
    <t>Learn more at Azure AD Connect sync: Attributes synchronized to Azure Active Directory for a list of all attributes that are synched with Azure Active Directory (Azure AD) Connect.</t>
  </si>
  <si>
    <t>ADF</t>
  </si>
  <si>
    <t>Active Directory Federation Services (AD FS)</t>
  </si>
  <si>
    <t>The ADFS service is not required.  No service specific deployment guidance will be provided.</t>
  </si>
  <si>
    <t>ADFSP</t>
  </si>
  <si>
    <t>Plan your Active Directory Federation Services deployment</t>
  </si>
  <si>
    <t>Deploy Active Directory Federation Services (AD FS) federation and proxy servers - You can set up an identity federation solution to provide your Active Directory users with single sign-on (SSO) experience in Office 365. To set up an AD FS solution, you'll need to deploy two federation servers and two federation proxy servers and maintain these servers. Learn more at Plan your AD FS deployment.</t>
  </si>
  <si>
    <t>Not Assigned</t>
  </si>
  <si>
    <t>ADCER</t>
  </si>
  <si>
    <t>Active Directory Federation Services requirements (including certificates)</t>
  </si>
  <si>
    <t>Learn about Active Directory Federation Services (AD FS) certificates - Certificates play the most critical role in securing communications between federation servers, Web Application Proxy (WAP) servers, federation server proxies, the Office 365 service, and web clients. The requirements for certificates vary, depending on whether you're setting up a federation server, a WAP server, or federation server proxy. Learn more at AD FS Requirements.</t>
  </si>
  <si>
    <t>ADFS - Task ADFSP</t>
  </si>
  <si>
    <t>ADUPG</t>
  </si>
  <si>
    <t>Upgrade to Active Directory Federation Services 3.0 (at a minimum) and set up password change options</t>
  </si>
  <si>
    <t xml:space="preserve">Upgrade to Active Directory Federation Services (AD FS) 3.0 - When deploying AD FS for use with Office 365, you should upgrade to AD FS 3.0 at a minimum (Windows Server 2012 R2). AD FS 3.0 introduces Web Application Proxy (WAP) and other significant features, like the ability to set up password change options. </t>
  </si>
  <si>
    <t>ADCLA</t>
  </si>
  <si>
    <t>Create a cloud-only admin user</t>
  </si>
  <si>
    <t xml:space="preserve">Create an Office 365 cloud-only admin user - When using Active Directory Federation Services (AD FS) with Office 365, be sure to add at least one cloud-only user in Office 365 and assign that user the global admin role. This enables your organization to access your Office 365 environment in the event your AD FS farm or network fails. </t>
  </si>
  <si>
    <t>None</t>
  </si>
  <si>
    <t>ADDEP</t>
  </si>
  <si>
    <t>Deploy  your Active Directory Federation Services and Web Application Proxy using Azure Active Directory Connect</t>
  </si>
  <si>
    <t>Configuring Active Directory Federation Services (AD FS) with Azure Active Directory (Azure AD) Connect is simple with just a few clicks. The following is required before the configuration.
A Windows Server 2012 R2 server for the federation server with remote management enabled.
A Windows Server 2012 R2 server for the Web Application Proxy (WAP) server with remote management enabled.
An SSL certificate for the federation service name you intend to use (for example sts.contoso.com).</t>
  </si>
  <si>
    <t>ADFS - Task ADCER and ADCLA</t>
  </si>
  <si>
    <t>ADSER</t>
  </si>
  <si>
    <t>Deploy your federation server farm on Windows Server (including Web Application Proxy)</t>
  </si>
  <si>
    <t>Review deployment tasks for deploying your federation server farm - It's important to plan your Active Directory Federation Services (AD FS) proxy or Web Application Proxy (WAP) server deployment for a Microsoft cloud service like Office 365. Be sure to use the Remote Connectivity Analyzer tool to help you troubleshoot any single sign-on (SSO) issues and authentication failures. When a test fails, many of the error messages include troubleshooting tips to assist in correcting the problem. In particular, test connectivity under Office 365 Single Sign-On Test after you establish federation with Office 365. Learn more at Windows Server 2016 and 2012 R2 AD FS Deployment Guide.</t>
  </si>
  <si>
    <t>ADSQL</t>
  </si>
  <si>
    <t>Optional (advanced configuration): Federation server farm using SQL Server</t>
  </si>
  <si>
    <t>Learn about deploying Active Directory Federation Services (AD FS) with a SQL Server database - AD FS supports either Windows Internal Database (WID) or a SQL Server database to store the AD FS configuration data used by the federation service. Deploying SQL Server is an advanced AD FS deployment topology option that has certain benefits over WID. Learn more at Federation Server Farm Using SQL Server.</t>
  </si>
  <si>
    <t>ADSEC</t>
  </si>
  <si>
    <t>Best practices for securing Active Directory Federation Services</t>
  </si>
  <si>
    <t>This document provides best practices for the secure planning and deployment of Active Directory Federation Services (AD FS) and Web Application Proxy (WAP). It contains information about the default behaviors of these components and recommendations for additional security configurations for an organization with specific use cases and security requirements.</t>
  </si>
  <si>
    <t>ADCUS</t>
  </si>
  <si>
    <t>Optional: Customizing the Active Directory Federation Services sign-in page</t>
  </si>
  <si>
    <t>Customize the Active Directory Federation Services (AD FS) sign-in pages - AD FS provides Windows PowerShell cmdlets for admins to customize standard elements for common scenarios. In addition, all of the customizations are stored in the AD FS configuration store that is commonly shared across the AD FS service. As a result, you only have to do this task one time for the AD FS service and don't need to repeat this task for every node in the AD FS farm. Learn more at AD FS user sign-in customization.</t>
  </si>
  <si>
    <t>ADFS - Task ADDEP or ADSER</t>
  </si>
  <si>
    <t>ACHMON</t>
  </si>
  <si>
    <t>Monitor your on-premises identity infrastructure and synchronization services in the cloud</t>
  </si>
  <si>
    <t>Azure Active Directory (Azure AD) Connect Health helps you monitor and gain insights into your on-premises identity infrastructure and synchronization services. It enables you to maintain a reliable connection to Office 365 and Microsoft Online Services by providing monitoring capabilities for your key identity components, like Active Directory Federation Services (AD FS) servers, Azure AD Connect servers (also known as Sync Engine), and Active Directory domain controllers. It also makes the key data points about these components easily accessible so that you can get usage and other important insights to make informed decisions.</t>
  </si>
  <si>
    <t>ACREQ</t>
  </si>
  <si>
    <t>Azure Active Directory Connect Health requirements</t>
  </si>
  <si>
    <t>Azure Active Directory (Azure AD) Connect Health helps you monitor and gain insights into your on-premises identity infrastructure and synchronization services available through Azure AD Connect. It offers you the ability to view alerts, performance, usage patterns, configuration settings, and enables you to maintain a reliable connection to Office 365. This is done using an agent that's installed on the targeted servers. Learn more at Azure Active Directory Connect Health Requirements.</t>
  </si>
  <si>
    <t>ACHINS</t>
  </si>
  <si>
    <t>Azure Active Directory Connect Health Agents installation (Azure Active Directory Connect, Active Directory Federation Services, Active Directory Domain Services)</t>
  </si>
  <si>
    <t xml:space="preserve">This article walks you through installing and configuring the Azure Active Directory (Azure AD) Connect Health Agents. </t>
  </si>
  <si>
    <t>Server admins, Tenant Global Admin</t>
  </si>
  <si>
    <t>ACAFS</t>
  </si>
  <si>
    <t>Enable Active Directory Federation Services auditing on Active Directory Federation Services servers (if not already enabled)</t>
  </si>
  <si>
    <t>Server Admin</t>
  </si>
  <si>
    <t>ACINF</t>
  </si>
  <si>
    <t>Configure Azure Active Directory Connect Health Agents to use HTTP Proxy</t>
  </si>
  <si>
    <t>Learn more at Configure Azure AD Connect Health Agents to use HTTP Proxy.</t>
  </si>
  <si>
    <t>The Office 365 ProPlus service is set to "Do Not Deploy". No service-specific deployment guidance will be provided.</t>
  </si>
  <si>
    <t>OPREQ</t>
  </si>
  <si>
    <t xml:space="preserve">Office 365 ProPlus system requirements </t>
  </si>
  <si>
    <t>When you choose a product suite or individual program to deploy, evaluate the computers before you deploy any software to make sure that they meet the minimum OS requirements.</t>
  </si>
  <si>
    <t>Client Admin</t>
  </si>
  <si>
    <t>OPDEP</t>
  </si>
  <si>
    <t>Determine the deployment method to use for Office  ProPlus</t>
  </si>
  <si>
    <t>There are two basic ways that you can deploy Office 365 ProPlus in your organization:
A. Have users install Office 365 ProPlus directly from the Office 365 portal.
B. Download the Office 365 ProPlus software to your local network and then deploy it to your users.                                                                                         Learn more at Choose how to deploy Office 365 ProPlus.</t>
  </si>
  <si>
    <t>OPLIC</t>
  </si>
  <si>
    <t>Confirm licensing and activation in Office 365 ProPlus</t>
  </si>
  <si>
    <t>The number of available licenses available for Office 365 ProPlus depends on your organization’s Office 365 subscription level. To assign a license to a user, you select a check box on the licenses page for the user’s account for the workload you want them to have access to.
Each user can install Office 365 ProPlus on up to five computers. Each installation is activated and kept activated automatically by cloud-based services associated with Office 365. This means you don't have to keep track of product keys. It also means you don't have to figure out how to use other activation methods such as Key Management Service (KMS) or Multiple Activation Key (MAK). All you have to do is make sure you purchase enough licenses, keep your Office 365 subscription current, and make sure your users can connect to Office Licensing Service using the internet at least once every 30 days.</t>
  </si>
  <si>
    <t>Office 365 Global Admin</t>
  </si>
  <si>
    <t>OPMSI</t>
  </si>
  <si>
    <t>Remove existing MSI versions of Office when upgrading to OPP</t>
  </si>
  <si>
    <t xml:space="preserve">We recommend that you uninstall any previous versions of Office before installing Office 365 ProPlus. To help you uninstall versions of Office that use Windows Installer (MSI) as the installation technology, you can use the Office Deployment Tool and specify the RemoveMSI element in your configuration.xml file. </t>
  </si>
  <si>
    <t>OPPOR</t>
  </si>
  <si>
    <t>Install Office 365 ProPlus from the Office 365 portal</t>
  </si>
  <si>
    <t>Users sign in to Office 365 and then browse to the software page. Users can then select whether to install the 32-bit or 64-bit version of Office 365 ProPlus and which language they want to install. Learn more at Install Office applications.</t>
  </si>
  <si>
    <t>End Users 
(must be Local Admins)</t>
  </si>
  <si>
    <t>OPODT</t>
  </si>
  <si>
    <t>Install Office 365 ProPlus using the Office 2016 Deployment Tool</t>
  </si>
  <si>
    <t>This article gives step-by-step instructions for how to use the Office 2016 Deployment Tool (ODT) to deploy Office 365 ProPlus to client devices from a shared folder on your network. As part of this deployment, we will install multiple languages, use two update channels for Office, and exclude an Office application.</t>
  </si>
  <si>
    <t>OPUDT</t>
  </si>
  <si>
    <t>Overview of the update channels for Office 365 ProPlus</t>
  </si>
  <si>
    <t>To have more control over how often your users get new Office 365 ProPlus features, Microsoft provides you with three options (called update channels) to control how often Office 365 ProPlus is updated with new features. There are three channels available to you, Current Channel, Deferred Channel, and First Release for Deferred Channel. Learn more at Overview of update channels for Office 365 ProPlus.</t>
  </si>
  <si>
    <t>OPLAG</t>
  </si>
  <si>
    <t>Plan for multilanguage deployment of Click-to-Run-based Office installations</t>
  </si>
  <si>
    <t>Information on planning the deployment of other languages for Office 365 ProPlus.</t>
  </si>
  <si>
    <t>OPSHA</t>
  </si>
  <si>
    <t>Shared computer activation for Office 365 ProPlus</t>
  </si>
  <si>
    <t>Shared computer activation lets you to deploy Office 365 ProPlus to a computer in your organization that is accessed by multiple users. Here are some examples of supported scenarios for using shared computer activation:
Three workers at a factory share a computer, each worker using Office on that computer during their eight-hour shift.
Fifteen nurses at a hospital use Office on five different computers throughout the day.
Five employees connect remotely to the same computer to run Office.
Multiple employees use Office on a computer that's located in a conference room or some other public space in the company</t>
  </si>
  <si>
    <t>OPRDS</t>
  </si>
  <si>
    <t>Deploy Office 365 ProPlus by using Remote Desktop Services</t>
  </si>
  <si>
    <t>If you use Remote Desktop Services (RDS) to provide shared computers to users in your organization, you can install Office 365 ProPlus on those computers. However, you need to use the Office 2016 Deployment Tool (ODT) and enable shared computer activation to do the installation.</t>
  </si>
  <si>
    <t xml:space="preserve">Client Admin, Server Admin
</t>
  </si>
  <si>
    <t>OPSCCM</t>
  </si>
  <si>
    <t>Upgrade System Center Configuration Manager</t>
  </si>
  <si>
    <t xml:space="preserve">It is recommended to be running the current branch of System Center Configuration Manager. You can run an in-place upgrade to upgrade to System Center Configuration Manager from a site and hierarchy that runs System Center 2012 Configuration Manager. 
Before upgrading from System Center 2012 Configuration Manager, you must prepare sites which requires you to remove specific configurations that can prevent a successful upgrade, and then follow the upgrade sequence when more than a single site is involved. </t>
  </si>
  <si>
    <t>System Center Config Mgr Admin</t>
  </si>
  <si>
    <t>OPSCM</t>
  </si>
  <si>
    <t>Deploy Office 365 ProPlus with System Center Configuration Manager</t>
  </si>
  <si>
    <t>If you use System Center Configuration Manager to deploy software like Office to users and computers in your organization, you can also use that existing Configuration Manager environment to deploy Office 365 ProPlus. By using Configuration Manager, you can control which users and computers get Office 365 ProPlus, where they get the installation files from, and when the Office 365 ProPlus installation occurs. For example, you can control network bandwidth usage by placing the Office 365 ProPlus installation files on a distribution point within your organization's network instead of having users install Office 365 ProPlus directly from the internet. However, even if you're installing Office 365 ProPlus from a location within your network, the computer where Office 365 ProPlus is installed still needs access to the internet to be able to activate Office 365 ProPlus.</t>
  </si>
  <si>
    <t>Server Admin, Client Admin</t>
  </si>
  <si>
    <t>OSCCM</t>
  </si>
  <si>
    <t>Manage updates to Office 365 ProPlus with System Center Configuration Manager</t>
  </si>
  <si>
    <t>System Center Configuration Manager 1602 onward has the ability to manage updates to Office 365 ProPlus once the XML file has been configured properly. Learn more at Manage updates to Office 365 ProPlus with System Center Configuration Manager.</t>
  </si>
  <si>
    <t>Office ProPlus - Task OPSCM</t>
  </si>
  <si>
    <t>OPCTR</t>
  </si>
  <si>
    <t>Office Click-To-Run configuration XML editor</t>
  </si>
  <si>
    <t>The Office 2016 Deployment Tool (ODT) allows an admin to customize and manage Office 2016 Click-to-Run deployments. This tool helps admins  manage installations sources, product and language combinations, and deployment configuration options for Office Click-to-Run.</t>
  </si>
  <si>
    <t>OPGUD</t>
  </si>
  <si>
    <t>Office 2016 deployment guides for admins</t>
  </si>
  <si>
    <t>This guide is intended to help admins and other IT Pros plan, implement, and manage deployments of Office 2016 in their organizations.
This guide covers the following areas:
- What's new for admins in Office 2016 
- Changes in Office 2016 
- End user resources for learning about Office 2016 
- Compatibility and telemetry in Office 2016
- Secure and control access to Office 2016</t>
  </si>
  <si>
    <t xml:space="preserve">Client Admin
</t>
  </si>
  <si>
    <t>OPGUM</t>
  </si>
  <si>
    <t>Office 2016 deployment guides for admins (Mac)</t>
  </si>
  <si>
    <t>Provides admins with links to information about how to deploy Office 2016, Office 365 ProPlus, and Office 2016 for Mac to users in their organizations.</t>
  </si>
  <si>
    <t>OPUMAC</t>
  </si>
  <si>
    <t>Deploy updates for Office for Mac</t>
  </si>
  <si>
    <t>Microsoft regularly publishes software updates to improve performance or security, and for Office 365 users, to update features.
As an admin, you can choose how to download and install updates for Office for Mac for your organization. You can do either of the following:
Configure Office for Mac to download updates automatically to users' computers, and then have the users install the updates themselves.
Manually download updates to your local network, and then use your software distribution tools to deploy updates to the Macs in your organization.</t>
  </si>
  <si>
    <t>OPVAP</t>
  </si>
  <si>
    <t>Side-by-side Installations with Visio 2016 and Project 2016</t>
  </si>
  <si>
    <t>Outlines supported scenarios for installing the Office 365 ProPlus Click-to-Run version alongside stand-alone installs of Visio and Project.</t>
  </si>
  <si>
    <t>OPPVP</t>
  </si>
  <si>
    <t>Office Click-to-Run Perpetual release for Project 2016 and Visio 2016</t>
  </si>
  <si>
    <t>A customer has purchased volume-licensed perpetual copies of Project 2016 and Visio 2016. While migrating the enterprise to Office 365 ProPlus  they discover that Office 365 ProPlus (which uses Click-to-Run) can't be installed side-by-side with Project 2016 and Visio 2016 which are Microsoft Installer- (MSI) based. This prevents customers from upgrading their versions of Project and Visio to 2016.</t>
  </si>
  <si>
    <t>OPSBS</t>
  </si>
  <si>
    <t>Run Office 2016 alongside an earlier version of Office</t>
  </si>
  <si>
    <t>Outlines supported scenarios for installing the Office 365 ProPlus Click-to-Run version alongside different versions of Office Microsoft Installer (MSI) versions.</t>
  </si>
  <si>
    <t>OPRTK</t>
  </si>
  <si>
    <t>Use the Readiness Toolkit to assess application compatibility for Office 365 ProPlus</t>
  </si>
  <si>
    <t>The Readiness Toolkit for Office add-ins and Microsoft Visual Basic for Applications (VBA) can help you identify compatibility issues with your  VBA macros and add-ins that you use with Office. The Readiness Toolkit includes the Readiness Report Creator, which creates an Excel report with VBA macro compatibility and add-in readiness information to help your organization assess its readiness to move to Office 365 ProPlus.</t>
  </si>
  <si>
    <t>APP</t>
  </si>
  <si>
    <t>Desktop App Assure</t>
  </si>
  <si>
    <t>What is Desktop App Assure?</t>
  </si>
  <si>
    <t>The FastTrack Center Benefit for Windows 10 provides access to Desktop App Assure – a new service designed to address issues with Windows 10 and Office 365 ProPlus app compatibility. When you request the Desktop App Assure service, a FastTrack Specialist works with you throughout your migration to Windows 10 and Office 365 ProPlus and when you consume feature updates.</t>
  </si>
  <si>
    <t>When you purchase any of the Windows 10 or Microsoft 365 services (as detailed in Eligible Services and Plans), FastTrack Specialists provide advisory and remediation guidance if you encounter app compatibility issues as you deploy to Windows 10 and Office 365 ProPlus and stay up-to-date at no additional cost (with an eligible subscription).
To get help, complete the Desktop App Assure service request.</t>
  </si>
  <si>
    <t>365C</t>
  </si>
  <si>
    <t>Microsoft 365 - Core</t>
  </si>
  <si>
    <t>The Microsoft 365 service is set to "Do Not Deploy". No service-specific deployment guidance will be provided.</t>
  </si>
  <si>
    <t>365CWS</t>
  </si>
  <si>
    <t xml:space="preserve">Review Windows as a Service </t>
  </si>
  <si>
    <t xml:space="preserve">Review Windows as a Service - Windows 10 introduced the concept of Windows-as-a-Service, which changes the frequency and style of updates to Windows. Instead of new versions being released every 3-5 years, a more incremental model is used where two smaller updates (Feature Updates) are released yearly. </t>
  </si>
  <si>
    <t>365CRP</t>
  </si>
  <si>
    <t>Deployment ring planning</t>
  </si>
  <si>
    <t>Deployment rings are a method used to separate machines into a deployment timeline.</t>
  </si>
  <si>
    <t>365CLIC</t>
  </si>
  <si>
    <t>Deploy Windows 10 Enterprise licenses</t>
  </si>
  <si>
    <t>How to deploy Windows 10 Enterprise E3 or E5 licenses with Windows 10 Enterprise Subscription Activation or Windows 10 Enterprise E3 in Cloud Solution Provider (CSP) and Azure Active Directory (Azure AD).</t>
  </si>
  <si>
    <t>365CRUFB</t>
  </si>
  <si>
    <t>Review Windows Update for Business</t>
  </si>
  <si>
    <t xml:space="preserve">Note: Windows Update for Business enables IT admins to keep Windows 10 devices up to date with no additional infrastructure. Specifically, Windows Update for Business allows for the creation of deployment ring, where admins can specify which devices go first in an update wave and which ones will come later (to ensure any quality bars are met). Windows 10 devices managed by Windows Update for Business must have Internet connectivity. </t>
  </si>
  <si>
    <t>365CRDO</t>
  </si>
  <si>
    <t>Review Delivery Optimization download modes</t>
  </si>
  <si>
    <t xml:space="preserve">Note: Windows Update for Business also allows for peer-to-peer delivery for Microsoft updates. The key bandwidth management tool under Windows Update for Business is Delivery Optimization. Delivery Optimization is a cloud-based peer-to-peer distribution method that reduces bandwidth consumption for Windows updates and Microsoft Store apps by downloading from sources other than Microsoft. Delivery Optimization creates a local cache to stores files that it downloads in that cache. </t>
  </si>
  <si>
    <t>365CRUR</t>
  </si>
  <si>
    <t>Review Upgrade Readiness</t>
  </si>
  <si>
    <t xml:space="preserve">Info: With the release of Upgrade Readiness, enterprises now have the tools to plan and manage the upgrade process end-to-end, allowing them to adopt new Windows releases more quickly. </t>
  </si>
  <si>
    <t>365CRUC</t>
  </si>
  <si>
    <t>Review Update Compliance</t>
  </si>
  <si>
    <t>Info: Update Compliance is a powerful set of tools that enable organizations to monitor and track all important aspects of the new servicing strategy from Microsoft: Windows as a Service.</t>
  </si>
  <si>
    <t>365CRDH</t>
  </si>
  <si>
    <t>Review Device Health</t>
  </si>
  <si>
    <t>Info: Device Health is the newest Windows Analytics solution that complements the existing Upgrade Readiness and Update Compliance solutions by providing IT with reports on some common problems end users can experience so they can be proactively remediated. This should help mitigate support calls and improve end-user productivity.</t>
  </si>
  <si>
    <t>365U</t>
  </si>
  <si>
    <t>Microsoft 365 - Windows Update for Business</t>
  </si>
  <si>
    <t>The Microsoft 365 - Windows Update for Business feature isn't required. No service-specific deployment guidance will be provided.</t>
  </si>
  <si>
    <t>365UT</t>
  </si>
  <si>
    <t>Set telemetry level</t>
  </si>
  <si>
    <t>365UI</t>
  </si>
  <si>
    <t>Configure Windows Update for Business</t>
  </si>
  <si>
    <t xml:space="preserve">Before creating policies, you need to create the computer groups that align with your constructed deployment rings.
</t>
  </si>
  <si>
    <t>365UDO</t>
  </si>
  <si>
    <t>Configure Delivery Optimization</t>
  </si>
  <si>
    <t>Note: If you are using Configuration Manager to configure Windows Update for Business, Delivery Optimization must be set with Group Policy.
Action: Set Download Mode in Group Policy in Configuration\Policies\Administrative Templates\Windows Components\Delivery Optimization.</t>
  </si>
  <si>
    <t>365UCM</t>
  </si>
  <si>
    <t>Configure Windows Update for Business using Configuration Manager</t>
  </si>
  <si>
    <t xml:space="preserve">Windows 10 devices managed by Windows Update for Business must have internet connectivity - In Configuration Manager version 1706, you can configure deferral policies for Windows 10 Feature Updates or Quality Updates for Windows 10 devices managed directly by Windows Update for Business. You can manage the deferral policies in the new Windows Update for Business Policies node under Software Library &gt; Windows 10 Servicing.
</t>
  </si>
  <si>
    <t>SCCM Admin</t>
  </si>
  <si>
    <t>365WA</t>
  </si>
  <si>
    <t>Microsoft 365 - Windows Analytics</t>
  </si>
  <si>
    <t>The Microsoft 365 - Windows Analytics feature isn't required. No service-specific deployment guidance will be provided.</t>
  </si>
  <si>
    <t>365WAT</t>
  </si>
  <si>
    <t>365WADS</t>
  </si>
  <si>
    <t>Whitelist endpoints to enable data sharing</t>
  </si>
  <si>
    <t>To enable data sharing, configure your proxy sever to whitelist the required endpoints for Windows Analytics.</t>
  </si>
  <si>
    <t>365WAAUR</t>
  </si>
  <si>
    <t>365WACID</t>
  </si>
  <si>
    <t>Identify your commercial ID</t>
  </si>
  <si>
    <t>Action: Identify and save the unique commercial ID. It's located in Overview&gt;Settings&gt;Connected Sources&gt;Windows Telemetry.</t>
  </si>
  <si>
    <t>Deploy compatability updates</t>
  </si>
  <si>
    <t>365WASCRPT</t>
  </si>
  <si>
    <t>Download the Upgrade Readiness deployment script</t>
  </si>
  <si>
    <t>365WADUR</t>
  </si>
  <si>
    <t>Deploy Upgrade Readiness pilot script</t>
  </si>
  <si>
    <t xml:space="preserve">Note: In the Pilot folder, there are four places to pay close attention to: One is for inserting the commercial ID, and the other three (log storage location, log mode, and Internet Explorer data collection) the global admin must configure. Finally, run the batch file from an elevated command prompt. </t>
  </si>
  <si>
    <t>365WAURCM</t>
  </si>
  <si>
    <t>Integrate Upgrade Readiness with Configuration Manager</t>
  </si>
  <si>
    <t>Note: This step is required to connect Upgrade Readiness to Configuration Manager.
Action: Find your tenant ID and add the App Registration as Contributor.</t>
  </si>
  <si>
    <t>Change Link Only</t>
  </si>
  <si>
    <t>365WAUCOMS</t>
  </si>
  <si>
    <t>365WADHOMS</t>
  </si>
  <si>
    <t>365WAOMSCFG</t>
  </si>
  <si>
    <t>App Readiness for modern desktop</t>
  </si>
  <si>
    <t>365WD</t>
  </si>
  <si>
    <t>Microsoft 365 - Windows Defender</t>
  </si>
  <si>
    <t>The Microsoft 365 - Windows Defender feature isn't required. No service-specific deployment guidance will be provided.</t>
  </si>
  <si>
    <t>365WDEPP</t>
  </si>
  <si>
    <t xml:space="preserve">	Create an Endpoint Protection point site system role on an existing site system server</t>
  </si>
  <si>
    <t>Select Basic when adding the Endpoint Protection point.</t>
  </si>
  <si>
    <t>365WDCA</t>
  </si>
  <si>
    <t>Create Alerts for Endpoint Protection in System Center Configuration Manager</t>
  </si>
  <si>
    <t>Alerts can only be configured per Device Collections.</t>
  </si>
  <si>
    <t>365WDAP</t>
  </si>
  <si>
    <t>Create a new antimalware policy</t>
  </si>
  <si>
    <t>Create a new antimalware policy and deploy to the appropriate device collection.</t>
  </si>
  <si>
    <t>365WDDEP</t>
  </si>
  <si>
    <t>Deploy Endpoint Protection client</t>
  </si>
  <si>
    <t>Install the Endpoint Protection client from a command prompt.</t>
  </si>
  <si>
    <t>365WDCIN</t>
  </si>
  <si>
    <t>Configure Endpoint Protection using Microsoft Intune</t>
  </si>
  <si>
    <t>Secure Windows PCs with Endpoint Protection using the recommended settings.</t>
  </si>
  <si>
    <t>Mobile Device Management (MDM) for Office 365</t>
  </si>
  <si>
    <t>The Mobile Device Management for Office 365 service is set to "Do Not Deploy". No service-specific deployment guidance will be provided.</t>
  </si>
  <si>
    <t>NOTE: The Office 365 admin center has options for you to configure mobile access to your Office 365 services. This section contains mobile information and options included in your tenant with your Office 365 subscription. If you already have a third-party mobility management service, most work with Office 365. If you don't already have a mobile management system, we recommend you look into Microsoft Intune. Learn more at: https://go.microsoft.com/fwlink/?linkid=860701.</t>
  </si>
  <si>
    <t>MOINF</t>
  </si>
  <si>
    <t>Mobile devices</t>
  </si>
  <si>
    <t xml:space="preserve">Many mobile phones, tablets, and other mobile devices can be used with Office 365. </t>
  </si>
  <si>
    <t>Mobility Team, Security Team, Exchange Admin</t>
  </si>
  <si>
    <t>MOffice 365</t>
  </si>
  <si>
    <t>Set up and manage mobile access for your users</t>
  </si>
  <si>
    <t>Set up mobile access in Office 365 - Exchange ActiveSync (EAS) is turned on by default in Office 365. Set up Windows Phone, Apple iPhone and iPad, Android phones, and BlackBerry devices to send and receive Office 365 email, access calendar and contacts information, and share documents on SharePoint and OneDrive sites. Learn more at Set up Mobile Device Management (MDM) in Office 365.</t>
  </si>
  <si>
    <t>Mobility Team</t>
  </si>
  <si>
    <t>MOBBLK</t>
  </si>
  <si>
    <t>Block native mail apps from accessing Office 365 Exchange Online when not using Microsoft Intune</t>
  </si>
  <si>
    <t>Outlook for iOS and Android should be enabled by default, but in some existing Exchange Online environments the app may be blocked for a variety of reasons. Once an organization decides to standardize how users access Exchange data and use Outlook for iOS and Android as the only email app for end users, you can configure blocks for other email apps running on users' iOS and Android devices. You have two options for instituting these blocks: the first option blocks all devices and only allows usage of Outlook for iOS and Android; the second option allows you to block individual devices from using the native Exchange ActiveSync (EAS) apps.</t>
  </si>
  <si>
    <t>Office 365 Groups</t>
  </si>
  <si>
    <t>GPSL</t>
  </si>
  <si>
    <t>Learn about Office 365 Groups</t>
  </si>
  <si>
    <t>Office 365 Groups is a service developed for collaboration. It works with the Office 365 tools you use already so you can collaborate with your teammates when writing documents, creating spreadsheets, working on project plans, scheduling meetings, or sending email.</t>
  </si>
  <si>
    <t>GPSM</t>
  </si>
  <si>
    <t>Manage who can create Office 365 Groups</t>
  </si>
  <si>
    <t xml:space="preserve">Because it's so easy for users to create Office 365 Groups, you aren't inundated with requests to create them on behalf of other people. Depending on your business, however, you might want to control who has the ability to create groups. </t>
  </si>
  <si>
    <t>Exchange hybrid migration</t>
  </si>
  <si>
    <t>The Exchange hybrid migration approach isn't required. No service-specific deployment guidance will be provided.</t>
  </si>
  <si>
    <t>EXHCP</t>
  </si>
  <si>
    <t>Prepare, understand, and plan for Hybrid Configuration Wizard configuration options</t>
  </si>
  <si>
    <t>The wizard initially creates the Hybrid Configuration object in your on-premises Active Directory. This Active Directory object stores the hybrid configuration information for the hybrid deployment and is updated by the Hybrid Configuration wizard. Next, the wizard gathers existing on-premises Exchange and Active Directory topology configuration data, Office 365 tenant and Exchange Online configuration data, defines several organization parameters, and then runs an extensive sequence of configuration tasks in both the on-premises and Exchange Online organizations. Learn more at Hybrid Configuration wizard and https://go.microsoft.com/fwlink/?linkid=399536.</t>
  </si>
  <si>
    <t>Exch Admin</t>
  </si>
  <si>
    <t>EXCHREQ</t>
  </si>
  <si>
    <t>Hybrid deployment prerequisites</t>
  </si>
  <si>
    <t>Before you create and configure a hybrid deployment using the Hybrid Configuration wizard, your existing on-premises Exchange organization needs to meet certain requirements. If you don't meet these requirements, you won't be able to complete the steps within the Hybrid Configuration wizard and you won't be able to configure a hybrid deployment between your on-premises Exchange organization and Exchange Online.</t>
  </si>
  <si>
    <t>Exch Admin, Server Admins</t>
  </si>
  <si>
    <t>EXCHSYS</t>
  </si>
  <si>
    <t>Exchange 2016 system requirements</t>
  </si>
  <si>
    <t xml:space="preserve">Before you install Exchange 2016, we recommend that you review this topic to ensure that your network, hardware, software, clients, and other elements meet the requirements for Exchange 2016. In addition, make sure you understand the coexistence scenarios that are supported for Exchange 2016 and previous versions of Exchange. </t>
  </si>
  <si>
    <t>EXCHSPF</t>
  </si>
  <si>
    <t>Update Sender Policy Framework in Office 365 to help prevent spoofing</t>
  </si>
  <si>
    <t>In order to use a custom domain, Office 365 requires that you add a Sender Policy Framework (SPF) TXT record to your Domain Name Service (DNS) record to help prevent spoofing. SPF identifies which mail servers are allowed to send mail on your behalf. Basically, SPF, along with DomainKeys Identified Mail (DKIM), Domain-based Message Authentication, Reporting, and Conformance (DMARC), and other technologies supported by Office 365 help prevent spoofing and phishing. SPF is added as a TXT record that is used by DNS to identify which mail servers can send mail on behalf of your custom domain. Recipient mail systems refer to the SPF TXT record to determine whether a message from your custom domain comes from an authorized messaging server.</t>
  </si>
  <si>
    <t>DNS Admins</t>
  </si>
  <si>
    <t>Ensure certificate requirements are met</t>
  </si>
  <si>
    <t>To help protect recipients in both the on-premises and Exchange Online organizations, and to help ensure that messages sent between the organizations aren't intercepted and read, transport between the on-premises organization and Microsoft Exchange Online Protection (EOP) is configured to use forced transport layer security (TLS). Secure mail transport uses TLS and SSL certificates provided by a trusted third-party certificate authority (CA). Messages between EOP and the Exchange Online organization also use TLS.
When using forced TLS transport, the sending and receiving servers examine the certificate configured on the other server. The subject name, or one of the subject alternative names (SANs), configured on the certificates must match the fully qualified domain name (FQDN) that an admin has explicitly specified on the other server. For example, if EOP is configured to accept and secure messages sent from the mail.contoso.com FQDN, the sending on-premises Client Access or Edge Transport server must have an SSL certificate with mail.contoso.com in either the subject name or SAN. If this requirement isn't met, the connection is refused by EOP.</t>
  </si>
  <si>
    <t>Exch Admin, Server Admin, Security</t>
  </si>
  <si>
    <t>EXCHMHY</t>
  </si>
  <si>
    <t>Hybrid deployments with multiple Active Directory forests</t>
  </si>
  <si>
    <t>Exchange 2010, Exchange 2013, and later hybrid deployments are supported for organizations with multiple on-premises Active Directory forests and a single Office 365 tenant. For hybrid deployment features and considerations, multi-forest organizations are defined as organizations having Exchange servers deployed in multiple Active Directory forests. Organizations that utilize a resource forest for user accounts, but maintain all Exchange servers in a single forest, aren’t classified as multi-forest in hybrid deployment scenarios. These types of organizations should consider themselves a single forest organization when planning and configuring a hybrid deployment.
The migration of public folders from an on-premises environment to Office 365 is only supported from a single Active Directory forest. Similarly, accessing public folders in a hybrid state is only supported when the on-premises public folders are housed in a single Active Directory forest.</t>
  </si>
  <si>
    <t>EXCHDEP</t>
  </si>
  <si>
    <t>Deploy Exchange Server (If required) for hybrid</t>
  </si>
  <si>
    <t>If Exchange Server 2010 onward is present, you can run and enable Exchange hybrid. If additional servers are required to deploy for migration or mail flow, follow the deployment assistant guide.</t>
  </si>
  <si>
    <t>Exchange Hybrid - Task EXCHREQ and EXCHSYS</t>
  </si>
  <si>
    <t>EXHFW</t>
  </si>
  <si>
    <t>Plan for firewall updates to allow secure access to Exchange Online</t>
  </si>
  <si>
    <t>For the Exchange Online workload to function properly with your on-premises environment before starting to implement any services, firewall settings need to be checked to ensure that Office 365 can communicate correctly with your on-premises environment. Learn more at Office 365 URLs and IP address ranges. Be sure that you review the sections that address Exchange Online, Microsoft Exchange Online Protection (EOP), and all identity sections to ensure no issues with connectivity will occur.</t>
  </si>
  <si>
    <t>Exch Admin, Firewall Admins</t>
  </si>
  <si>
    <t>EXHCU</t>
  </si>
  <si>
    <t>Update Exchange Server 2016 to the latest service pack and cumulative update</t>
  </si>
  <si>
    <t xml:space="preserve">Apply Exchange Server 2016 updates - Be sure to apply the latest updates available for Exchange Server 2016. Service packs and rollups resolve issues found Exchange Server and are strongly recommended. </t>
  </si>
  <si>
    <t>Review Exchange mail recipient SMTP addresses</t>
  </si>
  <si>
    <t>Ensure that all domains that are used by any proxy address of any Exchange recipient has been added to your Office 365 tenant.</t>
  </si>
  <si>
    <t>Exch Admin, Global Admins</t>
  </si>
  <si>
    <t>Identify recipients exempt from email address policies</t>
  </si>
  <si>
    <t xml:space="preserve">The Exchange hybrid server that you configure in your existing Exchange organization will handle mail transportation and the routing of messages between your on-premises and cloud-based organizations. The Hybrid Configuration wizard will modify the email address policy for your users and mail-enabled objects. The wizard will also add a service-routing namespace as a custom secondary email domain for your recipients, which enables them to receive email messages that use the service routing namespace. 
To see if you have any exclusions for your mail recipients in your email address policies, run the following cmdlet in Exchange PowerShell: get-recipient -All | ? {$_.EmailAddressPolicyEnabled -eq $false}
</t>
  </si>
  <si>
    <t>ECHDM</t>
  </si>
  <si>
    <t>Determine and document manager and delegate relationships and non-owner mailbox permissions (other than full access) for Shared Mailbox and Resource Mailbox management</t>
  </si>
  <si>
    <t>Exchange hybrid deployments support the use of the Full Access mailbox and Send on Behalf of permissions between mailboxes located in an on-premises Exchange organization and mailboxes located in Office 365. A mailbox on an on-premises Exchange Server can be granted the Full Access permission to an Office 365 mailbox and vice versa. For example, an Office 365 mailbox can be granted the Full Access permission to an on-premises shared mailbox. 
We don’t, however, support the use of the Send-As or Receive-As of mailbox permissions in hybrid deployments between on-premises Exchange and Office 365 organizations. These permissions are only available when both the mailbox granting the permissions and the mailbox receiving the permissions are in the same organization. Any mailboxes that receive these permissions from another mailbox need to be moved at the same time as that mailbox. If a mailbox receives permissions from multiple mailboxes, that mailbox and all of the mailboxes granting permissions to it need to be moved at the same time. In addition to these permissions, the Auto Mapping feature is also unsupported when used between mailboxes in the on-premises Exchange and Office 365 organizations.
A FastTrack migration planning script to help identify these relationships is available from your FastTrack Engineer.</t>
  </si>
  <si>
    <t>EXHLM</t>
  </si>
  <si>
    <t>Understand Office 365 limits for Exchange Online</t>
  </si>
  <si>
    <t>Identify large mail items - Messages larger than the allowed limit in Office 365 don't migrate and aren't delivered, and the sender receives a non-delivery report (NDR). Learn more at Exchange Online Limits.</t>
  </si>
  <si>
    <t>Identify mailboxes over 100 GB</t>
  </si>
  <si>
    <t>Identify large mail items - Mailboxes larger than the allowed limit in Office 365 don't migrate and can cause the migration to fail.</t>
  </si>
  <si>
    <t>Identify dynamic distribution lists</t>
  </si>
  <si>
    <t>In a hybrid deployment environment between Exchange Online and on-premises Exchange organizations, Azure Active Directory (Azure AD) Connect can't be used to synchronize dynamic distribution groups to Exchange Online. This means that mailboxes moved to Exchange Online can't send mail to dynamic distribution lists. To work around this issue, create a contact in Exchange Online for the dynamic distribution list, and then grant permissions so that only authenticated senders can submit messages to the new contact.</t>
  </si>
  <si>
    <t>EXHAU</t>
  </si>
  <si>
    <t>Externally publish Exchange Services (Autodiscover)</t>
  </si>
  <si>
    <t>It's imperative to have Autodiscover published in your external Domain Name System (DNS) for Office 365 to use in a hybrid configuration. Learn more at Configure Exchange Web Services.</t>
  </si>
  <si>
    <t xml:space="preserve">DNS Admin
</t>
  </si>
  <si>
    <t>Plan for multifunction device or application integration</t>
  </si>
  <si>
    <t>You can send email from devices and business applications when all of your mailboxes are in Office 365. For example: 
 - You have a scanner, and you want to email scanned documents to yourself or someone else.
 - You have a line-of-business (LOB) application that manages appointments, and you want to email reminders to clients of their appointment time.                                                                                                                                                                                                                                                              Learn more at How to set up a multifunction device or application to send email using Office 365.</t>
  </si>
  <si>
    <t xml:space="preserve">Mail flow planning </t>
  </si>
  <si>
    <t>As part of planning and configuring your hybrid deployment, you need to decide whether you want all messages from internet senders to be routed through Exchange Online or your on-premises organization. All messages from internet senders will initially be delivered to the organization you select and then routed according to where the recipient’s mailbox is located. Whether you choose to have messages routed through Exchange Online or your on-premises organization depends on various factors, including whether you want to apply compliance policies to all messages sent to both organizations, how many mailboxes are in each organization, and so on.</t>
  </si>
  <si>
    <t>EXBYP</t>
  </si>
  <si>
    <t>Intermediary SMTP devices to be removed</t>
  </si>
  <si>
    <t>Don't place any servers, services, or devices between your on-premises Exchange Servers and Office 365 that process or modify SMTP traffic. Secure mail flow between your on-premises Exchange organization and Office 365 depends on information contained in messages sent between the organization. Firewalls that allow SMTP traffic on TCP port 25 through without modification are supported. If a server, service, or device processes a message sent between your on-premises Exchange organization and Office 365, this information is removed. If this happens, the message will no longer be considered internal to your organization and will be subject to antispam filtering, transport and journal rules, and other policies that may not apply to it.</t>
  </si>
  <si>
    <t>Plan on-premises infrastructure to support your Exchange migration</t>
  </si>
  <si>
    <t xml:space="preserve">There are many paths to migrate data from an on-premises email organization to Exchange Online in Office 365. When planning a migration to Exchange Online, a common question is about how to improve the performance of data migration and optimize migration velocity. Learn more at Office 365 migration performance and best practices. </t>
  </si>
  <si>
    <t>EXHUM</t>
  </si>
  <si>
    <t>Unified Messaging</t>
  </si>
  <si>
    <t>If you need to migrate an Exchange mailbox from one Active Directory forest to another, you need to perform a remote mailbox move, also known as a cross-forest mailbox move. If the mailboxes you’re moving are enabled for Exchange Unified Messaging (UM), you have further considerations for the migration. Learn more at Hybrid deployment prerequisites.</t>
  </si>
  <si>
    <t>EXHLB</t>
  </si>
  <si>
    <t>Plan for on-premises migration server - Multi-server shared namespace versus unique namespace per server</t>
  </si>
  <si>
    <t xml:space="preserve"> ****RELEVANT FOR Exchange 2010 Mailbox Replication Service (MRS) PROXY****
Load balancers can introduce an additional layer of complexity when providing access to MRS Proxy servers. Appropriate steps should be taken to ensure that load balancers won't adversely impact migration and performance. The following includes recommended best practices: 
- The TCP keepalive Windows default is two (2) hours. This conflicts with most load balancers. We strongly recommend that each Client Access server (CAS) in the array has a TCP keepalive value of five (5) minutes (300,000 milliseconds in decimal). You’ll likely have to create the registry key on each hybrid CAS server.
a. Key: HKEY_LOCAL_MACHINE\SYSTEM\CurrentControlSet\services\Tcpip\Parameters\KeepAliveTime
b. Value Type: REG_DWORD - Time in milliseconds
c. Valid Range: 1-0xFFFFFFFF
d. Default (if present at all): 7,200,000 decimal (two hours)
e. Set value to 300,000 decimal
- Ensure that the source address affinity persistence is set up on the load balancer for the hybrid server URL or Exchange Web Services (EWS) directory and not any type of cookie or SSL session ID affinity persistence. If you want to use cookie or SSL ID persistence for all /EWS requests other than MRS proxy operations, you can configure your rule path as /EWS/MRSProxy.svc rather than the entire /EWS virtual directory (vdir).</t>
  </si>
  <si>
    <t>Exchange 2010 guidance - Plan for on-premises migration server - Multi-server shared namespace versus unique namespace per server</t>
  </si>
  <si>
    <t xml:space="preserve"> ****RELEVANT FOR Exchange 2010 Mailbox Replication Service (MRS) PROXY****
1. On the MRS Proxy servers, modify web.config in the following folder:  Program Files\Microsoft\Exchange Server\V14\ClientAccess\exchweb\ews
2. Find the following line in that file:  &lt;MRSProxyConfiguration DataImportTimeout=”00:01:00” /&gt;
3. Change 00:01:00 to 00:30:00</t>
  </si>
  <si>
    <t>Exchange 2013 and 2016 guidance - Plan for on-premises migration server - Multi-server shared namespace versus unique namespace per server</t>
  </si>
  <si>
    <t>****RELEVANT FOR 2013 or 2016 Mailbox Replication Service (MRS) PROXIES****
OPTIONAL, BUT ENCOURAGED – "C:\Program Files\Microsoft\Exchange Server\V15\Bin\MsExchangeMailboxReplication.exe.config"
1. Change ExportBufferSize to 7500, as 512 is the default value
2. Set DataImportTimeout="00:20:00" (default is 1 minute)
3. Restart MRS</t>
  </si>
  <si>
    <t>EXPFC</t>
  </si>
  <si>
    <t>Plan for legacy public folder coexistence</t>
  </si>
  <si>
    <t>Before you migrate any users to Office 365 that requires access to on-premises legacy public folders, you need to ensure that you have configured Office 365 to recognize the public folders on premises. Learn more at Configure legacy on-premises public folders for a hybrid deployment.</t>
  </si>
  <si>
    <t>Exchange Hybrid -= Task EXCHDEP</t>
  </si>
  <si>
    <t>EXPFMC</t>
  </si>
  <si>
    <t>Plan for modern public folder coexistence</t>
  </si>
  <si>
    <t>In a hybrid deployment, your users can be in Exchange Online, on-premises, or both, and your public folders are either in Exchange Online or on-premises. Sometimes your online users may need to access public folders in your Exchange Server 2013 on-premises environment. Similarly, Exchange 2013 users may need to access public folders in Office 365 or Exchange Online.</t>
  </si>
  <si>
    <t>EXPFM</t>
  </si>
  <si>
    <t>Plan for legacy public folders migration</t>
  </si>
  <si>
    <t>Before you migrate your public folders, we recommend that you first move all user mailboxes to Office 365 and Exchange Online. Migrated users in a hybrid configuration will still be able to access legacy public folders on-premises. However, if you move the public folders before moving all users, any on-premises users won't be able to access the migrated public folders in Exchange Online.</t>
  </si>
  <si>
    <t>EXMPF</t>
  </si>
  <si>
    <t>Public folder preparation - Modern public folders</t>
  </si>
  <si>
    <t>Before you migrate your public folders, we recommend that you first move all user mailboxes to Office 365 and Exchange Online. Migrated users in a hybrid configuration will still be able to access modern public folders on-premises. Migrating your Exchange 2013 public folders to Exchange Online requires Exchange Server 2013 cumulative update (CU)15 onward running in your on-premises environment. Migrating your Exchange 2016 public folders to Exchange Online requires Exchange Server 2016 CU4 onward running in your on-premises environment.</t>
  </si>
  <si>
    <t>EXEGS</t>
  </si>
  <si>
    <t>Configure internet mail flow through a subscribed Edge Transport server</t>
  </si>
  <si>
    <t>To establish internet mail through an Edge Transport server, subscribe the Edge Transport server to an Active Directory site. This automatically creates the two Send connectors required for internet mail flow:
- A Send connector configured to send outbound email to all Internet domains.
- A Send connector configured to send inbound email from the Edge Transport server to an Exchange 2013 mailbox server.</t>
  </si>
  <si>
    <t>EXCHHCW</t>
  </si>
  <si>
    <t>Install and run the Hybrid Configuration Wizard</t>
  </si>
  <si>
    <t>To install and run Hybrid Configuration Wizard, select the provided link. You can also access it from your Office 365 admin center -&gt; Exchange -&gt; Hybrid.</t>
  </si>
  <si>
    <t>EXCHMRS</t>
  </si>
  <si>
    <t>Enable Mailbox Replication Service, create a migration endpoint, and move the test mailbox to the cloud</t>
  </si>
  <si>
    <t>Ensure the functionality of your hybrid configuration by moving a mailbox to Exchange Online. Provide the mailbox move report to your FastTrack Engineer for review. Learn more on how to access the report at: https://go.microsoft.com/fwlink/?linkid=866588.</t>
  </si>
  <si>
    <t>Exchange Hybrid -= Task EXCHDEP and EXCHMRS</t>
  </si>
  <si>
    <t>EXCHPRL</t>
  </si>
  <si>
    <t>Run preflight tool to test mailbox migrations</t>
  </si>
  <si>
    <t>FastTrack will provide the preflight tool to test migrating users to Office 365.</t>
  </si>
  <si>
    <t>EXCHTST</t>
  </si>
  <si>
    <t>Testing after pilot migrations</t>
  </si>
  <si>
    <t>A sample test plan has been included in this XLS file. See the ExchangeTestPlan tab for details.</t>
  </si>
  <si>
    <t>Create room lists in Exchange Online</t>
  </si>
  <si>
    <t>Room lists are not synchronized from Exchange on-premises to Exchange Online. For room finder to function for a mailbox in Exchange Online,  room lists need to be properly defined and created manually. Learn more at Create and manage room mailboxes.</t>
  </si>
  <si>
    <t>EXCHDEC</t>
  </si>
  <si>
    <t>Decommissioning Exchange on-premises</t>
  </si>
  <si>
    <t>To decommission Exchange on-premises when you have completed your mailbox migrations, see How and when to decommission your on-premises Exchange servers in a hybrid deployment.</t>
  </si>
  <si>
    <t>Do I still need an on-premises Exchange Server?</t>
  </si>
  <si>
    <t xml:space="preserve">I have all my mailboxes online (and no public folders). Do I still need an on-premises Exchange Server? </t>
  </si>
  <si>
    <t>EXCHSUP</t>
  </si>
  <si>
    <t>Fix Outlook and Office 365 problems with Microsoft Support and Recovery Assistant for Office 365</t>
  </si>
  <si>
    <t>Fix Outlook and Office 365 problems with Microsoft Support and Recovery Assistant for Office 365.</t>
  </si>
  <si>
    <t>Simple Mailbox Replication Service (MRS) Proxy migration</t>
  </si>
  <si>
    <t>The Simple Mailbox Replication Service (MRS) migration approach is not required. No service-specific deployment guidance will be provided.</t>
  </si>
  <si>
    <t>SMRSREQ10</t>
  </si>
  <si>
    <t>Prerequisites - Exchange 2010</t>
  </si>
  <si>
    <t>Understand hybrid deployment prerequisites - Before you begin an Exchange mailbox migration using Simple Mailbox Replication Service (MRS) Proxy, we recommend that you review the hybrid deployment prerequisites for Exchange 2010. These prerequisites apply because the Simple MRS Proxy migration method uses Exchange hybrid deployment procedures. Learn more at Hybrid Configuration Wizard Prerequisites.</t>
  </si>
  <si>
    <t>SMRSREQ16</t>
  </si>
  <si>
    <t>Simple Mailbox Replication Service deployment prerequisites for Exchange 2013 and 2016</t>
  </si>
  <si>
    <t>Understand hybrid deployment prerequisites - Before you begin an Exchange mailbox migration using Simple Mailbox Replication Service (MRS) Proxy, we recommend that you review the hybrid deployment prerequisites for Exchange 2013 and 2016. These prerequisites apply because the Simple MRS Proxy migration method uses Exchange hybrid deployment procedures. Learn more at Hybrid deployment prerequisites.</t>
  </si>
  <si>
    <t>SMRSSPF</t>
  </si>
  <si>
    <t>In order to use a custom domain, Office 365 requires that you add a Sender Policy Framework (SPF) TXT record to your Domain Name Service (DNS) record to help prevent spoofing. SPF identifies which mail servers are allowed to send mail on your behalf. Basically, SPF, along with DomainKeys Identified Mail (DKIM), Domain-based Message Authentication, Reporting, and Conformance (DMARC), and other technologies supported by Office 365 help prevent spoofing and phishing. SPF is added as a TXT record that’s used by DNS to identify which mail servers can send mail on behalf of your custom domain. Recipient mail systems refer to the SPF TXT record to determine whether a message from your custom domain comes from an authorized messaging server.</t>
  </si>
  <si>
    <t>SMRSSYS</t>
  </si>
  <si>
    <t>Exchange system requirements (if hybrid server required)</t>
  </si>
  <si>
    <t xml:space="preserve">Before you install Exchange, we recommend that you review this topic to ensure that your network, hardware, software, clients, and other elements meet the requirements for Exchange 2016. In addition, make sure you understand the coexistence scenarios that are supported for Exchange 2016 and earlier versions of Exchange. </t>
  </si>
  <si>
    <t>SMRSUP</t>
  </si>
  <si>
    <t>Update Exchange to the latest service pack and rollup update (if already installed)</t>
  </si>
  <si>
    <t>Install Exchange Server updates - Be sure to install the latest updates for Exchange Server 2010 or Exchange Server 2013. Service packs and rollups resolve issues found in Exchange Server and are strongly recommended. Learn more at Exchange Server and Update Rollup Build Numbers.</t>
  </si>
  <si>
    <t>SMRSDEP</t>
  </si>
  <si>
    <t xml:space="preserve">Deploy Exchange Server (If required) for Simple Mailbox Replication Service </t>
  </si>
  <si>
    <t>Deploy an Exchange Server to allow remote mailbox moves to occur. If Exchange 2010 onward is currently being used, this isn't needed.</t>
  </si>
  <si>
    <t xml:space="preserve">SMRSREQ10,SMRSREQ16,SMRSSYS
</t>
  </si>
  <si>
    <t>SMRSRO</t>
  </si>
  <si>
    <t>SMRSHAP</t>
  </si>
  <si>
    <t xml:space="preserve">The Exchange hybrid server that you're configuring in your existing Exchange organization handles mail transportation and routing of messages between your on-premises and cloud-based organizations. The Hybrid Configuration Wizard modifies the email address policy for your users and mail-enabled objects. The wizard adds a service-routing namespace as a custom secondary email domain for your recipients enables them to receive email messages that use the service routing namespace. 
To see if you have any exclusions for your mail recipients in your email address policies, run the following cmdlet in Exchange PowerShell: get-recipient -All | ? {$_.EmailAddressPolicyEnabled -eq $false}
</t>
  </si>
  <si>
    <t>SMRSHLM</t>
  </si>
  <si>
    <t>SMRSHSL</t>
  </si>
  <si>
    <t>SMRSHDD</t>
  </si>
  <si>
    <t>SMRSHAU</t>
  </si>
  <si>
    <t>Externally publish Exchange services (Autodiscover and Mailbox Replication Service)</t>
  </si>
  <si>
    <t>Simple MRS - Task SMRSDEP and SMRSFW</t>
  </si>
  <si>
    <t>SMRSHFW</t>
  </si>
  <si>
    <t>SMRSCER</t>
  </si>
  <si>
    <t xml:space="preserve">Understand certificate requirements - In a Simple Mailbox Replication Service (MRS) Proxy mailbox migration, digital certificates are an important part of securing the communication between your on-premises Exchange Server organization and your Office 365 organization. Certificates enable each organization to trust the identity of the other. Certificates also help to ensure that each organization is communicating to the right source. Certificates are only needed for MRS endpoints, like Client Access servers (CASs). </t>
  </si>
  <si>
    <t>SMRCER10</t>
  </si>
  <si>
    <t>Install Exchange 2010 certificate</t>
  </si>
  <si>
    <t xml:space="preserve">To move mailboxes between Exchange and Office 365, Exchange needs to have a valid third-party certificate to secure communication. </t>
  </si>
  <si>
    <t>Simple MRS - Task SMSCER and SMRSDEP</t>
  </si>
  <si>
    <t>SMRCER16</t>
  </si>
  <si>
    <t>Install Exchange 2013 and 2016 certificates</t>
  </si>
  <si>
    <t>SMRSSER</t>
  </si>
  <si>
    <t>Start the Mailbox Replication Proxy service on a remote Client Access server for Exchange 2010</t>
  </si>
  <si>
    <t xml:space="preserve">Enable MRSProxy service - Mailbox moves in a simple Mailbox Replication Proxy service (MRSProxy) migration are performed by the MRSProxy service. The MRSProxy service must be enabled on remote Exchange Client Access servers (CASs). Learn more at Start the MRSProxy Service on a Remote Client Access Server. </t>
  </si>
  <si>
    <t>Simple MRS - Task SMRSDEP</t>
  </si>
  <si>
    <t>Start the Mailbox Replication Proxy service on a remote Client Access server for Exchange 2013 and 2016</t>
  </si>
  <si>
    <t>The Mailbox Replication Service (MRS) has a proxy endpoint that's required for cross-forest mailbox moves and remote move migrations between your on-premises Exchange organization and Office 365. You enable the MRS Proxy endpoint in the Exchange Web Services (EWS) virtual directory settings in the Client Access (front end) services on the Exchange 2016 mailbox server.</t>
  </si>
  <si>
    <t>SMRSTIM</t>
  </si>
  <si>
    <t>Increase Mailbox Replication Proxy service timeout in Exchange 2010</t>
  </si>
  <si>
    <t xml:space="preserve">Increase Mailbox Replication Proxy service (MRSProxy) timeout value - Learn more at How to Enable MRS Proxy and Increase Timeout In Exchange 2010.  </t>
  </si>
  <si>
    <t>SMRSACC</t>
  </si>
  <si>
    <t>Create the accepted domain for mail routing </t>
  </si>
  <si>
    <t>Add Office 365 mail routing domain to Exchange accepted domains - For a Simple Mailbox Replication Service (MRS) Proxy mailbox migration, you need to add the mail routing domain for your Office 365 organization to your on-premises Exchange 2010 accepted domains. This should be a domain similar to domain.mail.onmicrosoft.com, the default mail domain provided for your Office 365 organization. For example, consoto.mail.onmicrosoft.com. Learn more at Create an Accepted Domain.</t>
  </si>
  <si>
    <t>SMRSPOL</t>
  </si>
  <si>
    <t>Create an email address policy and add mail.xxxxx.onmicrosoft.com proxy addresses</t>
  </si>
  <si>
    <t>Create email address policy - Email address policies generate the primary and secondary email addresses for your recipients (which include users, contacts, and groups) so they can receive and send email. You need to update the email address policy (or add proxy SMTP addresses) for mailboxes that you will migrate to Office 365. Learn more at Create an E-Mail Address Policy.</t>
  </si>
  <si>
    <t>SMRSLAR</t>
  </si>
  <si>
    <t>Identify large mail items</t>
  </si>
  <si>
    <t>Identify large mail items - Messages larger than the allowed limit in Office 365 don't migrate and aren't delivered, and the sender receives a non-delivery report (NDR). Although message size limits can't be configured up, down, or on a per-user basis, admins can create transport rules to limit the maximum size of any individual attachment. Learn more at [PowerShell Script] Exchange Large Item Compliance v2.2.</t>
  </si>
  <si>
    <t>SMRSMRS</t>
  </si>
  <si>
    <t>Create a migration endpoint and move the test mailbox to the cloud</t>
  </si>
  <si>
    <t>SMRSPFL</t>
  </si>
  <si>
    <t>SMRSTST</t>
  </si>
  <si>
    <t>SMRSPF</t>
  </si>
  <si>
    <t>Plan for legacy public folder migration</t>
  </si>
  <si>
    <t>Before you migrate your public folders, we recommend that you first move all user mailboxes to Office 365 and Exchange Online. If you move the public folders before moving all users, any on-premises users won't be able to access the migrated public folders in Exchange Online.</t>
  </si>
  <si>
    <t>SMRSSUP</t>
  </si>
  <si>
    <t>The Exchange cutover migration approach isn't required. No service specific deployment guidance will be provided.</t>
  </si>
  <si>
    <t>EXCCINF</t>
  </si>
  <si>
    <t>What you need to know about a cutover email migration to Office 365</t>
  </si>
  <si>
    <t>Based on your survey responses, we recommend you set up Office 365 mail services with an Exchange cutover migration. A cutover migration is recommended when you want to move your Exchange users to Office 365 and manage them in the Office 365 admin center. Even though a cutover migration supports moving up to 2,000 mailboxes, due to the length of time it takes to create and migrate 2000 users, we suggest you migrate 150 users or less.
The following list covers the tasks involved in performing a cutover migration. Deployment help is also available from these resources: 
* Exchange cutover migration assistant. This self-guided tool walks you through the tasks required for a cutover migration. 
* Launch the cutover migration assistant. FastTrack for Office 365 has experts available to help you set up your Exchange hybrid deployment and other Office 365 services.                                                                                                                                                                                                                                                                         Learn more at Exchange cutover migration assistant.</t>
  </si>
  <si>
    <t>EXCCPREP</t>
  </si>
  <si>
    <t>Prepare for a cutover migration (security groups and delegates)</t>
  </si>
  <si>
    <t xml:space="preserve">Migrate security groups and delegates - The Office 365 email migration service can't detect whether on-premises Active Directory groups are security groups, so it can't provision any migrated groups as security groups in Office 365. If you want to have security groups in Office 365, you must first create an empty mail-enabled security group in Office 365 before starting the cutover migration. It's important to understand that Exchange cutover and staged migrations only move mailboxes, mail users, mail contacts, and mail-enabled groups. If any other Active Directory object (like a user that isn't migrated to Office 365) is assigned as a manager or delegate to an object being migrated, they must be removed from the object prior to migration. Learn more at Cutover migration to Office 365. </t>
  </si>
  <si>
    <t>EXCCSPF</t>
  </si>
  <si>
    <t>EXCCOA</t>
  </si>
  <si>
    <t>How to Enable Outlook Anywhere in Exchange 2003</t>
  </si>
  <si>
    <t>Enable Outlook Anywhere in Exchange 2003 - The Office 365 email migration service uses Outlook Anywhere (also known as RPC over HTTP) to connect to your on-premises Exchange Server. To enable Outlook Anywhere for Exchange 2003, see How to Configure Outlook Anywhere with Exchange 2003.</t>
  </si>
  <si>
    <t>EXCCOA2</t>
  </si>
  <si>
    <t>How to Enable Outlook Anywhere in Exchange 2007</t>
  </si>
  <si>
    <t>Enable Outlook Anywhere in Exchange 2007 - The Office 365 email migration service uses Outlook Anywhere (also known as RPC over HTTP) to connect to your on-premises Exchange Server. To enable Outlook Anywhere for Exchange 2007, see How to Enable Outlook Anywhere.</t>
  </si>
  <si>
    <t>EXCCOA3</t>
  </si>
  <si>
    <t>How to Enable Outlook Anywhere in Exchange 2010</t>
  </si>
  <si>
    <t>Enable Outlook Anywhere in Exchange 2010 - The Office 365 email migration service uses Outlook Anywhere (also known as RPC over HTTP) to connect to your on-premises Exchange Server. To enable Outlook Anywhere for Exchange 2010, see Enable Outlook Anywhere.</t>
  </si>
  <si>
    <t>EXCCUM</t>
  </si>
  <si>
    <t>Plan to migrate Unified Messaging-enabled mailboxes</t>
  </si>
  <si>
    <t>Disable Unified Messaging - If the on-premises mailboxes you’re migrating are enabled for Unified Messaging (UM) and you're performing a cutover or staged migration, you need to disable UM on the mailboxes before you migrate them. You can then enable UM on the mailboxes after the migration is complete. For guidance on moving UM-enabled mailboxes from your on-premises Exchange 2007 or Exchange 2010 organization to Office 365, see Plan to Migrate UM-Enabled Mailboxes.</t>
  </si>
  <si>
    <t>EXCCLAR</t>
  </si>
  <si>
    <t>Messages larger than the allowed limit (currently 150 MB) won't migrate and aren't delivered, and the sender will receive a non-delivery report (NDR). Although message size limits can't be configured up, down, or on a per-user basis, admins can create transport rules to limit the maximum size of any individual attachment. Learn more at Exchange Large Item Compliance v2.2.</t>
  </si>
  <si>
    <t>EXCCMIG</t>
  </si>
  <si>
    <t>Perform a cutover migration of email to Office 365</t>
  </si>
  <si>
    <t>View cutover migration steps - Review and perform the tasks required to complete an Exchange cutover mailbox migration. Our Exchange cutover migration assistant will walk you through all the steps. Learn more at Exchange cutover migration assistant.</t>
  </si>
  <si>
    <t>Exchange Cutover - Tasks EXCCOA or EXCCOA2 or EXCCOA3</t>
  </si>
  <si>
    <t>EXCCSUP</t>
  </si>
  <si>
    <t>The Exchange staged migration approach isn't required. No service-specific deployment guidance will be provided.</t>
  </si>
  <si>
    <t>EXCSINF</t>
  </si>
  <si>
    <t>What you need to know about a staged email migration to Office 365</t>
  </si>
  <si>
    <t xml:space="preserve">Review Exchange staged migration requirements - A staged migration enables you to migrate the contents of user mailboxes from an Exchange email system to Office 365. It is intended for organizations running Exchange Server 2007 or Exchange Server 2003 on-premises and that have a large number of mailboxes that they want to move to Office 365 in stages over time. </t>
  </si>
  <si>
    <t>EXCSSPF</t>
  </si>
  <si>
    <t>EXCSOA</t>
  </si>
  <si>
    <t>Enable Outlook Anywhere in Exchange 2003 - The Office 365 email migration service uses Outlook Anywhere (also known as RPC over HTTP) to connect to your on-premises Exchange Server. If you're performing an Exchange cutover or staged email migration, you'll need to enable Outlook Anywhere on your Exchange 2003 server.</t>
  </si>
  <si>
    <t>EXCSOA2</t>
  </si>
  <si>
    <t>Enable Outlook Anywhere in Exchange 2007 - The Office 365 email migration service uses Outlook Anywhere (also known as RPC over HTTP) to connect to your on-premises Exchange Server. If you're performing an Exchange cutover or staged email migration, you'll need to enable Outlook Anywhere on your Exchange 2007 server.</t>
  </si>
  <si>
    <t>EXCSSGD</t>
  </si>
  <si>
    <t>Prepare for a staged migration (security groups and delegates)</t>
  </si>
  <si>
    <t xml:space="preserve">Migrate security groups and delegates - The Office 365 email migration service can't detect whether on-premises Active Directory groups are security groups, so it can't provision any migrated groups as security groups in Office 365. If you want to have security groups in Office 365, you must first create an empty mail-enabled security group in Office 365 before starting the staged migration. It's important to understand that Exchange cutover and staged migrations only move mailboxes, mail users, mail contacts, and mail-enabled groups. If any other Active Directory object (like a user that isn't migrated to Office 365) is assigned as a manager or delegate to an object being migrated, they must be removed from the object prior to migration. Learn more at Perform a staged migration of email to Office 365. </t>
  </si>
  <si>
    <t>EXCSUM</t>
  </si>
  <si>
    <t>EXCSLAR</t>
  </si>
  <si>
    <t>Check for large mailbox items - Messages larger than the allowed limit for Office 365 (currently 150 MB including attachments) won't migrate to Exchange Online in Office 365.  The Large Item Compliance script is available to help you search mailboxes for items the exceed the migration size limit.</t>
  </si>
  <si>
    <t>EXCSRCA</t>
  </si>
  <si>
    <t>Remote Connectivity Analyzer: Verify on-premises hybrid and Exchange connectivity (Exchange Web Services and Autodiscover)</t>
  </si>
  <si>
    <t>How to troubleshoot connectivity issues - Use the Remote Connectivity Analyzer Tool to expose connectivity issues that affect Exchange Server deployments. The tool simulates several client logon and mail flow scenarios. When a test fails, many of the errors have troubleshooting tips to assist in correcting the problem.</t>
  </si>
  <si>
    <t>EXCSMIG</t>
  </si>
  <si>
    <t>Perform a staged migration of email to Office 365</t>
  </si>
  <si>
    <t>View step-by-step instructions for a staged migration - This Office article walks you through the tasks for performing an Exchange staged migration. The Exchange staged migration assistant is also available to guide Office 365 subscribers through the migration tasks.</t>
  </si>
  <si>
    <t>Exchange Stage mig - Task EXCSOA or EXCSOA2</t>
  </si>
  <si>
    <t>EXCSSUP</t>
  </si>
  <si>
    <t>IMAP mail Migration</t>
  </si>
  <si>
    <t>The IMAP mail migration approach isn't required. No service-specific deployment guidance will be provided.</t>
  </si>
  <si>
    <t>IMAPINF</t>
  </si>
  <si>
    <t>About IMAP mailbox migration</t>
  </si>
  <si>
    <t xml:space="preserve">Based on your survey responses, we recommend you set up Office 365 mail services with an IMAP mailbox migration. An IMAP mailbox migration  moves user accounts and mailboxes from an IMAP email system to Office 365. The following list covers the tasks involved in performing an IMAP mailbox migration. Deployment help is also available from the IMAP mailbox migration assistant. This self-guided tool walks you through the tasks required for an IMAP migration. It includes steps to help you import your contacts and calendar items to Office 365. Learn more at: https://go.microsoft.com/fwlink/?linkid=867102.
</t>
  </si>
  <si>
    <t>IMAPSPF</t>
  </si>
  <si>
    <t>IMAPOTH</t>
  </si>
  <si>
    <t>Migrate other types of IMAP mailboxes to Office 365</t>
  </si>
  <si>
    <t xml:space="preserve">Review IMAP mailbox migration tasks - An IMAP mailbox migration moves user accounts and mailboxes from an IMAP email system to Office 365. Contacts and calendar items from this type of migration must be moved manually to Office 365. To perform your migration, you can use the steps provided in the Office support article or in our IMAP mailbox migration assistant, a self-guided tool that includes steps to help you import your contacts and calendar items to Office 365. </t>
  </si>
  <si>
    <t>IMAPUSR</t>
  </si>
  <si>
    <t>Find the full name of your current email server</t>
  </si>
  <si>
    <t>Record the full name of your current email server - Office 365 needs the name of the source email system, sometimes referred to as a server, from which you want to migrate mailboxes. There are many ways to get the name of your email system. The easiest way is by using an email client that’s connected to your email system, like Outlook Web App. You can also contact support for your source email system.</t>
  </si>
  <si>
    <t>IMAPLST</t>
  </si>
  <si>
    <t>Create a list of mailboxes to migrate</t>
  </si>
  <si>
    <t>Create a list of mailboxes to migrate - You can create a migration file that contains a list of mailboxes to migrate to Office 365. Create the list as a CSV file using Excel or another program. You don’t have to migrate all mailboxes at once. You can do them in batches at your convenience. You can include up to 50,000 mailboxes (one row for each user) in your migration file, which can be as large as 10 MB. Learn more at CSV files for IMAP migration batches.</t>
  </si>
  <si>
    <t>IMAPLAR</t>
  </si>
  <si>
    <t>IMAPEP</t>
  </si>
  <si>
    <t>Connect Office 365 to your current email system</t>
  </si>
  <si>
    <t>Create a migration endpoint - To migrate email successfully, Office 365 needs to connect and communicate with the source email system. To do this, Office 365 uses a migration endpoint. (Step 3 in the linked article.)</t>
  </si>
  <si>
    <t>IMAPMIG</t>
  </si>
  <si>
    <t>Migrate your mailboxes</t>
  </si>
  <si>
    <t xml:space="preserve">Create a migration batch - You use a migration batch to migrate groups of email to Office 365 mailboxes at the same time. The batch consists of the mailboxes that you listed in the migration file. We recommend that you create a test migration batch with a small number of mailboxes to first test the process. (Step 4 in the linked article.)
</t>
  </si>
  <si>
    <t>IMAP Mail -Task IMAPLST</t>
  </si>
  <si>
    <t>IMAPTTL</t>
  </si>
  <si>
    <t>Optional: Reduce email delays</t>
  </si>
  <si>
    <t xml:space="preserve">Lower time-to-live (TTL) value to reduce email delays - Before performing a Domain Name System (DNS) change, it's common practice to lower the TTL from its regular value. This defines how long clients and caching DNS servers store the mail exchange (MX) record until it asks the DNS server for the MX record again. To ensure DNS servers refresh the MX record quickly, it’s common to drop the TTL to a value like five (5) minutes.  After data migration is complete, switch the value back to one (1) hour. </t>
  </si>
  <si>
    <t>IMAPDNS</t>
  </si>
  <si>
    <t>Route your email directly to Office 365</t>
  </si>
  <si>
    <t>Change mail exchange (MX) record to route your email to Office 365 - Email systems use a Domain Name System (DNS) record called an MX record to figure out where to deliver emails. During the email migration process, your MX record pointed to your source email system. Now that the email migration to Office 365 is complete, it’s time to point your MX record at Office 365. This helps ensure that email is delivered to your Office 365 mailboxes. Moving the MX record will also let you turn off your old email system when you are ready. It can take up to 72 hours for the email systems to recognize the changed MX record. Wait at least 72 hours before you proceed to the next task to stop email synchronization. (Step 5 in the linked article.)</t>
  </si>
  <si>
    <t>IMAP Mail -Task IMAPMIG</t>
  </si>
  <si>
    <t>IMAPSYN</t>
  </si>
  <si>
    <t>Stop email synchronization</t>
  </si>
  <si>
    <t>Stop mail synchronization with your source system - After you change the mail exchange (MX) record and verify that all your email is being routed to Office 365,  you can go ahead and delete the migration batch. Doing this stops the synchronization between your source email system and Office 365. (Step 6 in the linked article.)</t>
  </si>
  <si>
    <t>IMAP Mail -Task IMAPSYN</t>
  </si>
  <si>
    <t>IMAPCON</t>
  </si>
  <si>
    <t>Import your contacts and calendar to Office 365</t>
  </si>
  <si>
    <t xml:space="preserve">Import your contacts and calendar to Office 365 - An IMAP mailbox migration doesn't migrate contacts and calendar items to Office 365. If your IMAP users have Outlook as a mail client, they can export contacts and calendars to a Outlook personal folder (PST) file. They can then import the file to the version of Outlook they use in Office 365. </t>
  </si>
  <si>
    <t>IMAPSUP</t>
  </si>
  <si>
    <t>Gmail migration</t>
  </si>
  <si>
    <t>The Gmail migration approach isn't required. No service-specific deployment guidance will be provided.</t>
  </si>
  <si>
    <t>GMDOM</t>
  </si>
  <si>
    <t>Add domain and create Domain Name System records for Office 365 and  Exchange Online</t>
  </si>
  <si>
    <t>Add your domain to Office 365 - Use the setup feature in the Office 365 admin center to add and verify the domain you will use in Office 365. The setup feature also enables you to update or create Domain Name System (DNS) records (like Autodiscover, mail exchange (MX), and Sender Policy Framework (SPF)) when it's time to switch your mail flow from Gmail to Office 365. Learn more at Get help with Office 365 domains.</t>
  </si>
  <si>
    <t>Exch Admin, DNS Admin</t>
  </si>
  <si>
    <t>GMSNC</t>
  </si>
  <si>
    <t>When using Directory Synchronization install an Exchange Server</t>
  </si>
  <si>
    <t>Deploy Exchange Server to manage Exchange Online users from on-premises - You can enable Directory Synchronization (DirSync) for your Office 365 organization in order to manage user account from your on-premises environment. If you do enable DirSync and have Exchange Online users,  you need to deploy an on-premises Exchange Server (if you haven’t already). The Exchange Server is required to manage mail-enabled users in Exchange Online. This scenario is similar to setting up an Exchange hybrid environment. Office 365 provides an Exchange Server license at no cost for the purpose of using an Exchange Server to manage Exchange Online users. Learn more about hybrid keys at: https://go.microsoft.com/fwlink/?linkid=825221.</t>
  </si>
  <si>
    <t xml:space="preserve">Exch Admin, Server Admin  </t>
  </si>
  <si>
    <t>GMMBX</t>
  </si>
  <si>
    <t>Create in-scope mailboxes as mail-enabled users in Office 365</t>
  </si>
  <si>
    <t>GMACD</t>
  </si>
  <si>
    <t xml:space="preserve">Configure accepted domains as Internal Relays in Exchange Online </t>
  </si>
  <si>
    <t>Configure an internal relay domain - The domain you add in Office 365 should be configured as an Internal Relay during data migration to Office 365. After migration is completed and the domain's mail exchange (MX) record is changed to point to Office 365, change the accepted domain to Authoritative.</t>
  </si>
  <si>
    <t>Office 365 Exch Admin</t>
  </si>
  <si>
    <t>GMSUB</t>
  </si>
  <si>
    <t>Configure subdomain for mail flow from Exchange Online to Gmail. Validate subdomain in G Suite. (Only relevant to staged Gmail migrations.)</t>
  </si>
  <si>
    <t>Configure subdomain for mail flow from Exchange Online to Gmail. Be sure to validate the subdomain in G Suite only. Note: This is only relevant to staged Gmail migrations.</t>
  </si>
  <si>
    <t>GMGRP</t>
  </si>
  <si>
    <t>Verify mail-enabled groups are in Office 365</t>
  </si>
  <si>
    <t>Create distribution and security groups - Distribution groups and mail-enabled security groups should be created or replicated into Office 365 to provide a seamless migration experience.</t>
  </si>
  <si>
    <t>GMIMP</t>
  </si>
  <si>
    <t>Create a role group and grant Application Impersonation rights</t>
  </si>
  <si>
    <t>Assign the application Impersonation role - Before performing data migration to Office 365, you want to create a management role group that’s assigned the application impersonation role, which enables applications to impersonate users to perform tasks on behalf of the user. In the Office 365 admin center, go to Admin &gt; Exchange &gt; Permissions. Select the admin roles tab and select New (+) to add a role group. Enter a name and below Roles select Add (+) to add an role-based access control (RBAC) role. Select Application Impersonation, and then OK. In the Members area, select Add (+) to add a new member to the role group. Include the global admin accounts from the migration questionnaire that will be used for data migration to Office 365.</t>
  </si>
  <si>
    <t>GMGLB</t>
  </si>
  <si>
    <t>Create global admins in Google Apps and Office 365 for migration</t>
  </si>
  <si>
    <t>Create  global admins  in Google and Office 365 - The Office 365 migration tool needs global admins for migration activities within Google and Office 365. Licenses and impersonation rights need to be granted to these global admins. For every 10 users in your organization, one (1) of the global admins from Office 365 will be used on a given migration batch. If you plan on migrating large numbers of users on a given day, then many Office 365 admin accounts will need to be used and licenses procured.</t>
  </si>
  <si>
    <t>GMLRG</t>
  </si>
  <si>
    <t>Identify large mailboxes</t>
  </si>
  <si>
    <t>Identify large Gmail mailboxes - Run the Google Apps Usage Activity reports to view Gmail mailbox data and help determine mailbox sizes. The data is required by the FastTrack team to perform data migration to Office 365 and should be included in the migration questionnaire.</t>
  </si>
  <si>
    <t>GIMAP</t>
  </si>
  <si>
    <t>Ensure IMAP is enabled on all Gmail mailboxes </t>
  </si>
  <si>
    <t>Enable IMAP for all Gmail mailboxes - By default, most Gmail system labels and user-created labels are configured in Google Apps for Work to display for IMAP clients. For data migration to occur, IMAP must be enabled for each label. Also enable IMAP for all Organization Units from the Google Apps Admin panel.</t>
  </si>
  <si>
    <t>GMFWD</t>
  </si>
  <si>
    <r>
      <t xml:space="preserve">Confirm </t>
    </r>
    <r>
      <rPr>
        <i/>
        <sz val="12"/>
        <color theme="1"/>
        <rFont val="Segoe UI"/>
        <family val="2"/>
      </rPr>
      <t>Allow users to automatically forward email to another address</t>
    </r>
    <r>
      <rPr>
        <sz val="12"/>
        <color theme="1"/>
        <rFont val="Segoe UI"/>
        <family val="2"/>
      </rPr>
      <t xml:space="preserve"> is enabled</t>
    </r>
  </si>
  <si>
    <t xml:space="preserve">Confirm Gmail users can automatically forward email - During data migration to Office 365, users mailboxes in Google Apps for Work are set to automatically forward new messages to the Office 365 mailbox. Be sure to check the forwarding setting in Google. </t>
  </si>
  <si>
    <t>GMMSO</t>
  </si>
  <si>
    <t>Add the Office 365 .onmicorosoft.com domain in Google Apps</t>
  </si>
  <si>
    <t>Add your Office 365 default domain to Google - For successful mail flow to occur between Office 365 and Google Apps for Work during migration, it's required to add your onmicrosoft.com default domain (for example, contoso.onmicrosoft.com) to the Google Apps for Work environment. It's recommended to add the domain as another domain instead of a domain alias.</t>
  </si>
  <si>
    <t>GMAPI</t>
  </si>
  <si>
    <t>Input Google Apps API client scopes</t>
  </si>
  <si>
    <t>Input Google Apps API client scopes - Before data migration to Office 365, the customer will need to input Google Apps application programming interface (API) client scopes. These scopes are provided from the FastTrack Center after you complete the migration questionnaire. Setting up the APIs in Google Apps for Work allows the migration of data to Office 365. These scopes are required for migrating Google Apps for Work email, labels, contacts and calendars to Office 365. You will need to notify FastTrack Center after the API scopes are active in Google Apps for Work.</t>
  </si>
  <si>
    <t>GMQUS</t>
  </si>
  <si>
    <t>Complete the migration questionnaire</t>
  </si>
  <si>
    <t xml:space="preserve">Complete the FastTrack Center migration questionnaire - Before you migrate data to Office 365, complete the migration questionnaire that's supplied to you as part of your engagement with the FastTrack Center. If you don't already have this questionnaire, request it as soon as possible from your FastTrack team. </t>
  </si>
  <si>
    <t>GMPRE</t>
  </si>
  <si>
    <t>Run preflight tool for Gmail migrations</t>
  </si>
  <si>
    <t>Confirm Gmail accounts and data are ready for migration - Data migration to Office 365 requires the customer to complete running the Google Apps for Work preflight tool to confirm their accounts are ready for data migration prior to the scheduled date. The tool is provided by the FastTrack Center as part of the engagement.</t>
  </si>
  <si>
    <t>GMTTL</t>
  </si>
  <si>
    <t>Reduce mail exchange Domain Name System record time-to-live value</t>
  </si>
  <si>
    <t xml:space="preserve">Lower time-to-live (TTL) value to reduce email delays - Before performing a  Domain Name System (DNS) change, it's common practice to lower the TTL from its regular value. This defines how long clients and caching DNS servers store the mail exchange (MX) record until it asks the DNS server for the MX record again. To ensure DNS servers refresh the MX record quickly, it’s common to drop the TTL to a value like five (5) minutes. After data migration is complete, switch the value back to one (1) hour. </t>
  </si>
  <si>
    <t>GMSPF</t>
  </si>
  <si>
    <t>Update domain Sender Policy Framework record  to include both Google and Microsoft</t>
  </si>
  <si>
    <t xml:space="preserve">Ensure mail flow isn't routed to spam or junk folders - We recommend you update the Sender Policy Framework (SPF) record in your Domain Name System (DNS) settings to include both Google and Microsoft so that both services are allowed to send from the domain and pass validation checks. For example: v=spf1 include:_spf.google.com include:spf.protection.outlook.com ~all) </t>
  </si>
  <si>
    <t>GMFLW</t>
  </si>
  <si>
    <t>Verify mail flow between Google Apps for Work and Exchange Online</t>
  </si>
  <si>
    <t>Test mail flow - Before data migration to Office 365, confirm mail flow is working in both directions for both user mailboxes and distribution groups.</t>
  </si>
  <si>
    <t>GMCON</t>
  </si>
  <si>
    <t>Import Google contacts into Office 365</t>
  </si>
  <si>
    <t>Import your Google contacts to Office 365 - To export contacts: In your Gmail account, go to Contacts &gt; More &gt; Export. Choose which contact folder to import and choose Outlook CSV format. Select Export &gt; Save to Disk &gt;OK. 
To import contacts. In Office 365, on the App Launcher, select People &gt; Manage &gt; Import contacts &gt; Gmail. Browse to your CSV file, select Open, and then Upload.</t>
  </si>
  <si>
    <t>GMCAL</t>
  </si>
  <si>
    <t>Import Google Calendar to Outlook</t>
  </si>
  <si>
    <t xml:space="preserve">Import your Google Calendar to Office 365 - If you want to import your Google Calendar into Outlook, you don’t have to re-enter all of your appointments. Instead, export your Google Calendar to a file, and then import them into Outlook on your desktop. </t>
  </si>
  <si>
    <t>CMAUT</t>
  </si>
  <si>
    <t>Create Autodiscover record for Exchange Online</t>
  </si>
  <si>
    <t>Add Autodiscover Canonical Name (CNAME) record - The Autodiscover service automatically configures user profile settings for Outlook and supported mobile phones. You need to create an Autodiscover record for your Office 365 mail in your Domain Name System (DNS) settings. Learn more at Add four CNAME records.</t>
  </si>
  <si>
    <t>CMSUP</t>
  </si>
  <si>
    <t>EOP</t>
  </si>
  <si>
    <t xml:space="preserve">Exchange Online Protection </t>
  </si>
  <si>
    <t>The Exchange Online Protection service isn't available without Exchange Online. No service-specific deployment guidance will be provided.</t>
  </si>
  <si>
    <t>EOPCF</t>
  </si>
  <si>
    <t>Add on-premises hybrid external IP addresses to the connection filter</t>
  </si>
  <si>
    <r>
      <t xml:space="preserve">In order to ensure that your mail flow isn't scanned multiple times by Exchange Online Protection (EOP) for external mail that is sent from on-premises to a cloud mailbox, it's important to ensure that you either: 1. Authenticate mail on-premises prior to reaching the cloud mailbox; </t>
    </r>
    <r>
      <rPr>
        <b/>
        <sz val="12"/>
        <color theme="1"/>
        <rFont val="Segoe UI"/>
        <family val="2"/>
      </rPr>
      <t>OR</t>
    </r>
    <r>
      <rPr>
        <sz val="12"/>
        <color theme="1"/>
        <rFont val="Segoe UI"/>
        <family val="2"/>
      </rPr>
      <t xml:space="preserve"> 2. Add your on-premises IP addresses to the connection filter in Office 365.</t>
    </r>
  </si>
  <si>
    <t>Plan for firewall updates to allow secure access to Exchange Online Protection</t>
  </si>
  <si>
    <t>For Exchange Online Protection (EOP) to function properly with your on-premises environment before starting to implement any services, firewall settings need to be checked to ensure that Office 365 can communicate correctly with your on-premises environment. Learn more at Office 365 URLs and IP address ranges and see the portions that address Exchange Online, EOP, and all identity sections to ensure no issues with connectivity will occur.</t>
  </si>
  <si>
    <t>Network Admin</t>
  </si>
  <si>
    <t>EDBEB</t>
  </si>
  <si>
    <t>Enable Directory Based Edge Blocking</t>
  </si>
  <si>
    <t>If a message is sent to a valid email address present in Office 365, the message continues through the rest of the service filtering layers (including antimalware, antispam, and transport rules). If the address isn't present, the service blocks the message before filtering occurs, and a non-delivery report (NDR) is sent to the sender informing them that their message was not delivered. The contents of the NDR will be similar to the following example: '550 5.4.1 [&lt;nosuchuser&gt;@&lt;recipient_domain&gt;]: Recipient address rejected: Access denied'.</t>
  </si>
  <si>
    <t>Tenant - Task TPDOM</t>
  </si>
  <si>
    <t>EMALW</t>
  </si>
  <si>
    <t>Update default Malware Policy as needed</t>
  </si>
  <si>
    <t>Included in the article is information about the common attachment filter. This allows an admin to determine if attachments that should NEVER be allowed into the environment and should be blocked at the malware scanning phase of mail delivery. If you want to take any other action on file extensions, use a transport rule for an action on how to handle a particular file extension type. Learn more at https://go.microsoft.com/fwlink/?linkid=863749 for transport rule setup.</t>
  </si>
  <si>
    <t>ETRAN</t>
  </si>
  <si>
    <t>Update default transport rules policies</t>
  </si>
  <si>
    <t>You can use Exchange mail flow rules, also known as transport rules, to look for specific conditions in messages that pass through your organization and take action on them. Mail flow rules are similar to the Inbox rules that are available in many email clients. The main difference between mail flow rules and rules you would set up in a client application such as Outlook is that mail flow rules take action on messages while they’re in transit as opposed to after the message is delivered. Mail flow rules also contain a richer set of conditions, exceptions, and actions, which provides you with the flexibility to implement many types of messaging policies. You can work with your FastTrack Engineer to configure appropriate rules for your environment based on your assessment and business policies.</t>
  </si>
  <si>
    <t>ECONN</t>
  </si>
  <si>
    <t>Create connection filter policies</t>
  </si>
  <si>
    <t>If you want to make sure that email sent from people you trust isn’t blocked, you can use the connection filter policy to create an Allow list (also called a safe sender list) of IP addresses that you trust. You can also create a blocked senders list (which is a list of IP addresses) typically from known spammers, that you don’t ever want to receive email messages from.</t>
  </si>
  <si>
    <t>ESPAM</t>
  </si>
  <si>
    <t>Update spam filter policies</t>
  </si>
  <si>
    <t>This is based on the assessment of your environment. Be sure to work with your FastTrack Engineer to ensure you configured the appropriate spam, high confidence spam, and bulk mail filtering options for your business needs.</t>
  </si>
  <si>
    <t>EOSPF</t>
  </si>
  <si>
    <t>Confirm Sender Policy Framework record is published and accurate</t>
  </si>
  <si>
    <t xml:space="preserve">With the implementation of DomainKeys Identified Mail (DKIM) and Domain-based Message Authentication, Reporting, and Conformance (DMARC) as a standard for mail delivery, it's important to ensure that you have a published Sender Policy Framework (SPF) record and that it's accurate. Learn more about creating a correct SPF record at Set up SPF in Office 365 to help prevent spoofing. </t>
  </si>
  <si>
    <t>EOPMX</t>
  </si>
  <si>
    <t>Update mail exchanger record</t>
  </si>
  <si>
    <t xml:space="preserve">To change a mail exchanger (MX) record to a Domain Name System (DNS) host outside Office 365, perform the following steps:
1. Sign in to the domain registrar for your domain. 
2. Find the area on the registrar's website where you update nameserver records, and update the nameservers to point to your domain's DNS host. (The DNS host is often the domain registrar.)
3. Sign in to Office 365 and go to the admin center.
4. Go to the Domains page.
5. Select the domain you're switching, and choose DNS Management.
6. Choose the option to manage your domain's DNS records.
7. In the Domains setup wizard, on the Set up your online services page, choose I'll manage my own DNS records, and then click Next.
8. Add only the MX record associated with your domain. Don't update Autodiscover for your domain if you're in a hybrid or on-premises only scenario.
9. After you've added the record in public DNS, go back to the Office 365 admin center and select Verify.
Note: If you have several domains you want to add you can use a single MX record for your primary domain in Office 365. Learn more at: https://go.microsoft.com/fwlink/?linkid=866647.
</t>
  </si>
  <si>
    <t>EDKIM</t>
  </si>
  <si>
    <t>Enable DomainKeys Identified Mail in Exchange Online Protection</t>
  </si>
  <si>
    <t>You should use DomainKeys Identified Mail (DKIM) in addition to Sender Policy Framework (SPF) and Domain-based Message Authentication, Reporting, and Conformance (DMARC) to help prevent spoofers from sending messages that look like they're coming from your domain. DKIM lets you add a digital signature to email messages in the message header. When you configure DKIM, you authorize your domain to associate, or sign, its name to an email message by using cryptographic authentication. Email systems that receive email from your domain can use this digital signature to help determine if incoming email that they receive is legitimate. For more on DKIM, see https://go.microsoft.com/fwlink/?linkid=866648.</t>
  </si>
  <si>
    <t>DMARC</t>
  </si>
  <si>
    <t>Use Domain-based Message Authentication, Reporting, and Conformance to validate email in Office 365</t>
  </si>
  <si>
    <t>Domain-based Message Authentication, Reporting, and Conformance (DMARC) works with Sender Policy Framework (SPF) and DomainKeys Identified Mail (DKIM) to authenticate mail senders and ensure that destination email systems trust messages sent from your domain. Implementing DMARC with SPF and DKIM provides additional protection against spoofing and phishing email. DMARC helps receiving mail systems determine what to do with messages sent from your domain that fail SPF or DKIM checks. For more on DMARC, see:  https://go.microsoft.com/fwlink/?linkid=866649</t>
  </si>
  <si>
    <t>EOWIZ</t>
  </si>
  <si>
    <t>Understand Exchange Online Protection  configuration and functionality Exchange Online Protection wizard)</t>
  </si>
  <si>
    <t>Use the wizard to more about Exchange Online Protection (EOP) and train staff on how EOP works.</t>
  </si>
  <si>
    <t>ATP</t>
  </si>
  <si>
    <t>Office 365 Advanced Threat Protection</t>
  </si>
  <si>
    <t>The Advanced Threat Protection (ATP) service is not available without Exchange Online.  No service specific deployment guidance will be provided.</t>
  </si>
  <si>
    <t>ATPINF</t>
  </si>
  <si>
    <t>Understand Office 365 Advanced Threat Protection functionality</t>
  </si>
  <si>
    <t>Understand Office 365 Advanced Threat Protection (ATP) functionality.</t>
  </si>
  <si>
    <t>ATPSA</t>
  </si>
  <si>
    <t>Create Office 365 Advanced Threat Protection safe attachments policies</t>
  </si>
  <si>
    <t>Safe links provide real-time, time-of-selection protection against phishing and malicious web sites by warning users when they select a link in email that has been determined to be unsafe. When a message is processed by Exchange Online Protection (EOP), all URLs are scanned and compared with our lists of known bad URLs. Office 365 Advanced Threat Protection (ATP) safe links provides an opportunity to re-check the URL reputation lists when the recipient tries to follow the link. Safe links uses URL trace capabilities that allow you to track individual malicious links in messages that have been selected to support faster remediation.</t>
  </si>
  <si>
    <t>ATPSL</t>
  </si>
  <si>
    <t>Create Office 365 Advanced Threat Protection safe links policy</t>
  </si>
  <si>
    <t>Safe attachments helps to protect against zero day exploits in email attachments by blocking messages or attachments that can be malicious. Safe attachments leverages sandboxing technology using a virtual environment to identify suspicious activity. Attachments that don’t have a known malware signature are sandboxed and not released until a behavior analysis is performed and the attachments are determined to be safe. It's designed to detect malicious attachments even before antivirus signatures are available. If an email has multiple attachments, Office 365 Advanced Threat Protection (ATP) treats them all as malicious if an attachment is identified as malicious.</t>
  </si>
  <si>
    <t>SLC</t>
  </si>
  <si>
    <t>Security legal compliance</t>
  </si>
  <si>
    <t>SLCO</t>
  </si>
  <si>
    <t>Overview of the Security &amp; Compliance Center</t>
  </si>
  <si>
    <t xml:space="preserve">The Office 365 Security &amp; Compliance Center is your one-stop portal for protecting your data in Office 365. Identify the individuals that will be overseeing this part of the product and grant them access to the portal. </t>
  </si>
  <si>
    <t>Compliance Admin</t>
  </si>
  <si>
    <t>SLCP</t>
  </si>
  <si>
    <t>Plan for Office 365 security and information protection capabilities </t>
  </si>
  <si>
    <t xml:space="preserve">Our cybersecurity consulting team recommends taking a methodical approach to planning and implementing security and information protection features. If you don’t already have an established approach, review the recommended starting point at Plan for security and compliance in Office 365. </t>
  </si>
  <si>
    <t>SLCPERM</t>
  </si>
  <si>
    <t>Determine who needs access and their role in terms of compliance</t>
  </si>
  <si>
    <t xml:space="preserve">Grant permissions to those individuals that should have access based on their role. The Office 365 Security &amp; Compliance Center lets you grant permissions to people who perform compliance tasks like device management, data loss prevention, eDiscovery, retention, and so on. These people can perform only the tasks that you explicitly grant them access to. Permissions in the Security &amp; Compliance Center are based on the Role Based Access Control (RBAC) permissions model. </t>
  </si>
  <si>
    <t>SLCTM</t>
  </si>
  <si>
    <t>Threat management: Antimalware, safe attachments, and quarantine</t>
  </si>
  <si>
    <t>Configure settings to manage and control mobile device access to data, protect inbound and outbound messages from malicious software and spam, protect your domain's reputation, and to determine whether or not senders are maliciously spoofing accounts from your domain.</t>
  </si>
  <si>
    <t>SLCDLP</t>
  </si>
  <si>
    <t>Data loss prevention</t>
  </si>
  <si>
    <t>Set up data loss prevention (DLP) policies to protect sensitive organization data from leaking. To comply with business standards and industry regulations, organizations need to protect sensitive information and prevent its inadvertent disclosure. Examples of sensitive information that you might want to prevent from leaking outside your organization include financial data or personally identifiable information (PII) such as credit card numbers, social security numbers, or health records. With a DLP policy in the Office 365 Security &amp; Compliance Center, you can identify, monitor, and automatically protect sensitive information across Office 365.</t>
  </si>
  <si>
    <t>SLCRET</t>
  </si>
  <si>
    <t>Data governance and retention</t>
  </si>
  <si>
    <t>Use the data governance features in the Office 365 Security &amp; Compliance Center to archive and preserve content in Exchange Online mailboxes, SharePoint Online sites, and OneDrive for Business locations, and import data into your Office 365 organization.</t>
  </si>
  <si>
    <t>SLCAUD</t>
  </si>
  <si>
    <t>Search the audit log in the Office 365 Security &amp; Compliance Center</t>
  </si>
  <si>
    <t xml:space="preserve">Enable auditing. Need to find if a user viewed a specific document or purged an item from their mailbox? If so, you can use the Office 365 Security &amp; Compliance Center to search the unified audit log to view user and admin activity in your Office 365 organization. Why a unified audit log? Because you can search for user activities across Office 365 workloads. </t>
  </si>
  <si>
    <t>SLCED</t>
  </si>
  <si>
    <t>eDiscovery</t>
  </si>
  <si>
    <t>Set up eDiscovery to process and identify electronic information that can be used as evidence in legal cases. You can use eDiscovery in Office 365 to search for content in Exchange Online mailboxes, Office 365 Groups, Microsoft Teams, SharePoint Online and sites, and Skype for Business conversations.</t>
  </si>
  <si>
    <t>SOP</t>
  </si>
  <si>
    <t>The SharePoint Online service is set to "Do Not Deploy".  No service specific deployment guidance will be provided.</t>
  </si>
  <si>
    <t>SOPADP</t>
  </si>
  <si>
    <t>Prepare End Users and IT staff the Migration.</t>
  </si>
  <si>
    <t>SharePoint powers sharing and collaboration on the intranet. Build sites and portals that engage people, connecting them to expertise, content, actionable insights and collective knowledge. Drive organizational efficiency by sharing applications that streamline processes. Manage and share files or folders—within team sites or intranet sites, and inside or outside your organization.</t>
  </si>
  <si>
    <t>SharePoint Admin</t>
  </si>
  <si>
    <t>SPODEP</t>
  </si>
  <si>
    <t>Prepare and  deploying SharePoint Online</t>
  </si>
  <si>
    <t>Prepare and Deploy SharePoint Online</t>
  </si>
  <si>
    <t>SPOH</t>
  </si>
  <si>
    <t>SharePoint Online Hybrid</t>
  </si>
  <si>
    <t>The SharePoint Online hybrid approach isn't required. No service-specific deployment guidance will be provided.</t>
  </si>
  <si>
    <t>SPOHAD</t>
  </si>
  <si>
    <t>Set up Active Directory synchronization</t>
  </si>
  <si>
    <t>AD Admin</t>
  </si>
  <si>
    <t>IDAZCN</t>
  </si>
  <si>
    <t>SPOHSS</t>
  </si>
  <si>
    <t>SharePoint hybrid sites and search</t>
  </si>
  <si>
    <t>A hybrid environment can help your company get started in the cloud, taking a first step to explore the cloud functionality at own your own pace. It also enables enterprise users to be connected from almost anywhere to the resources and content they need.
When you add Office 365 to an environment where you're already using SharePoint Server, there's no integration between the two. With SharePoint hybrid features, you can tie the two environments together in a variety of ways to make a more seamless user experience.</t>
  </si>
  <si>
    <t>SPOHSRV</t>
  </si>
  <si>
    <t>Hardware and software requirements for SharePoint hybrid</t>
  </si>
  <si>
    <t xml:space="preserve">• For a SharePoint Server 2013-based farm: 
o 4 CPU cores
o 12 GB RAM
o 80 GB system drive
• For a SharePoint Server 2016-based farm: 
o 4 CPU cores
o 16 GB RAM
o 80 GB system drive
</t>
  </si>
  <si>
    <t>SPOHCU</t>
  </si>
  <si>
    <t>Update your SharePoint on-premises farm to required patch level</t>
  </si>
  <si>
    <t>Set up a hybrid configuration between SharePoint Server on-premises and SharePoint Online</t>
  </si>
  <si>
    <t>SPOHPHA</t>
  </si>
  <si>
    <t>Detect provider-hosted add-ins</t>
  </si>
  <si>
    <t>Run script.
Check if there are any provider-hosted add-ins deployed. These will require remediation when configuring for hybrid.</t>
  </si>
  <si>
    <t>SPOHWFM</t>
  </si>
  <si>
    <t>Detect Workflow Manager connections</t>
  </si>
  <si>
    <t>Run script.
Check if there are any Workflow Manager connections deployed. These will require remediation when configuring for hybrid.</t>
  </si>
  <si>
    <t>SPOHHP</t>
  </si>
  <si>
    <t>Run SharePoint Hybrid Picker to validate prerequisites and configure</t>
  </si>
  <si>
    <t>Make sure to run the previous scripts to check for any scenarios that will requirement remediation.</t>
  </si>
  <si>
    <t>SPOHPHA
SPOHWFM</t>
  </si>
  <si>
    <t>FSS</t>
  </si>
  <si>
    <t>File share to SharePoint Online team sites</t>
  </si>
  <si>
    <t>The File share migration approach isn't required. No service-specific deployment guidance will be provided.</t>
  </si>
  <si>
    <t>FSSWS</t>
  </si>
  <si>
    <t>Review file share to OneDrive for Business migration workshop</t>
  </si>
  <si>
    <t xml:space="preserve">Attend FastTrack Center file share workshop - FastTrack Center Engineers explain what to expect before and after migration. If you don't already have this workshop scheduled, request it as soon as possible from your FastTrack team. </t>
  </si>
  <si>
    <t>IT Admin</t>
  </si>
  <si>
    <t>FSSMQ</t>
  </si>
  <si>
    <t>Complete and upload migration questionnaire</t>
  </si>
  <si>
    <t>Complete the FastTrack Center migration questionnaire - Before you migrate data to Office 365, complete the migration questionnaire supplied to you as part of your engagement with the FastTrack Center. If you don't have this questionnaire, request it as soon as possible from your FastTrack team.</t>
  </si>
  <si>
    <t>FSSITR</t>
  </si>
  <si>
    <t>Run file share inventory tool and report</t>
  </si>
  <si>
    <t xml:space="preserve">Run the file share inventory tool - The tool assesses your existing file shares and finds folders or files that won't migrate. If you don't already have this tool, request it as soon as possible from your FastTrack team. </t>
  </si>
  <si>
    <t>FSSMH</t>
  </si>
  <si>
    <t>Provision migration hardware</t>
  </si>
  <si>
    <t>Review server hardware required for migration - The appropriate server hardware needs to be deployed in your environment at each region and location where the file shares are.</t>
  </si>
  <si>
    <t>FSSVPN</t>
  </si>
  <si>
    <t>Provide VPN or VDI access</t>
  </si>
  <si>
    <t>Microsoft will require access to perform the migration to Sharepoint online. Access can be provided in a number of different ways depending on the customers infrastructure. VPN or VDI are both acceptable solutions.</t>
  </si>
  <si>
    <t>Security/Network Admin</t>
  </si>
  <si>
    <t>FSSDL</t>
  </si>
  <si>
    <t>Fill out Site Structure worksheet in the migration questionnaire used to provision the needed site collections and document libraries</t>
  </si>
  <si>
    <t xml:space="preserve">Complete FTC site structure worksheet and extract file shares - After extraction, you have a list of file shares that can be migrated to SharePoint Online team sites. Before migrating them all, identify what file shares need to be migrated using the guidelines slide found in the workshop deck. After you are satisfied with what file shares need to be migrated, provide a CSV file mapping (template in the questionnaire) for the site collections and document libraries that will be created as target locations for your file shares. This will be used to map what file shares should go to what team sites. </t>
  </si>
  <si>
    <t>FSSPRP</t>
  </si>
  <si>
    <t>Prepare end users and IT staff for migration</t>
  </si>
  <si>
    <t>FSSOCL</t>
  </si>
  <si>
    <t>Prepare for deploying OneDrive for Business sync clients</t>
  </si>
  <si>
    <t>Review the criteria for using the OneDrive for Business sync clients - To sync OneDrive for Business to your computer, you need the OneDrive for Business next generation sync client or the previous OneDrive for Business sync client. 
The OneDrive for Business sync client (Groove.exe) is included with Office 2013 and Office 2016. You will need to deploy this client if you run Windows 8.1, use SharePoint Online team site sync, or require deep Office integration. 
The OneDrive for Business next generation sync client (OneDrive.exe) is included with Office 2016 and Windows 10. It's supported in Windows 10, Windows 8, or Windows 7, and Mac OS X 10.9 onward.
If you're deploying both sync clients, we recommend you update the OneDrive for Business client (Groove exe) to the latest version. This is to allow the next generation sync client (Onedrive.exe) to work side-by-side with Groove.exe.
Plan to remove authenticated proxies. These aren't supported. Learn more at Improve your OneDrive sync experience.</t>
  </si>
  <si>
    <t>FSSDEP</t>
  </si>
  <si>
    <t>Set up your SharePoint Online environment</t>
  </si>
  <si>
    <t>Review the SharePoint Online planning guide - Before you begin building and configuring your organization’s SharePoint Online environment, there are a few things you should think about. For example, how will your organization manage sites and users? Do you plan to make special customizations or build any solutions? For a five-step guide to setting up SharePoint Online, see SharePoint Online deployment advisor.</t>
  </si>
  <si>
    <t>FSSPLN</t>
  </si>
  <si>
    <t>Plan and conduct test, pilot, and velocity migrations</t>
  </si>
  <si>
    <t>Submit migration schedules for the test, pilot, and velocity migrations.</t>
  </si>
  <si>
    <t>GDRIVE</t>
  </si>
  <si>
    <t>Google Drive migration to OneDrive for Business</t>
  </si>
  <si>
    <t>The Google Drive migration approach isn't required. No service-specific deployment guidance will be provided.</t>
  </si>
  <si>
    <t>GWSHP</t>
  </si>
  <si>
    <t>Review Google Drive migration workshop</t>
  </si>
  <si>
    <t xml:space="preserve">Attend FastTrack Center Google Drive migration workshop - FastTrack Center Engineers explain what to expect before and after migration. If you don't already have this workshop scheduled, request it as soon as possible from your FastTrack team. </t>
  </si>
  <si>
    <t>GDINV</t>
  </si>
  <si>
    <t>Run Google Drive inventory tool and report</t>
  </si>
  <si>
    <t xml:space="preserve">Run the Google Drive inventory tool - The tool assesses your existing file shares and finds folders or files that won't migrate. If you don't already have this tool, request it as soon as possible from your FastTrack team. </t>
  </si>
  <si>
    <t>Google Admin</t>
  </si>
  <si>
    <t>GDACT</t>
  </si>
  <si>
    <t>Collect Google App Usage Activity report</t>
  </si>
  <si>
    <t>Identify the amount of data stored in Google Apps - Run the Google Apps Usage Activity report to view the amount of user data stored in Google Drive. The data is required by the FastTrack team to perform data migration to Office 365 and should be included in the migration questionnaire.</t>
  </si>
  <si>
    <t>GDSVC</t>
  </si>
  <si>
    <t>Create Google service accounts</t>
  </si>
  <si>
    <t xml:space="preserve">Add Google service accounts - Create the following service accounts:  If you don't already have this how-to document, request it as soon as possible from your FastTrack team. </t>
  </si>
  <si>
    <t>GSQUS</t>
  </si>
  <si>
    <t>GDUSR</t>
  </si>
  <si>
    <t>Prepare end users for user interface and experience changes</t>
  </si>
  <si>
    <t>Prepare users for OneDrive for Business - Help your users get ready to use OneDrive for Business after their content is migrated from Google Drive.</t>
  </si>
  <si>
    <t>GDSYC</t>
  </si>
  <si>
    <t>GDTST</t>
  </si>
  <si>
    <t>ONEDRV</t>
  </si>
  <si>
    <t>The OneDrive for Business service is set to "Do Not Deploy". No service-specific deployment guidance will be provided.</t>
  </si>
  <si>
    <t>ODFBPRP</t>
  </si>
  <si>
    <t>Prepare end users and IT staff the migration</t>
  </si>
  <si>
    <t>OneDrive for Business is the smarter online storage system that makes it simple to create, upload, and edit files from your desktop, favorite browser, or mobile device.</t>
  </si>
  <si>
    <t>ODFBDEP</t>
  </si>
  <si>
    <t>Prepare and deploy OneDrive for Business</t>
  </si>
  <si>
    <t>Prepare and deploy OneDrive for Business.</t>
  </si>
  <si>
    <t>ODCLT</t>
  </si>
  <si>
    <t xml:space="preserve">Prepare for deploying the OneDrive for Business sync clients </t>
  </si>
  <si>
    <t>ODFILE</t>
  </si>
  <si>
    <t>File share migration to OneDrive for Business</t>
  </si>
  <si>
    <t>The file share to OneDrive for Business migration approach isn't required. No service-specific deployment guidance will be provided.</t>
  </si>
  <si>
    <t>ODFMW</t>
  </si>
  <si>
    <t>Attend FastTrack Center file share to OneDrive for Business migration workshop - FastTrack Center Engineers explain what to expect before and after migration. If you don't already have this workshop scheduled, request it as soon as possible from your FastTrack team.</t>
  </si>
  <si>
    <t>ODFMQ</t>
  </si>
  <si>
    <t>ODFITR</t>
  </si>
  <si>
    <t>Run file share inventory tool</t>
  </si>
  <si>
    <t>ODFVPN</t>
  </si>
  <si>
    <t>Provision migration hardware and provide VPN access</t>
  </si>
  <si>
    <t>Review server hardware required for migration and provide VPN access - The appropriate server hardware needs to be deployed in your environment at each region and location where the file shares are. Learn more at ... Provide three Active Directory accounts with VPN access to the migration virtual matching - These three accounts must have local admin privileges and read access to the file shares. Contact the FastTrack Center for more information.</t>
  </si>
  <si>
    <t>ODFPRP</t>
  </si>
  <si>
    <t>Prepare users for OneDrive for Business - Help your users get ready to use OneDrive for Business after their content is migrated from their file share.</t>
  </si>
  <si>
    <t>ODFCLT</t>
  </si>
  <si>
    <t>ODFMIG</t>
  </si>
  <si>
    <t>BOX</t>
  </si>
  <si>
    <t>Box migration to SharePoint Online or OneDrive for Business</t>
  </si>
  <si>
    <t>The Box to SharePoint Online or OneDrive for Business migration approach isn't required. No service-specific deployment guidance will be provided.</t>
  </si>
  <si>
    <t>BOXWSHP</t>
  </si>
  <si>
    <t>Review Box Migration Workshop</t>
  </si>
  <si>
    <t>Attend FastTrack Center Box migration workshop - FastTrack Center Engineers explain what to expect before and after migration. If you don't already have this workshop scheduled, request it as soon as possible from your FastTrack team.</t>
  </si>
  <si>
    <t>BOXINV</t>
  </si>
  <si>
    <t>Run inventory manager tool</t>
  </si>
  <si>
    <t xml:space="preserve">Run the inventory tool - The tool assesses your existing file shares and finds folders or files that won't migrate. If you don't already have this tool, request it as soon as possible from your FastTrack team. </t>
  </si>
  <si>
    <t>Box Admin</t>
  </si>
  <si>
    <t>BOXREM</t>
  </si>
  <si>
    <t>Remediate issues from the inventory results</t>
  </si>
  <si>
    <t>Remediate the issues found in the inventory results.</t>
  </si>
  <si>
    <t>End Users</t>
  </si>
  <si>
    <t>BOXMQ</t>
  </si>
  <si>
    <t>BOXUSR</t>
  </si>
  <si>
    <t>Prepare users for OneDrive for Business - Help your users get ready to use OneDrive for Business after their content is migrated from Box.</t>
  </si>
  <si>
    <t>BOXM</t>
  </si>
  <si>
    <t>BOXSYNC</t>
  </si>
  <si>
    <t>Deploy the OneDrive sync client</t>
  </si>
  <si>
    <t>Deploy the OneDrive sync client to users.</t>
  </si>
  <si>
    <t>The Microsoft Teams service is set to "Do Not Deploy". No service specific deployment guidance will be provided.</t>
  </si>
  <si>
    <t>TMWIZ</t>
  </si>
  <si>
    <t>Microsoft Teams deployment wizard</t>
  </si>
  <si>
    <t>You prepare for Microsoft Teams deployment with this wizard.</t>
  </si>
  <si>
    <t>Teams Admin</t>
  </si>
  <si>
    <t>TMREQ</t>
  </si>
  <si>
    <t>Confirm minimum requirements</t>
  </si>
  <si>
    <t xml:space="preserve">For the full Microsoft Teams experience, every user should be enabled for Exchange Online, SharePoint Online, and Office 365 Group creation.
 - Users' Exchange mailboxes can be hosted online or on-premises.
 - Users with mailboxes homed in Exchange on-premises must have their identities synchronized to Azure Active Directory (Azure AD) for Office 365.
 - Users with Exchange mailboxes on-premises aren't able to configure connectors, but can still receive messages from connectors configured by other users.
</t>
  </si>
  <si>
    <t>TMNET</t>
  </si>
  <si>
    <t>Configuring firewall ports for Microsoft Teams</t>
  </si>
  <si>
    <t>To use Microsoft Teams, ensure both the fully qualified domain name (FQDN) and IP address endpoints are reachable. See the tables at Office 365 URLs and IP address ranges for more details. These tables are updated regularly as Microsoft works to build out its network to increase reliability and performance. Be sure to subscribe to the RSS feed to receive notifications of updates to the IP and URL documentation to insure these changes are incorporated in your networking configuration.</t>
  </si>
  <si>
    <t>TMTEM</t>
  </si>
  <si>
    <t>Confirming Microsoft Teams is enabled on your Office 365 tenant</t>
  </si>
  <si>
    <t>Microsoft Teams has been released to Office 365 and is enabled by default. To confirm the service is on in your tenant, perform the following steps:
1. Sign in to Office 365.
2. Select Admin to go to the Office 365 admin center.
3. Navigate to Settings &gt; Services &amp; add-ins.
4. On the Services &amp; add-ins page, select Microsoft Teams.
5. In the Microsoft Teams settings window, set the toggle to On if you want to enable Microsoft Teams for your organization, and then select Save.</t>
  </si>
  <si>
    <t>TMUSR</t>
  </si>
  <si>
    <t>Enabling or disabling user licenses</t>
  </si>
  <si>
    <t>Admins manage Microsoft Teams licenses by using the Office 365 admin center. You need to be an Office 365 global admin or user management admin to manage Teams licenses.
If you want to limit the users who have access to Teams in your organization or remove a user you want to restrict, you can do so by disabling the Teams license for that person or persons. Once the license is disabled, the users will no longer be able to see Teams in the Office 365 app launcher and homepage.
You assign or unassign the Teams license to users in the same way you assign any other Office 365 Business or Enterprise license. Sign in to Office 365, navigate to the Office 365 admin center, and on the Users &gt; Active Users page, assign or unassign the Teams license for users. Learn more at Manage user access to Microsoft Teams.</t>
  </si>
  <si>
    <t>TMADM</t>
  </si>
  <si>
    <t>Understand IT Pro and admin features</t>
  </si>
  <si>
    <t>See the Microsoft Teams wizard in the Office 365 admin center for other available admin options for Teams including General Tenant Level settings, Teams and Channel, Calls and Meetings, Messaging, Tabs, Bots, and Connectors.</t>
  </si>
  <si>
    <t>TMCLI</t>
  </si>
  <si>
    <t>Microsoft Teams client distribution</t>
  </si>
  <si>
    <t>The setup file for the Microsoft Teams client is an executable that can be downloaded by admins and end users from https://go.microsoft.com/fwlink/?linkid=860956. End users on desktops can install the app provided they have the correct permissions. Admins can also distribute the installer and distribute it through client distribution tools.
End users using mobile devices can download the Teams app from the mobile platform's app store.</t>
  </si>
  <si>
    <t>TMVE</t>
  </si>
  <si>
    <t>Microsoft Teams in a virtual environment</t>
  </si>
  <si>
    <t>A Virtual Desktop Infrastructure (VDI) environment is used in some organizations where security and compliance issues are especially sensitive. Their users do their work on a virtual desktop containing all their desktop applications and files using Remote Desktop Services or a similar remote connection. Since Teams on the virtual desktop has not been optimized to access or use the audio or video devices on the user’s local device (without additional software), working in a VDI environment will usually have challenges related to multimedia scenarios such as calling, video calling, screen sharing, app sharing, co-authoring, and more.</t>
  </si>
  <si>
    <t>TMAR</t>
  </si>
  <si>
    <t>Implement admin roles for Teams</t>
  </si>
  <si>
    <t>Permissions in Office 365 explains the various roles and their respective permissions within the Office 365 tenant and individual workloads.  
Add your identified Team's admins to the roles that are needed in order to perform their daily work tasks.</t>
  </si>
  <si>
    <t>TMCOO</t>
  </si>
  <si>
    <t>Enable connectivity to other organizations</t>
  </si>
  <si>
    <t>This will allow users to find, call, and send you instant messages, as well as set up meetings with you.</t>
  </si>
  <si>
    <t xml:space="preserve">LINK
</t>
  </si>
  <si>
    <t>TMCQD</t>
  </si>
  <si>
    <t>Enable and learn about Call Quality Dashboard</t>
  </si>
  <si>
    <t xml:space="preserve">Every Teams tenant should leverage the Call Quality Dashboard to gain insights into the quality and reliability of all calls using Teams services. Use the Call Quality Dashboard guidance provided in Skype Operations Framework (SOF) to get the most benefit from this tool.
We recommend using the tool throughout lifecycle of your deployment. Some examples of what can be investigated with Call Quality Dashboard include:
*Proactively address poor call quality issues
*Check wireless network versus wired performance
*Investigate PC driver differences
*Look at the detailed reports to ensure location information is being provided                                                                                                                                                                                                                                                                                                                                                                                                                                                                                         </t>
  </si>
  <si>
    <t>TMEME</t>
  </si>
  <si>
    <t>Evaluate my environment</t>
  </si>
  <si>
    <t>This article gives an overview of the requirements for properly evaluating your current environment for using cloud voice services. By evaluating your environment, you identify risks and requirements that will influence your overall cloud voice deployment. By identifying these items beforehand, you can adjust your planning to drive success.</t>
  </si>
  <si>
    <t>TMNP</t>
  </si>
  <si>
    <t>Network Planner</t>
  </si>
  <si>
    <t xml:space="preserve">The Network Planner determines and organizes your network requirements for your Cloud Voice deployment in just a few simple steps. By providing your organization's networking details and Cloud Voice usage, you can get an approximate calculation on the network requirements you will need for your Cloud Voice deployment, manage and export these details for reporting, and view areas for further investigation and next steps. </t>
  </si>
  <si>
    <t>TMRD</t>
  </si>
  <si>
    <t>Implement most efficient routing to Microsoft datacenters</t>
  </si>
  <si>
    <t xml:space="preserve">Identify locations that can use local or regional egress points in order to connect to the Microsoft network as efficiently as possible.
Learn more at Client Connectivity.
</t>
  </si>
  <si>
    <t>TMMQNCP</t>
  </si>
  <si>
    <t>Media Quality and Network Connectivity Performance</t>
  </si>
  <si>
    <t>This topic defines the set of network performance requirements for Skype for Business Online services and how you can choose to use the Internet or ExpressRoute for connectivity between your network and Skype for Business Online based your assessment of the network connectivity. If you have decided to deploy Azure ExpressRoute for dedicated connectivity to Office 365, this document also provides guidance on how to plan your ExpressRoute connections in different Skype for Business Online deployment scenarios</t>
  </si>
  <si>
    <t>TMNAT</t>
  </si>
  <si>
    <t xml:space="preserve">Teams Network Assessment Tool </t>
  </si>
  <si>
    <t xml:space="preserve">The Teams Network Assessment Tool provides the ability to perform a simple test of network performance and network connectivity to determine how well the network would perform for a Microsoft Teams and Skype for Business Online calls. </t>
  </si>
  <si>
    <t>TMQOS</t>
  </si>
  <si>
    <t>Enable Quality of Service on your network</t>
  </si>
  <si>
    <t xml:space="preserve">Enabling Quality of Service (QoS) on your network helps ensure that audio and video traffic is prioritized on the network. Prioritization is necessary in most instances to ensure a quality voice and video experience for end users. 
QoS in Teams discusses the DiffServ Control Point (DSCP) markings that are used to ensure media priorities. Be sure to:
*Validate DSCP settings and client deployment methods.
*Test end-to-end DSCP marking on your network. Ensure these markings aren't being dropped in transit.
*Investigate express route to ensure traffic prioritization into the Microsoft datacenters (as needed).
</t>
  </si>
  <si>
    <t>TMSTV</t>
  </si>
  <si>
    <t>Configure split tunnel VPN</t>
  </si>
  <si>
    <t>Enabling split tunneling for VPN access ensures that audio and video traffic isn't negatively impacted by VPN performance.</t>
  </si>
  <si>
    <t>TMMP</t>
  </si>
  <si>
    <t>Teams Messaging Policies</t>
  </si>
  <si>
    <t>Messaging policies are used to control which chat and channel messaging features are available to users in Microsoft Teams. You can use the default policy that is created or create one or more custom messaging policies for people in your organization. After you create a policy, you will assign it a user or groups of users in your organization.</t>
  </si>
  <si>
    <t>TMMTP</t>
  </si>
  <si>
    <t>Teams Meeting Policies</t>
  </si>
  <si>
    <t>Meeting policies are used to control the features that are available to meeting participants for meeting that are scheduled by users in your organization. After you create a policy and make your changes, you can then assign uses to the policy.</t>
  </si>
  <si>
    <t>TMTUPG</t>
  </si>
  <si>
    <t>Skype for Business to Microsoft Teams upgrade</t>
  </si>
  <si>
    <t>Supporting Microsoft’s intelligent communications vision, Microsoft Teams is the central hub for teamwork, bringing together chat, meetings, calling, collaboration, app integration, and file storage. As an existing Skype for Business customer, you’re invited to upgrade to Microsoft Teams, to experience this full suite of communication and collaboration capabilities in a single client experience.</t>
  </si>
  <si>
    <t>TMFW</t>
  </si>
  <si>
    <t>Microsoft Teams for firstline workers</t>
  </si>
  <si>
    <t>Get started creating and managing your firstline workers shift schedules using Microsoft Teams.</t>
  </si>
  <si>
    <t>Skype for Business Online</t>
  </si>
  <si>
    <t>The Skype for Business service is set to "Do Not Deploy". No service-specific deployment guidance will be provided.</t>
  </si>
  <si>
    <t>SFBADM</t>
  </si>
  <si>
    <t>Implement admin roles for Skype</t>
  </si>
  <si>
    <t>Permissions in Office 365 explains the various roles and their respective permissions within the Office 365 tenant and individual workloads.  
Add your identified Skype for Business Online admins to the roles that are needed in order to perform their daily work tasks.</t>
  </si>
  <si>
    <t>SFBDNS</t>
  </si>
  <si>
    <t>Create Domain Name System entries for Skype for Business</t>
  </si>
  <si>
    <t xml:space="preserve">Add the necessary external Domain Name System (DNS) entries to ensure that name resolution is properly functioning in order to ensure client connectivity can be established.
Learn more at External DNS Requirements for Office 365.
If you're deploying Skype hybrid, be sure to examine the DNS records for your Microsoft Edge environment and confirm that your service location (SRV) records are pointing to your on-premises infrastructure.
</t>
  </si>
  <si>
    <t>SFBECS</t>
  </si>
  <si>
    <t>Configure external communication settings</t>
  </si>
  <si>
    <t>External communications need to be enabled if you're planning a Skype hybrid configuration.  
Otherwise, you'll need to determine based on business objective and use cases if cross-company collaboration is needed and configure according to your needs.  </t>
  </si>
  <si>
    <t>Skype Admin</t>
  </si>
  <si>
    <t>SFBFED</t>
  </si>
  <si>
    <t>Configure federated allowed domain list</t>
  </si>
  <si>
    <t>There are two options to choose from when configuring federation. Be sure to understand how each differs and work with your security team to implement the correct option for your organization. Note - If you're deploying a Skype hybrid configuration this selection should match your on-premises configuration.
*Open federation - This option allows federation with any external entity by default, but provides the admin with the ability to block specific domains.
*Closed federation - this option blocks all external domains unless they are explicitly added by the admin.</t>
  </si>
  <si>
    <t>SFBCSC</t>
  </si>
  <si>
    <t>Configure connectivity with Skype consumers</t>
  </si>
  <si>
    <t>Skype for Business online provides connectivity with Skype consumers. Work with your security team to understand this connectivity option.  </t>
  </si>
  <si>
    <t>SFBLCQ</t>
  </si>
  <si>
    <t>Every Skype for Business Online tenant should leverage the Call Quality Dashboard to gain insights into the quality and reliability of all calls using Skype for Business Online services. Use the Call Quality Dashboard guidance provided in Skype Operations Framework (SOF) to get the most benefit from this tool.
We recommend using the tool throughout lifecycle of your deployment. Some examples of what can be investigated with Call Quality Dashboard include:
*Proactively address poor call quality issues
*Check wireless network versus wired performance
*Investigate PC driver differences
*Look at the detailed reports to ensure location information is being provided                                                                                                                                                                                                                                                                                                                                                                                                                                                                                          
Learn more at https://go.microsoft.com/fwlink/?linkid=867403</t>
  </si>
  <si>
    <t>SFBFW</t>
  </si>
  <si>
    <t>Configure firewall ports requested for connectivity to Skype for Business Online</t>
  </si>
  <si>
    <t>Review Office 365 URLs and IPs to identify and test the necessary firewall ports that are required for connectivity between on-premises clients and servers and Office 365 services.
Be sure to configure media ports that are available through your firewalls for optimal client performance and experience.
Connectivity issues are a leading cause of end user perception issues for cloud services.</t>
  </si>
  <si>
    <t>SFBMER</t>
  </si>
  <si>
    <t xml:space="preserve">Identify locations that can use local or regional egress points in order to connect to the Microsoft network as efficiently as possible.
Learn more at Client Connectivity.
</t>
  </si>
  <si>
    <t>SFBQOS</t>
  </si>
  <si>
    <t xml:space="preserve">Enabling Quality of Service (QoS) on your network helps ensure that audio and video traffic is prioritized on the network. Prioritization is necessary in most instances to ensure a quality voice and video experience for end users. 
QoS in Skype for Business discusses the DiffServ Control Point (DSCP) markings that are used to ensure media priorities. Be sure to:
*Validate DSCP settings and client deployment methods.
*Test end-to-end DSCP marking on your network. Ensure these markings aren't being dropped in transit.
*Investigate express route to ensure traffic prioritization into the Microsoft datacenters (as needed).
</t>
  </si>
  <si>
    <t>SFBVPN</t>
  </si>
  <si>
    <t>SFBRMS</t>
  </si>
  <si>
    <t>Deploy Skype Room Systems v2</t>
  </si>
  <si>
    <t xml:space="preserve">Create accounts used by Skype Room Systems v2 in Microsoft Exchange and Skype for Business Server 2015. </t>
  </si>
  <si>
    <t>SFBACC</t>
  </si>
  <si>
    <t>Creating accounts to associate to supported room system devices (up to 10 accounts)</t>
  </si>
  <si>
    <t>This article describes how to add a device account for Skype Room Systems v2 when you have an Office 365 online deployment.</t>
  </si>
  <si>
    <t xml:space="preserve">Skype for Business - Task SFBRMS
</t>
  </si>
  <si>
    <t>SFBCP</t>
  </si>
  <si>
    <t>Set Skype for Business Online client policies for your organization</t>
  </si>
  <si>
    <r>
      <t xml:space="preserve">Client policies help determine the features of Skype for Business Online that are made available to users. For example, you can give some users the right to transfer files while denying this right to other users.
Client policy settings can be configured at the time a policy is created or you can use the </t>
    </r>
    <r>
      <rPr>
        <i/>
        <sz val="12"/>
        <color theme="1"/>
        <rFont val="Segoe UI"/>
        <family val="2"/>
      </rPr>
      <t xml:space="preserve">Set-CsClientPolicy </t>
    </r>
    <r>
      <rPr>
        <sz val="12"/>
        <color theme="1"/>
        <rFont val="Segoe UI"/>
        <family val="2"/>
      </rPr>
      <t>cmdlet to modify the settings of an existing policy.</t>
    </r>
  </si>
  <si>
    <t>SFBMP</t>
  </si>
  <si>
    <t>Set Skype for Business Online mobile policies for your organization</t>
  </si>
  <si>
    <r>
      <t xml:space="preserve">Set up how your users connect to Skype for Business Online using the Skype for Business app on mobile devices. This includes features that enable users to make and receive phone calls on their mobile phone by using their work phone number instead of their mobile phone number. Mobility policies can also be used to require wireless network connections when making or receiving calls.
Mobile policy settings can be configured at the time a policy is created or you can use the </t>
    </r>
    <r>
      <rPr>
        <i/>
        <sz val="12"/>
        <color theme="1"/>
        <rFont val="Segoe UI"/>
        <family val="2"/>
      </rPr>
      <t>Set-CsMobilityPolicy</t>
    </r>
    <r>
      <rPr>
        <sz val="12"/>
        <color theme="1"/>
        <rFont val="Segoe UI"/>
        <family val="2"/>
      </rPr>
      <t xml:space="preserve"> cmdlet to modify the settings of an existing policy.</t>
    </r>
  </si>
  <si>
    <t>SFBCFP</t>
  </si>
  <si>
    <t>Set Skype for Business Online conferencing policies for your organization</t>
  </si>
  <si>
    <r>
      <t xml:space="preserve">Client policies help determine the features of Skype for Business Online that are made available to users. For example, you can give some users permissions to transfer files while preventing other users from doing so.
Client policy settings can be configured at the time a policy is created or you can use the </t>
    </r>
    <r>
      <rPr>
        <i/>
        <sz val="12"/>
        <color theme="1"/>
        <rFont val="Segoe UI"/>
        <family val="2"/>
      </rPr>
      <t xml:space="preserve">Set-CsClientPolicy </t>
    </r>
    <r>
      <rPr>
        <sz val="12"/>
        <color theme="1"/>
        <rFont val="Segoe UI"/>
        <family val="2"/>
      </rPr>
      <t>cmdlet to modify the settings of an existing policy.</t>
    </r>
  </si>
  <si>
    <t>SFB-H</t>
  </si>
  <si>
    <t>Skype For Business Hybrid</t>
  </si>
  <si>
    <t>The Skype For Business hybrid approach is not required. No service-specific deployment guidance will be provided.</t>
  </si>
  <si>
    <t>SFBHHY</t>
  </si>
  <si>
    <t>Verify the supported hybrid configurations for Skype for Business</t>
  </si>
  <si>
    <t>You can configure Skype for Business Server 2015 deployments for integration with Microsoft Exchange Server 2016, Exchange Server 2013,  Exchange Server 2010, and SharePoint Server, both on-premises and online. See the tables for Skype for Business and Skype for Business Online at Clients for Skype for Business Online.</t>
  </si>
  <si>
    <t>SFBHEDG</t>
  </si>
  <si>
    <t>Install Lync 2013 Edge Server (if not already installed)</t>
  </si>
  <si>
    <t>Install Lync Server 2013 Edge Server - Deploying an Edge Server for Lync Server 2013 is required to enable users outside of your organization’s network to access Lync services. Learn more at Deploying external user access in Lync Server 2013.</t>
  </si>
  <si>
    <t>SFBHAT</t>
  </si>
  <si>
    <t>Install Lync Server 2013 administrative tools (if not already installed)</t>
  </si>
  <si>
    <t>Install Lync Server 2013 administration tools - Install the administrative tools you need to use manage Lync Server 2013 user account migrations. Learn more at Install Lync Server 2013 administrative tools.</t>
  </si>
  <si>
    <t>SFBHCL</t>
  </si>
  <si>
    <t>Deployment checklist for external user access in Lync Server 2013</t>
  </si>
  <si>
    <t>Review the Lync Edge Server deployment process - Deploying edge components for Lync Server 2013 makes it possible for external users who aren't logged onto your organization’s internal network, including authenticated and anonymous remote users, federated partners, mobile clients, and users of public instant messaging (IM) services, to communicate with other users in your organization using Lync Server. Learn more at Deployment checklist for external user access in Lync Server 2013.</t>
  </si>
  <si>
    <t>SFBHPLN</t>
  </si>
  <si>
    <t>Plan for Lync Server 2013 and Skype for Business hybrid deployments</t>
  </si>
  <si>
    <t>Review requirements for a Lync Server 2013 hybrid deployment - You need to understand the infrastructure, topology, network, and other requirements for setting up a Lync Server 2013 hybrid deployment with Skype for Business Online. Learn more at Planning for Lync Server 2013 hybrid deployments.</t>
  </si>
  <si>
    <t>SFBHPH</t>
  </si>
  <si>
    <r>
      <t>Plan hybrid connectivity between Skype for Business Server and Skype for Business Online</t>
    </r>
    <r>
      <rPr>
        <sz val="12"/>
        <color rgb="FF000000"/>
        <rFont val="Segoe UI"/>
        <family val="2"/>
      </rPr>
      <t xml:space="preserve"> </t>
    </r>
  </si>
  <si>
    <t>Hybrid connectivity between Skype for Business Server and Skype for Business Online means users of a domain (like contoso.com) are split between using Skype for Business Server on-premises and Skype for Business Online. Some of the domain users are homed on premises, and some users are homed online. 
Learn more at Deploy hybrid connectivity between Skype for Business Server and Skype for Business Online.</t>
  </si>
  <si>
    <t>SFBHUSR</t>
  </si>
  <si>
    <t>Move users to Skype for Business Online</t>
  </si>
  <si>
    <t>Move an on-premises user to Skype for Business Online - You can move an on-premises user to Skype for Business Online using the Skype for Business Server Management Shell. You'll run the commands under your Office 365 admin credentials. Learn more at Move users to Skype for Business Online.</t>
  </si>
  <si>
    <t>Skype Hybrid - Task SFBHEDG and SFBHAT</t>
  </si>
  <si>
    <t>SFBHMMS</t>
  </si>
  <si>
    <t>Review the requirements for the Meeting Migration Service</t>
  </si>
  <si>
    <t>Meeting Migration Service (MMS) is a Skype for Business service that runs in the background and automatically updates Skype for Business and Microsoft Teams meetings for users. MMS is designed to eliminate the need for users to run the Meeting Migration Tool to update their Skype for Business and Microsoft Teams meetings.</t>
  </si>
  <si>
    <t>SFBHMUT</t>
  </si>
  <si>
    <t>Meeting Update Tool for Skype for Business and Lync (communications and send tool to end users)</t>
  </si>
  <si>
    <t>Install Skype for Business Meeting Update Tool - The Meeting Update Tool for Skype for Business and Lync helps you update your meetings when your account switches servers. This tool finds your meetings with old links and automatically sends updated invitations to the participants so they can join your meetings. Learn more at Meeting Update Tool for Skype for Business and Lync.</t>
  </si>
  <si>
    <t>SBMB</t>
  </si>
  <si>
    <t>Skype for Business Meeting Broadcast</t>
  </si>
  <si>
    <t>The Skype For Business Meeting Broadcast service isn't required No service-specific deployment guidance will be provided.</t>
  </si>
  <si>
    <t>SBMBEN</t>
  </si>
  <si>
    <t>Enable Broadcast Meetings in Skype for Business Online</t>
  </si>
  <si>
    <t>Skype Broadcast Meetings aren't enabled by default and must be enabled in your tenant using: Set-CsBroadcastMeetingConfiguration –EnableBroadcastMeeting $True
Understand Broadcast Meeting Roles
*Organizer
*Producer
*Event Team Member
*Attendee</t>
  </si>
  <si>
    <t>Enable Broadcast Meetings in Skype for Business Online Part 2</t>
  </si>
  <si>
    <t>Enable Broadcast Meetings in Skype for Business Online Part 3</t>
  </si>
  <si>
    <t>SBMBBMS</t>
  </si>
  <si>
    <t>Configure Broadcast Meeting settings</t>
  </si>
  <si>
    <t>Using Skype Online PowerShell, you can specify a Broadcast Meeting support URL that's included in the broadcast meeting. </t>
  </si>
  <si>
    <t>SBMBBMO</t>
  </si>
  <si>
    <t>Configure Broadcast Meetings with on-premises deployments</t>
  </si>
  <si>
    <t>Skype Meeting Broadcast is an online service that is part of Office 365. If you're running Skype for Business Server on-premises and want to use Skype Meeting Broadcast in your environment, you'll need to do the following:
* Configure federation with Skype for Business Online resources.
* Configure Session Initiation Protocol (SIP) federated domains (assumes closed federation).</t>
  </si>
  <si>
    <t>SPBX</t>
  </si>
  <si>
    <t>Phone Systems</t>
  </si>
  <si>
    <t>The Phone Systems service isn't required. No service-specific deployment guidance will be provided.</t>
  </si>
  <si>
    <t>SPBXPN</t>
  </si>
  <si>
    <t xml:space="preserve">Port or acquire phone numbers </t>
  </si>
  <si>
    <t>You can port existing phone numbers from your carrier to Microsoft. Alternatively you can acquire new numbers from Microsoft as well.</t>
  </si>
  <si>
    <t>SPBXAL</t>
  </si>
  <si>
    <t>Assign licenses to end users</t>
  </si>
  <si>
    <t>Assign E5 or if you use E3 or E4 assign Phone System add-on to end users.</t>
  </si>
  <si>
    <t>SPBXCP</t>
  </si>
  <si>
    <t>Set up Calling Plans </t>
  </si>
  <si>
    <t xml:space="preserve">Calls to other Skype for Business / Teams users are free, but if you want your users to be able to call phones outside of your business, get a Domestic Calling Plan or International Calling Plan in Office 365. It's easy to set up this for your business. </t>
  </si>
  <si>
    <t>SPBXMPN</t>
  </si>
  <si>
    <t>If you will use phone numbers provided by Microsoft, acquire phone numbers according to end-user number and locations</t>
  </si>
  <si>
    <t>If you don't plan porting your existing phone numbers, acquire phone numbers from Microsoft according to end-user number and locations.</t>
  </si>
  <si>
    <t>SPBXEL</t>
  </si>
  <si>
    <t>Configure emergency locations</t>
  </si>
  <si>
    <t>In order to assign a number to a voice user they must have an emergency location assigned for E.911 purposes.
We recommend using Skype Online PowerShell to automate the creation of location services.</t>
  </si>
  <si>
    <t>SPSTN</t>
  </si>
  <si>
    <t>Audio Conferencing</t>
  </si>
  <si>
    <t>The Audio Conferencing service isn't required. No service-specific deployment guidance will be provided.</t>
  </si>
  <si>
    <t>SPSTNCB</t>
  </si>
  <si>
    <t>Configure default conference bridge phone number</t>
  </si>
  <si>
    <t>As an admin, you can configure your organization's default conference bridge phone number. This phone number is assigned to users that are enabled without explicitly being assigned a conference bridge phone number.
The default number should align to your central location.</t>
  </si>
  <si>
    <t>SPSTNATT</t>
  </si>
  <si>
    <t>Set auto attendant languages for Audio Conferencing</t>
  </si>
  <si>
    <t xml:space="preserve">The Audio Conferencing auto attendant for Skype for Business and Microsoft Teams can greet dial-in callers in a number of different languages when they join a meeting.
Choose one primary language and up to four secondary languages. The primary language that you set is used first and the secondary languages are used by the auto attendant in order that you select. </t>
  </si>
  <si>
    <t>SPSTNCBS</t>
  </si>
  <si>
    <t>Configure conference bridge settings</t>
  </si>
  <si>
    <t>As the admin, you have control over some of the meeting join experience configuration and PIN length. Investigate the settings that are available, align with the goals of the organization, and configure the conference bridge settings.</t>
  </si>
  <si>
    <t>SPSTNBMI</t>
  </si>
  <si>
    <t>Customize Skype for Business meeting invitations (Skype for Business Online ONLY)</t>
  </si>
  <si>
    <t xml:space="preserve">As the admin, you can include URLs in the meeting invitation for Help, legal information, and the logo, as well as provide footer text.
</t>
  </si>
  <si>
    <t>SPSTNTEO</t>
  </si>
  <si>
    <t>Configure conference tenant email override settings (Skype for Business Online ONLY)</t>
  </si>
  <si>
    <t>SPSACSC</t>
  </si>
  <si>
    <t>Enable or disable sending emails when Audio Conferencing settings change in Microsoft Teams</t>
  </si>
  <si>
    <t>Users are automatically notified by email when they are enabled for Audio Conferencing. There may be times, however, when you want to reduce the number of emails that are sent to Microsoft Teams users. In such cases, you can disable sending email.
If you disable sending emails, Audio Conferencing emails won't be sent to your users, including emails for when users are enabled or disabled for audio conferencing, when their PIN is reset, and when the conference ID and the default conferencing phone number changes.</t>
  </si>
  <si>
    <t>SPSTNTFN</t>
  </si>
  <si>
    <t>Port or acquire toll-free numbers</t>
  </si>
  <si>
    <t>You can port existing toll-free numbers from your carrier to Microsoft. Alternatively you can acquire new toll-free numbers from Microsoft as well.</t>
  </si>
  <si>
    <t>SPSTNPN</t>
  </si>
  <si>
    <t>Transfer phone numbers to Office 365 </t>
  </si>
  <si>
    <t>It's easy to transfer your phone numbers from your current service provider to Skype for Business. After you port your phone numbers to Skype for Business, Microsoft becomes your service provider and bills you for those phone numbers.</t>
  </si>
  <si>
    <t>SPSTNCON</t>
  </si>
  <si>
    <t>Set up consumption (toll free/dial-out)</t>
  </si>
  <si>
    <t xml:space="preserve">Consumption billing provides a way for users to dial-in to Audio Conferencing using toll-free numbers, dial-out from Audio Conferencing, and dial internationally when you only have a domestic Audio Conferencing Calling Plan.
</t>
  </si>
  <si>
    <t>SPSTNLIC</t>
  </si>
  <si>
    <t>Assign licenses to users</t>
  </si>
  <si>
    <t>Assign licenses to users to enable their specific capabilities.</t>
  </si>
  <si>
    <t>SPSTNAC</t>
  </si>
  <si>
    <t>Set up Audio Conferencing for Skype for Business and Microsoft Teams</t>
  </si>
  <si>
    <t>Sometimes people in your organization need to use a phone to call into a meeting. People can call into Skype for Business or Microsoft Teams meetings using a phone, instead of using the Skype for Business or Microsoft Teams app on a mobile device or PC. 
You only need to set up Audio Conferencing (also called dial-in conferencing) for people who plan to schedule or lead meetings. Meeting attendees who dial-in don't need any licenses assigned to them or other setup.</t>
  </si>
  <si>
    <t>SPSTNACP</t>
  </si>
  <si>
    <t>Assign Microsoft as the audio conferencing provider </t>
  </si>
  <si>
    <t>An audio conferencing provider supplies the conference bridge. The conference bridge provides the dial-in phone number, PINs, and conference IDs for meetings that are created. You only need to assign an audio conferencing provider to people who are going to schedule or lead Skype for Business or Microsoft Teams meetings.</t>
  </si>
  <si>
    <t>SPSTNCNP</t>
  </si>
  <si>
    <t>Assign conference ID to users (Skype for Business Online ONLY)</t>
  </si>
  <si>
    <t>Conferencing numbers and PINs are assigned to users in accordance with the Default Number that has been selected by default. PINs are randomly generated based on the PIN length.
As an admin you can enable dial-in users with a conference number different from the default number and local to their location.</t>
  </si>
  <si>
    <t>SPSCIDT</t>
  </si>
  <si>
    <t>View and reset a conference ID assigned to a user in Microsoft Teams</t>
  </si>
  <si>
    <t>A conferencing ID is automatically assigned to a Microsoft Teams user when they are set up for Audio Conferencing in Office 365 and use Microsoft as the audio conferencing provider. The conference ID assigned is sent in the meeting invite when the meeting is scheduled. Each meeting that a user schedules will get assigned a unique conference ID.</t>
  </si>
  <si>
    <t>SPSTNPIN</t>
  </si>
  <si>
    <t>Set the length of the PIN for dial-in meetings  (Skype for Business Online ONLY)</t>
  </si>
  <si>
    <t>When you're setting up dial-in conferencing in Skype for Business Online, you will receive phone numbers and what is called a dial-in or audio conferencing bridge. A conferencing bridge can contain one or more phone numbers. The phone number you set is included on the meeting invite.
The dial-in conferencing or audio conferencing bridge answers a call for a user that is dialing into a meeting using a phone. It answers the caller with voice prompts from a system auto attendant and then (depending on your settings) can play notifications and ask callers to record their name. Skype for Business Online Microsoft bridge settings allows you to change the settings for meeting notifications and the meeting join experience, and set the length of the PINs that are used by meeting organizers. Meeting organizers use PINs to start meetings.</t>
  </si>
  <si>
    <t>SPSPLAC</t>
  </si>
  <si>
    <t>Set the PIN length for Audio Conferencing meetings in Microsoft Teams</t>
  </si>
  <si>
    <t>When you are setting up audio conferencing for Microsoft Teams, you will get an audio conferencing bridge. A conferencing bridge can contain one or more phone numbers. The phone number you set will be included on the meeting invites for the Microsoft Teams app.</t>
  </si>
  <si>
    <t>The Yammer service is set to "Do Not Deploy". No service-specific deployment guidance will be provided.</t>
  </si>
  <si>
    <t>YAWIZ</t>
  </si>
  <si>
    <t>Understand Yammer Enterprise</t>
  </si>
  <si>
    <t>Use the Yammer setup wizard to set up Yammer in your environment. Learn more at Yammer Enterprise setup guide.</t>
  </si>
  <si>
    <t>Yammer admins</t>
  </si>
  <si>
    <t>YAM02</t>
  </si>
  <si>
    <t>Enforce Office 365 identity for Yammer users </t>
  </si>
  <si>
    <t>To maintain greater control over how Yammer is used in their organization, admins can enforce Office 365 sign-in for Yammer for all users in the network, effectively disabling the legacy Yammer identity (where users log in with email and password). If this is done, all users in the network must use Office 365 accounts for signing in to Yammer. Learn more at Enforce Office 365 identity for Yammer users.</t>
  </si>
  <si>
    <t>YAM03</t>
  </si>
  <si>
    <t>Do you need to add a domain?</t>
  </si>
  <si>
    <t>Confirm that the domain that you want to use with Yammer has been added to Office 365 admin center.</t>
  </si>
  <si>
    <t>YAM05</t>
  </si>
  <si>
    <t>How users are created in Yammer</t>
  </si>
  <si>
    <t>Yammer users are created automatically when they sign in to Office 365 and select the Yammer tile in the Office 365 app launcher. If you've synched your users with Office 365, they can authenticate when navigating to their Yammer URL or tile.</t>
  </si>
  <si>
    <t>YAM06</t>
  </si>
  <si>
    <t>Manage Yammer licenses</t>
  </si>
  <si>
    <t>You need to license your users for them to see the Yammer tile and be able to authenticate to the Yammer Enterprise network.</t>
  </si>
  <si>
    <t>YAM08</t>
  </si>
  <si>
    <t>Migrate Yammer networks</t>
  </si>
  <si>
    <t>How to perform Yammer migration.</t>
  </si>
  <si>
    <t>YAM09</t>
  </si>
  <si>
    <t>Help everyone get started</t>
  </si>
  <si>
    <t>Use the Yammer setup wizard to set up Yammer in your environment and get your users started with Yammer. Learn more at Yammer Enterprise setup guide.</t>
  </si>
  <si>
    <t>PROJ</t>
  </si>
  <si>
    <t>The Project Online service is set to "Do Not Deploy". No service-specific deployment guidance will be provided.</t>
  </si>
  <si>
    <t>PRNTW</t>
  </si>
  <si>
    <t>Project Online is built on SharePoint Online technology. Learn more at Office 365 URLs and IP address ranges. In particular, see the SharePoint Online and OneDrive for Business section to ensure you have network availability access to the service. Note: IPs on this page are subject to change. Be sure you subscribe to the RSS feed at the top of the page to keep up to date with potential changes to I's from Microsoft.</t>
  </si>
  <si>
    <t>PRSUB</t>
  </si>
  <si>
    <t>Identify subscriptions that your users will need</t>
  </si>
  <si>
    <t xml:space="preserve">Licensing considerations:
Project Online Essentials - Best for team members:
 - Web-based interface for team members
 - Update tasks, issues, and risks
 - Submit timesheets
 - Share documents and collaborate with Skype for Business presence
Project Online Professional - Best for project managers:
 - Rich user interface through desktop client
 - Anytime and anywhere access through web interface
 - Project scheduling and costing
 - Resource management
 - Publishing projects to the cloud
 - Includes the most current version of the Project desktop app, instantly streamed to your Windows PC
 - Each subscription license allows for up to five concurrent installations of the Project desktop app
Project Online Premium - Best for portfolio and resource managers:
  - All of the Project Online Professional functionality, plus:
 - Portfolio selection and optimization
 - Demand management
 - Enterprise resource management
 - Out-of-box portfolio reports
</t>
  </si>
  <si>
    <t>License Admin</t>
  </si>
  <si>
    <t>PRADF</t>
  </si>
  <si>
    <t>Confirm you aren't filtering any users or attributes  critical to onboarding Office 365 workloads</t>
  </si>
  <si>
    <t>Work with your Identity team to ensure that any future Project Online users are included in the synchronization of on-premise accounts to Office 365. You'll likely want to use a group of users to be able to sync from Azure AD to the Resource pool in Project Online, please also confirm that group has been created on Premises and has been sync'd to the cloud.</t>
  </si>
  <si>
    <t>Identity Admin</t>
  </si>
  <si>
    <t>PRGLA</t>
  </si>
  <si>
    <t>License a global admin for Project Online</t>
  </si>
  <si>
    <t>To use Project Online, as an admin, be sure to provide yourself a license. You can change the license and provide it to an end user as needed.</t>
  </si>
  <si>
    <t>PRSPO</t>
  </si>
  <si>
    <t>Verify basic SharePoint functionality</t>
  </si>
  <si>
    <t>Project Online is built on SharePoint Online technology. To ensure Project Online will work in your tenant, ensure you can also access SharePoint Online. In the Office 365 admin center go to Admin -&gt; SharePoint. Please ensure you can see an URL like this example: https://tenantname.sharepoint.com/sites/PWA</t>
  </si>
  <si>
    <t>PRUSR</t>
  </si>
  <si>
    <t>Adding users to Project Online including Enterprise Resource Pool sync</t>
  </si>
  <si>
    <t>We strongly recommended using Enterprise Resource Pool (ERP) sync to manage resources in Project Online.</t>
  </si>
  <si>
    <t>PRLIC</t>
  </si>
  <si>
    <t xml:space="preserve">Assigning end-user licenses </t>
  </si>
  <si>
    <t>In order to access Project Online users need both a SharePoint license and the appropriate Project license previously selected for that user. In the licensing options. you should see a SharePoint Online (Plan 2) license included with the Project Online license. Learn more at Assign licenses to users in Office 365 for business.</t>
  </si>
  <si>
    <t>PRCLI</t>
  </si>
  <si>
    <t>Downloading and installing Project Online Desktop Client from the portal</t>
  </si>
  <si>
    <t>As an enterprise service you can install the desktop client using your standard software deployment method. However, if you want your users to  download the client themselves, learn more at Install Project.</t>
  </si>
  <si>
    <t>PRDKT</t>
  </si>
  <si>
    <t>Connecting Project Online Desktop and Project 2013 (Microsoft Installer) Client to Project Online</t>
  </si>
  <si>
    <t>You can connect to Project Online using Project Professional 2013 (Microsoft Installer (MSI) or Online) or Project 2016 (MSI or Online), but you can’t connect using previous versions. Learn more at Log on to Project Web App.  Please distribute the URL (like this example:  https://tenantname.sharepoint.com/sites/PWA) to your Project Managers to connect their client to Project Online using the method provided.</t>
  </si>
  <si>
    <t>PRSET</t>
  </si>
  <si>
    <t>Set up shop in Project Online</t>
  </si>
  <si>
    <t>Learn more at Set up shop in Project Online. To create a Project, see: https://go.microsoft.com/fwlink/?linkid=866794.</t>
  </si>
  <si>
    <t>PRREP</t>
  </si>
  <si>
    <t>Get reporting for Project Online (Power BI)</t>
  </si>
  <si>
    <t>To get Power BI reporting, a user needs admin access to the Office 365 tenant. Learn more at Connect to Project Online with Power BI.</t>
  </si>
  <si>
    <t>PRPBI</t>
  </si>
  <si>
    <t>Publish Power BI reports to SharePoint Online</t>
  </si>
  <si>
    <t>Learn more at Integrate Power BI reports in SharePoint Online.</t>
  </si>
  <si>
    <t>The PowerBI service is set to "Do Not Deploy". No service specific deployment guidance will be provided.</t>
  </si>
  <si>
    <t>PBSUB</t>
  </si>
  <si>
    <t>Review the Power BI subscription plans</t>
  </si>
  <si>
    <t>There are two versions of Power BI available to your organization. All Office 365 subscriptions come with a free version for your use. However, if you need capabilities like live data sources, access to on-premises data, and collaboration features, purchase Power BI Pro. Learn more at Pricing.</t>
  </si>
  <si>
    <t>Everyone</t>
  </si>
  <si>
    <t>PBPRO</t>
  </si>
  <si>
    <t>Add Power BI Standard or Power BI Pro service</t>
  </si>
  <si>
    <t>To access Office 365 service reporting, you need to use Power BI. Learn more at Get started with Power BI service (app.powerbi.com).</t>
  </si>
  <si>
    <t>PBIDT</t>
  </si>
  <si>
    <t>Download the Power BI Desktop app</t>
  </si>
  <si>
    <t>Power BI Desktop provides advanced query, modeling, and report creation features that enables you to build data models, create reports, and share your work by publishing to the Power BI service. Learn more at Get Power BI Desktop.</t>
  </si>
  <si>
    <t>Expiration_Date</t>
  </si>
  <si>
    <t>Status_Options</t>
  </si>
  <si>
    <t>DeployOrNo</t>
  </si>
  <si>
    <t>YesOrNo</t>
  </si>
  <si>
    <t>MF_Options</t>
  </si>
  <si>
    <t>MultiForest_Options</t>
  </si>
  <si>
    <t>Vault_Options</t>
  </si>
  <si>
    <t>PF_Approach_Options</t>
  </si>
  <si>
    <t>OPP_Deploy_Options</t>
  </si>
  <si>
    <t>OPP_Update_Options</t>
  </si>
  <si>
    <t>IdentityType_Options</t>
  </si>
  <si>
    <t>Sync_Options</t>
  </si>
  <si>
    <t>Object_Anchor_Options</t>
  </si>
  <si>
    <t>AuthenticationPlan_Options</t>
  </si>
  <si>
    <t>IdentityAuth_Options</t>
  </si>
  <si>
    <t>IdentityAuthModel_Options</t>
  </si>
  <si>
    <t>AD_Forest_Func_Options</t>
  </si>
  <si>
    <t>AppAuth_Options</t>
  </si>
  <si>
    <t>Office_Bit_Version</t>
  </si>
  <si>
    <t>Complete</t>
  </si>
  <si>
    <t>Deploy</t>
  </si>
  <si>
    <t>Yes</t>
  </si>
  <si>
    <t>YES - I'm going to use Multi-Factor Authentication for Office 365</t>
  </si>
  <si>
    <t>No</t>
  </si>
  <si>
    <t>Migrate</t>
  </si>
  <si>
    <t>Legacy - Migration</t>
  </si>
  <si>
    <t>Cloud</t>
  </si>
  <si>
    <t>Cloud identities</t>
  </si>
  <si>
    <t>Azure Active Directory (Azure AD) Connect</t>
  </si>
  <si>
    <t>ObjectGuid</t>
  </si>
  <si>
    <t>Password sync</t>
  </si>
  <si>
    <t>AD FS</t>
  </si>
  <si>
    <t>Legacy</t>
  </si>
  <si>
    <t>userPrincipalName</t>
  </si>
  <si>
    <t>32-bit</t>
  </si>
  <si>
    <t>Not started</t>
  </si>
  <si>
    <t>Don't Deploy</t>
  </si>
  <si>
    <t>YES - I'm going to use Azure Active Directory Premium Multi-Factor Authentication</t>
  </si>
  <si>
    <t>Yes - And I don't require AD FS</t>
  </si>
  <si>
    <t>Leave behind</t>
  </si>
  <si>
    <t>Legacy - Coex</t>
  </si>
  <si>
    <t>System Center Configuration Manager</t>
  </si>
  <si>
    <t>On-premises synched identities</t>
  </si>
  <si>
    <t>PING</t>
  </si>
  <si>
    <t>mS-DS-ConsistencyGuid</t>
  </si>
  <si>
    <t>Passthrough authentication</t>
  </si>
  <si>
    <t>Modern Authentication</t>
  </si>
  <si>
    <t>sAMAccountName</t>
  </si>
  <si>
    <t>64-bit</t>
  </si>
  <si>
    <t>Allow_Edits</t>
  </si>
  <si>
    <t>In progress</t>
  </si>
  <si>
    <t>YES - I'm using third-party multi-factor authentication</t>
  </si>
  <si>
    <t>Yes - And I require AD FS</t>
  </si>
  <si>
    <t>Modern - Coex</t>
  </si>
  <si>
    <t>Use a Group Policy startup script</t>
  </si>
  <si>
    <t>On-premises share</t>
  </si>
  <si>
    <t>Okta</t>
  </si>
  <si>
    <t>Both</t>
  </si>
  <si>
    <t>Info only</t>
  </si>
  <si>
    <t>YesNoDontKnow</t>
  </si>
  <si>
    <t>Modern - Migration</t>
  </si>
  <si>
    <t>Use System Center Configuration Manager  </t>
  </si>
  <si>
    <t>Federated</t>
  </si>
  <si>
    <t>other</t>
  </si>
  <si>
    <t>Deploy Office from an OS image </t>
  </si>
  <si>
    <t>EDIT_OPTIONS</t>
  </si>
  <si>
    <t>Priority_Options</t>
  </si>
  <si>
    <t>I don't know</t>
  </si>
  <si>
    <t>Skype_Teams_Deploy_Options*</t>
  </si>
  <si>
    <t>Teams_Client_Options</t>
  </si>
  <si>
    <t>Project_Client_Options</t>
  </si>
  <si>
    <t>PowerBI_Client_Options</t>
  </si>
  <si>
    <t>Ex_Migration_Types</t>
  </si>
  <si>
    <t>Ex_MailFlow_Options</t>
  </si>
  <si>
    <t>Voice_Connectivity_Options</t>
  </si>
  <si>
    <t>Skype_Room_Version_Options</t>
  </si>
  <si>
    <t>Remove</t>
  </si>
  <si>
    <t>Desktop Client</t>
  </si>
  <si>
    <t>Hybrid</t>
  </si>
  <si>
    <t>Single location with mail routing directly to and from the internet</t>
  </si>
  <si>
    <t>Hybrid Voice (SfB)</t>
  </si>
  <si>
    <t>V1</t>
  </si>
  <si>
    <t>Skype Hybrid</t>
  </si>
  <si>
    <t>Web Client</t>
  </si>
  <si>
    <t>Simple Migration Replication Service (MRS)</t>
  </si>
  <si>
    <t>Single location with internet mail routing through a third-party service provider</t>
  </si>
  <si>
    <t>Cloud Connector Edition (SfB)</t>
  </si>
  <si>
    <t>V2</t>
  </si>
  <si>
    <t>Exchange Cutover</t>
  </si>
  <si>
    <t>Multiple locations that route mail directly to and from the internet</t>
  </si>
  <si>
    <t>Direct Routing (Teams)</t>
  </si>
  <si>
    <t>Exchange Staged Migration</t>
  </si>
  <si>
    <t>Multiple locations that route internet mail through a third-party service provider</t>
  </si>
  <si>
    <t>IMAP Migration</t>
  </si>
  <si>
    <t>Multiple locations that utilize a single location to route mail directly to and from the internet</t>
  </si>
  <si>
    <t>Google Mail Migration</t>
  </si>
  <si>
    <t>Multiple locations that utilize a single location to route mail through a third-party service provider</t>
  </si>
  <si>
    <t>Multiple on-premises messaging environments</t>
  </si>
  <si>
    <t>Messaging environment located in both on-premises and cloud service provider environments</t>
  </si>
  <si>
    <t>Use a cloud service provider for all email</t>
  </si>
  <si>
    <t>WARNING_MESSAGES</t>
  </si>
  <si>
    <t>Potential blocker: Account team will need to assist with the transition of licenses to a new tenant.</t>
  </si>
  <si>
    <t>This questionnaire and guidance has an expiration date and shouldn't be started after this date:</t>
  </si>
  <si>
    <t>The guidance provided here has passed  the defined expiration date and may no longer be accurate after this date:</t>
  </si>
  <si>
    <t>Exchange Test Plan</t>
  </si>
  <si>
    <t>Outlook</t>
  </si>
  <si>
    <t>Owner</t>
  </si>
  <si>
    <t>Pass</t>
  </si>
  <si>
    <t>Fail</t>
  </si>
  <si>
    <t>Skip</t>
  </si>
  <si>
    <t>Check new profile creation</t>
  </si>
  <si>
    <t>Check Autodiscover redirection to migrated mailbox from intranet</t>
  </si>
  <si>
    <t>Check Autodiscover redirection to migrated mailbox from internet</t>
  </si>
  <si>
    <t>Check public folder access</t>
  </si>
  <si>
    <t>Check Full Access mailbox access</t>
  </si>
  <si>
    <t>Check Outlook Single Sign-On</t>
  </si>
  <si>
    <t>Email</t>
  </si>
  <si>
    <t>Send and receive email messages from on-premises user to migrated users</t>
  </si>
  <si>
    <t>Send and receive email messages to non-migrated users from migrated user</t>
  </si>
  <si>
    <t>Check mails are seen as internal</t>
  </si>
  <si>
    <t>Send and receive email messages to external users</t>
  </si>
  <si>
    <t>Send email to distribution list</t>
  </si>
  <si>
    <t>Reply to email from migrated users</t>
  </si>
  <si>
    <t>Reply to email from external users</t>
  </si>
  <si>
    <t>Non-migrated user reply to email</t>
  </si>
  <si>
    <t>Email access with Outlook Web App</t>
  </si>
  <si>
    <t>Check dynamic distribution list (DL) result list match on-premises and online</t>
  </si>
  <si>
    <t>Incoming mail from an external user</t>
  </si>
  <si>
    <t>Check Sender Policy Framework (SPF) record</t>
  </si>
  <si>
    <t>Check antimalware</t>
  </si>
  <si>
    <t>Send mail to public folder</t>
  </si>
  <si>
    <t>Calendaring</t>
  </si>
  <si>
    <t>Verify free/busy access from Exchange Online to on-premises</t>
  </si>
  <si>
    <t>Verify free/busy access from on-premises to Exchange Online</t>
  </si>
  <si>
    <t>View secondary calendar side-by-side for those permitted</t>
  </si>
  <si>
    <t>Outlook Web App</t>
  </si>
  <si>
    <t>Connect to Outlook Web App</t>
  </si>
  <si>
    <t>Mailbox migration</t>
  </si>
  <si>
    <t>Move mailbox to Exchange Online</t>
  </si>
  <si>
    <t>Move mailbox back to on-premises</t>
  </si>
  <si>
    <t>SharePoint</t>
  </si>
  <si>
    <t>Detailed description</t>
  </si>
  <si>
    <t>Create site collection</t>
  </si>
  <si>
    <t>Go to SharePoint homepage, select Create Site, choose Team site template, enter title description, select Private or Public, specify the member, and then select Next.</t>
  </si>
  <si>
    <t>Add user to site collection</t>
  </si>
  <si>
    <t>Go to the team site homePage, select Members, select Add Member, and specify the member.</t>
  </si>
  <si>
    <t>Upload document to library</t>
  </si>
  <si>
    <t>Go to the team site homePage, select the document link, and upload a document.</t>
  </si>
  <si>
    <t>Perform document search</t>
  </si>
  <si>
    <t>Go to the document library, enter a search query that can be found in a document, and then select OK.</t>
  </si>
  <si>
    <t>Perform people search</t>
  </si>
  <si>
    <t>Search for a specific person in the company.</t>
  </si>
  <si>
    <t>Bulk upload content</t>
  </si>
  <si>
    <t xml:space="preserve">Open the SharePoint site library. Click Upload at the top of the documents library. In the Add a document dialog box, select Browse to upload an individual file. When you've selected the file or files to upload, you can also upload multiple files by holding down either the CTRL or Shift key and then selecting more than one file. </t>
  </si>
  <si>
    <t>Upload calendar information from Outlook</t>
  </si>
  <si>
    <t>Create a new calendar in SharePoint Online. Open Outlook and then navigate to the calendar view. Change the view for each calendar to List. In the source calendar, highlight all the events and press CTRL-C to copy. In the destination calendar, press CTRL-P to paste the events.</t>
  </si>
  <si>
    <t>Upload contacts from Outlook</t>
  </si>
  <si>
    <t>Create a new contact list in SharePoint Online. Open Outlook and then navigate to the contacts view. Press CTRL-A to highlight all your contacts. Press CTRL-C to copy all your contacts. Navigate to the contact list that appeared when you opened the SharePoint Online list and then press CTRL-V to paste the contacts.</t>
  </si>
  <si>
    <t>Create a flow</t>
  </si>
  <si>
    <t>From the document library, select Flow, and then add a flow.</t>
  </si>
  <si>
    <t>Create a PowerApp</t>
  </si>
  <si>
    <t>From the document library, select PowerApp, and then select Create an app.</t>
  </si>
  <si>
    <t>People integration</t>
  </si>
  <si>
    <t>Go to a document library. Hover your mouse cursor over the name of a person in the Modfied By column. The details of that person display.</t>
  </si>
  <si>
    <t>From the document library, select PowerApp, and then add a flow.</t>
  </si>
  <si>
    <t xml:space="preserve">Action: Add Upgrade Readiness as a solution to the Azure Log Analytics dashboard.
</t>
  </si>
  <si>
    <t>Add Upgrade Readiness to Azure Log Analytics</t>
  </si>
  <si>
    <t>Be sure to unzip the contents to a folder that isn't temporary.  When you have completed a pilot deployment, you are ready to automate data collection and distribute the deployment script to the remaining devices in your organization.</t>
  </si>
  <si>
    <t>Add Update Compliance to Azure Log Analytics</t>
  </si>
  <si>
    <t>Add Device Health to Azure Log Analytics</t>
  </si>
  <si>
    <t>Manage user access to Azure Log Analytics</t>
  </si>
  <si>
    <t xml:space="preserve">Action: Add Device Health as a solution to the Azure Log Analytics dashboard.
</t>
  </si>
  <si>
    <t xml:space="preserve">Action: Add Update Compliance as a solution to the Azure Log Analytics dashboard.
</t>
  </si>
  <si>
    <t>Must be set to "ADFS" to expose ADFS guidance</t>
  </si>
  <si>
    <t>MW04</t>
  </si>
  <si>
    <t>MW05</t>
  </si>
  <si>
    <t>OP10</t>
  </si>
  <si>
    <t>DAARA</t>
  </si>
  <si>
    <t>DAAINFO</t>
  </si>
  <si>
    <t>IDPHS</t>
  </si>
  <si>
    <t>365WAAR</t>
  </si>
  <si>
    <t>365WACU</t>
  </si>
  <si>
    <t>Impacted Locations</t>
  </si>
  <si>
    <t>Action Owner</t>
  </si>
  <si>
    <t>Next Action Date</t>
  </si>
  <si>
    <r>
      <rPr>
        <sz val="12"/>
        <rFont val="Segoe UI"/>
        <family val="2"/>
      </rPr>
      <t xml:space="preserve">Add mail users to Exchange Online - Before data migration to Office 365, the Google Apps for Work mailboxes need to be represented as mail user contacts in Exchange Online to support coexistence mail flow. When directory synchronization is enabled, you can mail-enable an Active Directory user account by running the Windows PowerShell cmdlet </t>
    </r>
    <r>
      <rPr>
        <i/>
        <sz val="12"/>
        <rFont val="Segoe UI"/>
        <family val="2"/>
      </rPr>
      <t>enablemail user</t>
    </r>
    <r>
      <rPr>
        <sz val="12"/>
        <rFont val="Segoe UI"/>
        <family val="2"/>
      </rPr>
      <t xml:space="preserve"> on the on-premises Exchange Server. After the next Directory Synchronization (DirSync) completes, you confirm the objects appears as mail user contacts in Exchange Online.</t>
    </r>
  </si>
  <si>
    <r>
      <t xml:space="preserve">You can update the email headers for emails that are sent during initialization.
As the admin, you have the ability to also disable email notifications. An example of a use case might be in preparation for the service, the organization is assigning licenses prior to rollout and you don't want the end-users to receive the email notification until you are prepared to start using the Audio Conferencing workload.
These changes must be done in Skype Online PowerShell using the </t>
    </r>
    <r>
      <rPr>
        <i/>
        <sz val="12"/>
        <rFont val="Segoe UI"/>
        <family val="2"/>
      </rPr>
      <t xml:space="preserve">Set-CSOnlineDialInConferencingTenantSettings </t>
    </r>
    <r>
      <rPr>
        <sz val="12"/>
        <rFont val="Segoe UI"/>
        <family val="2"/>
      </rPr>
      <t>cmdlet.</t>
    </r>
  </si>
  <si>
    <t>Are you having any issues with Office Add-ins and macros preventing you from deploying to Office 365 ProPlus?</t>
  </si>
  <si>
    <t>If Yes, request a FastTrack Desktop App Assure resource</t>
  </si>
  <si>
    <t>Are there any apps preventing you from moving to Windows 10?</t>
  </si>
  <si>
    <t>Will you use System Center Configuration Manager (Configuration Manager) to manage updates?</t>
  </si>
  <si>
    <t>Office 365 planned service changes for 2020 - 2023</t>
  </si>
  <si>
    <t>Changes to Office 365 and Office product connectivity that will occur between 2020 - 2023.</t>
  </si>
  <si>
    <t>This article provides information about how to synchronize your user passwords from an on-premises Active Directory instance to a cloud-based Azure Active Directory (Azure AD) instance.</t>
  </si>
  <si>
    <t>Seamless Sign-On</t>
  </si>
  <si>
    <t>Implement password hash synchronization with Azure Active Directory Connect sync</t>
  </si>
  <si>
    <t>Azure Active Directory Seamless Single Sign-On (Azure AD Seamless SSO) automatically signs users in when they're on their corporate devices connected to your corporate network. When enabled, users don't need to type in their passwords to sign in to Azure AD. This feature provides your users easy access to your cloud-based apps without needing any additional on-premises components.</t>
  </si>
  <si>
    <t>Azure Active Directory (Azure AD) Pass-through Authentication allows your users to sign in to both on-premises and cloud-based apps using the same passwords. This feature provides your users a better experience (like one less password to remember) and reduces IT helpdesk costs because your users are less likely to forget how to sign in. When users sign in using Azure AD, this feature validates users' passwords directly against your on-premises Active Directory.</t>
  </si>
  <si>
    <t>IDRBAC</t>
  </si>
  <si>
    <t>Idpwd</t>
  </si>
  <si>
    <t>Review your password policy</t>
  </si>
  <si>
    <t>ISSaas</t>
  </si>
  <si>
    <t>Use non-global admin roles</t>
  </si>
  <si>
    <t>Integrate up to 10 third-party apps per user for Single Sign-On (SSO), including pre-integrated software as a service (SaaS) and developer-integrated apps. Examples of third-party apps include Salesforce, Concur, and DocuSign.</t>
  </si>
  <si>
    <t>Utilize Azure Active Directory (Azure AD) Role Based Access Control (RBAC) roles for all admin accounts.</t>
  </si>
  <si>
    <t>Microsoft recommends password policies that reduce risk, like not expiring passwords. For more details, go here.</t>
  </si>
  <si>
    <t>Request assistance for Desktop App Assure</t>
  </si>
  <si>
    <t xml:space="preserve">Use the Policy configuration service provider to apply the System/AllowTelemetry policy. </t>
  </si>
  <si>
    <t xml:space="preserve">Note: Windows 10 version 1709 introduces the Limit Enhanced diagnostic data to the minimum required by Windows Analytics feature. When enabled, customers can send only a subset of enhanced-level diagnostic data. 
Action: Use the Policy configuration service provider to apply the System/AllowTelemetry policy. </t>
  </si>
  <si>
    <t>Deploy the compatibility update and related updates: The compatibility update scans your devices and enables app usage tracking. If you don’t already have these updates installed, you can download the applicable version from the Microsoft Update Catalog or deploy it using Windows Server Update Services (WSUS) or your software distribution solution, like Configuration Manager.</t>
  </si>
  <si>
    <t>Note: Make sure the script is the latest version.</t>
  </si>
  <si>
    <t>Note: Users can't access the Log Analytics workspace if they aren't associated with it. There are two ways of associating a user with the Log Analytics workspace, but because Log Analytics is moving to utilize Azure role-based access as the main permissions model (replacing the Log Analytics user roles), the FastTrack Center recommends using Azure role-based access.
Action: Add and apply the Operations Management Suite (OMS) user type.</t>
  </si>
  <si>
    <t>Are your apps ready for a modern desktop?</t>
  </si>
  <si>
    <t>Use Azure Active Directory for Single Sign-On to reduce use of unique credentials across systems</t>
  </si>
  <si>
    <t xml:space="preserve">In order for the Usage Analytics feature to gather and analyze data, the Azure Active Directory (Azure AD) Connect Health agent needs the information in the Active Directory Federation Services (AD FS) audit logs. These logs aren't enabled by default. This only applies to AD FS federation servers. You don't need to enable auditing on AD FS Proxy servers or Web Application Proxy (WAP) servers. Learn more at Enable Auditing for AD FS.
Note: Remember that before you see any AD FS data in your instance of Azure AD Connect Health, you need to install the Azure AD Connect Health Agent on your targeted servers. Be sure to complete the requirements here prior to installing the agent.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</si>
</sst>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dd\.\,\ \ dd\ mmm\ yyyy"/>
    <numFmt numFmtId="166" formatCode="[$-409]d\-mmm\-yy;@"/>
  </numFmts>
  <fonts count="50" x14ac:knownFonts="1">
    <font>
      <sz val="11"/>
      <color theme="1"/>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2"/>
      <color theme="1"/>
      <name val="Arial"/>
      <family val="2"/>
    </font>
    <font>
      <sz val="12"/>
      <color theme="1"/>
      <name val="Calibri"/>
      <family val="2"/>
      <scheme val="minor"/>
    </font>
    <font>
      <sz val="18"/>
      <color theme="1"/>
      <name val="Calibri"/>
      <family val="2"/>
      <scheme val="minor"/>
    </font>
    <font>
      <sz val="12"/>
      <color rgb="FF000000"/>
      <name val="Calibri"/>
      <family val="2"/>
      <scheme val="minor"/>
    </font>
    <font>
      <sz val="12"/>
      <color rgb="FFFF0000"/>
      <name val="Calibri"/>
      <family val="2"/>
      <scheme val="minor"/>
    </font>
    <font>
      <sz val="11"/>
      <color theme="1"/>
      <name val="Arial"/>
      <family val="2"/>
    </font>
    <font>
      <sz val="10"/>
      <color theme="1"/>
      <name val="Segoe UI"/>
      <family val="2"/>
    </font>
    <font>
      <b/>
      <sz val="11"/>
      <color theme="0"/>
      <name val="Segoe UI"/>
      <family val="2"/>
    </font>
    <font>
      <sz val="11"/>
      <color theme="1"/>
      <name val="Segoe UI"/>
      <family val="2"/>
    </font>
    <font>
      <sz val="8"/>
      <color theme="0" tint="-0.34998626667073579"/>
      <name val="Segoe UI"/>
      <family val="2"/>
    </font>
    <font>
      <b/>
      <sz val="11"/>
      <color theme="4" tint="-0.249977111117893"/>
      <name val="Segoe UI"/>
      <family val="2"/>
    </font>
    <font>
      <b/>
      <sz val="14"/>
      <color theme="0"/>
      <name val="Segoe UI"/>
      <family val="2"/>
    </font>
    <font>
      <sz val="12"/>
      <color theme="1"/>
      <name val="Segoe UI"/>
      <family val="2"/>
    </font>
    <font>
      <sz val="12"/>
      <color rgb="FF000000"/>
      <name val="Segoe UI"/>
      <family val="2"/>
    </font>
    <font>
      <i/>
      <sz val="8"/>
      <color theme="0" tint="-0.34998626667073579"/>
      <name val="Segoe UI"/>
      <family val="2"/>
    </font>
    <font>
      <i/>
      <sz val="11"/>
      <color theme="1"/>
      <name val="Segoe UI"/>
      <family val="2"/>
    </font>
    <font>
      <sz val="8"/>
      <color theme="0" tint="-0.249977111117893"/>
      <name val="Segoe UI"/>
      <family val="2"/>
    </font>
    <font>
      <b/>
      <i/>
      <sz val="11"/>
      <color theme="0"/>
      <name val="Segoe UI"/>
      <family val="2"/>
    </font>
    <font>
      <b/>
      <sz val="16"/>
      <color theme="0"/>
      <name val="Segoe UI"/>
      <family val="2"/>
    </font>
    <font>
      <b/>
      <i/>
      <sz val="11"/>
      <color theme="1"/>
      <name val="Segoe UI"/>
      <family val="2"/>
    </font>
    <font>
      <b/>
      <sz val="28"/>
      <color theme="0"/>
      <name val="Segoe UI"/>
      <family val="2"/>
    </font>
    <font>
      <b/>
      <i/>
      <sz val="18"/>
      <color rgb="FFFFFF00"/>
      <name val="Segoe UI"/>
      <family val="2"/>
    </font>
    <font>
      <b/>
      <sz val="12"/>
      <color theme="0"/>
      <name val="Segoe UI"/>
      <family val="2"/>
    </font>
    <font>
      <sz val="12"/>
      <color theme="0"/>
      <name val="Segoe UI"/>
      <family val="2"/>
    </font>
    <font>
      <b/>
      <sz val="18"/>
      <color theme="0"/>
      <name val="Segoe UI"/>
      <family val="2"/>
    </font>
    <font>
      <sz val="18"/>
      <color theme="0"/>
      <name val="Segoe UI"/>
      <family val="2"/>
    </font>
    <font>
      <sz val="16"/>
      <color theme="0"/>
      <name val="Segoe UI"/>
      <family val="2"/>
    </font>
    <font>
      <u/>
      <sz val="12"/>
      <color theme="10"/>
      <name val="Segoe UI"/>
      <family val="2"/>
    </font>
    <font>
      <b/>
      <sz val="11"/>
      <name val="Segoe UI"/>
      <family val="2"/>
    </font>
    <font>
      <sz val="12"/>
      <name val="Segoe UI"/>
      <family val="2"/>
    </font>
    <font>
      <sz val="14"/>
      <color theme="8" tint="-0.499984740745262"/>
      <name val="Segoe UI"/>
      <family val="2"/>
    </font>
    <font>
      <b/>
      <sz val="12"/>
      <color theme="1"/>
      <name val="Segoe UI"/>
      <family val="2"/>
    </font>
    <font>
      <sz val="14"/>
      <color theme="8" tint="-0.249977111117893"/>
      <name val="Segoe UI"/>
      <family val="2"/>
    </font>
    <font>
      <i/>
      <sz val="10"/>
      <color theme="1"/>
      <name val="Segoe UI"/>
      <family val="2"/>
    </font>
    <font>
      <i/>
      <sz val="12"/>
      <color theme="1"/>
      <name val="Segoe UI"/>
      <family val="2"/>
    </font>
    <font>
      <sz val="11"/>
      <color rgb="FF9C5700"/>
      <name val="Calibri"/>
      <family val="2"/>
      <scheme val="minor"/>
    </font>
    <font>
      <sz val="12"/>
      <color rgb="FF9C5700"/>
      <name val="Segoe UI"/>
      <family val="2"/>
    </font>
    <font>
      <b/>
      <i/>
      <sz val="10"/>
      <color theme="1"/>
      <name val="Segoe UI"/>
      <family val="2"/>
    </font>
    <font>
      <sz val="16"/>
      <color theme="0"/>
      <name val="Segoe UI"/>
      <family val="2"/>
    </font>
    <font>
      <sz val="11"/>
      <color theme="1"/>
      <name val="Segoe UI"/>
      <family val="2"/>
    </font>
    <font>
      <sz val="8"/>
      <color theme="0" tint="-0.249977111117893"/>
      <name val="Segoe UI"/>
      <family val="2"/>
    </font>
    <font>
      <b/>
      <sz val="11"/>
      <color theme="4" tint="-0.249977111117893"/>
      <name val="Segoe UI"/>
      <family val="2"/>
    </font>
    <font>
      <i/>
      <sz val="8"/>
      <color theme="0" tint="-0.34998626667073579"/>
      <name val="Segoe UI"/>
      <family val="2"/>
    </font>
    <font>
      <sz val="8"/>
      <color theme="0" tint="-0.34998626667073579"/>
      <name val="Segoe UI"/>
      <family val="2"/>
    </font>
    <font>
      <i/>
      <sz val="12"/>
      <name val="Segoe UI"/>
      <family val="2"/>
    </font>
  </fonts>
  <fills count="15">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0"/>
        <bgColor indexed="64"/>
      </patternFill>
    </fill>
    <fill>
      <patternFill patternType="solid">
        <fgColor rgb="FFFFFFCC"/>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rgb="FFFFEB9C"/>
      </patternFill>
    </fill>
    <fill>
      <patternFill patternType="solid">
        <fgColor theme="7"/>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left>
      <right style="thin">
        <color theme="2"/>
      </right>
      <top style="thin">
        <color theme="2"/>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right/>
      <top/>
      <bottom style="thin">
        <color indexed="64"/>
      </bottom>
      <diagonal/>
    </border>
    <border>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indexed="64"/>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bottom/>
      <diagonal/>
    </border>
    <border>
      <left style="thin">
        <color indexed="64"/>
      </left>
      <right/>
      <top style="thin">
        <color theme="2"/>
      </top>
      <bottom style="thin">
        <color theme="2"/>
      </bottom>
      <diagonal/>
    </border>
  </borders>
  <cellStyleXfs count="6">
    <xf numFmtId="0" fontId="0" fillId="0" borderId="0"/>
    <xf numFmtId="0" fontId="1" fillId="0" borderId="0" applyNumberFormat="0" applyFill="0" applyBorder="0" applyAlignment="0" applyProtection="0"/>
    <xf numFmtId="166" fontId="2" fillId="0" borderId="0"/>
    <xf numFmtId="166" fontId="1" fillId="0" borderId="0" applyNumberFormat="0" applyFill="0" applyBorder="0" applyAlignment="0" applyProtection="0"/>
    <xf numFmtId="0" fontId="2" fillId="8" borderId="13" applyNumberFormat="0" applyFont="0" applyAlignment="0" applyProtection="0"/>
    <xf numFmtId="0" fontId="40" fillId="13" borderId="0" applyNumberFormat="0" applyBorder="0" applyAlignment="0" applyProtection="0"/>
  </cellStyleXfs>
  <cellXfs count="176">
    <xf numFmtId="0" fontId="0" fillId="0" borderId="0" xfId="0"/>
    <xf numFmtId="0" fontId="0" fillId="0" borderId="1" xfId="0" applyBorder="1"/>
    <xf numFmtId="0" fontId="4" fillId="4" borderId="1" xfId="0" applyFont="1" applyFill="1" applyBorder="1"/>
    <xf numFmtId="0" fontId="3" fillId="6" borderId="0" xfId="0" applyFont="1" applyFill="1"/>
    <xf numFmtId="0" fontId="0" fillId="0" borderId="4" xfId="0" applyBorder="1"/>
    <xf numFmtId="0" fontId="0" fillId="0" borderId="6" xfId="0" applyBorder="1"/>
    <xf numFmtId="0" fontId="0" fillId="0" borderId="7" xfId="0" applyBorder="1"/>
    <xf numFmtId="0" fontId="3" fillId="4" borderId="4" xfId="0" applyFont="1" applyFill="1" applyBorder="1"/>
    <xf numFmtId="0" fontId="3" fillId="4" borderId="1" xfId="0" applyFont="1" applyFill="1" applyBorder="1"/>
    <xf numFmtId="0" fontId="3" fillId="4" borderId="5" xfId="0" applyFont="1" applyFill="1" applyBorder="1"/>
    <xf numFmtId="0" fontId="3" fillId="4" borderId="0" xfId="0" applyFont="1" applyFill="1"/>
    <xf numFmtId="0" fontId="8" fillId="7" borderId="9" xfId="0" applyFont="1" applyFill="1" applyBorder="1" applyAlignment="1">
      <alignment wrapText="1"/>
    </xf>
    <xf numFmtId="0" fontId="6" fillId="0" borderId="9" xfId="0" applyFont="1" applyBorder="1" applyAlignment="1">
      <alignment vertical="center" wrapText="1"/>
    </xf>
    <xf numFmtId="0" fontId="5" fillId="0" borderId="9" xfId="0" applyFont="1" applyBorder="1" applyAlignment="1">
      <alignment wrapText="1"/>
    </xf>
    <xf numFmtId="0" fontId="6" fillId="0" borderId="9" xfId="0" applyFont="1" applyBorder="1" applyAlignment="1">
      <alignment horizontal="center" vertical="center" wrapText="1"/>
    </xf>
    <xf numFmtId="0" fontId="7" fillId="0" borderId="9" xfId="0" applyFont="1" applyBorder="1" applyAlignment="1">
      <alignment horizontal="center" vertical="center" wrapText="1"/>
    </xf>
    <xf numFmtId="0" fontId="8" fillId="0" borderId="9" xfId="0" applyFont="1" applyBorder="1" applyAlignment="1">
      <alignment wrapText="1"/>
    </xf>
    <xf numFmtId="0" fontId="5" fillId="0" borderId="9" xfId="0" applyFont="1" applyBorder="1" applyAlignment="1">
      <alignment horizontal="center" vertical="center" wrapText="1"/>
    </xf>
    <xf numFmtId="0" fontId="8" fillId="0" borderId="9" xfId="0" applyFont="1" applyBorder="1" applyAlignment="1">
      <alignment vertical="center" wrapText="1"/>
    </xf>
    <xf numFmtId="0" fontId="5" fillId="0" borderId="9" xfId="0" applyFont="1" applyBorder="1" applyAlignment="1">
      <alignment horizontal="left" vertical="center"/>
    </xf>
    <xf numFmtId="0" fontId="5" fillId="0" borderId="9" xfId="0" applyFont="1" applyBorder="1" applyAlignment="1">
      <alignment vertical="center" wrapText="1"/>
    </xf>
    <xf numFmtId="0" fontId="5" fillId="0" borderId="9" xfId="0" applyFont="1" applyBorder="1" applyAlignment="1">
      <alignment horizontal="left" vertical="center" wrapText="1"/>
    </xf>
    <xf numFmtId="164" fontId="5" fillId="0" borderId="9" xfId="0" applyNumberFormat="1" applyFont="1" applyBorder="1" applyAlignment="1">
      <alignment horizontal="center" vertical="center" wrapText="1"/>
    </xf>
    <xf numFmtId="164" fontId="10" fillId="0" borderId="9" xfId="0" applyNumberFormat="1" applyFont="1" applyBorder="1" applyAlignment="1">
      <alignment horizontal="center" vertical="center" wrapText="1"/>
    </xf>
    <xf numFmtId="0" fontId="9" fillId="0" borderId="10" xfId="0" applyFont="1" applyBorder="1" applyAlignment="1">
      <alignment wrapText="1"/>
    </xf>
    <xf numFmtId="0" fontId="8" fillId="0" borderId="12" xfId="0" applyFont="1" applyBorder="1" applyAlignment="1">
      <alignment vertical="center" wrapText="1"/>
    </xf>
    <xf numFmtId="0" fontId="8" fillId="7" borderId="11" xfId="0" applyFont="1" applyFill="1" applyBorder="1" applyAlignment="1">
      <alignment wrapText="1"/>
    </xf>
    <xf numFmtId="0" fontId="8" fillId="0" borderId="0" xfId="0" applyFont="1" applyAlignment="1">
      <alignment vertical="center" wrapText="1"/>
    </xf>
    <xf numFmtId="0" fontId="8" fillId="7" borderId="9" xfId="0" applyFont="1" applyFill="1" applyBorder="1" applyAlignment="1">
      <alignment vertical="center" wrapText="1"/>
    </xf>
    <xf numFmtId="0" fontId="5" fillId="7" borderId="9" xfId="0" applyFont="1" applyFill="1" applyBorder="1" applyAlignment="1">
      <alignment wrapText="1"/>
    </xf>
    <xf numFmtId="165" fontId="5" fillId="0" borderId="9" xfId="0" applyNumberFormat="1" applyFont="1" applyBorder="1" applyAlignment="1">
      <alignment horizontal="left" vertical="top" wrapText="1"/>
    </xf>
    <xf numFmtId="0" fontId="5" fillId="0" borderId="12" xfId="0" applyFont="1" applyBorder="1" applyAlignment="1">
      <alignment wrapText="1"/>
    </xf>
    <xf numFmtId="0" fontId="5" fillId="0" borderId="11" xfId="0" applyFont="1" applyBorder="1" applyAlignment="1">
      <alignment wrapText="1"/>
    </xf>
    <xf numFmtId="0" fontId="12" fillId="4" borderId="1" xfId="0" applyFont="1" applyFill="1" applyBorder="1" applyAlignment="1">
      <alignment vertical="center"/>
    </xf>
    <xf numFmtId="0" fontId="13" fillId="0" borderId="0" xfId="0" applyFont="1"/>
    <xf numFmtId="0" fontId="13" fillId="3" borderId="0" xfId="0" applyFont="1" applyFill="1" applyAlignment="1">
      <alignment vertical="top" wrapText="1"/>
    </xf>
    <xf numFmtId="0" fontId="13" fillId="3" borderId="0" xfId="0" applyFont="1" applyFill="1"/>
    <xf numFmtId="0" fontId="12" fillId="4" borderId="1" xfId="0" applyFont="1" applyFill="1" applyBorder="1" applyAlignment="1">
      <alignment vertical="top" wrapText="1"/>
    </xf>
    <xf numFmtId="0" fontId="15" fillId="0" borderId="1" xfId="0" applyFont="1" applyBorder="1" applyAlignment="1">
      <alignment vertical="center" wrapText="1"/>
    </xf>
    <xf numFmtId="0" fontId="13" fillId="9" borderId="1" xfId="0" applyFont="1" applyFill="1" applyBorder="1" applyAlignment="1">
      <alignment horizontal="center" vertical="center"/>
    </xf>
    <xf numFmtId="0" fontId="14" fillId="0" borderId="1" xfId="0" applyFont="1" applyBorder="1" applyAlignment="1">
      <alignment horizontal="center" vertical="center"/>
    </xf>
    <xf numFmtId="0" fontId="16" fillId="4" borderId="1" xfId="0" applyFont="1" applyFill="1" applyBorder="1" applyAlignment="1">
      <alignment vertical="center"/>
    </xf>
    <xf numFmtId="0" fontId="12" fillId="4" borderId="7" xfId="0" applyFont="1" applyFill="1" applyBorder="1" applyAlignment="1">
      <alignment vertical="top" wrapText="1"/>
    </xf>
    <xf numFmtId="0" fontId="11" fillId="3" borderId="0" xfId="0" applyFont="1" applyFill="1" applyAlignment="1">
      <alignment vertical="top" wrapText="1"/>
    </xf>
    <xf numFmtId="0" fontId="15" fillId="7" borderId="15" xfId="0" applyFont="1" applyFill="1" applyBorder="1" applyAlignment="1">
      <alignment horizontal="right" vertical="center" wrapText="1"/>
    </xf>
    <xf numFmtId="0" fontId="15" fillId="7" borderId="3" xfId="0" applyFont="1" applyFill="1" applyBorder="1" applyAlignment="1">
      <alignment horizontal="right" vertical="center" wrapText="1"/>
    </xf>
    <xf numFmtId="0" fontId="14" fillId="0" borderId="4" xfId="0" applyFont="1" applyBorder="1" applyAlignment="1">
      <alignment horizontal="center" vertical="center"/>
    </xf>
    <xf numFmtId="0" fontId="16" fillId="4" borderId="7" xfId="0" applyFont="1" applyFill="1" applyBorder="1" applyAlignment="1">
      <alignment vertical="center"/>
    </xf>
    <xf numFmtId="0" fontId="12" fillId="4" borderId="7" xfId="0" applyFont="1" applyFill="1" applyBorder="1" applyAlignment="1">
      <alignment vertical="center"/>
    </xf>
    <xf numFmtId="0" fontId="13" fillId="8" borderId="1" xfId="4" applyFont="1" applyBorder="1" applyAlignment="1">
      <alignment vertical="center" wrapText="1"/>
    </xf>
    <xf numFmtId="0" fontId="13" fillId="8" borderId="1" xfId="4" applyFont="1" applyBorder="1" applyAlignment="1">
      <alignment vertical="center"/>
    </xf>
    <xf numFmtId="0" fontId="17" fillId="7" borderId="3" xfId="0" applyFont="1" applyFill="1" applyBorder="1" applyAlignment="1">
      <alignment vertical="center" wrapText="1"/>
    </xf>
    <xf numFmtId="0" fontId="18" fillId="7" borderId="3" xfId="1" applyFont="1" applyFill="1" applyBorder="1" applyAlignment="1">
      <alignment horizontal="left" vertical="top" wrapText="1"/>
    </xf>
    <xf numFmtId="0" fontId="13" fillId="8" borderId="1" xfId="4" applyFont="1" applyBorder="1" applyAlignment="1">
      <alignment horizontal="center" vertical="center"/>
    </xf>
    <xf numFmtId="0" fontId="19" fillId="0" borderId="1" xfId="0" applyFont="1" applyBorder="1" applyAlignment="1">
      <alignment horizontal="center" vertical="center"/>
    </xf>
    <xf numFmtId="0" fontId="20" fillId="3" borderId="0" xfId="0" applyFont="1" applyFill="1" applyAlignment="1">
      <alignment vertical="top" wrapText="1"/>
    </xf>
    <xf numFmtId="0" fontId="15" fillId="7" borderId="14" xfId="0" applyFont="1" applyFill="1" applyBorder="1" applyAlignment="1">
      <alignment horizontal="right" vertical="center" wrapText="1"/>
    </xf>
    <xf numFmtId="0" fontId="15" fillId="7" borderId="2" xfId="0" applyFont="1" applyFill="1" applyBorder="1" applyAlignment="1">
      <alignment horizontal="right" vertical="center" wrapText="1"/>
    </xf>
    <xf numFmtId="0" fontId="21" fillId="0" borderId="1" xfId="0" applyFont="1" applyBorder="1" applyAlignment="1">
      <alignment horizontal="center" vertical="center"/>
    </xf>
    <xf numFmtId="0" fontId="21" fillId="7" borderId="7" xfId="0" applyFont="1" applyFill="1" applyBorder="1" applyAlignment="1">
      <alignment horizontal="center" vertical="center"/>
    </xf>
    <xf numFmtId="0" fontId="13" fillId="7" borderId="15" xfId="0" applyFont="1" applyFill="1" applyBorder="1" applyAlignment="1">
      <alignment horizontal="center" vertical="center"/>
    </xf>
    <xf numFmtId="0" fontId="13" fillId="7" borderId="3" xfId="0" applyFont="1" applyFill="1" applyBorder="1" applyAlignment="1">
      <alignment horizontal="center" vertical="center"/>
    </xf>
    <xf numFmtId="14" fontId="0" fillId="0" borderId="1" xfId="0" applyNumberFormat="1" applyBorder="1" applyAlignment="1">
      <alignment horizontal="center"/>
    </xf>
    <xf numFmtId="0" fontId="19" fillId="0" borderId="4" xfId="0" applyFont="1" applyBorder="1" applyAlignment="1">
      <alignment horizontal="center" vertical="center"/>
    </xf>
    <xf numFmtId="0" fontId="0" fillId="0" borderId="21" xfId="0" applyBorder="1" applyAlignment="1">
      <alignment vertical="center" wrapText="1"/>
    </xf>
    <xf numFmtId="0" fontId="21" fillId="0" borderId="7" xfId="0" applyFont="1" applyBorder="1" applyAlignment="1">
      <alignment horizontal="center" vertical="center"/>
    </xf>
    <xf numFmtId="0" fontId="21" fillId="0" borderId="3" xfId="0" applyFont="1" applyBorder="1" applyAlignment="1">
      <alignment horizontal="center" vertical="center"/>
    </xf>
    <xf numFmtId="0" fontId="21" fillId="7" borderId="15" xfId="0" applyFont="1" applyFill="1" applyBorder="1" applyAlignment="1">
      <alignment horizontal="center" vertical="center"/>
    </xf>
    <xf numFmtId="0" fontId="21" fillId="7" borderId="3" xfId="0" applyFont="1" applyFill="1" applyBorder="1" applyAlignment="1">
      <alignment horizontal="center" vertical="center"/>
    </xf>
    <xf numFmtId="0" fontId="12" fillId="7" borderId="1" xfId="0" applyFont="1" applyFill="1" applyBorder="1" applyAlignment="1">
      <alignment vertical="center"/>
    </xf>
    <xf numFmtId="0" fontId="15" fillId="0" borderId="20" xfId="0" applyFont="1" applyBorder="1" applyAlignment="1">
      <alignment vertical="center" wrapText="1"/>
    </xf>
    <xf numFmtId="0" fontId="15" fillId="0" borderId="4" xfId="0" applyFont="1" applyBorder="1" applyAlignment="1">
      <alignment vertical="center" wrapText="1"/>
    </xf>
    <xf numFmtId="0" fontId="15" fillId="0" borderId="3" xfId="0" applyFont="1" applyBorder="1" applyAlignment="1">
      <alignment vertical="center" wrapText="1"/>
    </xf>
    <xf numFmtId="0" fontId="13" fillId="9" borderId="3" xfId="0" applyFont="1" applyFill="1" applyBorder="1" applyAlignment="1">
      <alignment horizontal="center" vertical="center"/>
    </xf>
    <xf numFmtId="0" fontId="14" fillId="0" borderId="3" xfId="0" applyFont="1" applyBorder="1" applyAlignment="1">
      <alignment horizontal="center" vertical="center"/>
    </xf>
    <xf numFmtId="0" fontId="12" fillId="7" borderId="8" xfId="0" applyFont="1" applyFill="1" applyBorder="1" applyAlignment="1">
      <alignment vertical="center"/>
    </xf>
    <xf numFmtId="0" fontId="25" fillId="11" borderId="18" xfId="0" applyFont="1" applyFill="1" applyBorder="1" applyAlignment="1">
      <alignment vertical="center" wrapText="1"/>
    </xf>
    <xf numFmtId="0" fontId="25" fillId="11" borderId="16" xfId="0" applyFont="1" applyFill="1" applyBorder="1" applyAlignment="1">
      <alignment vertical="center" wrapText="1"/>
    </xf>
    <xf numFmtId="0" fontId="18" fillId="7" borderId="3" xfId="0" applyFont="1" applyFill="1" applyBorder="1" applyAlignment="1">
      <alignment horizontal="center" vertical="center" wrapText="1"/>
    </xf>
    <xf numFmtId="0" fontId="32" fillId="7" borderId="3" xfId="1" applyFont="1" applyFill="1" applyBorder="1" applyAlignment="1">
      <alignment horizontal="center" vertical="center" wrapText="1"/>
    </xf>
    <xf numFmtId="0" fontId="33" fillId="7" borderId="3" xfId="1" applyFont="1" applyFill="1" applyBorder="1" applyAlignment="1">
      <alignment horizontal="center" vertical="center" wrapText="1"/>
    </xf>
    <xf numFmtId="0" fontId="10" fillId="0" borderId="9" xfId="0" applyFont="1" applyBorder="1" applyAlignment="1">
      <alignment wrapText="1"/>
    </xf>
    <xf numFmtId="0" fontId="7" fillId="0" borderId="16" xfId="0" applyFont="1" applyBorder="1" applyAlignment="1">
      <alignment horizontal="center" vertical="center" wrapText="1"/>
    </xf>
    <xf numFmtId="1" fontId="28" fillId="4" borderId="1" xfId="0" applyNumberFormat="1" applyFont="1" applyFill="1" applyBorder="1" applyAlignment="1">
      <alignment horizontal="center" vertical="center" wrapText="1"/>
    </xf>
    <xf numFmtId="0" fontId="29" fillId="4" borderId="1" xfId="0" applyFont="1" applyFill="1" applyBorder="1" applyAlignment="1">
      <alignment horizontal="left" vertical="center" wrapText="1"/>
    </xf>
    <xf numFmtId="0" fontId="28" fillId="4" borderId="1" xfId="0" applyFont="1" applyFill="1" applyBorder="1" applyAlignment="1">
      <alignment horizontal="left" vertical="top" wrapText="1"/>
    </xf>
    <xf numFmtId="0" fontId="29" fillId="4" borderId="1" xfId="0" applyFont="1" applyFill="1" applyBorder="1" applyAlignment="1">
      <alignment horizontal="center" vertical="center" wrapText="1"/>
    </xf>
    <xf numFmtId="0" fontId="30" fillId="4" borderId="1" xfId="0" applyFont="1" applyFill="1" applyBorder="1" applyAlignment="1">
      <alignment horizontal="left" vertical="center"/>
    </xf>
    <xf numFmtId="0" fontId="30" fillId="4" borderId="1" xfId="0" applyFont="1" applyFill="1" applyBorder="1" applyAlignment="1">
      <alignment horizontal="center" vertical="center" wrapText="1"/>
    </xf>
    <xf numFmtId="0" fontId="30" fillId="4" borderId="1" xfId="0" applyFont="1" applyFill="1" applyBorder="1" applyAlignment="1">
      <alignment horizontal="left" vertical="center" wrapText="1"/>
    </xf>
    <xf numFmtId="0" fontId="27" fillId="2" borderId="12" xfId="0" applyFont="1" applyFill="1" applyBorder="1" applyAlignment="1">
      <alignment horizontal="center" vertical="center" wrapText="1"/>
    </xf>
    <xf numFmtId="0" fontId="27" fillId="2" borderId="12" xfId="0" applyFont="1" applyFill="1" applyBorder="1" applyAlignment="1">
      <alignment horizontal="left" vertical="top" wrapText="1"/>
    </xf>
    <xf numFmtId="164" fontId="27" fillId="2" borderId="12" xfId="0" applyNumberFormat="1" applyFont="1" applyFill="1" applyBorder="1" applyAlignment="1">
      <alignment horizontal="center" vertical="center" wrapText="1"/>
    </xf>
    <xf numFmtId="0" fontId="5" fillId="0" borderId="10" xfId="0" applyFont="1" applyBorder="1" applyAlignment="1">
      <alignment horizontal="center" vertical="center" wrapText="1"/>
    </xf>
    <xf numFmtId="165" fontId="5" fillId="0" borderId="10" xfId="0" applyNumberFormat="1" applyFont="1" applyBorder="1" applyAlignment="1">
      <alignment horizontal="left" vertical="top" wrapText="1"/>
    </xf>
    <xf numFmtId="164" fontId="5" fillId="0" borderId="10" xfId="0" applyNumberFormat="1" applyFont="1" applyBorder="1" applyAlignment="1">
      <alignment horizontal="center" vertical="center" wrapText="1"/>
    </xf>
    <xf numFmtId="164" fontId="10" fillId="0" borderId="10" xfId="0" applyNumberFormat="1" applyFont="1" applyBorder="1" applyAlignment="1">
      <alignment horizontal="center" vertical="center" wrapText="1"/>
    </xf>
    <xf numFmtId="0" fontId="5" fillId="0" borderId="10" xfId="0" applyFont="1" applyBorder="1" applyAlignment="1">
      <alignment horizontal="left" vertical="center"/>
    </xf>
    <xf numFmtId="0" fontId="5" fillId="0" borderId="10" xfId="0" applyFont="1" applyBorder="1" applyAlignment="1">
      <alignment vertical="center" wrapText="1"/>
    </xf>
    <xf numFmtId="0" fontId="5" fillId="0" borderId="10" xfId="0" applyFont="1" applyBorder="1" applyAlignment="1">
      <alignment horizontal="left" vertical="center" wrapText="1"/>
    </xf>
    <xf numFmtId="1" fontId="28" fillId="12" borderId="1" xfId="0" applyNumberFormat="1" applyFont="1" applyFill="1" applyBorder="1" applyAlignment="1">
      <alignment horizontal="center" vertical="center" wrapText="1"/>
    </xf>
    <xf numFmtId="0" fontId="29" fillId="12" borderId="1" xfId="0" applyFont="1" applyFill="1" applyBorder="1" applyAlignment="1">
      <alignment horizontal="left" vertical="center" wrapText="1"/>
    </xf>
    <xf numFmtId="0" fontId="28" fillId="12" borderId="1" xfId="0" applyFont="1" applyFill="1" applyBorder="1" applyAlignment="1">
      <alignment horizontal="left" vertical="top" wrapText="1"/>
    </xf>
    <xf numFmtId="0" fontId="29" fillId="12" borderId="1" xfId="0" applyFont="1" applyFill="1" applyBorder="1" applyAlignment="1">
      <alignment horizontal="center" vertical="center" wrapText="1"/>
    </xf>
    <xf numFmtId="0" fontId="30" fillId="12" borderId="1" xfId="0" applyFont="1" applyFill="1" applyBorder="1" applyAlignment="1">
      <alignment horizontal="left" vertical="center"/>
    </xf>
    <xf numFmtId="0" fontId="30" fillId="12" borderId="1" xfId="0" applyFont="1" applyFill="1" applyBorder="1" applyAlignment="1">
      <alignment horizontal="center" vertical="center" wrapText="1"/>
    </xf>
    <xf numFmtId="0" fontId="30" fillId="12" borderId="1" xfId="0" applyFont="1" applyFill="1" applyBorder="1" applyAlignment="1">
      <alignment horizontal="left" vertical="center" wrapText="1"/>
    </xf>
    <xf numFmtId="0" fontId="29" fillId="4" borderId="1" xfId="0" applyFont="1" applyFill="1" applyBorder="1" applyAlignment="1">
      <alignment horizontal="left" vertical="center"/>
    </xf>
    <xf numFmtId="0" fontId="18" fillId="7" borderId="3" xfId="0" applyFont="1" applyFill="1" applyBorder="1" applyAlignment="1">
      <alignment horizontal="left" vertical="center" wrapText="1"/>
    </xf>
    <xf numFmtId="164" fontId="18" fillId="7" borderId="3" xfId="0" applyNumberFormat="1" applyFont="1" applyFill="1" applyBorder="1" applyAlignment="1">
      <alignment horizontal="left" vertical="center" wrapText="1"/>
    </xf>
    <xf numFmtId="0" fontId="27" fillId="4" borderId="1" xfId="0" applyFont="1" applyFill="1" applyBorder="1" applyAlignment="1">
      <alignment horizontal="center" vertical="center" wrapText="1"/>
    </xf>
    <xf numFmtId="0" fontId="27" fillId="12" borderId="1" xfId="0" applyFont="1" applyFill="1" applyBorder="1" applyAlignment="1">
      <alignment horizontal="center" vertical="center" wrapText="1"/>
    </xf>
    <xf numFmtId="0" fontId="29" fillId="12" borderId="1" xfId="0" applyFont="1" applyFill="1" applyBorder="1" applyAlignment="1">
      <alignment horizontal="left" vertical="center"/>
    </xf>
    <xf numFmtId="0" fontId="31" fillId="4" borderId="1" xfId="0" applyFont="1" applyFill="1" applyBorder="1" applyAlignment="1">
      <alignment horizontal="center" vertical="center"/>
    </xf>
    <xf numFmtId="14" fontId="18" fillId="7" borderId="3" xfId="0" applyNumberFormat="1" applyFont="1" applyFill="1" applyBorder="1" applyAlignment="1">
      <alignment horizontal="center" vertical="center" wrapText="1"/>
    </xf>
    <xf numFmtId="0" fontId="31" fillId="12" borderId="1" xfId="0" applyFont="1" applyFill="1" applyBorder="1" applyAlignment="1">
      <alignment horizontal="center" vertical="center"/>
    </xf>
    <xf numFmtId="0" fontId="14" fillId="7" borderId="1" xfId="0" applyFont="1" applyFill="1" applyBorder="1" applyAlignment="1">
      <alignment horizontal="center" vertical="center"/>
    </xf>
    <xf numFmtId="0" fontId="15" fillId="0" borderId="1" xfId="0" applyFont="1" applyBorder="1" applyAlignment="1">
      <alignment vertical="center"/>
    </xf>
    <xf numFmtId="0" fontId="0" fillId="7" borderId="21" xfId="0" applyFill="1" applyBorder="1" applyAlignment="1">
      <alignment vertical="center" wrapText="1"/>
    </xf>
    <xf numFmtId="0" fontId="0" fillId="7" borderId="23" xfId="0" applyFill="1" applyBorder="1" applyAlignment="1">
      <alignment vertical="center" wrapText="1"/>
    </xf>
    <xf numFmtId="0" fontId="0" fillId="0" borderId="24" xfId="0" applyBorder="1" applyAlignment="1">
      <alignment vertical="center"/>
    </xf>
    <xf numFmtId="0" fontId="13" fillId="9" borderId="1" xfId="0" applyFont="1" applyFill="1" applyBorder="1" applyAlignment="1">
      <alignment horizontal="center" vertical="center" wrapText="1"/>
    </xf>
    <xf numFmtId="0" fontId="0" fillId="3" borderId="0" xfId="0" applyFill="1"/>
    <xf numFmtId="0" fontId="0" fillId="3" borderId="19" xfId="0" applyFill="1" applyBorder="1"/>
    <xf numFmtId="0" fontId="38" fillId="3" borderId="0" xfId="0" applyFont="1" applyFill="1" applyAlignment="1">
      <alignment vertical="top" wrapText="1"/>
    </xf>
    <xf numFmtId="0" fontId="0" fillId="4" borderId="1" xfId="0" applyFill="1" applyBorder="1"/>
    <xf numFmtId="0" fontId="4" fillId="4" borderId="7" xfId="0" applyFont="1" applyFill="1" applyBorder="1"/>
    <xf numFmtId="0" fontId="23" fillId="10" borderId="0" xfId="0" applyFont="1" applyFill="1" applyAlignment="1">
      <alignment vertical="center"/>
    </xf>
    <xf numFmtId="0" fontId="22" fillId="10" borderId="0" xfId="0" applyFont="1" applyFill="1" applyAlignment="1">
      <alignment vertical="center"/>
    </xf>
    <xf numFmtId="0" fontId="15" fillId="7" borderId="22" xfId="0" applyFont="1" applyFill="1" applyBorder="1" applyAlignment="1">
      <alignment vertical="center" wrapText="1"/>
    </xf>
    <xf numFmtId="0" fontId="15" fillId="7" borderId="6" xfId="0" applyFont="1" applyFill="1" applyBorder="1" applyAlignment="1">
      <alignment vertical="center" wrapText="1"/>
    </xf>
    <xf numFmtId="0" fontId="15" fillId="7" borderId="8" xfId="0" applyFont="1" applyFill="1" applyBorder="1" applyAlignment="1">
      <alignment vertical="center" wrapText="1"/>
    </xf>
    <xf numFmtId="0" fontId="15" fillId="7" borderId="8" xfId="0" applyFont="1" applyFill="1" applyBorder="1" applyAlignment="1">
      <alignment vertical="center"/>
    </xf>
    <xf numFmtId="0" fontId="15" fillId="7" borderId="6" xfId="0" applyFont="1" applyFill="1" applyBorder="1" applyAlignment="1">
      <alignment vertical="center"/>
    </xf>
    <xf numFmtId="0" fontId="15" fillId="7" borderId="5" xfId="0" applyFont="1" applyFill="1" applyBorder="1" applyAlignment="1">
      <alignment vertical="center"/>
    </xf>
    <xf numFmtId="0" fontId="15" fillId="7" borderId="20" xfId="0" applyFont="1" applyFill="1" applyBorder="1" applyAlignment="1">
      <alignment vertical="center" wrapText="1"/>
    </xf>
    <xf numFmtId="0" fontId="15" fillId="7" borderId="4" xfId="0" applyFont="1" applyFill="1" applyBorder="1" applyAlignment="1">
      <alignment vertical="center" wrapText="1"/>
    </xf>
    <xf numFmtId="0" fontId="15" fillId="7" borderId="20" xfId="0" applyFont="1" applyFill="1" applyBorder="1" applyAlignment="1">
      <alignment vertical="center"/>
    </xf>
    <xf numFmtId="0" fontId="15" fillId="7" borderId="4" xfId="0" applyFont="1" applyFill="1" applyBorder="1" applyAlignment="1">
      <alignment vertical="center"/>
    </xf>
    <xf numFmtId="164" fontId="27" fillId="2" borderId="12" xfId="0" applyNumberFormat="1" applyFont="1" applyFill="1" applyBorder="1" applyAlignment="1">
      <alignment horizontal="left" vertical="center"/>
    </xf>
    <xf numFmtId="0" fontId="3" fillId="4" borderId="5" xfId="0" applyFont="1" applyFill="1" applyBorder="1" applyAlignment="1">
      <alignment wrapText="1"/>
    </xf>
    <xf numFmtId="0" fontId="0" fillId="0" borderId="5" xfId="0" applyBorder="1" applyAlignment="1">
      <alignment wrapText="1"/>
    </xf>
    <xf numFmtId="0" fontId="0" fillId="0" borderId="8" xfId="0" applyBorder="1" applyAlignment="1">
      <alignment wrapText="1"/>
    </xf>
    <xf numFmtId="0" fontId="0" fillId="0" borderId="0" xfId="0" applyAlignment="1">
      <alignment wrapText="1"/>
    </xf>
    <xf numFmtId="0" fontId="8" fillId="7" borderId="0" xfId="0" applyFont="1" applyFill="1" applyAlignment="1">
      <alignment wrapText="1"/>
    </xf>
    <xf numFmtId="0" fontId="15" fillId="0" borderId="22" xfId="0" applyFont="1" applyBorder="1" applyAlignment="1">
      <alignment vertical="center" wrapText="1"/>
    </xf>
    <xf numFmtId="0" fontId="13" fillId="9" borderId="6" xfId="0" applyFont="1" applyFill="1" applyBorder="1" applyAlignment="1">
      <alignment horizontal="center" vertical="center"/>
    </xf>
    <xf numFmtId="0" fontId="5" fillId="0" borderId="17" xfId="0" applyFont="1" applyBorder="1" applyAlignment="1">
      <alignment wrapText="1"/>
    </xf>
    <xf numFmtId="0" fontId="5" fillId="0" borderId="10" xfId="0" applyFont="1" applyBorder="1" applyAlignment="1">
      <alignment wrapText="1"/>
    </xf>
    <xf numFmtId="0" fontId="40" fillId="13" borderId="1" xfId="5" applyBorder="1"/>
    <xf numFmtId="0" fontId="41" fillId="13" borderId="1" xfId="5" applyFont="1" applyBorder="1" applyAlignment="1">
      <alignment horizontal="center" vertical="center"/>
    </xf>
    <xf numFmtId="0" fontId="15" fillId="7" borderId="3" xfId="0" applyFont="1" applyFill="1" applyBorder="1" applyAlignment="1">
      <alignment horizontal="left" vertical="center" wrapText="1"/>
    </xf>
    <xf numFmtId="0" fontId="13" fillId="14" borderId="1" xfId="4" applyFont="1" applyFill="1" applyBorder="1" applyAlignment="1">
      <alignment vertical="center"/>
    </xf>
    <xf numFmtId="0" fontId="43" fillId="12" borderId="1" xfId="0" applyFont="1" applyFill="1" applyBorder="1" applyAlignment="1">
      <alignment horizontal="center" vertical="center"/>
    </xf>
    <xf numFmtId="0" fontId="45" fillId="7" borderId="7" xfId="0" applyFont="1" applyFill="1" applyBorder="1" applyAlignment="1">
      <alignment horizontal="center" vertical="center"/>
    </xf>
    <xf numFmtId="0" fontId="44" fillId="7" borderId="3" xfId="0" applyFont="1" applyFill="1" applyBorder="1" applyAlignment="1">
      <alignment horizontal="center" vertical="center"/>
    </xf>
    <xf numFmtId="0" fontId="45" fillId="0" borderId="1" xfId="0" applyFont="1" applyBorder="1" applyAlignment="1">
      <alignment horizontal="center" vertical="center"/>
    </xf>
    <xf numFmtId="0" fontId="46" fillId="0" borderId="1" xfId="0" applyFont="1" applyBorder="1" applyAlignment="1">
      <alignment vertical="center" wrapText="1"/>
    </xf>
    <xf numFmtId="0" fontId="44" fillId="9" borderId="1" xfId="0" applyFont="1" applyFill="1" applyBorder="1" applyAlignment="1">
      <alignment horizontal="center" vertical="center"/>
    </xf>
    <xf numFmtId="0" fontId="47" fillId="0" borderId="1" xfId="0" applyFont="1" applyBorder="1" applyAlignment="1">
      <alignment horizontal="center" vertical="center"/>
    </xf>
    <xf numFmtId="0" fontId="48" fillId="0" borderId="1" xfId="0" applyFont="1" applyBorder="1" applyAlignment="1">
      <alignment horizontal="center" vertical="center"/>
    </xf>
    <xf numFmtId="0" fontId="34" fillId="7" borderId="3" xfId="1" applyFont="1" applyFill="1" applyBorder="1" applyAlignment="1">
      <alignment horizontal="left" vertical="top" wrapText="1"/>
    </xf>
    <xf numFmtId="0" fontId="1" fillId="7" borderId="3" xfId="1" applyFill="1" applyBorder="1" applyAlignment="1">
      <alignment horizontal="center" vertical="center" wrapText="1"/>
    </xf>
    <xf numFmtId="0" fontId="18" fillId="7" borderId="3" xfId="1" applyFont="1" applyFill="1" applyBorder="1" applyAlignment="1">
      <alignment horizontal="left" vertical="center" wrapText="1"/>
    </xf>
    <xf numFmtId="0" fontId="23" fillId="10" borderId="0" xfId="0" applyFont="1" applyFill="1" applyAlignment="1">
      <alignment horizontal="right" vertical="center"/>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35" fillId="4" borderId="5" xfId="0" applyFont="1" applyFill="1" applyBorder="1" applyAlignment="1">
      <alignment horizontal="left" vertical="top"/>
    </xf>
    <xf numFmtId="0" fontId="35" fillId="4" borderId="20" xfId="0" applyFont="1" applyFill="1" applyBorder="1" applyAlignment="1">
      <alignment horizontal="left" vertical="top"/>
    </xf>
    <xf numFmtId="0" fontId="35" fillId="4" borderId="4" xfId="0" applyFont="1" applyFill="1" applyBorder="1" applyAlignment="1">
      <alignment horizontal="left" vertical="top"/>
    </xf>
    <xf numFmtId="0" fontId="25" fillId="11" borderId="25"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37" fillId="12" borderId="1" xfId="0" applyFont="1" applyFill="1" applyBorder="1" applyAlignment="1">
      <alignment horizontal="left" vertical="top"/>
    </xf>
    <xf numFmtId="0" fontId="35" fillId="4" borderId="1" xfId="0" applyFont="1" applyFill="1" applyBorder="1" applyAlignment="1">
      <alignment horizontal="left" vertical="top"/>
    </xf>
    <xf numFmtId="0" fontId="25" fillId="11" borderId="17" xfId="0" applyFont="1" applyFill="1" applyBorder="1" applyAlignment="1">
      <alignment horizontal="center" vertical="center" wrapText="1"/>
    </xf>
    <xf numFmtId="1" fontId="17" fillId="5" borderId="1" xfId="0" applyNumberFormat="1" applyFont="1" applyFill="1" applyBorder="1" applyAlignment="1">
      <alignment horizontal="left" vertical="center" wrapText="1"/>
    </xf>
  </cellXfs>
  <cellStyles count="6">
    <cellStyle name="Hyperlink" xfId="1" builtinId="8"/>
    <cellStyle name="Hyperlink 2" xfId="3" xr:uid="{00000000-0005-0000-0000-000001000000}"/>
    <cellStyle name="Neutral" xfId="5" builtinId="28"/>
    <cellStyle name="Normal" xfId="0" builtinId="0"/>
    <cellStyle name="Normal 2" xfId="2" xr:uid="{00000000-0005-0000-0000-000004000000}"/>
    <cellStyle name="Note" xfId="4" builtinId="10"/>
  </cellStyles>
  <dxfs count="831">
    <dxf>
      <alignment horizontal="general" vertical="bottom" textRotation="0" wrapText="1" indent="0" justifyLastLine="0" shrinkToFit="0" readingOrder="0"/>
      <border diagonalUp="0" diagonalDown="0" outline="0">
        <left style="thin">
          <color indexed="64"/>
        </left>
        <right/>
        <top style="thin">
          <color indexed="64"/>
        </top>
        <bottom/>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vertical/>
        <horizontal/>
      </border>
    </dxf>
    <dxf>
      <border diagonalUp="0" diagonalDown="0" outline="0">
        <left style="thin">
          <color indexed="64"/>
        </left>
        <right style="thin">
          <color indexed="64"/>
        </right>
        <top/>
        <bottom style="thin">
          <color indexed="64"/>
        </bottom>
      </border>
    </dxf>
    <dxf>
      <border diagonalUp="0" diagonalDown="0">
        <left/>
        <right style="thin">
          <color indexed="64"/>
        </right>
        <top style="thin">
          <color indexed="64"/>
        </top>
        <bottom/>
        <vertical/>
        <horizontal/>
      </border>
    </dxf>
    <dxf>
      <border diagonalUp="0" diagonalDown="0" outline="0">
        <left/>
        <right style="thin">
          <color indexed="64"/>
        </right>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fill>
        <patternFill patternType="solid">
          <fgColor indexed="64"/>
          <bgColor theme="8" tint="-0.49998474074526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ill>
        <patternFill>
          <bgColor rgb="FF00B050"/>
        </patternFill>
      </fill>
    </dxf>
    <dxf>
      <fill>
        <patternFill>
          <bgColor rgb="FF00B0F0"/>
        </patternFill>
      </fill>
    </dxf>
    <dxf>
      <font>
        <color theme="1"/>
      </font>
      <fill>
        <patternFill>
          <bgColor theme="7"/>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color theme="0" tint="-0.14996795556505021"/>
      </font>
      <fill>
        <patternFill>
          <bgColor theme="0" tint="-0.14996795556505021"/>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rgb="FF00B050"/>
        </patternFill>
      </fill>
    </dxf>
    <dxf>
      <fill>
        <patternFill>
          <bgColor rgb="FF00B0F0"/>
        </patternFill>
      </fill>
    </dxf>
    <dxf>
      <font>
        <color theme="1"/>
      </font>
      <fill>
        <patternFill>
          <bgColor theme="7"/>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color theme="0" tint="-0.14996795556505021"/>
      </font>
      <fill>
        <patternFill>
          <bgColor theme="0" tint="-0.14996795556505021"/>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tint="-0.14996795556505021"/>
      </font>
      <fill>
        <patternFill>
          <bgColor theme="0" tint="-0.14996795556505021"/>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color theme="1"/>
      </font>
      <fill>
        <patternFill patternType="none">
          <bgColor auto="1"/>
        </patternFill>
      </fill>
    </dxf>
    <dxf>
      <font>
        <color theme="1"/>
      </font>
      <fill>
        <patternFill patternType="none">
          <bgColor auto="1"/>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1"/>
      </font>
      <fill>
        <patternFill patternType="none">
          <bgColor auto="1"/>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ill>
        <patternFill>
          <bgColor theme="0" tint="-0.34998626667073579"/>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ill>
        <patternFill>
          <bgColor rgb="FF00B050"/>
        </patternFill>
      </fill>
    </dxf>
    <dxf>
      <fill>
        <patternFill>
          <bgColor rgb="FF00B0F0"/>
        </patternFill>
      </fill>
    </dxf>
    <dxf>
      <font>
        <color theme="1"/>
      </font>
      <fill>
        <patternFill>
          <bgColor theme="7"/>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ont>
        <strike/>
        <color rgb="FFFF0000"/>
      </font>
    </dxf>
    <dxf>
      <font>
        <color theme="0"/>
      </font>
      <fill>
        <patternFill>
          <bgColor rgb="FF00B050"/>
        </patternFill>
      </fill>
    </dxf>
    <dxf>
      <font>
        <b val="0"/>
        <i/>
      </font>
      <fill>
        <patternFill>
          <bgColor rgb="FFFFFF00"/>
        </patternFill>
      </fill>
    </dxf>
    <dxf>
      <font>
        <color theme="1"/>
      </font>
      <fill>
        <patternFill patternType="none">
          <bgColor auto="1"/>
        </patternFill>
      </fill>
    </dxf>
    <dxf>
      <font>
        <strike/>
        <color rgb="FFFF0000"/>
      </font>
    </dxf>
    <dxf>
      <font>
        <color theme="0"/>
      </font>
      <fill>
        <patternFill>
          <bgColor rgb="FF00B050"/>
        </patternFill>
      </fill>
    </dxf>
    <dxf>
      <font>
        <b val="0"/>
        <i/>
      </font>
      <fill>
        <patternFill>
          <bgColor rgb="FFFFFF00"/>
        </patternFill>
      </fill>
    </dxf>
    <dxf>
      <font>
        <color theme="1"/>
      </font>
      <fill>
        <patternFill patternType="none">
          <bgColor auto="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color theme="1"/>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1"/>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0" tint="-0.14996795556505021"/>
      </font>
      <fill>
        <patternFill>
          <bgColor theme="0" tint="-0.14996795556505021"/>
        </patternFill>
      </fill>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b val="0"/>
        <i/>
        <color auto="1"/>
      </font>
      <fill>
        <patternFill>
          <bgColor theme="0" tint="-0.24994659260841701"/>
        </patternFill>
      </fill>
    </dxf>
    <dxf>
      <font>
        <b/>
        <i val="0"/>
        <color theme="0"/>
      </font>
      <fill>
        <patternFill>
          <bgColor rgb="FF00B050"/>
        </patternFill>
      </fill>
    </dxf>
    <dxf>
      <font>
        <color theme="0" tint="-0.14996795556505021"/>
      </font>
      <fill>
        <patternFill>
          <bgColor theme="0" tint="-0.14996795556505021"/>
        </patternFill>
      </fill>
    </dxf>
    <dxf>
      <font>
        <color theme="0"/>
      </font>
      <fill>
        <patternFill>
          <bgColor rgb="FFFF0000"/>
        </patternFill>
      </fill>
    </dxf>
  </dxfs>
  <tableStyles count="0" defaultTableStyle="TableStyleMedium2" defaultPivotStyle="PivotStyleLight16"/>
  <colors>
    <mruColors>
      <color rgb="FFF19759"/>
      <color rgb="FFEF8B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76201</xdr:colOff>
      <xdr:row>0</xdr:row>
      <xdr:rowOff>1</xdr:rowOff>
    </xdr:from>
    <xdr:to>
      <xdr:col>3</xdr:col>
      <xdr:colOff>427673</xdr:colOff>
      <xdr:row>1</xdr:row>
      <xdr:rowOff>154219</xdr:rowOff>
    </xdr:to>
    <xdr:pic>
      <xdr:nvPicPr>
        <xdr:cNvPr id="2" name="Picture 1">
          <a:extLst>
            <a:ext uri="{FF2B5EF4-FFF2-40B4-BE49-F238E27FC236}">
              <a16:creationId xmlns:a16="http://schemas.microsoft.com/office/drawing/2014/main" id="{1AA0BDE0-0237-47F2-80AD-520637E02C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1"/>
          <a:ext cx="1130300" cy="478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72899</xdr:colOff>
      <xdr:row>0</xdr:row>
      <xdr:rowOff>0</xdr:rowOff>
    </xdr:from>
    <xdr:to>
      <xdr:col>2</xdr:col>
      <xdr:colOff>685800</xdr:colOff>
      <xdr:row>0</xdr:row>
      <xdr:rowOff>836757</xdr:rowOff>
    </xdr:to>
    <xdr:pic>
      <xdr:nvPicPr>
        <xdr:cNvPr id="2" name="Picture 1">
          <a:extLst>
            <a:ext uri="{FF2B5EF4-FFF2-40B4-BE49-F238E27FC236}">
              <a16:creationId xmlns:a16="http://schemas.microsoft.com/office/drawing/2014/main" id="{B533F193-B58D-490B-B1F1-AA11DAC46D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6399" y="0"/>
          <a:ext cx="1857501" cy="8367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395B47A2-CB5C-4CFC-813C-D21006340D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266391A1-4F48-48EB-BBCF-A107E74D96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9445AD6E-6B91-4C5E-9657-842750EAC5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122ED7E7-FE1D-45BA-921D-9909E5DEE0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44F7A422-C06F-46FC-96DC-6C16B5B0B3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0999" y="0"/>
          <a:ext cx="1924377" cy="83675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2:G31" headerRowCount="0" totalsRowShown="0" headerRowDxfId="32">
  <tableColumns count="7">
    <tableColumn id="1" xr3:uid="{00000000-0010-0000-0000-000001000000}" name="Column1" headerRowDxfId="31" dataDxfId="30"/>
    <tableColumn id="2" xr3:uid="{00000000-0010-0000-0000-000002000000}" name="Column2" headerRowDxfId="29" dataDxfId="28"/>
    <tableColumn id="3" xr3:uid="{00000000-0010-0000-0000-000003000000}" name="Column3" headerRowDxfId="27" dataDxfId="26"/>
    <tableColumn id="5" xr3:uid="{00000000-0010-0000-0000-000005000000}" name="Column4" headerRowDxfId="25" dataDxfId="24"/>
    <tableColumn id="6" xr3:uid="{00000000-0010-0000-0000-000006000000}" name="Column5" headerRowDxfId="23" dataDxfId="22"/>
    <tableColumn id="7" xr3:uid="{00000000-0010-0000-0000-000007000000}" name="Column6" headerRowDxfId="21" dataDxfId="20"/>
    <tableColumn id="4" xr3:uid="{00000000-0010-0000-0000-000004000000}" name="Column7" headerRowDxfId="19" dataDxfId="18"/>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A1:G12" headerRowCount="0" totalsRowShown="0" headerRowDxfId="17" headerRowBorderDxfId="16" tableBorderDxfId="15" totalsRowBorderDxfId="14">
  <tableColumns count="7">
    <tableColumn id="1" xr3:uid="{00000000-0010-0000-0100-000001000000}" name="Column1" headerRowDxfId="13" dataDxfId="12"/>
    <tableColumn id="2" xr3:uid="{00000000-0010-0000-0100-000002000000}" name="Column2" headerRowDxfId="11" dataDxfId="10"/>
    <tableColumn id="8" xr3:uid="{00000000-0010-0000-0100-000008000000}" name="Column25" headerRowDxfId="9" dataDxfId="8"/>
    <tableColumn id="5" xr3:uid="{00000000-0010-0000-0100-000005000000}" name="Column22" headerRowDxfId="7" dataDxfId="6"/>
    <tableColumn id="6" xr3:uid="{00000000-0010-0000-0100-000006000000}" name="Column23" headerRowDxfId="5" dataDxfId="4"/>
    <tableColumn id="7" xr3:uid="{00000000-0010-0000-0100-000007000000}" name="Column24" headerRowDxfId="3" dataDxfId="2"/>
    <tableColumn id="4" xr3:uid="{00000000-0010-0000-0100-000004000000}" name="Column3" headerRowDxfId="1"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3" Type="http://schemas.openxmlformats.org/officeDocument/2006/relationships/hyperlink" Target="https://go.microsoft.com/fwlink/?linkid=863810" TargetMode="External"/><Relationship Id="rId18" Type="http://schemas.openxmlformats.org/officeDocument/2006/relationships/hyperlink" Target="https://go.microsoft.com/fwlink/?linkid=863497" TargetMode="External"/><Relationship Id="rId26" Type="http://schemas.openxmlformats.org/officeDocument/2006/relationships/hyperlink" Target="https://go.microsoft.com/fwlink/?linkid=863818" TargetMode="External"/><Relationship Id="rId39" Type="http://schemas.openxmlformats.org/officeDocument/2006/relationships/hyperlink" Target="https://go.microsoft.com/fwlink/?linkid=863487" TargetMode="External"/><Relationship Id="rId21" Type="http://schemas.openxmlformats.org/officeDocument/2006/relationships/hyperlink" Target="https://go.microsoft.com/fwlink/?linkid=863500" TargetMode="External"/><Relationship Id="rId34" Type="http://schemas.openxmlformats.org/officeDocument/2006/relationships/hyperlink" Target="https://go.microsoft.com/fwlink/?linkid=864515" TargetMode="External"/><Relationship Id="rId42" Type="http://schemas.openxmlformats.org/officeDocument/2006/relationships/hyperlink" Target="https://go.microsoft.com/fwlink/?linkid=874648" TargetMode="External"/><Relationship Id="rId47" Type="http://schemas.openxmlformats.org/officeDocument/2006/relationships/hyperlink" Target="https://go.microsoft.com/fwlink/?linkid=863831" TargetMode="External"/><Relationship Id="rId50" Type="http://schemas.openxmlformats.org/officeDocument/2006/relationships/hyperlink" Target="https://go.microsoft.com/fwlink/?linkid=863541" TargetMode="External"/><Relationship Id="rId55" Type="http://schemas.openxmlformats.org/officeDocument/2006/relationships/hyperlink" Target="https://go.microsoft.com/fwlink/?linkid=2085603" TargetMode="External"/><Relationship Id="rId7" Type="http://schemas.openxmlformats.org/officeDocument/2006/relationships/hyperlink" Target="https://go.microsoft.com/fwlink/?linkid=863484" TargetMode="External"/><Relationship Id="rId12" Type="http://schemas.openxmlformats.org/officeDocument/2006/relationships/hyperlink" Target="https://go.microsoft.com/fwlink/?linkid=863813" TargetMode="External"/><Relationship Id="rId17" Type="http://schemas.openxmlformats.org/officeDocument/2006/relationships/hyperlink" Target="https://go.microsoft.com/fwlink/?linkid=863495" TargetMode="External"/><Relationship Id="rId25" Type="http://schemas.openxmlformats.org/officeDocument/2006/relationships/hyperlink" Target="https://go.microsoft.com/fwlink/?linkid=863503" TargetMode="External"/><Relationship Id="rId33" Type="http://schemas.openxmlformats.org/officeDocument/2006/relationships/hyperlink" Target="https://go.microsoft.com/fwlink/?linkid=864516" TargetMode="External"/><Relationship Id="rId38" Type="http://schemas.openxmlformats.org/officeDocument/2006/relationships/hyperlink" Target="https://go.microsoft.com/fwlink/?linkid=864514" TargetMode="External"/><Relationship Id="rId46" Type="http://schemas.openxmlformats.org/officeDocument/2006/relationships/hyperlink" Target="https://go.microsoft.com/fwlink/?linkid=863830" TargetMode="External"/><Relationship Id="rId2" Type="http://schemas.openxmlformats.org/officeDocument/2006/relationships/hyperlink" Target="https://go.microsoft.com/fwlink/?linkid=863487" TargetMode="External"/><Relationship Id="rId16" Type="http://schemas.openxmlformats.org/officeDocument/2006/relationships/hyperlink" Target="https://go.microsoft.com/fwlink/?linkid=863815" TargetMode="External"/><Relationship Id="rId20" Type="http://schemas.openxmlformats.org/officeDocument/2006/relationships/hyperlink" Target="https://go.microsoft.com/fwlink/?linkid=863499" TargetMode="External"/><Relationship Id="rId29" Type="http://schemas.openxmlformats.org/officeDocument/2006/relationships/hyperlink" Target="https://go.microsoft.com/fwlink/?linkid=863534" TargetMode="External"/><Relationship Id="rId41" Type="http://schemas.openxmlformats.org/officeDocument/2006/relationships/hyperlink" Target="https://go.microsoft.com/fwlink/?linkid=874642" TargetMode="External"/><Relationship Id="rId54" Type="http://schemas.openxmlformats.org/officeDocument/2006/relationships/hyperlink" Target="https://go.microsoft.com/fwlink/?linkid=2085602" TargetMode="External"/><Relationship Id="rId1" Type="http://schemas.openxmlformats.org/officeDocument/2006/relationships/hyperlink" Target="http://go.microsoft.com/fwlink/?LinkId=733665" TargetMode="External"/><Relationship Id="rId6" Type="http://schemas.openxmlformats.org/officeDocument/2006/relationships/hyperlink" Target="https://go.microsoft.com/fwlink/?linkid=863489" TargetMode="External"/><Relationship Id="rId11" Type="http://schemas.openxmlformats.org/officeDocument/2006/relationships/hyperlink" Target="https://go.microsoft.com/fwlink/?linkid=863493" TargetMode="External"/><Relationship Id="rId24" Type="http://schemas.openxmlformats.org/officeDocument/2006/relationships/hyperlink" Target="https://go.microsoft.com/fwlink/?linkid=863501" TargetMode="External"/><Relationship Id="rId32" Type="http://schemas.openxmlformats.org/officeDocument/2006/relationships/hyperlink" Target="https://go.microsoft.com/fwlink/?linkid=863536" TargetMode="External"/><Relationship Id="rId37" Type="http://schemas.openxmlformats.org/officeDocument/2006/relationships/hyperlink" Target="https://go.microsoft.com/fwlink/?linkid=863504" TargetMode="External"/><Relationship Id="rId40" Type="http://schemas.openxmlformats.org/officeDocument/2006/relationships/hyperlink" Target="https://go.microsoft.com/fwlink/?linkid=874641" TargetMode="External"/><Relationship Id="rId45" Type="http://schemas.openxmlformats.org/officeDocument/2006/relationships/hyperlink" Target="https://go.microsoft.com/fwlink/?linkid=2024613" TargetMode="External"/><Relationship Id="rId53" Type="http://schemas.openxmlformats.org/officeDocument/2006/relationships/hyperlink" Target="https://go.microsoft.com/fwlink/?linkid=2085602" TargetMode="External"/><Relationship Id="rId58" Type="http://schemas.openxmlformats.org/officeDocument/2006/relationships/drawing" Target="../drawings/drawing2.xml"/><Relationship Id="rId5" Type="http://schemas.openxmlformats.org/officeDocument/2006/relationships/hyperlink" Target="https://go.microsoft.com/fwlink/?linkid=863486" TargetMode="External"/><Relationship Id="rId15" Type="http://schemas.openxmlformats.org/officeDocument/2006/relationships/hyperlink" Target="https://go.microsoft.com/fwlink/?linkid=863812" TargetMode="External"/><Relationship Id="rId23" Type="http://schemas.openxmlformats.org/officeDocument/2006/relationships/hyperlink" Target="https://go.microsoft.com/fwlink/?linkid=863502" TargetMode="External"/><Relationship Id="rId28" Type="http://schemas.openxmlformats.org/officeDocument/2006/relationships/hyperlink" Target="https://go.microsoft.com/fwlink/?linkid=863533" TargetMode="External"/><Relationship Id="rId36" Type="http://schemas.openxmlformats.org/officeDocument/2006/relationships/hyperlink" Target="https://go.microsoft.com/fwlink/?linkid=863505" TargetMode="External"/><Relationship Id="rId49" Type="http://schemas.openxmlformats.org/officeDocument/2006/relationships/hyperlink" Target="https://go.microsoft.com/fwlink/?linkid=863829" TargetMode="External"/><Relationship Id="rId57" Type="http://schemas.openxmlformats.org/officeDocument/2006/relationships/printerSettings" Target="../printerSettings/printerSettings2.bin"/><Relationship Id="rId10" Type="http://schemas.openxmlformats.org/officeDocument/2006/relationships/hyperlink" Target="https://go.microsoft.com/fwlink/?linkid=863494" TargetMode="External"/><Relationship Id="rId19" Type="http://schemas.openxmlformats.org/officeDocument/2006/relationships/hyperlink" Target="https://go.microsoft.com/fwlink/?linkid=863498" TargetMode="External"/><Relationship Id="rId31" Type="http://schemas.openxmlformats.org/officeDocument/2006/relationships/hyperlink" Target="https://go.microsoft.com/fwlink/?linkid=863820" TargetMode="External"/><Relationship Id="rId44" Type="http://schemas.openxmlformats.org/officeDocument/2006/relationships/hyperlink" Target="https://go.microsoft.com/fwlink/?linkid=2024164" TargetMode="External"/><Relationship Id="rId52" Type="http://schemas.openxmlformats.org/officeDocument/2006/relationships/hyperlink" Target="https://go.microsoft.com/fwlink/?linkid=863532" TargetMode="External"/><Relationship Id="rId4" Type="http://schemas.openxmlformats.org/officeDocument/2006/relationships/hyperlink" Target="https://go.microsoft.com/fwlink/?linkid=863488" TargetMode="External"/><Relationship Id="rId9" Type="http://schemas.openxmlformats.org/officeDocument/2006/relationships/hyperlink" Target="https://go.microsoft.com/fwlink/?linkid=863491" TargetMode="External"/><Relationship Id="rId14" Type="http://schemas.openxmlformats.org/officeDocument/2006/relationships/hyperlink" Target="https://go.microsoft.com/fwlink/?linkid=863811" TargetMode="External"/><Relationship Id="rId22" Type="http://schemas.openxmlformats.org/officeDocument/2006/relationships/hyperlink" Target="https://go.microsoft.com/fwlink/?linkid=863816" TargetMode="External"/><Relationship Id="rId27" Type="http://schemas.openxmlformats.org/officeDocument/2006/relationships/hyperlink" Target="https://go.microsoft.com/fwlink/?linkid=863535" TargetMode="External"/><Relationship Id="rId30" Type="http://schemas.openxmlformats.org/officeDocument/2006/relationships/hyperlink" Target="https://go.microsoft.com/fwlink/?linkid=863819" TargetMode="External"/><Relationship Id="rId35" Type="http://schemas.openxmlformats.org/officeDocument/2006/relationships/hyperlink" Target="https://go.microsoft.com/fwlink/?linkid=863506" TargetMode="External"/><Relationship Id="rId43" Type="http://schemas.openxmlformats.org/officeDocument/2006/relationships/hyperlink" Target="https://go.microsoft.com/fwlink/?linkid=874649" TargetMode="External"/><Relationship Id="rId48" Type="http://schemas.openxmlformats.org/officeDocument/2006/relationships/hyperlink" Target="https://go.microsoft.com/fwlink/?linkid=863540" TargetMode="External"/><Relationship Id="rId56" Type="http://schemas.openxmlformats.org/officeDocument/2006/relationships/hyperlink" Target="https://go.microsoft.com/fwlink/?linkid=2085604" TargetMode="External"/><Relationship Id="rId8" Type="http://schemas.openxmlformats.org/officeDocument/2006/relationships/hyperlink" Target="https://go.microsoft.com/fwlink/?linkid=863490" TargetMode="External"/><Relationship Id="rId51" Type="http://schemas.openxmlformats.org/officeDocument/2006/relationships/hyperlink" Target="https://go.microsoft.com/fwlink/?linkid=2084943" TargetMode="External"/><Relationship Id="rId3" Type="http://schemas.openxmlformats.org/officeDocument/2006/relationships/hyperlink" Target="https://go.microsoft.com/fwlink/?linkid=863485"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o.microsoft.com/fwlink/?linkid=874771" TargetMode="External"/><Relationship Id="rId18" Type="http://schemas.openxmlformats.org/officeDocument/2006/relationships/hyperlink" Target="https://go.microsoft.com/fwlink/?linkid=874778" TargetMode="External"/><Relationship Id="rId26" Type="http://schemas.openxmlformats.org/officeDocument/2006/relationships/hyperlink" Target="https://go.microsoft.com/fwlink/?linkid=2084945" TargetMode="External"/><Relationship Id="rId39" Type="http://schemas.openxmlformats.org/officeDocument/2006/relationships/hyperlink" Target="https://go.microsoft.com/fwlink/?linkid=863581" TargetMode="External"/><Relationship Id="rId3" Type="http://schemas.openxmlformats.org/officeDocument/2006/relationships/hyperlink" Target="https://go.microsoft.com/fwlink/?linkid=863619" TargetMode="External"/><Relationship Id="rId21" Type="http://schemas.openxmlformats.org/officeDocument/2006/relationships/hyperlink" Target="https://go.microsoft.com/fwlink/?linkid=874781" TargetMode="External"/><Relationship Id="rId34" Type="http://schemas.openxmlformats.org/officeDocument/2006/relationships/hyperlink" Target="https://go.microsoft.com/fwlink/?linkid=863575" TargetMode="External"/><Relationship Id="rId42" Type="http://schemas.openxmlformats.org/officeDocument/2006/relationships/hyperlink" Target="https://go.microsoft.com/fwlink/?linkid=863835" TargetMode="External"/><Relationship Id="rId47" Type="http://schemas.openxmlformats.org/officeDocument/2006/relationships/hyperlink" Target="https://go.microsoft.com/fwlink/?linkid=2047729" TargetMode="External"/><Relationship Id="rId50" Type="http://schemas.openxmlformats.org/officeDocument/2006/relationships/hyperlink" Target="https://go.microsoft.com/fwlink/?linkid=2085042" TargetMode="External"/><Relationship Id="rId7" Type="http://schemas.openxmlformats.org/officeDocument/2006/relationships/hyperlink" Target="https://go.microsoft.com/fwlink/?linkid=863633" TargetMode="External"/><Relationship Id="rId12" Type="http://schemas.openxmlformats.org/officeDocument/2006/relationships/hyperlink" Target="https://go.microsoft.com/fwlink/?linkid=874770" TargetMode="External"/><Relationship Id="rId17" Type="http://schemas.openxmlformats.org/officeDocument/2006/relationships/hyperlink" Target="https://go.microsoft.com/fwlink/?linkid=874775" TargetMode="External"/><Relationship Id="rId25" Type="http://schemas.openxmlformats.org/officeDocument/2006/relationships/hyperlink" Target="https://go.microsoft.com/fwlink/?linkid=874785" TargetMode="External"/><Relationship Id="rId33" Type="http://schemas.openxmlformats.org/officeDocument/2006/relationships/hyperlink" Target="https://go.microsoft.com/fwlink/?linkid=863579" TargetMode="External"/><Relationship Id="rId38" Type="http://schemas.openxmlformats.org/officeDocument/2006/relationships/hyperlink" Target="https://go.microsoft.com/fwlink/?linkid=863571" TargetMode="External"/><Relationship Id="rId46" Type="http://schemas.openxmlformats.org/officeDocument/2006/relationships/hyperlink" Target="https://go.microsoft.com/fwlink/?linkid=2039665" TargetMode="External"/><Relationship Id="rId2" Type="http://schemas.openxmlformats.org/officeDocument/2006/relationships/hyperlink" Target="https://go.microsoft.com/fwlink/?linkid=863622" TargetMode="External"/><Relationship Id="rId16" Type="http://schemas.openxmlformats.org/officeDocument/2006/relationships/hyperlink" Target="https://go.microsoft.com/fwlink/?linkid=874774" TargetMode="External"/><Relationship Id="rId20" Type="http://schemas.openxmlformats.org/officeDocument/2006/relationships/hyperlink" Target="https://go.microsoft.com/fwlink/?linkid=874780" TargetMode="External"/><Relationship Id="rId29" Type="http://schemas.openxmlformats.org/officeDocument/2006/relationships/hyperlink" Target="https://go.microsoft.com/fwlink/?linkid=863833" TargetMode="External"/><Relationship Id="rId41" Type="http://schemas.openxmlformats.org/officeDocument/2006/relationships/hyperlink" Target="https://go.microsoft.com/fwlink/?linkid=863583" TargetMode="External"/><Relationship Id="rId54" Type="http://schemas.openxmlformats.org/officeDocument/2006/relationships/drawing" Target="../drawings/drawing3.xml"/><Relationship Id="rId1" Type="http://schemas.openxmlformats.org/officeDocument/2006/relationships/hyperlink" Target="https://go.microsoft.com/fwlink/?linkid=863618" TargetMode="External"/><Relationship Id="rId6" Type="http://schemas.openxmlformats.org/officeDocument/2006/relationships/hyperlink" Target="https://go.microsoft.com/fwlink/?linkid=875200" TargetMode="External"/><Relationship Id="rId11" Type="http://schemas.openxmlformats.org/officeDocument/2006/relationships/hyperlink" Target="https://go.microsoft.com/fwlink/?linkid=863637" TargetMode="External"/><Relationship Id="rId24" Type="http://schemas.openxmlformats.org/officeDocument/2006/relationships/hyperlink" Target="https://go.microsoft.com/fwlink/?linkid=874784" TargetMode="External"/><Relationship Id="rId32" Type="http://schemas.openxmlformats.org/officeDocument/2006/relationships/hyperlink" Target="https://go.microsoft.com/fwlink/?linkid=863578" TargetMode="External"/><Relationship Id="rId37" Type="http://schemas.openxmlformats.org/officeDocument/2006/relationships/hyperlink" Target="https://go.microsoft.com/fwlink/?linkid=863570" TargetMode="External"/><Relationship Id="rId40" Type="http://schemas.openxmlformats.org/officeDocument/2006/relationships/hyperlink" Target="https://go.microsoft.com/fwlink/?linkid=863580" TargetMode="External"/><Relationship Id="rId45" Type="http://schemas.openxmlformats.org/officeDocument/2006/relationships/hyperlink" Target="https://go.microsoft.com/fwlink/?linkid=2039526" TargetMode="External"/><Relationship Id="rId53" Type="http://schemas.openxmlformats.org/officeDocument/2006/relationships/printerSettings" Target="../printerSettings/printerSettings3.bin"/><Relationship Id="rId5" Type="http://schemas.openxmlformats.org/officeDocument/2006/relationships/hyperlink" Target="https://go.microsoft.com/fwlink/?linkid=2084945" TargetMode="External"/><Relationship Id="rId15" Type="http://schemas.openxmlformats.org/officeDocument/2006/relationships/hyperlink" Target="https://go.microsoft.com/fwlink/?linkid=874773" TargetMode="External"/><Relationship Id="rId23" Type="http://schemas.openxmlformats.org/officeDocument/2006/relationships/hyperlink" Target="https://go.microsoft.com/fwlink/?linkid=874782" TargetMode="External"/><Relationship Id="rId28" Type="http://schemas.openxmlformats.org/officeDocument/2006/relationships/hyperlink" Target="https://go.microsoft.com/fwlink/?linkid=863568" TargetMode="External"/><Relationship Id="rId36" Type="http://schemas.openxmlformats.org/officeDocument/2006/relationships/hyperlink" Target="https://go.microsoft.com/fwlink/?linkid=863576" TargetMode="External"/><Relationship Id="rId49" Type="http://schemas.openxmlformats.org/officeDocument/2006/relationships/hyperlink" Target="https://go.microsoft.com/fwlink/?linkid=2084944" TargetMode="External"/><Relationship Id="rId10" Type="http://schemas.openxmlformats.org/officeDocument/2006/relationships/hyperlink" Target="https://go.microsoft.com/fwlink/?linkid=863636" TargetMode="External"/><Relationship Id="rId19" Type="http://schemas.openxmlformats.org/officeDocument/2006/relationships/hyperlink" Target="https://go.microsoft.com/fwlink/?linkid=874779" TargetMode="External"/><Relationship Id="rId31" Type="http://schemas.openxmlformats.org/officeDocument/2006/relationships/hyperlink" Target="https://go.microsoft.com/fwlink/?linkid=863573" TargetMode="External"/><Relationship Id="rId44" Type="http://schemas.openxmlformats.org/officeDocument/2006/relationships/hyperlink" Target="https://go.microsoft.com/fwlink/?linkid=863586" TargetMode="External"/><Relationship Id="rId52" Type="http://schemas.openxmlformats.org/officeDocument/2006/relationships/hyperlink" Target="https://go.microsoft.com/fwlink/?linkid=2084946" TargetMode="External"/><Relationship Id="rId4" Type="http://schemas.openxmlformats.org/officeDocument/2006/relationships/hyperlink" Target="https://go.microsoft.com/fwlink/?linkid=863626" TargetMode="External"/><Relationship Id="rId9" Type="http://schemas.openxmlformats.org/officeDocument/2006/relationships/hyperlink" Target="https://go.microsoft.com/fwlink/?linkid=863635" TargetMode="External"/><Relationship Id="rId14" Type="http://schemas.openxmlformats.org/officeDocument/2006/relationships/hyperlink" Target="https://go.microsoft.com/fwlink/?linkid=874772" TargetMode="External"/><Relationship Id="rId22" Type="http://schemas.openxmlformats.org/officeDocument/2006/relationships/hyperlink" Target="https://go.microsoft.com/fwlink/?linkid=2084947" TargetMode="External"/><Relationship Id="rId27" Type="http://schemas.openxmlformats.org/officeDocument/2006/relationships/hyperlink" Target="https://go.microsoft.com/fwlink/?linkid=874777" TargetMode="External"/><Relationship Id="rId30" Type="http://schemas.openxmlformats.org/officeDocument/2006/relationships/hyperlink" Target="https://go.microsoft.com/fwlink/?linkid=863834" TargetMode="External"/><Relationship Id="rId35" Type="http://schemas.openxmlformats.org/officeDocument/2006/relationships/hyperlink" Target="https://go.microsoft.com/fwlink/?linkid=863572" TargetMode="External"/><Relationship Id="rId43" Type="http://schemas.openxmlformats.org/officeDocument/2006/relationships/hyperlink" Target="https://go.microsoft.com/fwlink/?linkid=863582" TargetMode="External"/><Relationship Id="rId48" Type="http://schemas.openxmlformats.org/officeDocument/2006/relationships/hyperlink" Target="https://go.microsoft.com/fwlink/?linkid=2047597" TargetMode="External"/><Relationship Id="rId8" Type="http://schemas.openxmlformats.org/officeDocument/2006/relationships/hyperlink" Target="https://go.microsoft.com/fwlink/?linkid=863634" TargetMode="External"/><Relationship Id="rId51" Type="http://schemas.openxmlformats.org/officeDocument/2006/relationships/hyperlink" Target="https://go.microsoft.com/fwlink/?linkid=208504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o.microsoft.com/fwlink/?linkid=863677" TargetMode="External"/><Relationship Id="rId117" Type="http://schemas.openxmlformats.org/officeDocument/2006/relationships/hyperlink" Target="https://go.microsoft.com/fwlink/?linkid=863799" TargetMode="External"/><Relationship Id="rId21" Type="http://schemas.openxmlformats.org/officeDocument/2006/relationships/hyperlink" Target="https://go.microsoft.com/fwlink/?linkid=863671" TargetMode="External"/><Relationship Id="rId42" Type="http://schemas.openxmlformats.org/officeDocument/2006/relationships/hyperlink" Target="https://go.microsoft.com/fwlink/?linkid=863722" TargetMode="External"/><Relationship Id="rId47" Type="http://schemas.openxmlformats.org/officeDocument/2006/relationships/hyperlink" Target="https://go.microsoft.com/fwlink/?linkid=863844" TargetMode="External"/><Relationship Id="rId63" Type="http://schemas.openxmlformats.org/officeDocument/2006/relationships/hyperlink" Target="https://go.microsoft.com/fwlink/?linkid=866596" TargetMode="External"/><Relationship Id="rId68" Type="http://schemas.openxmlformats.org/officeDocument/2006/relationships/hyperlink" Target="http://go.microsoft.com/fwlink/?LinkId=733699" TargetMode="External"/><Relationship Id="rId84" Type="http://schemas.openxmlformats.org/officeDocument/2006/relationships/hyperlink" Target="http://go.microsoft.com/fwlink/?LinkID=534614" TargetMode="External"/><Relationship Id="rId89" Type="http://schemas.openxmlformats.org/officeDocument/2006/relationships/hyperlink" Target="http://go.microsoft.com/fwlink/?LinkId=735073" TargetMode="External"/><Relationship Id="rId112" Type="http://schemas.openxmlformats.org/officeDocument/2006/relationships/hyperlink" Target="https://go.microsoft.com/fwlink/?linkid=863735" TargetMode="External"/><Relationship Id="rId133" Type="http://schemas.openxmlformats.org/officeDocument/2006/relationships/hyperlink" Target="https://go.microsoft.com/fwlink/?linkid=863711" TargetMode="External"/><Relationship Id="rId16" Type="http://schemas.openxmlformats.org/officeDocument/2006/relationships/hyperlink" Target="https://go.microsoft.com/fwlink/?linkid=863673" TargetMode="External"/><Relationship Id="rId107" Type="http://schemas.openxmlformats.org/officeDocument/2006/relationships/hyperlink" Target="http://go.microsoft.com/fwlink/?LinkId=747922" TargetMode="External"/><Relationship Id="rId11" Type="http://schemas.openxmlformats.org/officeDocument/2006/relationships/hyperlink" Target="https://go.microsoft.com/fwlink/?linkid=863653" TargetMode="External"/><Relationship Id="rId32" Type="http://schemas.openxmlformats.org/officeDocument/2006/relationships/hyperlink" Target="https://go.microsoft.com/fwlink/?linkid=863684" TargetMode="External"/><Relationship Id="rId37" Type="http://schemas.openxmlformats.org/officeDocument/2006/relationships/hyperlink" Target="https://go.microsoft.com/fwlink/?linkid=863706" TargetMode="External"/><Relationship Id="rId53" Type="http://schemas.openxmlformats.org/officeDocument/2006/relationships/hyperlink" Target="https://go.microsoft.com/fwlink/?linkid=863731" TargetMode="External"/><Relationship Id="rId58" Type="http://schemas.openxmlformats.org/officeDocument/2006/relationships/hyperlink" Target="https://go.microsoft.com/fwlink/?linkid=863669" TargetMode="External"/><Relationship Id="rId74" Type="http://schemas.openxmlformats.org/officeDocument/2006/relationships/hyperlink" Target="http://go.microsoft.com/fwlink/?LinkId=733691" TargetMode="External"/><Relationship Id="rId79" Type="http://schemas.openxmlformats.org/officeDocument/2006/relationships/hyperlink" Target="https://go.microsoft.com/fwlink/?linkid=866596" TargetMode="External"/><Relationship Id="rId102" Type="http://schemas.openxmlformats.org/officeDocument/2006/relationships/hyperlink" Target="http://go.microsoft.com/fwlink/?LinkId=747924" TargetMode="External"/><Relationship Id="rId123" Type="http://schemas.openxmlformats.org/officeDocument/2006/relationships/hyperlink" Target="https://go.microsoft.com/fwlink/?linkid=863798" TargetMode="External"/><Relationship Id="rId128" Type="http://schemas.openxmlformats.org/officeDocument/2006/relationships/hyperlink" Target="https://go.microsoft.com/fwlink/?linkid=863806" TargetMode="External"/><Relationship Id="rId5" Type="http://schemas.openxmlformats.org/officeDocument/2006/relationships/hyperlink" Target="https://go.microsoft.com/fwlink/?linkid=863564" TargetMode="External"/><Relationship Id="rId90" Type="http://schemas.openxmlformats.org/officeDocument/2006/relationships/hyperlink" Target="http://go.microsoft.com/fwlink/?LinkId=747940" TargetMode="External"/><Relationship Id="rId95" Type="http://schemas.openxmlformats.org/officeDocument/2006/relationships/hyperlink" Target="http://go.microsoft.com/fwlink/?LinkId=733830" TargetMode="External"/><Relationship Id="rId14" Type="http://schemas.openxmlformats.org/officeDocument/2006/relationships/hyperlink" Target="https://go.microsoft.com/fwlink/?linkid=863659" TargetMode="External"/><Relationship Id="rId22" Type="http://schemas.openxmlformats.org/officeDocument/2006/relationships/hyperlink" Target="https://go.microsoft.com/fwlink/?linkid=863674" TargetMode="External"/><Relationship Id="rId27" Type="http://schemas.openxmlformats.org/officeDocument/2006/relationships/hyperlink" Target="https://go.microsoft.com/fwlink/?linkid=863682" TargetMode="External"/><Relationship Id="rId30" Type="http://schemas.openxmlformats.org/officeDocument/2006/relationships/hyperlink" Target="https://go.microsoft.com/fwlink/?linkid=863683" TargetMode="External"/><Relationship Id="rId35" Type="http://schemas.openxmlformats.org/officeDocument/2006/relationships/hyperlink" Target="https://go.microsoft.com/fwlink/?linkid=863709" TargetMode="External"/><Relationship Id="rId43" Type="http://schemas.openxmlformats.org/officeDocument/2006/relationships/hyperlink" Target="https://go.microsoft.com/fwlink/?linkid=863714" TargetMode="External"/><Relationship Id="rId48" Type="http://schemas.openxmlformats.org/officeDocument/2006/relationships/hyperlink" Target="https://go.microsoft.com/fwlink/?linkid=863845" TargetMode="External"/><Relationship Id="rId56" Type="http://schemas.openxmlformats.org/officeDocument/2006/relationships/hyperlink" Target="https://go.microsoft.com/fwlink/?linkid=863725" TargetMode="External"/><Relationship Id="rId64" Type="http://schemas.openxmlformats.org/officeDocument/2006/relationships/hyperlink" Target="http://go.microsoft.com/fwlink/?LinkId=733698" TargetMode="External"/><Relationship Id="rId69" Type="http://schemas.openxmlformats.org/officeDocument/2006/relationships/hyperlink" Target="http://go.microsoft.com/fwlink/?LinkId=735073" TargetMode="External"/><Relationship Id="rId77" Type="http://schemas.openxmlformats.org/officeDocument/2006/relationships/hyperlink" Target="http://go.microsoft.com/fwlink/?LinkID=526357" TargetMode="External"/><Relationship Id="rId100" Type="http://schemas.openxmlformats.org/officeDocument/2006/relationships/hyperlink" Target="http://go.microsoft.com/fwlink/?LinkId=747928" TargetMode="External"/><Relationship Id="rId105" Type="http://schemas.openxmlformats.org/officeDocument/2006/relationships/hyperlink" Target="http://go.microsoft.com/fwlink/?LinkId=733834" TargetMode="External"/><Relationship Id="rId113" Type="http://schemas.openxmlformats.org/officeDocument/2006/relationships/hyperlink" Target="https://go.microsoft.com/fwlink/?linkid=863746" TargetMode="External"/><Relationship Id="rId118" Type="http://schemas.openxmlformats.org/officeDocument/2006/relationships/hyperlink" Target="https://go.microsoft.com/fwlink/?linkid=863800" TargetMode="External"/><Relationship Id="rId126" Type="http://schemas.openxmlformats.org/officeDocument/2006/relationships/hyperlink" Target="https://go.microsoft.com/fwlink/?linkid=863804" TargetMode="External"/><Relationship Id="rId134" Type="http://schemas.openxmlformats.org/officeDocument/2006/relationships/hyperlink" Target="https://go.microsoft.com/fwlink/?linkid=863803" TargetMode="External"/><Relationship Id="rId8" Type="http://schemas.openxmlformats.org/officeDocument/2006/relationships/hyperlink" Target="https://go.microsoft.com/fwlink/?linkid=863652" TargetMode="External"/><Relationship Id="rId51" Type="http://schemas.openxmlformats.org/officeDocument/2006/relationships/hyperlink" Target="https://go.microsoft.com/fwlink/?linkid=863729" TargetMode="External"/><Relationship Id="rId72" Type="http://schemas.openxmlformats.org/officeDocument/2006/relationships/hyperlink" Target="https://go.microsoft.com/fwlink/?linkid=866596" TargetMode="External"/><Relationship Id="rId80" Type="http://schemas.openxmlformats.org/officeDocument/2006/relationships/hyperlink" Target="https://go.microsoft.com/fwlink/?linkid=863706" TargetMode="External"/><Relationship Id="rId85" Type="http://schemas.openxmlformats.org/officeDocument/2006/relationships/hyperlink" Target="http://go.microsoft.com/fwlink/?LinkId=747939" TargetMode="External"/><Relationship Id="rId93" Type="http://schemas.openxmlformats.org/officeDocument/2006/relationships/hyperlink" Target="https://go.microsoft.com/fwlink/?linkid=863706" TargetMode="External"/><Relationship Id="rId98" Type="http://schemas.openxmlformats.org/officeDocument/2006/relationships/hyperlink" Target="http://go.microsoft.com/fwlink/?LinkID=528340" TargetMode="External"/><Relationship Id="rId121" Type="http://schemas.openxmlformats.org/officeDocument/2006/relationships/hyperlink" Target="https://go.microsoft.com/fwlink/?linkid=863655" TargetMode="External"/><Relationship Id="rId3" Type="http://schemas.openxmlformats.org/officeDocument/2006/relationships/hyperlink" Target="https://go.microsoft.com/fwlink/?linkid=863544" TargetMode="External"/><Relationship Id="rId12" Type="http://schemas.openxmlformats.org/officeDocument/2006/relationships/hyperlink" Target="https://go.microsoft.com/fwlink/?linkid=863654" TargetMode="External"/><Relationship Id="rId17" Type="http://schemas.openxmlformats.org/officeDocument/2006/relationships/hyperlink" Target="https://go.microsoft.com/fwlink/?linkid=863666" TargetMode="External"/><Relationship Id="rId25" Type="http://schemas.openxmlformats.org/officeDocument/2006/relationships/hyperlink" Target="https://go.microsoft.com/fwlink/?linkid=863675" TargetMode="External"/><Relationship Id="rId33" Type="http://schemas.openxmlformats.org/officeDocument/2006/relationships/hyperlink" Target="https://go.microsoft.com/fwlink/?linkid=863680" TargetMode="External"/><Relationship Id="rId38" Type="http://schemas.openxmlformats.org/officeDocument/2006/relationships/hyperlink" Target="https://go.microsoft.com/fwlink/?linkid=863837" TargetMode="External"/><Relationship Id="rId46" Type="http://schemas.openxmlformats.org/officeDocument/2006/relationships/hyperlink" Target="https://go.microsoft.com/fwlink/?linkid=863843" TargetMode="External"/><Relationship Id="rId59" Type="http://schemas.openxmlformats.org/officeDocument/2006/relationships/hyperlink" Target="https://go.microsoft.com/fwlink/?linkid=863671" TargetMode="External"/><Relationship Id="rId67" Type="http://schemas.openxmlformats.org/officeDocument/2006/relationships/hyperlink" Target="http://aka.ms/2010Outlookanywhere" TargetMode="External"/><Relationship Id="rId103" Type="http://schemas.openxmlformats.org/officeDocument/2006/relationships/hyperlink" Target="http://go.microsoft.com/fwlink/?LinkId=747927" TargetMode="External"/><Relationship Id="rId108" Type="http://schemas.openxmlformats.org/officeDocument/2006/relationships/hyperlink" Target="https://go.microsoft.com/fwlink/?linkid=863724" TargetMode="External"/><Relationship Id="rId116" Type="http://schemas.openxmlformats.org/officeDocument/2006/relationships/hyperlink" Target="https://go.microsoft.com/fwlink/?linkid=863757" TargetMode="External"/><Relationship Id="rId124" Type="http://schemas.openxmlformats.org/officeDocument/2006/relationships/hyperlink" Target="https://go.microsoft.com/fwlink/?linkid=863796" TargetMode="External"/><Relationship Id="rId129" Type="http://schemas.openxmlformats.org/officeDocument/2006/relationships/hyperlink" Target="https://go.microsoft.com/fwlink/?linkid=863807" TargetMode="External"/><Relationship Id="rId20" Type="http://schemas.openxmlformats.org/officeDocument/2006/relationships/hyperlink" Target="https://go.microsoft.com/fwlink/?linkid=863669" TargetMode="External"/><Relationship Id="rId41" Type="http://schemas.openxmlformats.org/officeDocument/2006/relationships/hyperlink" Target="https://go.microsoft.com/fwlink/?linkid=863720" TargetMode="External"/><Relationship Id="rId54" Type="http://schemas.openxmlformats.org/officeDocument/2006/relationships/hyperlink" Target="https://go.microsoft.com/fwlink/?linkid=863661" TargetMode="External"/><Relationship Id="rId62" Type="http://schemas.openxmlformats.org/officeDocument/2006/relationships/hyperlink" Target="https://go.microsoft.com/fwlink/?linkid=866596" TargetMode="External"/><Relationship Id="rId70" Type="http://schemas.openxmlformats.org/officeDocument/2006/relationships/hyperlink" Target="https://go.microsoft.com/fwlink/?linkid=863706" TargetMode="External"/><Relationship Id="rId75" Type="http://schemas.openxmlformats.org/officeDocument/2006/relationships/hyperlink" Target="http://go.microsoft.com/fwlink/?LinkId=733699" TargetMode="External"/><Relationship Id="rId83" Type="http://schemas.openxmlformats.org/officeDocument/2006/relationships/hyperlink" Target="http://go.microsoft.com/fwlink/?LinkId=747938" TargetMode="External"/><Relationship Id="rId88" Type="http://schemas.openxmlformats.org/officeDocument/2006/relationships/hyperlink" Target="https://go.microsoft.com/fwlink/?linkid=866597" TargetMode="External"/><Relationship Id="rId91" Type="http://schemas.openxmlformats.org/officeDocument/2006/relationships/hyperlink" Target="http://go.microsoft.com/fwlink/?LinkId=747940" TargetMode="External"/><Relationship Id="rId96" Type="http://schemas.openxmlformats.org/officeDocument/2006/relationships/hyperlink" Target="http://aka.ms/gmailcontactsmigration" TargetMode="External"/><Relationship Id="rId111" Type="http://schemas.openxmlformats.org/officeDocument/2006/relationships/hyperlink" Target="https://go.microsoft.com/fwlink/?linkid=863732" TargetMode="External"/><Relationship Id="rId132" Type="http://schemas.openxmlformats.org/officeDocument/2006/relationships/hyperlink" Target="https://go.microsoft.com/fwlink/?linkid=863683" TargetMode="External"/><Relationship Id="rId1" Type="http://schemas.openxmlformats.org/officeDocument/2006/relationships/hyperlink" Target="https://go.microsoft.com/fwlink/?linkid=863542" TargetMode="External"/><Relationship Id="rId6" Type="http://schemas.openxmlformats.org/officeDocument/2006/relationships/hyperlink" Target="https://go.microsoft.com/fwlink/?linkid=863663" TargetMode="External"/><Relationship Id="rId15" Type="http://schemas.openxmlformats.org/officeDocument/2006/relationships/hyperlink" Target="https://go.microsoft.com/fwlink/?linkid=863655" TargetMode="External"/><Relationship Id="rId23" Type="http://schemas.openxmlformats.org/officeDocument/2006/relationships/hyperlink" Target="https://go.microsoft.com/fwlink/?linkid=863665" TargetMode="External"/><Relationship Id="rId28" Type="http://schemas.openxmlformats.org/officeDocument/2006/relationships/hyperlink" Target="https://go.microsoft.com/fwlink/?linkid=863695" TargetMode="External"/><Relationship Id="rId36" Type="http://schemas.openxmlformats.org/officeDocument/2006/relationships/hyperlink" Target="https://go.microsoft.com/fwlink/?linkid=863691" TargetMode="External"/><Relationship Id="rId49" Type="http://schemas.openxmlformats.org/officeDocument/2006/relationships/hyperlink" Target="https://go.microsoft.com/fwlink/?linkid=863846" TargetMode="External"/><Relationship Id="rId57" Type="http://schemas.openxmlformats.org/officeDocument/2006/relationships/hyperlink" Target="https://go.microsoft.com/fwlink/?linkid=863670" TargetMode="External"/><Relationship Id="rId106" Type="http://schemas.openxmlformats.org/officeDocument/2006/relationships/hyperlink" Target="http://go.microsoft.com/fwlink/?LinkID=524207" TargetMode="External"/><Relationship Id="rId114" Type="http://schemas.openxmlformats.org/officeDocument/2006/relationships/hyperlink" Target="https://go.microsoft.com/fwlink/?linkid=863749" TargetMode="External"/><Relationship Id="rId119" Type="http://schemas.openxmlformats.org/officeDocument/2006/relationships/hyperlink" Target="https://go.microsoft.com/fwlink/?linkid=863801" TargetMode="External"/><Relationship Id="rId127" Type="http://schemas.openxmlformats.org/officeDocument/2006/relationships/hyperlink" Target="https://go.microsoft.com/fwlink/?linkid=863805" TargetMode="External"/><Relationship Id="rId10" Type="http://schemas.openxmlformats.org/officeDocument/2006/relationships/hyperlink" Target="https://go.microsoft.com/fwlink/?linkid=863662" TargetMode="External"/><Relationship Id="rId31" Type="http://schemas.openxmlformats.org/officeDocument/2006/relationships/hyperlink" Target="https://go.microsoft.com/fwlink/?linkid=863679" TargetMode="External"/><Relationship Id="rId44" Type="http://schemas.openxmlformats.org/officeDocument/2006/relationships/hyperlink" Target="https://go.microsoft.com/fwlink/?linkid=863836" TargetMode="External"/><Relationship Id="rId52" Type="http://schemas.openxmlformats.org/officeDocument/2006/relationships/hyperlink" Target="https://go.microsoft.com/fwlink/?linkid=863667" TargetMode="External"/><Relationship Id="rId60" Type="http://schemas.openxmlformats.org/officeDocument/2006/relationships/hyperlink" Target="https://go.microsoft.com/fwlink/?linkid=863706" TargetMode="External"/><Relationship Id="rId65" Type="http://schemas.openxmlformats.org/officeDocument/2006/relationships/hyperlink" Target="http://go.microsoft.com/fwlink/?LinkId=733690" TargetMode="External"/><Relationship Id="rId73" Type="http://schemas.openxmlformats.org/officeDocument/2006/relationships/hyperlink" Target="http://go.microsoft.com/fwlink/?LinkId=733690" TargetMode="External"/><Relationship Id="rId78" Type="http://schemas.openxmlformats.org/officeDocument/2006/relationships/hyperlink" Target="https://go.microsoft.com/fwlink/?linkid=863712" TargetMode="External"/><Relationship Id="rId81" Type="http://schemas.openxmlformats.org/officeDocument/2006/relationships/hyperlink" Target="https://go.microsoft.com/fwlink/?linkid=863705" TargetMode="External"/><Relationship Id="rId86" Type="http://schemas.openxmlformats.org/officeDocument/2006/relationships/hyperlink" Target="http://aka.ms/aboutimapmigrations" TargetMode="External"/><Relationship Id="rId94" Type="http://schemas.openxmlformats.org/officeDocument/2006/relationships/hyperlink" Target="https://go.microsoft.com/fwlink/?linkid=863705" TargetMode="External"/><Relationship Id="rId99" Type="http://schemas.openxmlformats.org/officeDocument/2006/relationships/hyperlink" Target="https://go.microsoft.com/fwlink/?linkid=863721" TargetMode="External"/><Relationship Id="rId101" Type="http://schemas.openxmlformats.org/officeDocument/2006/relationships/hyperlink" Target="http://go.microsoft.com/fwlink/?LinkId=747921" TargetMode="External"/><Relationship Id="rId122" Type="http://schemas.openxmlformats.org/officeDocument/2006/relationships/hyperlink" Target="https://go.microsoft.com/fwlink/?linkid=863797" TargetMode="External"/><Relationship Id="rId130" Type="http://schemas.openxmlformats.org/officeDocument/2006/relationships/hyperlink" Target="https://go.microsoft.com/fwlink/?linkid=863808" TargetMode="External"/><Relationship Id="rId135" Type="http://schemas.openxmlformats.org/officeDocument/2006/relationships/printerSettings" Target="../printerSettings/printerSettings4.bin"/><Relationship Id="rId4" Type="http://schemas.openxmlformats.org/officeDocument/2006/relationships/hyperlink" Target="https://go.microsoft.com/fwlink/?linkid=863567" TargetMode="External"/><Relationship Id="rId9" Type="http://schemas.openxmlformats.org/officeDocument/2006/relationships/hyperlink" Target="https://go.microsoft.com/fwlink/?linkid=863661" TargetMode="External"/><Relationship Id="rId13" Type="http://schemas.openxmlformats.org/officeDocument/2006/relationships/hyperlink" Target="https://go.microsoft.com/fwlink/?linkid=863658" TargetMode="External"/><Relationship Id="rId18" Type="http://schemas.openxmlformats.org/officeDocument/2006/relationships/hyperlink" Target="https://go.microsoft.com/fwlink/?linkid=863667" TargetMode="External"/><Relationship Id="rId39" Type="http://schemas.openxmlformats.org/officeDocument/2006/relationships/hyperlink" Target="https://go.microsoft.com/fwlink/?linkid=863717" TargetMode="External"/><Relationship Id="rId109" Type="http://schemas.openxmlformats.org/officeDocument/2006/relationships/hyperlink" Target="https://go.microsoft.com/fwlink/?linkid=863706" TargetMode="External"/><Relationship Id="rId34" Type="http://schemas.openxmlformats.org/officeDocument/2006/relationships/hyperlink" Target="https://go.microsoft.com/fwlink/?linkid=863711" TargetMode="External"/><Relationship Id="rId50" Type="http://schemas.openxmlformats.org/officeDocument/2006/relationships/hyperlink" Target="https://go.microsoft.com/fwlink/?linkid=863847" TargetMode="External"/><Relationship Id="rId55" Type="http://schemas.openxmlformats.org/officeDocument/2006/relationships/hyperlink" Target="https://go.microsoft.com/fwlink/?linkid=863726" TargetMode="External"/><Relationship Id="rId76" Type="http://schemas.openxmlformats.org/officeDocument/2006/relationships/hyperlink" Target="http://go.microsoft.com/fwlink/?LinkId=735073" TargetMode="External"/><Relationship Id="rId97" Type="http://schemas.openxmlformats.org/officeDocument/2006/relationships/hyperlink" Target="http://go.microsoft.com/fwlink/?LinkId=747027" TargetMode="External"/><Relationship Id="rId104" Type="http://schemas.openxmlformats.org/officeDocument/2006/relationships/hyperlink" Target="http://go.microsoft.com/fwlink/?LinkId=733829" TargetMode="External"/><Relationship Id="rId120" Type="http://schemas.openxmlformats.org/officeDocument/2006/relationships/hyperlink" Target="https://go.microsoft.com/fwlink/?linkid=863728" TargetMode="External"/><Relationship Id="rId125" Type="http://schemas.openxmlformats.org/officeDocument/2006/relationships/hyperlink" Target="https://go.microsoft.com/fwlink/?linkid=863802" TargetMode="External"/><Relationship Id="rId7" Type="http://schemas.openxmlformats.org/officeDocument/2006/relationships/hyperlink" Target="https://go.microsoft.com/fwlink/?linkid=863657" TargetMode="External"/><Relationship Id="rId71" Type="http://schemas.openxmlformats.org/officeDocument/2006/relationships/hyperlink" Target="https://go.microsoft.com/fwlink/?linkid=863705" TargetMode="External"/><Relationship Id="rId92" Type="http://schemas.openxmlformats.org/officeDocument/2006/relationships/hyperlink" Target="http://aka.ms/imapcalendarscontact" TargetMode="External"/><Relationship Id="rId2" Type="http://schemas.openxmlformats.org/officeDocument/2006/relationships/hyperlink" Target="https://go.microsoft.com/fwlink/?linkid=863545" TargetMode="External"/><Relationship Id="rId29" Type="http://schemas.openxmlformats.org/officeDocument/2006/relationships/hyperlink" Target="https://go.microsoft.com/fwlink/?linkid=863710" TargetMode="External"/><Relationship Id="rId24" Type="http://schemas.openxmlformats.org/officeDocument/2006/relationships/hyperlink" Target="https://go.microsoft.com/fwlink/?linkid=863676" TargetMode="External"/><Relationship Id="rId40" Type="http://schemas.openxmlformats.org/officeDocument/2006/relationships/hyperlink" Target="https://go.microsoft.com/fwlink/?linkid=863719" TargetMode="External"/><Relationship Id="rId45" Type="http://schemas.openxmlformats.org/officeDocument/2006/relationships/hyperlink" Target="https://go.microsoft.com/fwlink/?linkid=863655" TargetMode="External"/><Relationship Id="rId66" Type="http://schemas.openxmlformats.org/officeDocument/2006/relationships/hyperlink" Target="http://go.microsoft.com/fwlink/?LinkId=733691" TargetMode="External"/><Relationship Id="rId87" Type="http://schemas.openxmlformats.org/officeDocument/2006/relationships/hyperlink" Target="http://go.microsoft.com/fwlink/?LinkID=623017" TargetMode="External"/><Relationship Id="rId110" Type="http://schemas.openxmlformats.org/officeDocument/2006/relationships/hyperlink" Target="https://go.microsoft.com/fwlink/?linkid=863848" TargetMode="External"/><Relationship Id="rId115" Type="http://schemas.openxmlformats.org/officeDocument/2006/relationships/hyperlink" Target="https://go.microsoft.com/fwlink/?linkid=863752" TargetMode="External"/><Relationship Id="rId131" Type="http://schemas.openxmlformats.org/officeDocument/2006/relationships/hyperlink" Target="https://go.microsoft.com/fwlink/?linkid=863809" TargetMode="External"/><Relationship Id="rId136" Type="http://schemas.openxmlformats.org/officeDocument/2006/relationships/drawing" Target="../drawings/drawing4.xml"/><Relationship Id="rId61" Type="http://schemas.openxmlformats.org/officeDocument/2006/relationships/hyperlink" Target="https://go.microsoft.com/fwlink/?linkid=863682" TargetMode="External"/><Relationship Id="rId82" Type="http://schemas.openxmlformats.org/officeDocument/2006/relationships/hyperlink" Target="http://go.microsoft.com/fwlink/?LinkId=747936" TargetMode="External"/><Relationship Id="rId19" Type="http://schemas.openxmlformats.org/officeDocument/2006/relationships/hyperlink" Target="https://go.microsoft.com/fwlink/?linkid=86367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o.microsoft.com/fwlink/?linkid=863737" TargetMode="External"/><Relationship Id="rId13" Type="http://schemas.openxmlformats.org/officeDocument/2006/relationships/hyperlink" Target="https://go.microsoft.com/fwlink/?linkid=863849" TargetMode="External"/><Relationship Id="rId18" Type="http://schemas.openxmlformats.org/officeDocument/2006/relationships/hyperlink" Target="https://go.microsoft.com/fwlink/?linkid=863743" TargetMode="External"/><Relationship Id="rId3" Type="http://schemas.openxmlformats.org/officeDocument/2006/relationships/hyperlink" Target="https://go.microsoft.com/fwlink/?linkid=863734" TargetMode="External"/><Relationship Id="rId21" Type="http://schemas.openxmlformats.org/officeDocument/2006/relationships/hyperlink" Target="https://go.microsoft.com/fwlink/?linkid=863849" TargetMode="External"/><Relationship Id="rId7" Type="http://schemas.openxmlformats.org/officeDocument/2006/relationships/hyperlink" Target="https://go.microsoft.com/fwlink/?linkid=863856" TargetMode="External"/><Relationship Id="rId12" Type="http://schemas.openxmlformats.org/officeDocument/2006/relationships/hyperlink" Target="https://go.microsoft.com/fwlink/?linkid=863852" TargetMode="External"/><Relationship Id="rId17" Type="http://schemas.openxmlformats.org/officeDocument/2006/relationships/hyperlink" Target="https://go.microsoft.com/fwlink/?linkid=863744" TargetMode="External"/><Relationship Id="rId25" Type="http://schemas.openxmlformats.org/officeDocument/2006/relationships/drawing" Target="../drawings/drawing5.xml"/><Relationship Id="rId2" Type="http://schemas.openxmlformats.org/officeDocument/2006/relationships/hyperlink" Target="http://go.microsoft.com/fwlink/?LinkId=747935" TargetMode="External"/><Relationship Id="rId16" Type="http://schemas.openxmlformats.org/officeDocument/2006/relationships/hyperlink" Target="https://go.microsoft.com/fwlink/?linkid=863849" TargetMode="External"/><Relationship Id="rId20" Type="http://schemas.openxmlformats.org/officeDocument/2006/relationships/hyperlink" Target="https://go.microsoft.com/fwlink/?linkid=863747" TargetMode="External"/><Relationship Id="rId1" Type="http://schemas.openxmlformats.org/officeDocument/2006/relationships/hyperlink" Target="http://go.microsoft.com/fwlink/?LinkID=733859" TargetMode="External"/><Relationship Id="rId6" Type="http://schemas.openxmlformats.org/officeDocument/2006/relationships/hyperlink" Target="https://go.microsoft.com/fwlink/?linkid=863855" TargetMode="External"/><Relationship Id="rId11" Type="http://schemas.openxmlformats.org/officeDocument/2006/relationships/hyperlink" Target="https://go.microsoft.com/fwlink/?linkid=863741" TargetMode="External"/><Relationship Id="rId24" Type="http://schemas.openxmlformats.org/officeDocument/2006/relationships/printerSettings" Target="../printerSettings/printerSettings5.bin"/><Relationship Id="rId5" Type="http://schemas.openxmlformats.org/officeDocument/2006/relationships/hyperlink" Target="https://go.microsoft.com/fwlink/?linkid=863740" TargetMode="External"/><Relationship Id="rId15" Type="http://schemas.openxmlformats.org/officeDocument/2006/relationships/hyperlink" Target="https://go.microsoft.com/fwlink/?linkid=863742" TargetMode="External"/><Relationship Id="rId23" Type="http://schemas.openxmlformats.org/officeDocument/2006/relationships/hyperlink" Target="https://go.microsoft.com/fwlink/?linkid=863855" TargetMode="External"/><Relationship Id="rId10" Type="http://schemas.openxmlformats.org/officeDocument/2006/relationships/hyperlink" Target="https://go.microsoft.com/fwlink/?linkid=863739" TargetMode="External"/><Relationship Id="rId19" Type="http://schemas.openxmlformats.org/officeDocument/2006/relationships/hyperlink" Target="https://go.microsoft.com/fwlink/?linkid=863849" TargetMode="External"/><Relationship Id="rId4" Type="http://schemas.openxmlformats.org/officeDocument/2006/relationships/hyperlink" Target="https://go.microsoft.com/fwlink/?linkid=863736" TargetMode="External"/><Relationship Id="rId9" Type="http://schemas.openxmlformats.org/officeDocument/2006/relationships/hyperlink" Target="https://go.microsoft.com/fwlink/?linkid=863854" TargetMode="External"/><Relationship Id="rId14" Type="http://schemas.openxmlformats.org/officeDocument/2006/relationships/hyperlink" Target="https://go.microsoft.com/fwlink/?linkid=863853" TargetMode="External"/><Relationship Id="rId22" Type="http://schemas.openxmlformats.org/officeDocument/2006/relationships/hyperlink" Target="https://go.microsoft.com/fwlink/?linkid=863745"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go.microsoft.com/fwlink/?linkid=863774" TargetMode="External"/><Relationship Id="rId18" Type="http://schemas.openxmlformats.org/officeDocument/2006/relationships/hyperlink" Target="https://go.microsoft.com/fwlink/?linkid=863785" TargetMode="External"/><Relationship Id="rId26" Type="http://schemas.openxmlformats.org/officeDocument/2006/relationships/hyperlink" Target="https://go.microsoft.com/fwlink/?linkid=863791" TargetMode="External"/><Relationship Id="rId39" Type="http://schemas.openxmlformats.org/officeDocument/2006/relationships/hyperlink" Target="https://go.microsoft.com/fwlink/?linkid=863723" TargetMode="External"/><Relationship Id="rId21" Type="http://schemas.openxmlformats.org/officeDocument/2006/relationships/hyperlink" Target="https://go.microsoft.com/fwlink/?linkid=863857" TargetMode="External"/><Relationship Id="rId34" Type="http://schemas.openxmlformats.org/officeDocument/2006/relationships/hyperlink" Target="https://go.microsoft.com/fwlink/?linkid=863769" TargetMode="External"/><Relationship Id="rId42" Type="http://schemas.openxmlformats.org/officeDocument/2006/relationships/hyperlink" Target="https://go.microsoft.com/fwlink/?linkid=863718" TargetMode="External"/><Relationship Id="rId47" Type="http://schemas.openxmlformats.org/officeDocument/2006/relationships/hyperlink" Target="https://go.microsoft.com/fwlink/?linkid=863704" TargetMode="External"/><Relationship Id="rId50" Type="http://schemas.openxmlformats.org/officeDocument/2006/relationships/hyperlink" Target="https://go.microsoft.com/fwlink/?linkid=863701" TargetMode="External"/><Relationship Id="rId55" Type="http://schemas.openxmlformats.org/officeDocument/2006/relationships/hyperlink" Target="https://go.microsoft.com/fwlink/?linkid=863755" TargetMode="External"/><Relationship Id="rId63" Type="http://schemas.openxmlformats.org/officeDocument/2006/relationships/hyperlink" Target="https://go.microsoft.com/fwlink/?linkid=2039646" TargetMode="External"/><Relationship Id="rId68" Type="http://schemas.openxmlformats.org/officeDocument/2006/relationships/hyperlink" Target="https://go.microsoft.com/fwlink/?linkid=2039566" TargetMode="External"/><Relationship Id="rId7" Type="http://schemas.openxmlformats.org/officeDocument/2006/relationships/hyperlink" Target="https://go.microsoft.com/fwlink/?linkid=863759" TargetMode="External"/><Relationship Id="rId71" Type="http://schemas.openxmlformats.org/officeDocument/2006/relationships/hyperlink" Target="https://go.microsoft.com/fwlink/?linkid=2039821" TargetMode="External"/><Relationship Id="rId2" Type="http://schemas.openxmlformats.org/officeDocument/2006/relationships/hyperlink" Target="https://go.microsoft.com/fwlink/?linkid=863748" TargetMode="External"/><Relationship Id="rId16" Type="http://schemas.openxmlformats.org/officeDocument/2006/relationships/hyperlink" Target="https://go.microsoft.com/fwlink/?linkid=863859" TargetMode="External"/><Relationship Id="rId29" Type="http://schemas.openxmlformats.org/officeDocument/2006/relationships/hyperlink" Target="https://go.microsoft.com/fwlink/?linkid=863795" TargetMode="External"/><Relationship Id="rId11" Type="http://schemas.openxmlformats.org/officeDocument/2006/relationships/hyperlink" Target="https://go.microsoft.com/fwlink/?linkid=863762" TargetMode="External"/><Relationship Id="rId24" Type="http://schemas.openxmlformats.org/officeDocument/2006/relationships/hyperlink" Target="https://go.microsoft.com/fwlink/?linkid=863789" TargetMode="External"/><Relationship Id="rId32" Type="http://schemas.openxmlformats.org/officeDocument/2006/relationships/hyperlink" Target="https://go.microsoft.com/fwlink/?linkid=863768" TargetMode="External"/><Relationship Id="rId37" Type="http://schemas.openxmlformats.org/officeDocument/2006/relationships/hyperlink" Target="https://go.microsoft.com/fwlink/?linkid=863730" TargetMode="External"/><Relationship Id="rId40" Type="http://schemas.openxmlformats.org/officeDocument/2006/relationships/hyperlink" Target="https://go.microsoft.com/fwlink/?linkid=863713" TargetMode="External"/><Relationship Id="rId45" Type="http://schemas.openxmlformats.org/officeDocument/2006/relationships/hyperlink" Target="https://go.microsoft.com/fwlink/?linkid=863708" TargetMode="External"/><Relationship Id="rId53" Type="http://schemas.openxmlformats.org/officeDocument/2006/relationships/hyperlink" Target="https://go.microsoft.com/fwlink/?linkid=863698" TargetMode="External"/><Relationship Id="rId58" Type="http://schemas.openxmlformats.org/officeDocument/2006/relationships/hyperlink" Target="https://go.microsoft.com/fwlink/?linkid=863759" TargetMode="External"/><Relationship Id="rId66" Type="http://schemas.openxmlformats.org/officeDocument/2006/relationships/hyperlink" Target="https://go.microsoft.com/fwlink/?linkid=2039656" TargetMode="External"/><Relationship Id="rId74" Type="http://schemas.openxmlformats.org/officeDocument/2006/relationships/drawing" Target="../drawings/drawing6.xml"/><Relationship Id="rId5" Type="http://schemas.openxmlformats.org/officeDocument/2006/relationships/hyperlink" Target="https://go.microsoft.com/fwlink/?linkid=863754" TargetMode="External"/><Relationship Id="rId15" Type="http://schemas.openxmlformats.org/officeDocument/2006/relationships/hyperlink" Target="https://go.microsoft.com/fwlink/?linkid=863773" TargetMode="External"/><Relationship Id="rId23" Type="http://schemas.openxmlformats.org/officeDocument/2006/relationships/hyperlink" Target="https://go.microsoft.com/fwlink/?linkid=863787" TargetMode="External"/><Relationship Id="rId28" Type="http://schemas.openxmlformats.org/officeDocument/2006/relationships/hyperlink" Target="https://go.microsoft.com/fwlink/?linkid=863794" TargetMode="External"/><Relationship Id="rId36" Type="http://schemas.openxmlformats.org/officeDocument/2006/relationships/hyperlink" Target="https://go.microsoft.com/fwlink/?linkid=863733" TargetMode="External"/><Relationship Id="rId49" Type="http://schemas.openxmlformats.org/officeDocument/2006/relationships/hyperlink" Target="https://go.microsoft.com/fwlink/?linkid=863850" TargetMode="External"/><Relationship Id="rId57" Type="http://schemas.openxmlformats.org/officeDocument/2006/relationships/hyperlink" Target="https://go.microsoft.com/fwlink/?linkid=2039633" TargetMode="External"/><Relationship Id="rId61" Type="http://schemas.openxmlformats.org/officeDocument/2006/relationships/hyperlink" Target="https://go.microsoft.com/fwlink/?linkid=2039629" TargetMode="External"/><Relationship Id="rId10" Type="http://schemas.openxmlformats.org/officeDocument/2006/relationships/hyperlink" Target="https://go.microsoft.com/fwlink/?linkid=863764" TargetMode="External"/><Relationship Id="rId19" Type="http://schemas.openxmlformats.org/officeDocument/2006/relationships/hyperlink" Target="https://go.microsoft.com/fwlink/?linkid=863861" TargetMode="External"/><Relationship Id="rId31" Type="http://schemas.openxmlformats.org/officeDocument/2006/relationships/hyperlink" Target="https://go.microsoft.com/fwlink/?linkid=863838" TargetMode="External"/><Relationship Id="rId44" Type="http://schemas.openxmlformats.org/officeDocument/2006/relationships/hyperlink" Target="https://go.microsoft.com/fwlink/?linkid=863707" TargetMode="External"/><Relationship Id="rId52" Type="http://schemas.openxmlformats.org/officeDocument/2006/relationships/hyperlink" Target="https://go.microsoft.com/fwlink/?linkid=863696" TargetMode="External"/><Relationship Id="rId60" Type="http://schemas.openxmlformats.org/officeDocument/2006/relationships/hyperlink" Target="https://go.microsoft.com/fwlink/?linkid=863761" TargetMode="External"/><Relationship Id="rId65" Type="http://schemas.openxmlformats.org/officeDocument/2006/relationships/hyperlink" Target="https://go.microsoft.com/fwlink/?linkid=2039649" TargetMode="External"/><Relationship Id="rId73" Type="http://schemas.openxmlformats.org/officeDocument/2006/relationships/printerSettings" Target="../printerSettings/printerSettings6.bin"/><Relationship Id="rId4" Type="http://schemas.openxmlformats.org/officeDocument/2006/relationships/hyperlink" Target="https://go.microsoft.com/fwlink/?linkid=863751" TargetMode="External"/><Relationship Id="rId9" Type="http://schemas.openxmlformats.org/officeDocument/2006/relationships/hyperlink" Target="https://go.microsoft.com/fwlink/?linkid=863761" TargetMode="External"/><Relationship Id="rId14" Type="http://schemas.openxmlformats.org/officeDocument/2006/relationships/hyperlink" Target="https://go.microsoft.com/fwlink/?linkid=863753" TargetMode="External"/><Relationship Id="rId22" Type="http://schemas.openxmlformats.org/officeDocument/2006/relationships/hyperlink" Target="https://go.microsoft.com/fwlink/?linkid=863777" TargetMode="External"/><Relationship Id="rId27" Type="http://schemas.openxmlformats.org/officeDocument/2006/relationships/hyperlink" Target="https://go.microsoft.com/fwlink/?linkid=863792" TargetMode="External"/><Relationship Id="rId30" Type="http://schemas.openxmlformats.org/officeDocument/2006/relationships/hyperlink" Target="https://go.microsoft.com/fwlink/?linkid=863767" TargetMode="External"/><Relationship Id="rId35" Type="http://schemas.openxmlformats.org/officeDocument/2006/relationships/hyperlink" Target="https://go.microsoft.com/fwlink/?linkid=863738" TargetMode="External"/><Relationship Id="rId43" Type="http://schemas.openxmlformats.org/officeDocument/2006/relationships/hyperlink" Target="https://go.microsoft.com/fwlink/?linkid=863839" TargetMode="External"/><Relationship Id="rId48" Type="http://schemas.openxmlformats.org/officeDocument/2006/relationships/hyperlink" Target="https://go.microsoft.com/fwlink/?linkid=863700" TargetMode="External"/><Relationship Id="rId56" Type="http://schemas.openxmlformats.org/officeDocument/2006/relationships/hyperlink" Target="https://go.microsoft.com/fwlink/?linkid=863748" TargetMode="External"/><Relationship Id="rId64" Type="http://schemas.openxmlformats.org/officeDocument/2006/relationships/hyperlink" Target="https://go.microsoft.com/fwlink/?linkid=2039551" TargetMode="External"/><Relationship Id="rId69" Type="http://schemas.openxmlformats.org/officeDocument/2006/relationships/hyperlink" Target="https://go.microsoft.com/fwlink/?linkid=2039588" TargetMode="External"/><Relationship Id="rId8" Type="http://schemas.openxmlformats.org/officeDocument/2006/relationships/hyperlink" Target="https://go.microsoft.com/fwlink/?linkid=863760" TargetMode="External"/><Relationship Id="rId51" Type="http://schemas.openxmlformats.org/officeDocument/2006/relationships/hyperlink" Target="https://go.microsoft.com/fwlink/?linkid=863699" TargetMode="External"/><Relationship Id="rId72" Type="http://schemas.openxmlformats.org/officeDocument/2006/relationships/hyperlink" Target="https://go.microsoft.com/fwlink/?linkid=2039823" TargetMode="External"/><Relationship Id="rId3" Type="http://schemas.openxmlformats.org/officeDocument/2006/relationships/hyperlink" Target="https://go.microsoft.com/fwlink/?linkid=863750" TargetMode="External"/><Relationship Id="rId12" Type="http://schemas.openxmlformats.org/officeDocument/2006/relationships/hyperlink" Target="https://go.microsoft.com/fwlink/?linkid=863775" TargetMode="External"/><Relationship Id="rId17" Type="http://schemas.openxmlformats.org/officeDocument/2006/relationships/hyperlink" Target="https://go.microsoft.com/fwlink/?linkid=863860" TargetMode="External"/><Relationship Id="rId25" Type="http://schemas.openxmlformats.org/officeDocument/2006/relationships/hyperlink" Target="https://go.microsoft.com/fwlink/?linkid=863790" TargetMode="External"/><Relationship Id="rId33" Type="http://schemas.openxmlformats.org/officeDocument/2006/relationships/hyperlink" Target="https://go.microsoft.com/fwlink/?linkid=863770" TargetMode="External"/><Relationship Id="rId38" Type="http://schemas.openxmlformats.org/officeDocument/2006/relationships/hyperlink" Target="https://go.microsoft.com/fwlink/?linkid=863727" TargetMode="External"/><Relationship Id="rId46" Type="http://schemas.openxmlformats.org/officeDocument/2006/relationships/hyperlink" Target="https://go.microsoft.com/fwlink/?linkid=863702" TargetMode="External"/><Relationship Id="rId59" Type="http://schemas.openxmlformats.org/officeDocument/2006/relationships/hyperlink" Target="https://go.microsoft.com/fwlink/?linkid=2039577" TargetMode="External"/><Relationship Id="rId67" Type="http://schemas.openxmlformats.org/officeDocument/2006/relationships/hyperlink" Target="https://go.microsoft.com/fwlink/?linkid=2039658" TargetMode="External"/><Relationship Id="rId20" Type="http://schemas.openxmlformats.org/officeDocument/2006/relationships/hyperlink" Target="https://go.microsoft.com/fwlink/?linkid=863858" TargetMode="External"/><Relationship Id="rId41" Type="http://schemas.openxmlformats.org/officeDocument/2006/relationships/hyperlink" Target="https://go.microsoft.com/fwlink/?linkid=863715" TargetMode="External"/><Relationship Id="rId54" Type="http://schemas.openxmlformats.org/officeDocument/2006/relationships/hyperlink" Target="https://go.microsoft.com/fwlink/?linkid=863697" TargetMode="External"/><Relationship Id="rId62" Type="http://schemas.openxmlformats.org/officeDocument/2006/relationships/hyperlink" Target="https://go.microsoft.com/fwlink/?linkid=2039544" TargetMode="External"/><Relationship Id="rId70" Type="http://schemas.openxmlformats.org/officeDocument/2006/relationships/hyperlink" Target="https://go.microsoft.com/fwlink/?linkid=2039667" TargetMode="External"/><Relationship Id="rId1" Type="http://schemas.openxmlformats.org/officeDocument/2006/relationships/hyperlink" Target="https://go.microsoft.com/fwlink/?linkid=863755" TargetMode="External"/><Relationship Id="rId6" Type="http://schemas.openxmlformats.org/officeDocument/2006/relationships/hyperlink" Target="https://go.microsoft.com/fwlink/?linkid=86375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go.microsoft.com/fwlink/?LinkID=280129" TargetMode="External"/><Relationship Id="rId13" Type="http://schemas.openxmlformats.org/officeDocument/2006/relationships/hyperlink" Target="https://go.microsoft.com/fwlink/?linkid=863656" TargetMode="External"/><Relationship Id="rId18" Type="http://schemas.openxmlformats.org/officeDocument/2006/relationships/hyperlink" Target="https://go.microsoft.com/fwlink/?linkid=863566" TargetMode="External"/><Relationship Id="rId3" Type="http://schemas.openxmlformats.org/officeDocument/2006/relationships/hyperlink" Target="https://go.microsoft.com/fwlink/?linkid=863692" TargetMode="External"/><Relationship Id="rId21" Type="http://schemas.openxmlformats.org/officeDocument/2006/relationships/printerSettings" Target="../printerSettings/printerSettings7.bin"/><Relationship Id="rId7" Type="http://schemas.openxmlformats.org/officeDocument/2006/relationships/hyperlink" Target="https://go.microsoft.com/fwlink/?linkid=863689" TargetMode="External"/><Relationship Id="rId12" Type="http://schemas.openxmlformats.org/officeDocument/2006/relationships/hyperlink" Target="https://go.microsoft.com/fwlink/?linkid=863660" TargetMode="External"/><Relationship Id="rId17" Type="http://schemas.openxmlformats.org/officeDocument/2006/relationships/hyperlink" Target="https://go.microsoft.com/fwlink/?linkid=863668" TargetMode="External"/><Relationship Id="rId2" Type="http://schemas.openxmlformats.org/officeDocument/2006/relationships/hyperlink" Target="https://go.microsoft.com/fwlink/?linkid=863686" TargetMode="External"/><Relationship Id="rId16" Type="http://schemas.openxmlformats.org/officeDocument/2006/relationships/hyperlink" Target="https://go.microsoft.com/fwlink/?linkid=863574" TargetMode="External"/><Relationship Id="rId20" Type="http://schemas.openxmlformats.org/officeDocument/2006/relationships/hyperlink" Target="https://go.microsoft.com/fwlink/?linkid=863569" TargetMode="External"/><Relationship Id="rId1" Type="http://schemas.openxmlformats.org/officeDocument/2006/relationships/hyperlink" Target="https://go.microsoft.com/fwlink/?linkid=863694" TargetMode="External"/><Relationship Id="rId6" Type="http://schemas.openxmlformats.org/officeDocument/2006/relationships/hyperlink" Target="https://go.microsoft.com/fwlink/?linkid=863685" TargetMode="External"/><Relationship Id="rId11" Type="http://schemas.openxmlformats.org/officeDocument/2006/relationships/hyperlink" Target="https://go.microsoft.com/fwlink/?linkid=863672" TargetMode="External"/><Relationship Id="rId5" Type="http://schemas.openxmlformats.org/officeDocument/2006/relationships/hyperlink" Target="https://go.microsoft.com/fwlink/?linkid=863688" TargetMode="External"/><Relationship Id="rId15" Type="http://schemas.openxmlformats.org/officeDocument/2006/relationships/hyperlink" Target="https://go.microsoft.com/fwlink/?linkid=863577" TargetMode="External"/><Relationship Id="rId10" Type="http://schemas.openxmlformats.org/officeDocument/2006/relationships/hyperlink" Target="https://go.microsoft.com/fwlink/?linkid=863678" TargetMode="External"/><Relationship Id="rId19" Type="http://schemas.openxmlformats.org/officeDocument/2006/relationships/hyperlink" Target="https://go.microsoft.com/fwlink/?linkid=863562" TargetMode="External"/><Relationship Id="rId4" Type="http://schemas.openxmlformats.org/officeDocument/2006/relationships/hyperlink" Target="https://go.microsoft.com/fwlink/?linkid=863690" TargetMode="External"/><Relationship Id="rId9" Type="http://schemas.openxmlformats.org/officeDocument/2006/relationships/hyperlink" Target="https://go.microsoft.com/fwlink/?linkid=863681" TargetMode="External"/><Relationship Id="rId14" Type="http://schemas.openxmlformats.org/officeDocument/2006/relationships/hyperlink" Target="https://go.microsoft.com/fwlink/?linkid=863664" TargetMode="External"/><Relationship Id="rId2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H264"/>
  <sheetViews>
    <sheetView topLeftCell="B1" zoomScale="80" zoomScaleNormal="80" workbookViewId="0">
      <selection activeCell="B1" sqref="B1:D1"/>
    </sheetView>
  </sheetViews>
  <sheetFormatPr defaultColWidth="8.7109375" defaultRowHeight="16.5" x14ac:dyDescent="0.3"/>
  <cols>
    <col min="1" max="1" width="16.28515625" style="34" hidden="1" customWidth="1"/>
    <col min="2" max="2" width="6.5703125" style="34" customWidth="1"/>
    <col min="3" max="3" width="5" style="34" bestFit="1" customWidth="1"/>
    <col min="4" max="4" width="85.42578125" style="34" customWidth="1"/>
    <col min="5" max="5" width="46.7109375" style="34" customWidth="1"/>
    <col min="6" max="6" width="9.5703125" style="34" customWidth="1"/>
    <col min="7" max="7" width="58" style="34" customWidth="1"/>
    <col min="8" max="8" width="3.7109375" style="34" customWidth="1"/>
    <col min="9" max="16384" width="8.7109375" style="34"/>
  </cols>
  <sheetData>
    <row r="1" spans="1:8" ht="37.5" customHeight="1" x14ac:dyDescent="0.3">
      <c r="B1" s="164" t="s">
        <v>0</v>
      </c>
      <c r="C1" s="164"/>
      <c r="D1" s="164"/>
      <c r="E1" s="127"/>
      <c r="F1" s="127"/>
      <c r="G1" s="127"/>
      <c r="H1" s="127"/>
    </row>
    <row r="2" spans="1:8" x14ac:dyDescent="0.3">
      <c r="A2" s="34" t="s">
        <v>1</v>
      </c>
      <c r="B2" s="128"/>
      <c r="C2" s="128"/>
      <c r="D2" s="128" t="str">
        <f>Assess_Expiration&amp;" "&amp;TEXT(Expiration_Date,"MMM DD, YYYY")</f>
        <v>This questionnaire and guidance has an expiration date and shouldn't be started after this date: Jun 30, 2019</v>
      </c>
      <c r="E2" s="128"/>
      <c r="F2" s="128"/>
      <c r="G2" s="128"/>
      <c r="H2" s="128"/>
    </row>
    <row r="3" spans="1:8" ht="20.25" x14ac:dyDescent="0.3">
      <c r="A3" s="149"/>
      <c r="B3" s="36"/>
      <c r="C3" s="33"/>
      <c r="D3" s="41" t="s">
        <v>2</v>
      </c>
      <c r="E3" s="33"/>
      <c r="F3" s="33"/>
      <c r="G3" s="33" t="s">
        <v>3</v>
      </c>
      <c r="H3" s="36"/>
    </row>
    <row r="4" spans="1:8" ht="33" customHeight="1" x14ac:dyDescent="0.3">
      <c r="A4" s="149"/>
      <c r="B4" s="36"/>
      <c r="C4" s="58" t="s">
        <v>4</v>
      </c>
      <c r="D4" s="38" t="s">
        <v>5</v>
      </c>
      <c r="E4" s="49"/>
      <c r="F4" s="40" t="s">
        <v>6</v>
      </c>
      <c r="G4" s="43"/>
      <c r="H4" s="36"/>
    </row>
    <row r="5" spans="1:8" ht="33" customHeight="1" x14ac:dyDescent="0.3">
      <c r="A5" s="149"/>
      <c r="B5" s="36"/>
      <c r="C5" s="58" t="s">
        <v>7</v>
      </c>
      <c r="D5" s="38" t="s">
        <v>8</v>
      </c>
      <c r="E5" s="50"/>
      <c r="F5" s="40" t="s">
        <v>9</v>
      </c>
      <c r="G5" s="43"/>
      <c r="H5" s="36"/>
    </row>
    <row r="6" spans="1:8" ht="42.75" x14ac:dyDescent="0.3">
      <c r="A6" s="149"/>
      <c r="B6" s="36"/>
      <c r="C6" s="58" t="s">
        <v>10</v>
      </c>
      <c r="D6" s="38" t="s">
        <v>11</v>
      </c>
      <c r="E6" s="152"/>
      <c r="F6" s="40" t="s">
        <v>12</v>
      </c>
      <c r="G6" s="124" t="s">
        <v>13</v>
      </c>
      <c r="H6" s="36"/>
    </row>
    <row r="7" spans="1:8" x14ac:dyDescent="0.3">
      <c r="A7" s="149"/>
      <c r="B7" s="36"/>
      <c r="C7" s="36"/>
      <c r="D7" s="36"/>
      <c r="E7" s="36"/>
      <c r="F7" s="36"/>
      <c r="G7" s="35"/>
      <c r="H7" s="36"/>
    </row>
    <row r="8" spans="1:8" ht="20.25" x14ac:dyDescent="0.3">
      <c r="A8" s="149"/>
      <c r="B8" s="36"/>
      <c r="C8" s="33"/>
      <c r="D8" s="41" t="s">
        <v>14</v>
      </c>
      <c r="E8" s="33"/>
      <c r="F8" s="33"/>
      <c r="G8" s="37" t="s">
        <v>3</v>
      </c>
      <c r="H8" s="36"/>
    </row>
    <row r="9" spans="1:8" ht="49.5" x14ac:dyDescent="0.3">
      <c r="A9" s="149"/>
      <c r="B9" s="36"/>
      <c r="C9" s="66" t="s">
        <v>15</v>
      </c>
      <c r="D9" s="72" t="s">
        <v>16</v>
      </c>
      <c r="E9" s="73"/>
      <c r="F9" s="74" t="s">
        <v>17</v>
      </c>
      <c r="G9" s="43" t="str">
        <f>IF(E9=IsNo,"Potential Blocker: Account team will need to get involved to assist with the transition of licenses to a new tenant.","")</f>
        <v/>
      </c>
      <c r="H9" s="36"/>
    </row>
    <row r="10" spans="1:8" x14ac:dyDescent="0.3">
      <c r="A10" s="149"/>
      <c r="B10" s="36"/>
      <c r="C10" s="66"/>
      <c r="D10" s="72"/>
      <c r="E10" s="73"/>
      <c r="F10" s="74"/>
      <c r="G10" s="43"/>
      <c r="H10" s="36"/>
    </row>
    <row r="11" spans="1:8" ht="33" customHeight="1" x14ac:dyDescent="0.3">
      <c r="A11" s="149"/>
      <c r="B11" s="36"/>
      <c r="C11" s="58" t="s">
        <v>18</v>
      </c>
      <c r="D11" s="38" t="s">
        <v>19</v>
      </c>
      <c r="E11" s="39"/>
      <c r="F11" s="40" t="s">
        <v>20</v>
      </c>
      <c r="G11" s="43"/>
      <c r="H11" s="36"/>
    </row>
    <row r="12" spans="1:8" ht="33" x14ac:dyDescent="0.3">
      <c r="A12" s="149"/>
      <c r="B12" s="36"/>
      <c r="C12" s="58" t="s">
        <v>21</v>
      </c>
      <c r="D12" s="38" t="s">
        <v>22</v>
      </c>
      <c r="E12" s="39"/>
      <c r="F12" s="40" t="s">
        <v>20</v>
      </c>
      <c r="G12" s="43"/>
      <c r="H12" s="36"/>
    </row>
    <row r="13" spans="1:8" ht="49.5" x14ac:dyDescent="0.3">
      <c r="A13" s="149"/>
      <c r="B13" s="36"/>
      <c r="C13" s="59" t="s">
        <v>23</v>
      </c>
      <c r="D13" s="129" t="s">
        <v>24</v>
      </c>
      <c r="E13" s="130"/>
      <c r="F13" s="46"/>
      <c r="G13" s="55" t="s">
        <v>25</v>
      </c>
      <c r="H13" s="36"/>
    </row>
    <row r="14" spans="1:8" x14ac:dyDescent="0.3">
      <c r="A14" s="149"/>
      <c r="B14" s="36"/>
      <c r="C14" s="60"/>
      <c r="D14" s="56" t="s">
        <v>26</v>
      </c>
      <c r="E14" s="39"/>
      <c r="F14" s="46" t="s">
        <v>27</v>
      </c>
      <c r="G14" s="43"/>
      <c r="H14" s="36"/>
    </row>
    <row r="15" spans="1:8" x14ac:dyDescent="0.3">
      <c r="A15" s="149"/>
      <c r="B15" s="36"/>
      <c r="C15" s="60"/>
      <c r="D15" s="56" t="s">
        <v>28</v>
      </c>
      <c r="E15" s="39"/>
      <c r="F15" s="46" t="s">
        <v>29</v>
      </c>
      <c r="G15" s="43"/>
      <c r="H15" s="36"/>
    </row>
    <row r="16" spans="1:8" x14ac:dyDescent="0.3">
      <c r="A16" s="149"/>
      <c r="B16" s="36"/>
      <c r="C16" s="60"/>
      <c r="D16" s="56" t="s">
        <v>30</v>
      </c>
      <c r="E16" s="39"/>
      <c r="F16" s="46" t="s">
        <v>31</v>
      </c>
      <c r="G16" s="43"/>
      <c r="H16" s="36"/>
    </row>
    <row r="17" spans="1:8" x14ac:dyDescent="0.3">
      <c r="A17" s="149"/>
      <c r="B17" s="36"/>
      <c r="C17" s="60"/>
      <c r="D17" s="56" t="s">
        <v>32</v>
      </c>
      <c r="E17" s="39"/>
      <c r="F17" s="46" t="s">
        <v>33</v>
      </c>
      <c r="G17" s="43"/>
      <c r="H17" s="36"/>
    </row>
    <row r="18" spans="1:8" x14ac:dyDescent="0.3">
      <c r="A18" s="149"/>
      <c r="B18" s="36"/>
      <c r="C18" s="60"/>
      <c r="D18" s="56" t="s">
        <v>34</v>
      </c>
      <c r="E18" s="39"/>
      <c r="F18" s="46" t="s">
        <v>35</v>
      </c>
      <c r="G18" s="43"/>
      <c r="H18" s="36"/>
    </row>
    <row r="19" spans="1:8" x14ac:dyDescent="0.3">
      <c r="A19" s="149"/>
      <c r="B19" s="36"/>
      <c r="C19" s="60"/>
      <c r="D19" s="56" t="s">
        <v>36</v>
      </c>
      <c r="E19" s="39"/>
      <c r="F19" s="46" t="s">
        <v>37</v>
      </c>
      <c r="G19" s="43"/>
      <c r="H19" s="36"/>
    </row>
    <row r="20" spans="1:8" x14ac:dyDescent="0.3">
      <c r="A20" s="149"/>
      <c r="B20" s="36"/>
      <c r="C20" s="60"/>
      <c r="D20" s="56" t="s">
        <v>38</v>
      </c>
      <c r="E20" s="39"/>
      <c r="F20" s="46" t="s">
        <v>39</v>
      </c>
      <c r="G20" s="43"/>
      <c r="H20" s="36"/>
    </row>
    <row r="21" spans="1:8" x14ac:dyDescent="0.3">
      <c r="A21" s="149"/>
      <c r="B21" s="36"/>
      <c r="C21" s="60"/>
      <c r="D21" s="56" t="s">
        <v>40</v>
      </c>
      <c r="E21" s="39"/>
      <c r="F21" s="46" t="s">
        <v>41</v>
      </c>
      <c r="G21" s="43"/>
      <c r="H21" s="36"/>
    </row>
    <row r="22" spans="1:8" x14ac:dyDescent="0.3">
      <c r="A22" s="149"/>
      <c r="B22" s="36"/>
      <c r="C22" s="60"/>
      <c r="D22" s="56" t="s">
        <v>42</v>
      </c>
      <c r="E22" s="39"/>
      <c r="F22" s="46" t="s">
        <v>43</v>
      </c>
      <c r="G22" s="43"/>
      <c r="H22" s="36"/>
    </row>
    <row r="23" spans="1:8" x14ac:dyDescent="0.3">
      <c r="A23" s="149"/>
      <c r="B23" s="36"/>
      <c r="C23" s="60"/>
      <c r="D23" s="56" t="s">
        <v>44</v>
      </c>
      <c r="E23" s="39"/>
      <c r="F23" s="46" t="s">
        <v>45</v>
      </c>
      <c r="G23" s="43"/>
      <c r="H23" s="36"/>
    </row>
    <row r="24" spans="1:8" x14ac:dyDescent="0.3">
      <c r="A24" s="149"/>
      <c r="B24" s="36"/>
      <c r="C24" s="61"/>
      <c r="D24" s="57" t="s">
        <v>46</v>
      </c>
      <c r="E24" s="39"/>
      <c r="F24" s="46" t="s">
        <v>47</v>
      </c>
      <c r="G24" s="43"/>
      <c r="H24" s="36"/>
    </row>
    <row r="25" spans="1:8" x14ac:dyDescent="0.3">
      <c r="A25" s="149"/>
      <c r="B25" s="36"/>
      <c r="C25" s="36"/>
      <c r="D25" s="36"/>
      <c r="E25" s="36"/>
      <c r="F25" s="36"/>
      <c r="G25" s="35"/>
      <c r="H25" s="36"/>
    </row>
    <row r="26" spans="1:8" ht="20.25" x14ac:dyDescent="0.3">
      <c r="A26" s="149"/>
      <c r="B26" s="36"/>
      <c r="C26" s="33"/>
      <c r="D26" s="41" t="s">
        <v>48</v>
      </c>
      <c r="E26" s="33"/>
      <c r="F26" s="33"/>
      <c r="G26" s="37" t="s">
        <v>3</v>
      </c>
      <c r="H26" s="36"/>
    </row>
    <row r="27" spans="1:8" ht="33" customHeight="1" x14ac:dyDescent="0.3">
      <c r="A27" s="149"/>
      <c r="B27" s="36"/>
      <c r="C27" s="58" t="s">
        <v>49</v>
      </c>
      <c r="D27" s="38" t="s">
        <v>50</v>
      </c>
      <c r="E27" s="53"/>
      <c r="F27" s="40" t="s">
        <v>51</v>
      </c>
      <c r="G27" s="35"/>
      <c r="H27" s="36"/>
    </row>
    <row r="28" spans="1:8" ht="33" customHeight="1" x14ac:dyDescent="0.3">
      <c r="A28" s="149"/>
      <c r="B28" s="36"/>
      <c r="C28" s="58" t="s">
        <v>52</v>
      </c>
      <c r="D28" s="38" t="s">
        <v>53</v>
      </c>
      <c r="E28" s="39"/>
      <c r="F28" s="40" t="s">
        <v>51</v>
      </c>
      <c r="G28" s="35"/>
      <c r="H28" s="36"/>
    </row>
    <row r="29" spans="1:8" ht="33" customHeight="1" x14ac:dyDescent="0.3">
      <c r="A29" s="149"/>
      <c r="B29" s="36"/>
      <c r="C29" s="58" t="s">
        <v>54</v>
      </c>
      <c r="D29" s="38" t="s">
        <v>55</v>
      </c>
      <c r="E29" s="39"/>
      <c r="F29" s="40" t="s">
        <v>51</v>
      </c>
      <c r="G29" s="35"/>
      <c r="H29" s="36"/>
    </row>
    <row r="30" spans="1:8" ht="33" customHeight="1" x14ac:dyDescent="0.3">
      <c r="A30" s="149"/>
      <c r="B30" s="36"/>
      <c r="C30" s="58" t="s">
        <v>56</v>
      </c>
      <c r="D30" s="38" t="s">
        <v>57</v>
      </c>
      <c r="E30" s="39"/>
      <c r="F30" s="40" t="s">
        <v>51</v>
      </c>
      <c r="G30" s="35"/>
      <c r="H30" s="36"/>
    </row>
    <row r="31" spans="1:8" ht="33" customHeight="1" x14ac:dyDescent="0.3">
      <c r="A31" s="149"/>
      <c r="B31" s="36"/>
      <c r="C31" s="58" t="s">
        <v>58</v>
      </c>
      <c r="D31" s="38" t="s">
        <v>59</v>
      </c>
      <c r="E31" s="39"/>
      <c r="F31" s="40" t="s">
        <v>51</v>
      </c>
      <c r="G31" s="35"/>
      <c r="H31" s="36"/>
    </row>
    <row r="32" spans="1:8" ht="33" customHeight="1" x14ac:dyDescent="0.3">
      <c r="A32" s="149"/>
      <c r="B32" s="36"/>
      <c r="C32" s="58" t="s">
        <v>60</v>
      </c>
      <c r="D32" s="38" t="s">
        <v>61</v>
      </c>
      <c r="E32" s="39"/>
      <c r="F32" s="40" t="s">
        <v>51</v>
      </c>
      <c r="G32" s="35"/>
      <c r="H32" s="36"/>
    </row>
    <row r="33" spans="1:8" ht="33" customHeight="1" x14ac:dyDescent="0.3">
      <c r="A33" s="149"/>
      <c r="B33" s="36"/>
      <c r="C33" s="58" t="s">
        <v>62</v>
      </c>
      <c r="D33" s="38" t="s">
        <v>63</v>
      </c>
      <c r="E33" s="39"/>
      <c r="F33" s="40" t="s">
        <v>51</v>
      </c>
      <c r="G33" s="35"/>
      <c r="H33" s="36"/>
    </row>
    <row r="34" spans="1:8" ht="33" customHeight="1" x14ac:dyDescent="0.3">
      <c r="A34" s="149"/>
      <c r="B34" s="36"/>
      <c r="C34" s="58" t="s">
        <v>64</v>
      </c>
      <c r="D34" s="38" t="s">
        <v>65</v>
      </c>
      <c r="E34" s="39"/>
      <c r="F34" s="40" t="s">
        <v>51</v>
      </c>
      <c r="G34" s="35"/>
      <c r="H34" s="36"/>
    </row>
    <row r="35" spans="1:8" ht="33" customHeight="1" x14ac:dyDescent="0.3">
      <c r="A35" s="149"/>
      <c r="B35" s="36"/>
      <c r="C35" s="58" t="s">
        <v>66</v>
      </c>
      <c r="D35" s="38" t="s">
        <v>67</v>
      </c>
      <c r="E35" s="39"/>
      <c r="F35" s="40" t="s">
        <v>68</v>
      </c>
      <c r="G35" s="35"/>
      <c r="H35" s="36"/>
    </row>
    <row r="36" spans="1:8" ht="33" customHeight="1" x14ac:dyDescent="0.3">
      <c r="A36" s="149"/>
      <c r="B36" s="36"/>
      <c r="C36" s="58" t="s">
        <v>69</v>
      </c>
      <c r="D36" s="38" t="s">
        <v>70</v>
      </c>
      <c r="E36" s="39"/>
      <c r="F36" s="40" t="s">
        <v>51</v>
      </c>
      <c r="G36" s="35"/>
      <c r="H36" s="36"/>
    </row>
    <row r="37" spans="1:8" ht="33" customHeight="1" x14ac:dyDescent="0.3">
      <c r="A37" s="149"/>
      <c r="B37" s="36"/>
      <c r="C37" s="58" t="s">
        <v>71</v>
      </c>
      <c r="D37" s="38" t="s">
        <v>72</v>
      </c>
      <c r="E37" s="39"/>
      <c r="F37" s="40" t="s">
        <v>51</v>
      </c>
      <c r="G37" s="35"/>
      <c r="H37" s="36"/>
    </row>
    <row r="38" spans="1:8" x14ac:dyDescent="0.3">
      <c r="A38" s="149"/>
      <c r="B38" s="36"/>
      <c r="C38" s="36"/>
      <c r="D38" s="36"/>
      <c r="E38" s="36"/>
      <c r="F38" s="36"/>
      <c r="G38" s="35"/>
      <c r="H38" s="36"/>
    </row>
    <row r="39" spans="1:8" ht="20.25" x14ac:dyDescent="0.3">
      <c r="A39" s="149"/>
      <c r="B39" s="36"/>
      <c r="C39" s="33"/>
      <c r="D39" s="47" t="s">
        <v>73</v>
      </c>
      <c r="E39" s="48"/>
      <c r="F39" s="33"/>
      <c r="G39" s="37" t="s">
        <v>3</v>
      </c>
      <c r="H39" s="36"/>
    </row>
    <row r="40" spans="1:8" ht="33" customHeight="1" x14ac:dyDescent="0.3">
      <c r="A40" s="149"/>
      <c r="B40" s="36"/>
      <c r="C40" s="59" t="s">
        <v>74</v>
      </c>
      <c r="D40" s="131" t="s">
        <v>75</v>
      </c>
      <c r="E40" s="130"/>
      <c r="F40" s="46" t="s">
        <v>76</v>
      </c>
      <c r="G40" s="124" t="s">
        <v>77</v>
      </c>
      <c r="H40" s="36"/>
    </row>
    <row r="41" spans="1:8" x14ac:dyDescent="0.3">
      <c r="A41" s="149"/>
      <c r="B41" s="36"/>
      <c r="C41" s="60"/>
      <c r="D41" s="44" t="s">
        <v>78</v>
      </c>
      <c r="E41" s="39"/>
      <c r="F41" s="46" t="s">
        <v>76</v>
      </c>
      <c r="G41" s="35"/>
      <c r="H41" s="36"/>
    </row>
    <row r="42" spans="1:8" x14ac:dyDescent="0.3">
      <c r="A42" s="149"/>
      <c r="B42" s="36"/>
      <c r="C42" s="60"/>
      <c r="D42" s="44" t="s">
        <v>79</v>
      </c>
      <c r="E42" s="39"/>
      <c r="F42" s="46" t="s">
        <v>76</v>
      </c>
      <c r="G42" s="35"/>
      <c r="H42" s="36"/>
    </row>
    <row r="43" spans="1:8" x14ac:dyDescent="0.3">
      <c r="A43" s="149"/>
      <c r="B43" s="36"/>
      <c r="C43" s="60"/>
      <c r="D43" s="44" t="s">
        <v>80</v>
      </c>
      <c r="E43" s="39"/>
      <c r="F43" s="46" t="s">
        <v>76</v>
      </c>
      <c r="G43" s="35"/>
      <c r="H43" s="36"/>
    </row>
    <row r="44" spans="1:8" x14ac:dyDescent="0.3">
      <c r="A44" s="149"/>
      <c r="B44" s="36"/>
      <c r="C44" s="60"/>
      <c r="D44" s="44" t="s">
        <v>81</v>
      </c>
      <c r="E44" s="39"/>
      <c r="F44" s="46" t="s">
        <v>76</v>
      </c>
      <c r="G44" s="35"/>
      <c r="H44" s="36"/>
    </row>
    <row r="45" spans="1:8" x14ac:dyDescent="0.3">
      <c r="A45" s="149"/>
      <c r="B45" s="36"/>
      <c r="C45" s="60"/>
      <c r="D45" s="44" t="s">
        <v>82</v>
      </c>
      <c r="E45" s="39"/>
      <c r="F45" s="46" t="s">
        <v>76</v>
      </c>
      <c r="G45" s="35"/>
      <c r="H45" s="36"/>
    </row>
    <row r="46" spans="1:8" x14ac:dyDescent="0.3">
      <c r="A46" s="149"/>
      <c r="B46" s="36"/>
      <c r="C46" s="60"/>
      <c r="D46" s="44" t="s">
        <v>83</v>
      </c>
      <c r="E46" s="39"/>
      <c r="F46" s="46" t="s">
        <v>76</v>
      </c>
      <c r="G46" s="35"/>
      <c r="H46" s="36"/>
    </row>
    <row r="47" spans="1:8" x14ac:dyDescent="0.3">
      <c r="A47" s="149"/>
      <c r="B47" s="36"/>
      <c r="C47" s="60"/>
      <c r="D47" s="44" t="s">
        <v>84</v>
      </c>
      <c r="E47" s="39"/>
      <c r="F47" s="46" t="s">
        <v>76</v>
      </c>
      <c r="G47" s="35"/>
      <c r="H47" s="36"/>
    </row>
    <row r="48" spans="1:8" x14ac:dyDescent="0.3">
      <c r="A48" s="149"/>
      <c r="B48" s="36"/>
      <c r="C48" s="60"/>
      <c r="D48" s="45" t="s">
        <v>85</v>
      </c>
      <c r="E48" s="39"/>
      <c r="F48" s="46" t="s">
        <v>76</v>
      </c>
      <c r="G48" s="35"/>
      <c r="H48" s="36"/>
    </row>
    <row r="49" spans="1:8" ht="33" customHeight="1" x14ac:dyDescent="0.3">
      <c r="A49" s="149"/>
      <c r="B49" s="36"/>
      <c r="C49" s="58" t="s">
        <v>86</v>
      </c>
      <c r="D49" s="38" t="s">
        <v>87</v>
      </c>
      <c r="E49" s="39"/>
      <c r="F49" s="40" t="s">
        <v>76</v>
      </c>
      <c r="G49" s="35"/>
      <c r="H49" s="36"/>
    </row>
    <row r="50" spans="1:8" ht="33" customHeight="1" x14ac:dyDescent="0.3">
      <c r="A50" s="149"/>
      <c r="B50" s="36"/>
      <c r="C50" s="59" t="s">
        <v>88</v>
      </c>
      <c r="D50" s="131" t="s">
        <v>89</v>
      </c>
      <c r="E50" s="130"/>
      <c r="F50" s="40" t="s">
        <v>76</v>
      </c>
      <c r="G50" s="124" t="s">
        <v>77</v>
      </c>
      <c r="H50" s="36"/>
    </row>
    <row r="51" spans="1:8" x14ac:dyDescent="0.3">
      <c r="A51" s="149"/>
      <c r="B51" s="36"/>
      <c r="C51" s="60"/>
      <c r="D51" s="44" t="s">
        <v>90</v>
      </c>
      <c r="E51" s="39"/>
      <c r="F51" s="40" t="s">
        <v>76</v>
      </c>
      <c r="G51" s="35"/>
      <c r="H51" s="36"/>
    </row>
    <row r="52" spans="1:8" x14ac:dyDescent="0.3">
      <c r="A52" s="149"/>
      <c r="B52" s="36"/>
      <c r="C52" s="60"/>
      <c r="D52" s="44" t="s">
        <v>91</v>
      </c>
      <c r="E52" s="39"/>
      <c r="F52" s="40" t="s">
        <v>76</v>
      </c>
      <c r="G52" s="35"/>
      <c r="H52" s="36"/>
    </row>
    <row r="53" spans="1:8" x14ac:dyDescent="0.3">
      <c r="A53" s="149"/>
      <c r="B53" s="36"/>
      <c r="C53" s="60"/>
      <c r="D53" s="44" t="s">
        <v>92</v>
      </c>
      <c r="E53" s="39"/>
      <c r="F53" s="40" t="s">
        <v>76</v>
      </c>
      <c r="G53" s="35"/>
      <c r="H53" s="36"/>
    </row>
    <row r="54" spans="1:8" x14ac:dyDescent="0.3">
      <c r="A54" s="149"/>
      <c r="B54" s="36"/>
      <c r="C54" s="60"/>
      <c r="D54" s="44" t="s">
        <v>93</v>
      </c>
      <c r="E54" s="39"/>
      <c r="F54" s="40" t="s">
        <v>76</v>
      </c>
      <c r="G54" s="35"/>
      <c r="H54" s="36"/>
    </row>
    <row r="55" spans="1:8" x14ac:dyDescent="0.3">
      <c r="A55" s="149"/>
      <c r="B55" s="36"/>
      <c r="C55" s="60"/>
      <c r="D55" s="44" t="s">
        <v>94</v>
      </c>
      <c r="E55" s="39"/>
      <c r="F55" s="40" t="s">
        <v>76</v>
      </c>
      <c r="G55" s="35"/>
      <c r="H55" s="36"/>
    </row>
    <row r="56" spans="1:8" x14ac:dyDescent="0.3">
      <c r="A56" s="149"/>
      <c r="B56" s="36"/>
      <c r="C56" s="60"/>
      <c r="D56" s="44" t="s">
        <v>95</v>
      </c>
      <c r="E56" s="39"/>
      <c r="F56" s="40" t="s">
        <v>76</v>
      </c>
      <c r="G56" s="35"/>
      <c r="H56" s="36"/>
    </row>
    <row r="57" spans="1:8" x14ac:dyDescent="0.3">
      <c r="A57" s="149"/>
      <c r="B57" s="36"/>
      <c r="C57" s="60"/>
      <c r="D57" s="45" t="s">
        <v>96</v>
      </c>
      <c r="E57" s="53"/>
      <c r="F57" s="40" t="s">
        <v>76</v>
      </c>
      <c r="G57" s="35"/>
      <c r="H57" s="36"/>
    </row>
    <row r="58" spans="1:8" ht="33" customHeight="1" x14ac:dyDescent="0.3">
      <c r="A58" s="149"/>
      <c r="B58" s="36"/>
      <c r="C58" s="59" t="s">
        <v>97</v>
      </c>
      <c r="D58" s="131" t="s">
        <v>98</v>
      </c>
      <c r="E58" s="130"/>
      <c r="F58" s="40" t="s">
        <v>76</v>
      </c>
      <c r="G58" s="124" t="s">
        <v>77</v>
      </c>
      <c r="H58" s="36"/>
    </row>
    <row r="59" spans="1:8" x14ac:dyDescent="0.3">
      <c r="A59" s="149"/>
      <c r="B59" s="36"/>
      <c r="C59" s="60"/>
      <c r="D59" s="44" t="s">
        <v>99</v>
      </c>
      <c r="E59" s="39"/>
      <c r="F59" s="40" t="s">
        <v>76</v>
      </c>
      <c r="G59" s="35"/>
      <c r="H59" s="36"/>
    </row>
    <row r="60" spans="1:8" x14ac:dyDescent="0.3">
      <c r="A60" s="149"/>
      <c r="B60" s="36"/>
      <c r="C60" s="60"/>
      <c r="D60" s="44" t="s">
        <v>100</v>
      </c>
      <c r="E60" s="39"/>
      <c r="F60" s="40" t="s">
        <v>76</v>
      </c>
      <c r="G60" s="35"/>
      <c r="H60" s="36"/>
    </row>
    <row r="61" spans="1:8" x14ac:dyDescent="0.3">
      <c r="A61" s="149"/>
      <c r="B61" s="36"/>
      <c r="C61" s="60"/>
      <c r="D61" s="44" t="s">
        <v>101</v>
      </c>
      <c r="E61" s="39"/>
      <c r="F61" s="40" t="s">
        <v>76</v>
      </c>
      <c r="G61" s="35"/>
      <c r="H61" s="36"/>
    </row>
    <row r="62" spans="1:8" x14ac:dyDescent="0.3">
      <c r="A62" s="149"/>
      <c r="B62" s="36"/>
      <c r="C62" s="60"/>
      <c r="D62" s="44" t="s">
        <v>102</v>
      </c>
      <c r="E62" s="39"/>
      <c r="F62" s="40" t="s">
        <v>76</v>
      </c>
      <c r="G62" s="35"/>
      <c r="H62" s="36"/>
    </row>
    <row r="63" spans="1:8" x14ac:dyDescent="0.3">
      <c r="A63" s="149"/>
      <c r="B63" s="36"/>
      <c r="C63" s="60"/>
      <c r="D63" s="44" t="s">
        <v>103</v>
      </c>
      <c r="E63" s="39"/>
      <c r="F63" s="40" t="s">
        <v>76</v>
      </c>
      <c r="G63" s="35"/>
      <c r="H63" s="36"/>
    </row>
    <row r="64" spans="1:8" x14ac:dyDescent="0.3">
      <c r="A64" s="149"/>
      <c r="B64" s="36"/>
      <c r="C64" s="60"/>
      <c r="D64" s="45" t="s">
        <v>96</v>
      </c>
      <c r="E64" s="53"/>
      <c r="F64" s="40" t="s">
        <v>76</v>
      </c>
      <c r="G64" s="35"/>
      <c r="H64" s="36"/>
    </row>
    <row r="65" spans="1:8" ht="30.75" customHeight="1" x14ac:dyDescent="0.3">
      <c r="A65" s="149"/>
      <c r="B65" s="36"/>
      <c r="C65" s="58" t="s">
        <v>104</v>
      </c>
      <c r="D65" s="151" t="s">
        <v>105</v>
      </c>
      <c r="E65" s="39"/>
      <c r="F65" s="40" t="s">
        <v>76</v>
      </c>
      <c r="G65" s="35"/>
      <c r="H65" s="36"/>
    </row>
    <row r="66" spans="1:8" ht="33" customHeight="1" x14ac:dyDescent="0.3">
      <c r="A66" s="149"/>
      <c r="B66" s="36"/>
      <c r="C66" s="58" t="s">
        <v>106</v>
      </c>
      <c r="D66" s="38" t="s">
        <v>107</v>
      </c>
      <c r="E66" s="39"/>
      <c r="F66" s="40" t="s">
        <v>76</v>
      </c>
      <c r="G66" s="35"/>
      <c r="H66" s="36"/>
    </row>
    <row r="67" spans="1:8" ht="33" customHeight="1" x14ac:dyDescent="0.3">
      <c r="A67" s="149"/>
      <c r="B67" s="36"/>
      <c r="C67" s="154" t="s">
        <v>108</v>
      </c>
      <c r="D67" s="131" t="s">
        <v>109</v>
      </c>
      <c r="E67" s="130"/>
      <c r="F67" s="40"/>
      <c r="G67" s="35"/>
      <c r="H67" s="36"/>
    </row>
    <row r="68" spans="1:8" x14ac:dyDescent="0.3">
      <c r="A68" s="149"/>
      <c r="B68" s="36"/>
      <c r="C68" s="60"/>
      <c r="D68" s="44" t="s">
        <v>110</v>
      </c>
      <c r="E68" s="39"/>
      <c r="F68" s="40" t="s">
        <v>76</v>
      </c>
      <c r="G68" s="35"/>
      <c r="H68" s="36"/>
    </row>
    <row r="69" spans="1:8" x14ac:dyDescent="0.3">
      <c r="A69" s="149"/>
      <c r="B69" s="36"/>
      <c r="C69" s="60"/>
      <c r="D69" s="44" t="s">
        <v>111</v>
      </c>
      <c r="E69" s="39"/>
      <c r="F69" s="40" t="s">
        <v>76</v>
      </c>
      <c r="G69" s="35"/>
      <c r="H69" s="36"/>
    </row>
    <row r="70" spans="1:8" x14ac:dyDescent="0.3">
      <c r="A70" s="149"/>
      <c r="B70" s="36"/>
      <c r="C70" s="155"/>
      <c r="D70" s="45" t="s">
        <v>112</v>
      </c>
      <c r="E70" s="39"/>
      <c r="F70" s="46" t="s">
        <v>76</v>
      </c>
      <c r="G70" s="35"/>
      <c r="H70" s="36"/>
    </row>
    <row r="71" spans="1:8" x14ac:dyDescent="0.3">
      <c r="A71" s="149"/>
      <c r="B71" s="36"/>
      <c r="C71" s="36"/>
      <c r="D71" s="36"/>
      <c r="E71" s="36"/>
      <c r="F71" s="36"/>
      <c r="G71" s="35"/>
      <c r="H71" s="36"/>
    </row>
    <row r="72" spans="1:8" ht="20.25" x14ac:dyDescent="0.3">
      <c r="A72" s="149"/>
      <c r="B72" s="36"/>
      <c r="C72" s="33"/>
      <c r="D72" s="41" t="s">
        <v>113</v>
      </c>
      <c r="E72" s="33"/>
      <c r="F72" s="33"/>
      <c r="G72" s="37" t="s">
        <v>3</v>
      </c>
      <c r="H72" s="36"/>
    </row>
    <row r="73" spans="1:8" ht="33" customHeight="1" x14ac:dyDescent="0.3">
      <c r="A73" s="149"/>
      <c r="B73" s="36"/>
      <c r="C73" s="58" t="s">
        <v>114</v>
      </c>
      <c r="D73" s="38" t="s">
        <v>115</v>
      </c>
      <c r="E73" s="39"/>
      <c r="F73" s="54" t="str">
        <f>IF(E73=IsCloudID,"IDUSR","IDINF")</f>
        <v>IDINF</v>
      </c>
      <c r="G73" s="35"/>
      <c r="H73" s="36"/>
    </row>
    <row r="74" spans="1:8" ht="33" customHeight="1" x14ac:dyDescent="0.3">
      <c r="A74" s="149"/>
      <c r="B74" s="36"/>
      <c r="C74" s="58" t="s">
        <v>116</v>
      </c>
      <c r="D74" s="38" t="s">
        <v>117</v>
      </c>
      <c r="E74" s="39"/>
      <c r="F74" s="54" t="str">
        <f>IF(IdentityAppSyncPlan=IsAADC,"IDINF","P.O.")</f>
        <v>P.O.</v>
      </c>
      <c r="G74" s="35"/>
      <c r="H74" s="36"/>
    </row>
    <row r="75" spans="1:8" ht="33" customHeight="1" x14ac:dyDescent="0.3">
      <c r="A75" s="149"/>
      <c r="B75" s="36"/>
      <c r="C75" s="58" t="s">
        <v>118</v>
      </c>
      <c r="D75" s="38" t="s">
        <v>119</v>
      </c>
      <c r="E75" s="39"/>
      <c r="F75" s="54" t="str">
        <f>IF(E75=IsYes,"AZCNV","AZCNP")</f>
        <v>AZCNP</v>
      </c>
      <c r="G75" s="35"/>
      <c r="H75" s="36"/>
    </row>
    <row r="76" spans="1:8" ht="33" customHeight="1" x14ac:dyDescent="0.3">
      <c r="A76" s="149"/>
      <c r="B76" s="36"/>
      <c r="C76" s="58" t="s">
        <v>120</v>
      </c>
      <c r="D76" s="38" t="s">
        <v>121</v>
      </c>
      <c r="E76" s="39"/>
      <c r="F76" s="54" t="str">
        <f>IF(OR(Object_Anchor=IsObjectGUID,Object_Anchor=IsConsistencyGuid),"IDSSA","RFIR")</f>
        <v>RFIR</v>
      </c>
      <c r="G76" s="35"/>
      <c r="H76" s="36"/>
    </row>
    <row r="77" spans="1:8" ht="33" customHeight="1" x14ac:dyDescent="0.3">
      <c r="A77" s="149"/>
      <c r="B77" s="36"/>
      <c r="C77" s="58" t="s">
        <v>122</v>
      </c>
      <c r="D77" s="38" t="s">
        <v>123</v>
      </c>
      <c r="E77" s="39"/>
      <c r="F77" s="40" t="str">
        <f>IF(AuthenticationPlan=IsPassThrough,"IDPTA",IF(AuthenticationPlan=IsPasswordSync,"IDSSO","N/A"))</f>
        <v>N/A</v>
      </c>
      <c r="G77" s="35"/>
      <c r="H77" s="36"/>
    </row>
    <row r="78" spans="1:8" ht="33" customHeight="1" x14ac:dyDescent="0.3">
      <c r="A78" s="149"/>
      <c r="B78" s="36"/>
      <c r="C78" s="58" t="s">
        <v>124</v>
      </c>
      <c r="D78" s="38" t="s">
        <v>125</v>
      </c>
      <c r="E78" s="39"/>
      <c r="F78" s="54" t="str">
        <f>IF(IdentityAuth=IsADFS,"AFS","P.O.")</f>
        <v>P.O.</v>
      </c>
      <c r="G78" s="35" t="s">
        <v>1822</v>
      </c>
      <c r="H78" s="36"/>
    </row>
    <row r="79" spans="1:8" ht="33" customHeight="1" x14ac:dyDescent="0.3">
      <c r="A79" s="149"/>
      <c r="B79" s="36"/>
      <c r="C79" s="58" t="s">
        <v>126</v>
      </c>
      <c r="D79" s="38" t="s">
        <v>127</v>
      </c>
      <c r="E79" s="39"/>
      <c r="F79" s="54" t="str">
        <f>IF(IdentityAuthModel=IsNo,"IDMA","IDLA")</f>
        <v>IDLA</v>
      </c>
      <c r="G79" s="35"/>
      <c r="H79" s="36"/>
    </row>
    <row r="80" spans="1:8" ht="33" customHeight="1" x14ac:dyDescent="0.3">
      <c r="A80" s="149"/>
      <c r="B80" s="36"/>
      <c r="C80" s="58" t="s">
        <v>128</v>
      </c>
      <c r="D80" s="38" t="s">
        <v>129</v>
      </c>
      <c r="E80" s="39"/>
      <c r="F80" s="40" t="s">
        <v>130</v>
      </c>
      <c r="G80" s="35"/>
      <c r="H80" s="36"/>
    </row>
    <row r="81" spans="1:8" ht="33" customHeight="1" x14ac:dyDescent="0.3">
      <c r="A81" s="149"/>
      <c r="B81" s="36"/>
      <c r="C81" s="58" t="s">
        <v>131</v>
      </c>
      <c r="D81" s="38" t="s">
        <v>132</v>
      </c>
      <c r="E81" s="39"/>
      <c r="F81" s="40" t="str">
        <f>IF(E81=IsYes,"IDSQL","N/A")</f>
        <v>N/A</v>
      </c>
      <c r="G81" s="35"/>
      <c r="H81" s="36"/>
    </row>
    <row r="82" spans="1:8" ht="33" customHeight="1" x14ac:dyDescent="0.3">
      <c r="A82" s="149"/>
      <c r="B82" s="36"/>
      <c r="C82" s="58" t="s">
        <v>133</v>
      </c>
      <c r="D82" s="38" t="s">
        <v>134</v>
      </c>
      <c r="E82" s="39"/>
      <c r="F82" s="54" t="str">
        <f>IF(OR(Have_MultipleADForests=ADFSMultiForest,Have_MultipleADForests=NoADFSMultiForest),"IDFOR","N/A")</f>
        <v>N/A</v>
      </c>
      <c r="G82" s="35"/>
      <c r="H82" s="36"/>
    </row>
    <row r="83" spans="1:8" ht="33" customHeight="1" x14ac:dyDescent="0.3">
      <c r="A83" s="149"/>
      <c r="B83" s="36"/>
      <c r="C83" s="58" t="s">
        <v>135</v>
      </c>
      <c r="D83" s="38" t="s">
        <v>136</v>
      </c>
      <c r="E83" s="39"/>
      <c r="F83" s="40" t="s">
        <v>137</v>
      </c>
      <c r="G83" s="35"/>
      <c r="H83" s="36"/>
    </row>
    <row r="84" spans="1:8" ht="33" customHeight="1" x14ac:dyDescent="0.3">
      <c r="A84" s="149"/>
      <c r="B84" s="36"/>
      <c r="C84" s="58" t="s">
        <v>138</v>
      </c>
      <c r="D84" s="38" t="s">
        <v>139</v>
      </c>
      <c r="E84" s="39"/>
      <c r="F84" s="40" t="s">
        <v>140</v>
      </c>
      <c r="G84" s="35"/>
      <c r="H84" s="36"/>
    </row>
    <row r="85" spans="1:8" ht="33" customHeight="1" x14ac:dyDescent="0.3">
      <c r="A85" s="149"/>
      <c r="B85" s="36"/>
      <c r="C85" s="58" t="s">
        <v>141</v>
      </c>
      <c r="D85" s="38" t="s">
        <v>142</v>
      </c>
      <c r="E85" s="39"/>
      <c r="F85" s="40" t="str">
        <f>IF(E85=IsNo,"IDALT","IDUPN")</f>
        <v>IDUPN</v>
      </c>
      <c r="G85" s="35"/>
      <c r="H85" s="36"/>
    </row>
    <row r="86" spans="1:8" ht="33" customHeight="1" x14ac:dyDescent="0.3">
      <c r="A86" s="149"/>
      <c r="B86" s="36"/>
      <c r="C86" s="58" t="s">
        <v>143</v>
      </c>
      <c r="D86" s="38" t="s">
        <v>144</v>
      </c>
      <c r="E86" s="39"/>
      <c r="F86" s="40" t="s">
        <v>145</v>
      </c>
      <c r="G86" s="35"/>
      <c r="H86" s="36"/>
    </row>
    <row r="87" spans="1:8" ht="33" customHeight="1" x14ac:dyDescent="0.3">
      <c r="A87" s="149"/>
      <c r="B87" s="36"/>
      <c r="C87" s="58" t="s">
        <v>146</v>
      </c>
      <c r="D87" s="38" t="s">
        <v>147</v>
      </c>
      <c r="E87" s="39"/>
      <c r="F87" s="40" t="s">
        <v>148</v>
      </c>
      <c r="G87" s="35"/>
      <c r="H87" s="36"/>
    </row>
    <row r="88" spans="1:8" ht="33" customHeight="1" x14ac:dyDescent="0.3">
      <c r="A88" s="149"/>
      <c r="B88" s="36"/>
      <c r="C88" s="58" t="s">
        <v>149</v>
      </c>
      <c r="D88" s="38" t="s">
        <v>150</v>
      </c>
      <c r="E88" s="39"/>
      <c r="F88" s="54" t="str">
        <f>IF(E88=Use_O3656MFA,"IDMFA","N/A")</f>
        <v>N/A</v>
      </c>
      <c r="G88" s="35"/>
      <c r="H88" s="36"/>
    </row>
    <row r="89" spans="1:8" ht="33" customHeight="1" x14ac:dyDescent="0.3">
      <c r="A89" s="149"/>
      <c r="B89" s="36"/>
      <c r="C89" s="58" t="s">
        <v>151</v>
      </c>
      <c r="D89" s="38" t="s">
        <v>152</v>
      </c>
      <c r="E89" s="39"/>
      <c r="F89" s="40" t="s">
        <v>153</v>
      </c>
      <c r="G89" s="35"/>
      <c r="H89" s="36"/>
    </row>
    <row r="90" spans="1:8" ht="33" customHeight="1" x14ac:dyDescent="0.3">
      <c r="A90" s="149"/>
      <c r="B90" s="36"/>
      <c r="C90" s="58" t="s">
        <v>154</v>
      </c>
      <c r="D90" s="38" t="s">
        <v>155</v>
      </c>
      <c r="E90" s="39"/>
      <c r="F90" s="40" t="s">
        <v>153</v>
      </c>
      <c r="G90" s="35"/>
      <c r="H90" s="36"/>
    </row>
    <row r="91" spans="1:8" ht="33" customHeight="1" x14ac:dyDescent="0.3">
      <c r="A91" s="149"/>
      <c r="B91" s="36"/>
      <c r="C91" s="58" t="s">
        <v>156</v>
      </c>
      <c r="D91" s="38" t="s">
        <v>157</v>
      </c>
      <c r="E91" s="39"/>
      <c r="F91" s="40" t="s">
        <v>153</v>
      </c>
      <c r="G91" s="35"/>
      <c r="H91" s="36"/>
    </row>
    <row r="92" spans="1:8" ht="33" customHeight="1" x14ac:dyDescent="0.3">
      <c r="A92" s="149"/>
      <c r="B92" s="36"/>
      <c r="C92" s="58" t="s">
        <v>158</v>
      </c>
      <c r="D92" s="38" t="s">
        <v>159</v>
      </c>
      <c r="E92" s="39"/>
      <c r="F92" s="40" t="s">
        <v>160</v>
      </c>
      <c r="G92" s="35"/>
      <c r="H92" s="36"/>
    </row>
    <row r="93" spans="1:8" x14ac:dyDescent="0.3">
      <c r="A93" s="149"/>
      <c r="B93" s="36"/>
      <c r="C93" s="36"/>
      <c r="D93" s="36"/>
      <c r="E93" s="36"/>
      <c r="F93" s="36"/>
      <c r="G93" s="35"/>
      <c r="H93" s="36"/>
    </row>
    <row r="94" spans="1:8" ht="20.25" x14ac:dyDescent="0.3">
      <c r="A94" s="149"/>
      <c r="B94" s="36"/>
      <c r="C94" s="33"/>
      <c r="D94" s="41" t="s">
        <v>161</v>
      </c>
      <c r="E94" s="33"/>
      <c r="F94" s="33"/>
      <c r="G94" s="37" t="s">
        <v>3</v>
      </c>
      <c r="H94" s="36"/>
    </row>
    <row r="95" spans="1:8" ht="33" customHeight="1" x14ac:dyDescent="0.3">
      <c r="A95" s="149"/>
      <c r="B95" s="36"/>
      <c r="C95" s="58" t="s">
        <v>162</v>
      </c>
      <c r="D95" s="38" t="s">
        <v>163</v>
      </c>
      <c r="E95" s="39"/>
      <c r="F95" s="54" t="str">
        <f>IF(O365GroupsUsage=IsYes,"GPSM","N/A")</f>
        <v>N/A</v>
      </c>
      <c r="G95" s="35"/>
      <c r="H95" s="36"/>
    </row>
    <row r="96" spans="1:8" x14ac:dyDescent="0.3">
      <c r="A96" s="149"/>
      <c r="B96" s="36"/>
      <c r="C96" s="36"/>
      <c r="D96" s="36"/>
      <c r="E96" s="36"/>
      <c r="F96" s="36"/>
      <c r="G96" s="35"/>
      <c r="H96" s="36"/>
    </row>
    <row r="97" spans="1:8" ht="20.25" x14ac:dyDescent="0.3">
      <c r="A97" s="149"/>
      <c r="B97" s="36"/>
      <c r="C97" s="48"/>
      <c r="D97" s="47" t="s">
        <v>164</v>
      </c>
      <c r="E97" s="48"/>
      <c r="F97" s="48"/>
      <c r="G97" s="42" t="s">
        <v>3</v>
      </c>
      <c r="H97" s="36"/>
    </row>
    <row r="98" spans="1:8" ht="16.5" customHeight="1" x14ac:dyDescent="0.3">
      <c r="A98" s="149"/>
      <c r="B98" s="36"/>
      <c r="C98" s="75"/>
      <c r="D98" s="117" t="s">
        <v>165</v>
      </c>
      <c r="E98" s="70"/>
      <c r="F98" s="70"/>
      <c r="G98" s="71"/>
      <c r="H98" s="36"/>
    </row>
    <row r="99" spans="1:8" ht="33" customHeight="1" x14ac:dyDescent="0.3">
      <c r="A99" s="149"/>
      <c r="B99" s="36"/>
      <c r="C99" s="59" t="s">
        <v>166</v>
      </c>
      <c r="D99" s="129" t="s">
        <v>167</v>
      </c>
      <c r="E99" s="130"/>
      <c r="F99" s="46"/>
      <c r="G99" s="124" t="s">
        <v>77</v>
      </c>
      <c r="H99" s="36"/>
    </row>
    <row r="100" spans="1:8" x14ac:dyDescent="0.3">
      <c r="A100" s="149"/>
      <c r="B100" s="36"/>
      <c r="C100" s="67"/>
      <c r="D100" s="56" t="s">
        <v>168</v>
      </c>
      <c r="E100" s="39"/>
      <c r="F100" s="46" t="s">
        <v>169</v>
      </c>
      <c r="G100" s="124"/>
      <c r="H100" s="36"/>
    </row>
    <row r="101" spans="1:8" x14ac:dyDescent="0.3">
      <c r="A101" s="149"/>
      <c r="B101" s="36"/>
      <c r="C101" s="67"/>
      <c r="D101" s="56" t="s">
        <v>170</v>
      </c>
      <c r="E101" s="39"/>
      <c r="F101" s="46" t="s">
        <v>171</v>
      </c>
      <c r="G101" s="124"/>
      <c r="H101" s="36"/>
    </row>
    <row r="102" spans="1:8" x14ac:dyDescent="0.3">
      <c r="A102" s="149"/>
      <c r="B102" s="36"/>
      <c r="C102" s="67"/>
      <c r="D102" s="56" t="s">
        <v>172</v>
      </c>
      <c r="E102" s="39"/>
      <c r="F102" s="46" t="s">
        <v>173</v>
      </c>
      <c r="G102" s="124"/>
      <c r="H102" s="36"/>
    </row>
    <row r="103" spans="1:8" x14ac:dyDescent="0.3">
      <c r="A103" s="149"/>
      <c r="B103" s="36"/>
      <c r="C103" s="67"/>
      <c r="D103" s="56" t="s">
        <v>174</v>
      </c>
      <c r="E103" s="39"/>
      <c r="F103" s="46" t="s">
        <v>175</v>
      </c>
      <c r="G103" s="124"/>
      <c r="H103" s="36"/>
    </row>
    <row r="104" spans="1:8" x14ac:dyDescent="0.3">
      <c r="A104" s="149"/>
      <c r="B104" s="36"/>
      <c r="C104" s="67"/>
      <c r="D104" s="56" t="s">
        <v>176</v>
      </c>
      <c r="E104" s="39"/>
      <c r="F104" s="46" t="s">
        <v>177</v>
      </c>
      <c r="G104" s="124"/>
      <c r="H104" s="36"/>
    </row>
    <row r="105" spans="1:8" x14ac:dyDescent="0.3">
      <c r="A105" s="149"/>
      <c r="B105" s="36"/>
      <c r="C105" s="67"/>
      <c r="D105" s="56" t="s">
        <v>178</v>
      </c>
      <c r="E105" s="39"/>
      <c r="F105" s="46" t="s">
        <v>179</v>
      </c>
      <c r="G105" s="124"/>
      <c r="H105" s="36"/>
    </row>
    <row r="106" spans="1:8" x14ac:dyDescent="0.3">
      <c r="A106" s="149"/>
      <c r="B106" s="36"/>
      <c r="C106" s="67"/>
      <c r="D106" s="56" t="s">
        <v>180</v>
      </c>
      <c r="E106" s="39"/>
      <c r="F106" s="46" t="s">
        <v>181</v>
      </c>
      <c r="G106" s="124"/>
      <c r="H106" s="36"/>
    </row>
    <row r="107" spans="1:8" x14ac:dyDescent="0.3">
      <c r="A107" s="149"/>
      <c r="B107" s="36"/>
      <c r="C107" s="68"/>
      <c r="D107" s="57" t="s">
        <v>182</v>
      </c>
      <c r="E107" s="50"/>
      <c r="F107" s="46" t="s">
        <v>183</v>
      </c>
      <c r="G107" s="124"/>
      <c r="H107" s="36"/>
    </row>
    <row r="108" spans="1:8" ht="33" customHeight="1" x14ac:dyDescent="0.3">
      <c r="A108" s="149"/>
      <c r="B108" s="36"/>
      <c r="C108" s="58" t="s">
        <v>184</v>
      </c>
      <c r="D108" s="38" t="s">
        <v>185</v>
      </c>
      <c r="E108" s="50"/>
      <c r="F108" s="40" t="s">
        <v>145</v>
      </c>
      <c r="G108" s="124"/>
      <c r="H108" s="36"/>
    </row>
    <row r="109" spans="1:8" ht="33" customHeight="1" x14ac:dyDescent="0.3">
      <c r="A109" s="149"/>
      <c r="B109" s="36"/>
      <c r="C109" s="59" t="s">
        <v>186</v>
      </c>
      <c r="D109" s="129" t="s">
        <v>187</v>
      </c>
      <c r="E109" s="130"/>
      <c r="F109" s="46"/>
      <c r="G109" s="124" t="s">
        <v>77</v>
      </c>
      <c r="H109" s="36"/>
    </row>
    <row r="110" spans="1:8" x14ac:dyDescent="0.3">
      <c r="A110" s="149"/>
      <c r="B110" s="36"/>
      <c r="C110" s="67"/>
      <c r="D110" s="56" t="s">
        <v>188</v>
      </c>
      <c r="E110" s="39"/>
      <c r="F110" s="46" t="s">
        <v>189</v>
      </c>
      <c r="G110" s="124"/>
      <c r="H110" s="36"/>
    </row>
    <row r="111" spans="1:8" x14ac:dyDescent="0.3">
      <c r="A111" s="149"/>
      <c r="B111" s="36"/>
      <c r="C111" s="67"/>
      <c r="D111" s="56" t="s">
        <v>190</v>
      </c>
      <c r="E111" s="39"/>
      <c r="F111" s="46" t="s">
        <v>191</v>
      </c>
      <c r="G111" s="124"/>
      <c r="H111" s="36"/>
    </row>
    <row r="112" spans="1:8" x14ac:dyDescent="0.3">
      <c r="A112" s="149"/>
      <c r="B112" s="36"/>
      <c r="C112" s="67"/>
      <c r="D112" s="56" t="s">
        <v>192</v>
      </c>
      <c r="E112" s="39"/>
      <c r="F112" s="46" t="s">
        <v>193</v>
      </c>
      <c r="G112" s="124"/>
      <c r="H112" s="36"/>
    </row>
    <row r="113" spans="1:8" x14ac:dyDescent="0.3">
      <c r="A113" s="149"/>
      <c r="B113" s="36"/>
      <c r="C113" s="67"/>
      <c r="D113" s="56" t="s">
        <v>194</v>
      </c>
      <c r="E113" s="39"/>
      <c r="F113" s="46" t="s">
        <v>195</v>
      </c>
      <c r="G113" s="124" t="s">
        <v>196</v>
      </c>
      <c r="H113" s="36"/>
    </row>
    <row r="114" spans="1:8" x14ac:dyDescent="0.3">
      <c r="A114" s="149"/>
      <c r="B114" s="36"/>
      <c r="C114" s="67"/>
      <c r="D114" s="56" t="s">
        <v>197</v>
      </c>
      <c r="E114" s="39"/>
      <c r="F114" s="46" t="s">
        <v>198</v>
      </c>
      <c r="G114" s="124" t="s">
        <v>199</v>
      </c>
      <c r="H114" s="36"/>
    </row>
    <row r="115" spans="1:8" ht="33" customHeight="1" x14ac:dyDescent="0.3">
      <c r="A115" s="149"/>
      <c r="B115" s="36"/>
      <c r="C115" s="58" t="s">
        <v>200</v>
      </c>
      <c r="D115" s="38" t="s">
        <v>201</v>
      </c>
      <c r="E115" s="39"/>
      <c r="F115" s="54" t="str">
        <f>IF(UpdateSPCU=IsYes,"EXHCU","N/A")</f>
        <v>N/A</v>
      </c>
      <c r="G115" s="124"/>
      <c r="H115" s="36"/>
    </row>
    <row r="116" spans="1:8" ht="33" customHeight="1" x14ac:dyDescent="0.3">
      <c r="A116" s="149"/>
      <c r="B116" s="36"/>
      <c r="C116" s="66" t="s">
        <v>202</v>
      </c>
      <c r="D116" s="38" t="s">
        <v>203</v>
      </c>
      <c r="E116" s="39"/>
      <c r="F116" s="40" t="s">
        <v>204</v>
      </c>
      <c r="G116" s="124"/>
      <c r="H116" s="36"/>
    </row>
    <row r="117" spans="1:8" x14ac:dyDescent="0.3">
      <c r="A117" s="149"/>
      <c r="B117" s="36"/>
      <c r="C117" s="66" t="s">
        <v>205</v>
      </c>
      <c r="D117" s="38" t="s">
        <v>206</v>
      </c>
      <c r="E117" s="39"/>
      <c r="F117" s="40" t="s">
        <v>207</v>
      </c>
      <c r="G117" s="124"/>
      <c r="H117" s="36"/>
    </row>
    <row r="118" spans="1:8" ht="33" x14ac:dyDescent="0.3">
      <c r="A118" s="149"/>
      <c r="B118" s="36"/>
      <c r="C118" s="66" t="s">
        <v>208</v>
      </c>
      <c r="D118" s="38" t="s">
        <v>209</v>
      </c>
      <c r="E118" s="39"/>
      <c r="F118" s="40" t="str">
        <f>IF(EXO_MultiGeo=IsYes,"EXOGEO","N/A")</f>
        <v>N/A</v>
      </c>
      <c r="G118" s="124"/>
      <c r="H118" s="36"/>
    </row>
    <row r="119" spans="1:8" ht="33" customHeight="1" x14ac:dyDescent="0.3">
      <c r="A119" s="149"/>
      <c r="B119" s="36"/>
      <c r="C119" s="66" t="s">
        <v>210</v>
      </c>
      <c r="D119" s="38" t="s">
        <v>211</v>
      </c>
      <c r="E119" s="39"/>
      <c r="F119" s="40" t="s">
        <v>145</v>
      </c>
      <c r="G119" s="124"/>
      <c r="H119" s="36"/>
    </row>
    <row r="120" spans="1:8" ht="33" customHeight="1" x14ac:dyDescent="0.3">
      <c r="A120" s="149"/>
      <c r="B120" s="36"/>
      <c r="C120" s="66" t="s">
        <v>212</v>
      </c>
      <c r="D120" s="38" t="s">
        <v>213</v>
      </c>
      <c r="E120" s="39"/>
      <c r="F120" s="40" t="str">
        <f>IF(ExternalPublishOWAMulti=IsYes,"EXHAU","N/A")</f>
        <v>N/A</v>
      </c>
      <c r="G120" s="124"/>
      <c r="H120" s="36"/>
    </row>
    <row r="121" spans="1:8" ht="33" customHeight="1" x14ac:dyDescent="0.3">
      <c r="A121" s="149"/>
      <c r="B121" s="36"/>
      <c r="C121" s="58" t="s">
        <v>214</v>
      </c>
      <c r="D121" s="38" t="s">
        <v>215</v>
      </c>
      <c r="E121" s="39"/>
      <c r="F121" s="40" t="s">
        <v>216</v>
      </c>
      <c r="G121" s="124"/>
      <c r="H121" s="36"/>
    </row>
    <row r="122" spans="1:8" ht="33" customHeight="1" x14ac:dyDescent="0.3">
      <c r="A122" s="149"/>
      <c r="B122" s="36"/>
      <c r="C122" s="66" t="s">
        <v>217</v>
      </c>
      <c r="D122" s="38" t="s">
        <v>218</v>
      </c>
      <c r="E122" s="39"/>
      <c r="F122" s="40" t="str">
        <f>IF(Use_Layer7LB_Exchange=IsYes,"EXHLB","N/A")</f>
        <v>N/A</v>
      </c>
      <c r="G122" s="124"/>
      <c r="H122" s="36"/>
    </row>
    <row r="123" spans="1:8" ht="33" customHeight="1" x14ac:dyDescent="0.3">
      <c r="A123" s="149"/>
      <c r="B123" s="36"/>
      <c r="C123" s="58" t="s">
        <v>219</v>
      </c>
      <c r="D123" s="38" t="s">
        <v>220</v>
      </c>
      <c r="E123" s="121"/>
      <c r="F123" s="40" t="s">
        <v>221</v>
      </c>
      <c r="G123" s="124"/>
      <c r="H123" s="36"/>
    </row>
    <row r="124" spans="1:8" ht="33" customHeight="1" x14ac:dyDescent="0.3">
      <c r="A124" s="149"/>
      <c r="B124" s="36"/>
      <c r="C124" s="66" t="s">
        <v>222</v>
      </c>
      <c r="D124" s="38" t="s">
        <v>223</v>
      </c>
      <c r="E124" s="39"/>
      <c r="F124" s="40" t="s">
        <v>145</v>
      </c>
      <c r="G124" s="124"/>
      <c r="H124" s="36"/>
    </row>
    <row r="125" spans="1:8" ht="33" customHeight="1" x14ac:dyDescent="0.3">
      <c r="A125" s="149"/>
      <c r="B125" s="36"/>
      <c r="C125" s="58" t="s">
        <v>224</v>
      </c>
      <c r="D125" s="38" t="s">
        <v>225</v>
      </c>
      <c r="E125" s="39"/>
      <c r="F125" s="40" t="str">
        <f>IF(Need_EdgeTransport=IsYes,"EXEGS","N/A")</f>
        <v>N/A</v>
      </c>
      <c r="G125" s="124"/>
      <c r="H125" s="36"/>
    </row>
    <row r="126" spans="1:8" ht="33" customHeight="1" x14ac:dyDescent="0.3">
      <c r="A126" s="149"/>
      <c r="B126" s="36"/>
      <c r="C126" s="58" t="s">
        <v>226</v>
      </c>
      <c r="D126" s="38" t="s">
        <v>227</v>
      </c>
      <c r="E126" s="39"/>
      <c r="F126" s="54" t="str">
        <f>IF(ThirdPartyAVAS=IsYes,"EXBYP","N/A")</f>
        <v>N/A</v>
      </c>
      <c r="G126" s="124"/>
      <c r="H126" s="36"/>
    </row>
    <row r="127" spans="1:8" ht="33" customHeight="1" x14ac:dyDescent="0.3">
      <c r="A127" s="149"/>
      <c r="B127" s="36"/>
      <c r="C127" s="66" t="s">
        <v>228</v>
      </c>
      <c r="D127" s="38" t="s">
        <v>229</v>
      </c>
      <c r="E127" s="39"/>
      <c r="F127" s="54" t="str">
        <f>IF(RouteOnPrem=IsYes,"EXBYP","N/A")</f>
        <v>N/A</v>
      </c>
      <c r="G127" s="124"/>
      <c r="H127" s="36"/>
    </row>
    <row r="128" spans="1:8" ht="33" customHeight="1" x14ac:dyDescent="0.3">
      <c r="A128" s="149"/>
      <c r="B128" s="36"/>
      <c r="C128" s="58" t="s">
        <v>230</v>
      </c>
      <c r="D128" s="38" t="s">
        <v>231</v>
      </c>
      <c r="E128" s="39"/>
      <c r="F128" s="40" t="s">
        <v>232</v>
      </c>
      <c r="G128" s="124"/>
      <c r="H128" s="36"/>
    </row>
    <row r="129" spans="1:8" ht="33" customHeight="1" x14ac:dyDescent="0.3">
      <c r="A129" s="149"/>
      <c r="B129" s="36"/>
      <c r="C129" s="66" t="s">
        <v>233</v>
      </c>
      <c r="D129" s="38" t="s">
        <v>234</v>
      </c>
      <c r="E129" s="39"/>
      <c r="F129" s="40" t="s">
        <v>235</v>
      </c>
      <c r="G129" s="124"/>
      <c r="H129" s="36"/>
    </row>
    <row r="130" spans="1:8" ht="33" customHeight="1" x14ac:dyDescent="0.3">
      <c r="A130" s="149"/>
      <c r="B130" s="36"/>
      <c r="C130" s="58" t="s">
        <v>236</v>
      </c>
      <c r="D130" s="38" t="s">
        <v>237</v>
      </c>
      <c r="E130" s="39"/>
      <c r="F130" s="40" t="s">
        <v>238</v>
      </c>
      <c r="G130" s="124"/>
      <c r="H130" s="36"/>
    </row>
    <row r="131" spans="1:8" ht="33" customHeight="1" x14ac:dyDescent="0.3">
      <c r="A131" s="149"/>
      <c r="B131" s="36"/>
      <c r="C131" s="66" t="s">
        <v>239</v>
      </c>
      <c r="D131" s="38" t="s">
        <v>240</v>
      </c>
      <c r="E131" s="39"/>
      <c r="F131" s="54" t="str">
        <f>IF(Use_Shared=IsYes,"ECHDM","N/A")</f>
        <v>N/A</v>
      </c>
      <c r="G131" s="124"/>
      <c r="H131" s="36"/>
    </row>
    <row r="132" spans="1:8" ht="33" customHeight="1" x14ac:dyDescent="0.3">
      <c r="A132" s="149"/>
      <c r="B132" s="36"/>
      <c r="C132" s="58" t="s">
        <v>241</v>
      </c>
      <c r="D132" s="38" t="s">
        <v>242</v>
      </c>
      <c r="E132" s="39"/>
      <c r="F132" s="40" t="s">
        <v>243</v>
      </c>
      <c r="G132" s="124"/>
      <c r="H132" s="36"/>
    </row>
    <row r="133" spans="1:8" ht="33" customHeight="1" x14ac:dyDescent="0.3">
      <c r="A133" s="149"/>
      <c r="B133" s="36"/>
      <c r="C133" s="66" t="s">
        <v>244</v>
      </c>
      <c r="D133" s="38" t="s">
        <v>245</v>
      </c>
      <c r="E133" s="39"/>
      <c r="F133" s="40" t="s">
        <v>246</v>
      </c>
      <c r="G133" s="124"/>
      <c r="H133" s="36"/>
    </row>
    <row r="134" spans="1:8" ht="33" customHeight="1" x14ac:dyDescent="0.3">
      <c r="A134" s="149"/>
      <c r="B134" s="36"/>
      <c r="C134" s="58" t="s">
        <v>247</v>
      </c>
      <c r="D134" s="38" t="s">
        <v>248</v>
      </c>
      <c r="E134" s="39"/>
      <c r="F134" s="40" t="s">
        <v>145</v>
      </c>
      <c r="G134" s="124"/>
      <c r="H134" s="36"/>
    </row>
    <row r="135" spans="1:8" ht="33" customHeight="1" x14ac:dyDescent="0.3">
      <c r="A135" s="149"/>
      <c r="B135" s="36"/>
      <c r="C135" s="66" t="s">
        <v>249</v>
      </c>
      <c r="D135" s="38" t="s">
        <v>250</v>
      </c>
      <c r="E135" s="39"/>
      <c r="F135" s="40" t="s">
        <v>145</v>
      </c>
      <c r="G135" s="124"/>
      <c r="H135" s="36"/>
    </row>
    <row r="136" spans="1:8" ht="33" customHeight="1" x14ac:dyDescent="0.3">
      <c r="A136" s="149"/>
      <c r="B136" s="36"/>
      <c r="C136" s="58" t="s">
        <v>251</v>
      </c>
      <c r="D136" s="38" t="s">
        <v>252</v>
      </c>
      <c r="E136" s="39"/>
      <c r="F136" s="40" t="s">
        <v>145</v>
      </c>
      <c r="G136" s="124"/>
      <c r="H136" s="36"/>
    </row>
    <row r="137" spans="1:8" ht="33" customHeight="1" x14ac:dyDescent="0.3">
      <c r="A137" s="149"/>
      <c r="B137" s="36"/>
      <c r="C137" s="66" t="s">
        <v>253</v>
      </c>
      <c r="D137" s="38" t="s">
        <v>254</v>
      </c>
      <c r="E137" s="39"/>
      <c r="F137" s="40" t="s">
        <v>160</v>
      </c>
      <c r="G137" s="124"/>
      <c r="H137" s="36"/>
    </row>
    <row r="138" spans="1:8" ht="33" customHeight="1" x14ac:dyDescent="0.3">
      <c r="A138" s="149"/>
      <c r="B138" s="36"/>
      <c r="C138" s="58" t="s">
        <v>255</v>
      </c>
      <c r="D138" s="38" t="s">
        <v>256</v>
      </c>
      <c r="E138" s="39"/>
      <c r="F138" s="40" t="s">
        <v>160</v>
      </c>
      <c r="G138" s="124"/>
      <c r="H138" s="36"/>
    </row>
    <row r="139" spans="1:8" ht="33" customHeight="1" x14ac:dyDescent="0.3">
      <c r="A139" s="149"/>
      <c r="B139" s="36"/>
      <c r="C139" s="66" t="s">
        <v>257</v>
      </c>
      <c r="D139" s="38" t="s">
        <v>258</v>
      </c>
      <c r="E139" s="39"/>
      <c r="F139" s="40" t="s">
        <v>145</v>
      </c>
      <c r="G139" s="124"/>
      <c r="H139" s="36"/>
    </row>
    <row r="140" spans="1:8" ht="33" customHeight="1" x14ac:dyDescent="0.3">
      <c r="A140" s="149"/>
      <c r="B140" s="36"/>
      <c r="C140" s="58" t="s">
        <v>259</v>
      </c>
      <c r="D140" s="38" t="s">
        <v>260</v>
      </c>
      <c r="E140" s="39"/>
      <c r="F140" s="40"/>
      <c r="G140" s="124"/>
      <c r="H140" s="36"/>
    </row>
    <row r="141" spans="1:8" ht="33" customHeight="1" x14ac:dyDescent="0.3">
      <c r="A141" s="149"/>
      <c r="B141" s="36"/>
      <c r="C141" s="66" t="s">
        <v>261</v>
      </c>
      <c r="D141" s="38" t="s">
        <v>262</v>
      </c>
      <c r="E141" s="39"/>
      <c r="F141" s="54" t="str">
        <f>IF(PF_MigrationApproach=PF_LegacyMig,"EXPFM",IF(PF_MigrationApproach=PF_LegacyCoEx,"EXPFC",IF(PF_MigrationApproach=PF_ModernCoEx,"EXPFMC",IF(PF_MigrationApproach=PF_ModernMig,"EXMPF","N/A"))))</f>
        <v>N/A</v>
      </c>
      <c r="G141" s="124"/>
      <c r="H141" s="36"/>
    </row>
    <row r="142" spans="1:8" ht="33" customHeight="1" x14ac:dyDescent="0.3">
      <c r="A142" s="149"/>
      <c r="B142" s="36"/>
      <c r="C142" s="58" t="s">
        <v>263</v>
      </c>
      <c r="D142" s="38" t="s">
        <v>264</v>
      </c>
      <c r="E142" s="39"/>
      <c r="F142" s="54" t="str">
        <f>IF(Have_UM=IsYes,"EXHUM","N/A")</f>
        <v>N/A</v>
      </c>
      <c r="G142" s="124"/>
      <c r="H142" s="36"/>
    </row>
    <row r="143" spans="1:8" ht="33" customHeight="1" x14ac:dyDescent="0.3">
      <c r="A143" s="149"/>
      <c r="B143" s="36"/>
      <c r="C143" s="66" t="s">
        <v>265</v>
      </c>
      <c r="D143" s="38" t="s">
        <v>266</v>
      </c>
      <c r="E143" s="50"/>
      <c r="F143" s="40" t="s">
        <v>267</v>
      </c>
      <c r="G143" s="124"/>
      <c r="H143" s="36"/>
    </row>
    <row r="144" spans="1:8" ht="33" customHeight="1" x14ac:dyDescent="0.3">
      <c r="A144" s="149"/>
      <c r="B144" s="36"/>
      <c r="C144" s="58" t="s">
        <v>268</v>
      </c>
      <c r="D144" s="38" t="s">
        <v>269</v>
      </c>
      <c r="E144" s="39"/>
      <c r="F144" s="40" t="s">
        <v>267</v>
      </c>
      <c r="G144" s="124"/>
      <c r="H144" s="36"/>
    </row>
    <row r="145" spans="1:8" ht="33" customHeight="1" x14ac:dyDescent="0.3">
      <c r="A145" s="149"/>
      <c r="B145" s="36"/>
      <c r="C145" s="66" t="s">
        <v>270</v>
      </c>
      <c r="D145" s="38" t="s">
        <v>271</v>
      </c>
      <c r="E145" s="39"/>
      <c r="F145" s="40" t="s">
        <v>272</v>
      </c>
      <c r="G145" s="124"/>
      <c r="H145" s="36"/>
    </row>
    <row r="146" spans="1:8" ht="33" customHeight="1" x14ac:dyDescent="0.3">
      <c r="A146" s="149"/>
      <c r="B146" s="36"/>
      <c r="C146" s="58" t="s">
        <v>273</v>
      </c>
      <c r="D146" s="38" t="s">
        <v>274</v>
      </c>
      <c r="E146" s="39"/>
      <c r="F146" s="40" t="s">
        <v>275</v>
      </c>
      <c r="G146" s="124"/>
      <c r="H146" s="36"/>
    </row>
    <row r="147" spans="1:8" ht="33" customHeight="1" x14ac:dyDescent="0.3">
      <c r="A147" s="149"/>
      <c r="B147" s="36"/>
      <c r="C147" s="66" t="s">
        <v>276</v>
      </c>
      <c r="D147" s="38" t="s">
        <v>277</v>
      </c>
      <c r="E147" s="39"/>
      <c r="F147" s="54" t="str">
        <f>IF(Use_Delegates=IsYes,"ECHDM","N/A")</f>
        <v>N/A</v>
      </c>
      <c r="G147" s="124"/>
      <c r="H147" s="36"/>
    </row>
    <row r="148" spans="1:8" ht="33" customHeight="1" x14ac:dyDescent="0.3">
      <c r="A148" s="149"/>
      <c r="B148" s="36"/>
      <c r="C148" s="58" t="s">
        <v>278</v>
      </c>
      <c r="D148" s="38" t="s">
        <v>279</v>
      </c>
      <c r="E148" s="39"/>
      <c r="F148" s="40" t="str">
        <f>IF(ExchangeMobileUsage=IsYes,"MOB","N/A")</f>
        <v>N/A</v>
      </c>
      <c r="G148" s="124"/>
      <c r="H148" s="36"/>
    </row>
    <row r="149" spans="1:8" ht="33" customHeight="1" x14ac:dyDescent="0.3">
      <c r="A149" s="149"/>
      <c r="B149" s="36"/>
      <c r="C149" s="66" t="s">
        <v>280</v>
      </c>
      <c r="D149" s="38" t="s">
        <v>281</v>
      </c>
      <c r="E149" s="39"/>
      <c r="F149" s="40"/>
      <c r="G149" s="124"/>
      <c r="H149" s="36"/>
    </row>
    <row r="150" spans="1:8" x14ac:dyDescent="0.3">
      <c r="A150" s="149"/>
      <c r="B150" s="36"/>
      <c r="C150" s="36"/>
      <c r="D150" s="36"/>
      <c r="E150" s="36"/>
      <c r="F150" s="36"/>
      <c r="G150" s="35"/>
      <c r="H150" s="36"/>
    </row>
    <row r="151" spans="1:8" ht="20.25" x14ac:dyDescent="0.3">
      <c r="A151" s="149"/>
      <c r="B151" s="36"/>
      <c r="C151" s="33"/>
      <c r="D151" s="41" t="s">
        <v>42</v>
      </c>
      <c r="E151" s="33"/>
      <c r="F151" s="33"/>
      <c r="G151" s="37" t="s">
        <v>3</v>
      </c>
      <c r="H151" s="36"/>
    </row>
    <row r="152" spans="1:8" ht="16.5" customHeight="1" x14ac:dyDescent="0.3">
      <c r="A152" s="149"/>
      <c r="B152" s="36"/>
      <c r="C152" s="33"/>
      <c r="D152" s="134" t="s">
        <v>282</v>
      </c>
      <c r="E152" s="135"/>
      <c r="F152" s="135"/>
      <c r="G152" s="136"/>
      <c r="H152" s="36"/>
    </row>
    <row r="153" spans="1:8" ht="33" customHeight="1" x14ac:dyDescent="0.3">
      <c r="A153" s="149"/>
      <c r="B153" s="36"/>
      <c r="C153" s="65" t="s">
        <v>283</v>
      </c>
      <c r="D153" s="38" t="s">
        <v>284</v>
      </c>
      <c r="E153" s="39"/>
      <c r="F153" s="40" t="str">
        <f>IF(MeetOPPReq=IsYes,"OPREQ","N/A")</f>
        <v>N/A</v>
      </c>
      <c r="G153" s="35"/>
      <c r="H153" s="36"/>
    </row>
    <row r="154" spans="1:8" ht="33" customHeight="1" x14ac:dyDescent="0.3">
      <c r="A154" s="149"/>
      <c r="B154" s="36"/>
      <c r="C154" s="59" t="s">
        <v>285</v>
      </c>
      <c r="D154" s="129" t="s">
        <v>286</v>
      </c>
      <c r="E154" s="129"/>
      <c r="F154" s="116"/>
      <c r="G154" s="124" t="s">
        <v>77</v>
      </c>
      <c r="H154" s="36"/>
    </row>
    <row r="155" spans="1:8" x14ac:dyDescent="0.3">
      <c r="A155" s="149"/>
      <c r="B155" s="36"/>
      <c r="C155" s="67"/>
      <c r="D155" s="56" t="s">
        <v>287</v>
      </c>
      <c r="E155" s="39"/>
      <c r="F155" s="40"/>
      <c r="G155" s="35"/>
      <c r="H155" s="36"/>
    </row>
    <row r="156" spans="1:8" x14ac:dyDescent="0.3">
      <c r="A156" s="149"/>
      <c r="B156" s="36"/>
      <c r="C156" s="67"/>
      <c r="D156" s="56" t="s">
        <v>288</v>
      </c>
      <c r="E156" s="39"/>
      <c r="F156" s="40"/>
      <c r="G156" s="35"/>
      <c r="H156" s="36"/>
    </row>
    <row r="157" spans="1:8" x14ac:dyDescent="0.3">
      <c r="A157" s="149"/>
      <c r="B157" s="36"/>
      <c r="C157" s="67"/>
      <c r="D157" s="56" t="s">
        <v>289</v>
      </c>
      <c r="E157" s="39"/>
      <c r="F157" s="40"/>
      <c r="G157" s="35"/>
      <c r="H157" s="36"/>
    </row>
    <row r="158" spans="1:8" x14ac:dyDescent="0.3">
      <c r="A158" s="149"/>
      <c r="B158" s="36"/>
      <c r="C158" s="67"/>
      <c r="D158" s="56" t="s">
        <v>290</v>
      </c>
      <c r="E158" s="39"/>
      <c r="F158" s="40"/>
      <c r="G158" s="35"/>
      <c r="H158" s="36"/>
    </row>
    <row r="159" spans="1:8" x14ac:dyDescent="0.3">
      <c r="A159" s="149"/>
      <c r="B159" s="36"/>
      <c r="C159" s="68"/>
      <c r="D159" s="57" t="s">
        <v>291</v>
      </c>
      <c r="E159" s="39"/>
      <c r="F159" s="40"/>
      <c r="G159" s="35"/>
      <c r="H159" s="36"/>
    </row>
    <row r="160" spans="1:8" ht="33" customHeight="1" x14ac:dyDescent="0.3">
      <c r="A160" s="149"/>
      <c r="B160" s="36"/>
      <c r="C160" s="66" t="s">
        <v>292</v>
      </c>
      <c r="D160" s="38" t="s">
        <v>293</v>
      </c>
      <c r="E160" s="39"/>
      <c r="F160" s="54" t="str">
        <f>IF(OPP_Licensed=IsNo,"OPLIC","N/A")</f>
        <v>N/A</v>
      </c>
      <c r="G160" s="35"/>
      <c r="H160" s="36"/>
    </row>
    <row r="161" spans="1:8" ht="33" customHeight="1" x14ac:dyDescent="0.3">
      <c r="A161" s="149"/>
      <c r="B161" s="36"/>
      <c r="C161" s="58" t="s">
        <v>294</v>
      </c>
      <c r="D161" s="38" t="s">
        <v>295</v>
      </c>
      <c r="E161" s="39"/>
      <c r="F161" s="54" t="str">
        <f>IF(OPP_Update=OPP_Update_Cloud,"OPUDT",IF(OPP_Update=OPP_Update_SCCM,"OSCCM","N/A"))</f>
        <v>N/A</v>
      </c>
      <c r="G161" s="35"/>
      <c r="H161" s="36"/>
    </row>
    <row r="162" spans="1:8" ht="33" customHeight="1" x14ac:dyDescent="0.3">
      <c r="A162" s="149"/>
      <c r="B162" s="36"/>
      <c r="C162" s="58" t="s">
        <v>296</v>
      </c>
      <c r="D162" s="38" t="s">
        <v>297</v>
      </c>
      <c r="E162" s="39"/>
      <c r="F162" s="54" t="str">
        <f>IF(OPP_MultiLang_Deploy=IsYes,"OPLAG","N/A")</f>
        <v>N/A</v>
      </c>
      <c r="G162" s="35"/>
      <c r="H162" s="36"/>
    </row>
    <row r="163" spans="1:8" ht="33" customHeight="1" x14ac:dyDescent="0.3">
      <c r="A163" s="149"/>
      <c r="B163" s="36"/>
      <c r="C163" s="58" t="s">
        <v>298</v>
      </c>
      <c r="D163" s="38" t="s">
        <v>299</v>
      </c>
      <c r="E163" s="39"/>
      <c r="F163" s="54" t="str">
        <f>IF(OPP_Deploy_RDS=IsYes,"OPRDS","N/A")</f>
        <v>N/A</v>
      </c>
      <c r="G163" s="35"/>
      <c r="H163" s="36"/>
    </row>
    <row r="164" spans="1:8" ht="33" customHeight="1" x14ac:dyDescent="0.3">
      <c r="A164" s="149"/>
      <c r="B164" s="36"/>
      <c r="C164" s="58" t="s">
        <v>300</v>
      </c>
      <c r="D164" s="38" t="s">
        <v>301</v>
      </c>
      <c r="E164" s="39"/>
      <c r="F164" s="54" t="str">
        <f>IF(OPP_VisioProject=IsYes,"OPVAP","N/A")</f>
        <v>N/A</v>
      </c>
      <c r="G164" s="35"/>
      <c r="H164" s="36"/>
    </row>
    <row r="165" spans="1:8" ht="33" customHeight="1" x14ac:dyDescent="0.3">
      <c r="A165" s="149"/>
      <c r="B165" s="36"/>
      <c r="C165" s="58" t="s">
        <v>302</v>
      </c>
      <c r="D165" s="38" t="s">
        <v>303</v>
      </c>
      <c r="E165" s="39"/>
      <c r="F165" s="54" t="str">
        <f>IF(OPP_DeployAlongside=IsYes,"OPSBS","N/A")</f>
        <v>N/A</v>
      </c>
      <c r="G165" s="35"/>
      <c r="H165" s="36"/>
    </row>
    <row r="166" spans="1:8" ht="33" customHeight="1" x14ac:dyDescent="0.3">
      <c r="A166" s="149"/>
      <c r="B166" s="36"/>
      <c r="C166" s="58" t="s">
        <v>304</v>
      </c>
      <c r="D166" s="38" t="s">
        <v>305</v>
      </c>
      <c r="E166" s="39"/>
      <c r="F166" s="40" t="str">
        <f>IF(OPP_TelemetryRequired=IsYes,"OPTELE","N/A")</f>
        <v>N/A</v>
      </c>
      <c r="G166" s="35"/>
      <c r="H166" s="36"/>
    </row>
    <row r="167" spans="1:8" ht="33" customHeight="1" x14ac:dyDescent="0.3">
      <c r="A167" s="149"/>
      <c r="B167" s="36"/>
      <c r="C167" s="156" t="s">
        <v>1825</v>
      </c>
      <c r="D167" s="157" t="s">
        <v>1836</v>
      </c>
      <c r="E167" s="158"/>
      <c r="F167" s="160"/>
      <c r="G167" s="35" t="s">
        <v>1837</v>
      </c>
      <c r="H167" s="36"/>
    </row>
    <row r="168" spans="1:8" x14ac:dyDescent="0.3">
      <c r="A168" s="149"/>
      <c r="B168" s="36"/>
      <c r="C168" s="36"/>
      <c r="D168" s="36"/>
      <c r="E168" s="36"/>
      <c r="F168" s="36"/>
      <c r="G168" s="35"/>
      <c r="H168" s="36"/>
    </row>
    <row r="169" spans="1:8" ht="20.25" x14ac:dyDescent="0.3">
      <c r="A169" s="149"/>
      <c r="B169" s="36"/>
      <c r="C169" s="33"/>
      <c r="D169" s="41" t="s">
        <v>44</v>
      </c>
      <c r="E169" s="33"/>
      <c r="F169" s="33"/>
      <c r="G169" s="37" t="s">
        <v>3</v>
      </c>
      <c r="H169" s="36"/>
    </row>
    <row r="170" spans="1:8" ht="16.5" customHeight="1" x14ac:dyDescent="0.3">
      <c r="A170" s="149"/>
      <c r="B170" s="36"/>
      <c r="C170" s="69"/>
      <c r="D170" s="134" t="s">
        <v>307</v>
      </c>
      <c r="E170" s="137"/>
      <c r="F170" s="137"/>
      <c r="G170" s="138"/>
      <c r="H170" s="36"/>
    </row>
    <row r="171" spans="1:8" ht="33" customHeight="1" x14ac:dyDescent="0.3">
      <c r="A171" s="149"/>
      <c r="B171" s="36"/>
      <c r="C171" s="58" t="s">
        <v>309</v>
      </c>
      <c r="D171" s="38" t="s">
        <v>310</v>
      </c>
      <c r="E171" s="39"/>
      <c r="F171" s="54" t="str">
        <f>IF(M365_WinAnalytics=IsYes,"365A","N/A")</f>
        <v>N/A</v>
      </c>
      <c r="G171" s="35"/>
      <c r="H171" s="36"/>
    </row>
    <row r="172" spans="1:8" ht="33" customHeight="1" x14ac:dyDescent="0.3">
      <c r="A172" s="149"/>
      <c r="B172" s="36"/>
      <c r="C172" s="58" t="s">
        <v>311</v>
      </c>
      <c r="D172" s="38" t="s">
        <v>312</v>
      </c>
      <c r="E172" s="39"/>
      <c r="F172" s="54" t="str">
        <f>IF(M365_Defender=IsYes,"365WD","N/A")</f>
        <v>N/A</v>
      </c>
      <c r="G172" s="35"/>
      <c r="H172" s="36"/>
    </row>
    <row r="173" spans="1:8" ht="33" customHeight="1" x14ac:dyDescent="0.3">
      <c r="A173" s="149"/>
      <c r="B173" s="36"/>
      <c r="C173" s="58" t="s">
        <v>1823</v>
      </c>
      <c r="D173" s="38" t="s">
        <v>1839</v>
      </c>
      <c r="E173" s="39"/>
      <c r="F173" s="54"/>
      <c r="G173" s="35"/>
      <c r="H173" s="36"/>
    </row>
    <row r="174" spans="1:8" ht="33" customHeight="1" x14ac:dyDescent="0.3">
      <c r="A174" s="149"/>
      <c r="B174" s="36"/>
      <c r="C174" s="58" t="s">
        <v>313</v>
      </c>
      <c r="D174" s="38" t="s">
        <v>314</v>
      </c>
      <c r="E174" s="39"/>
      <c r="F174" s="54" t="str">
        <f>IF(M365_WindowsUpdate=IsYes,"365U","N/A")</f>
        <v>N/A</v>
      </c>
      <c r="G174" s="35"/>
      <c r="H174" s="36"/>
    </row>
    <row r="175" spans="1:8" ht="33" customHeight="1" x14ac:dyDescent="0.3">
      <c r="A175" s="149"/>
      <c r="B175" s="36"/>
      <c r="C175" s="156" t="s">
        <v>1824</v>
      </c>
      <c r="D175" s="157" t="s">
        <v>1838</v>
      </c>
      <c r="E175" s="158"/>
      <c r="F175" s="159"/>
      <c r="G175" s="35" t="s">
        <v>1837</v>
      </c>
      <c r="H175" s="36"/>
    </row>
    <row r="176" spans="1:8" x14ac:dyDescent="0.3">
      <c r="A176" s="149"/>
      <c r="B176" s="36"/>
      <c r="C176" s="36"/>
      <c r="D176" s="36"/>
      <c r="E176" s="36"/>
      <c r="F176" s="36"/>
      <c r="G176" s="35"/>
      <c r="H176" s="36"/>
    </row>
    <row r="177" spans="1:8" ht="20.25" x14ac:dyDescent="0.3">
      <c r="A177" s="149"/>
      <c r="B177" s="36"/>
      <c r="C177" s="33"/>
      <c r="D177" s="41" t="s">
        <v>315</v>
      </c>
      <c r="E177" s="33"/>
      <c r="F177" s="33"/>
      <c r="G177" s="37" t="s">
        <v>3</v>
      </c>
      <c r="H177" s="36"/>
    </row>
    <row r="178" spans="1:8" ht="16.5" customHeight="1" x14ac:dyDescent="0.3">
      <c r="A178" s="149"/>
      <c r="B178" s="36"/>
      <c r="C178" s="33"/>
      <c r="D178" s="134" t="s">
        <v>316</v>
      </c>
      <c r="E178" s="137"/>
      <c r="F178" s="137"/>
      <c r="G178" s="138"/>
      <c r="H178" s="36"/>
    </row>
    <row r="179" spans="1:8" ht="33" customHeight="1" x14ac:dyDescent="0.3">
      <c r="A179" s="149"/>
      <c r="B179" s="36"/>
      <c r="C179" s="65" t="s">
        <v>317</v>
      </c>
      <c r="D179" s="38" t="s">
        <v>318</v>
      </c>
      <c r="E179" s="39"/>
      <c r="F179" s="40" t="str">
        <f>IF(Use_SPO=IsYes,"SOP","N/A")</f>
        <v>N/A</v>
      </c>
      <c r="G179" s="35"/>
      <c r="H179" s="36"/>
    </row>
    <row r="180" spans="1:8" ht="33" customHeight="1" x14ac:dyDescent="0.3">
      <c r="A180" s="149"/>
      <c r="B180" s="36"/>
      <c r="C180" s="59" t="s">
        <v>319</v>
      </c>
      <c r="D180" s="129" t="s">
        <v>320</v>
      </c>
      <c r="E180" s="130"/>
      <c r="F180" s="46"/>
      <c r="G180" s="124" t="s">
        <v>77</v>
      </c>
      <c r="H180" s="36"/>
    </row>
    <row r="181" spans="1:8" x14ac:dyDescent="0.3">
      <c r="A181" s="149"/>
      <c r="B181" s="36"/>
      <c r="C181" s="67"/>
      <c r="D181" s="56" t="s">
        <v>321</v>
      </c>
      <c r="E181" s="39"/>
      <c r="F181" s="63" t="str">
        <f>IF(Have_SP2007=IsYes,"P.O.","N/A")</f>
        <v>N/A</v>
      </c>
      <c r="G181" s="35"/>
      <c r="H181" s="36"/>
    </row>
    <row r="182" spans="1:8" x14ac:dyDescent="0.3">
      <c r="A182" s="149"/>
      <c r="B182" s="36"/>
      <c r="C182" s="67"/>
      <c r="D182" s="56" t="s">
        <v>322</v>
      </c>
      <c r="E182" s="39"/>
      <c r="F182" s="63" t="str">
        <f>IF(Have_SP2010=IsYes,"P.O.","N/A")</f>
        <v>N/A</v>
      </c>
      <c r="G182" s="35"/>
      <c r="H182" s="36"/>
    </row>
    <row r="183" spans="1:8" x14ac:dyDescent="0.3">
      <c r="A183" s="149"/>
      <c r="B183" s="36"/>
      <c r="C183" s="67"/>
      <c r="D183" s="56" t="s">
        <v>323</v>
      </c>
      <c r="E183" s="39"/>
      <c r="F183" s="46" t="s">
        <v>145</v>
      </c>
      <c r="G183" s="35"/>
      <c r="H183" s="36"/>
    </row>
    <row r="184" spans="1:8" x14ac:dyDescent="0.3">
      <c r="A184" s="149"/>
      <c r="B184" s="36"/>
      <c r="C184" s="68"/>
      <c r="D184" s="56" t="s">
        <v>324</v>
      </c>
      <c r="E184" s="39"/>
      <c r="F184" s="46" t="s">
        <v>145</v>
      </c>
      <c r="G184" s="35"/>
      <c r="H184" s="36"/>
    </row>
    <row r="185" spans="1:8" ht="33" customHeight="1" x14ac:dyDescent="0.3">
      <c r="A185" s="149"/>
      <c r="B185" s="36"/>
      <c r="C185" s="58" t="s">
        <v>325</v>
      </c>
      <c r="D185" s="38" t="s">
        <v>326</v>
      </c>
      <c r="E185" s="39"/>
      <c r="F185" s="54" t="str">
        <f>IF(Need_SPHS=IsYes,"SPOH","N/A")</f>
        <v>N/A</v>
      </c>
      <c r="G185" s="35"/>
      <c r="H185" s="36"/>
    </row>
    <row r="186" spans="1:8" ht="33" customHeight="1" x14ac:dyDescent="0.3">
      <c r="A186" s="149"/>
      <c r="B186" s="36"/>
      <c r="C186" s="65" t="s">
        <v>327</v>
      </c>
      <c r="D186" s="38" t="s">
        <v>328</v>
      </c>
      <c r="E186" s="39"/>
      <c r="F186" s="40" t="str">
        <f>IF(Need_ODSC=IsYes,"ODCLT","N/A")</f>
        <v>N/A</v>
      </c>
      <c r="G186" s="35"/>
      <c r="H186" s="36"/>
    </row>
    <row r="187" spans="1:8" ht="33" customHeight="1" x14ac:dyDescent="0.3">
      <c r="A187" s="149"/>
      <c r="B187" s="36"/>
      <c r="C187" s="65" t="s">
        <v>329</v>
      </c>
      <c r="D187" s="145" t="s">
        <v>330</v>
      </c>
      <c r="E187" s="146"/>
      <c r="F187" s="40" t="str">
        <f>IF(SPO_MultiGEO=IsYes,"SPOGEO","N/A")</f>
        <v>N/A</v>
      </c>
      <c r="G187" s="35"/>
      <c r="H187" s="36"/>
    </row>
    <row r="188" spans="1:8" ht="33" customHeight="1" x14ac:dyDescent="0.3">
      <c r="A188" s="149"/>
      <c r="B188" s="36"/>
      <c r="C188" s="59" t="s">
        <v>331</v>
      </c>
      <c r="D188" s="129" t="s">
        <v>332</v>
      </c>
      <c r="E188" s="130"/>
      <c r="F188" s="46"/>
      <c r="G188" s="124" t="s">
        <v>77</v>
      </c>
      <c r="H188" s="36"/>
    </row>
    <row r="189" spans="1:8" x14ac:dyDescent="0.3">
      <c r="A189" s="149"/>
      <c r="B189" s="36"/>
      <c r="C189" s="67"/>
      <c r="D189" s="56" t="s">
        <v>333</v>
      </c>
      <c r="E189" s="39"/>
      <c r="F189" s="63" t="str">
        <f>IF(ODfB_FSMig=IsYes,"ODFILE","N/A")</f>
        <v>N/A</v>
      </c>
      <c r="G189" s="35"/>
      <c r="H189" s="36"/>
    </row>
    <row r="190" spans="1:8" x14ac:dyDescent="0.3">
      <c r="A190" s="149"/>
      <c r="B190" s="36"/>
      <c r="C190" s="67"/>
      <c r="D190" s="56" t="s">
        <v>334</v>
      </c>
      <c r="E190" s="39"/>
      <c r="F190" s="63" t="str">
        <f>IF(ODfB_BoxMig=IsYes,"BOX","N/A")</f>
        <v>N/A</v>
      </c>
      <c r="G190" s="35"/>
      <c r="H190" s="36"/>
    </row>
    <row r="191" spans="1:8" x14ac:dyDescent="0.3">
      <c r="A191" s="149"/>
      <c r="B191" s="36"/>
      <c r="C191" s="68"/>
      <c r="D191" s="57" t="s">
        <v>335</v>
      </c>
      <c r="E191" s="39"/>
      <c r="F191" s="63" t="str">
        <f>IF(ODfB_GDriveMig=IsYes,"GDRIVE","N/A")</f>
        <v>N/A</v>
      </c>
      <c r="G191" s="35"/>
      <c r="H191" s="36"/>
    </row>
    <row r="192" spans="1:8" x14ac:dyDescent="0.3">
      <c r="A192" s="149"/>
      <c r="B192" s="36"/>
      <c r="C192" s="36"/>
      <c r="D192" s="36"/>
      <c r="E192" s="36"/>
      <c r="F192" s="36"/>
      <c r="G192" s="35"/>
      <c r="H192" s="36"/>
    </row>
    <row r="193" spans="1:8" ht="20.25" x14ac:dyDescent="0.3">
      <c r="A193" s="149"/>
      <c r="B193" s="36"/>
      <c r="C193" s="33"/>
      <c r="D193" s="41" t="s">
        <v>336</v>
      </c>
      <c r="E193" s="33"/>
      <c r="F193" s="33"/>
      <c r="G193" s="37" t="s">
        <v>3</v>
      </c>
      <c r="H193" s="36"/>
    </row>
    <row r="194" spans="1:8" ht="16.5" customHeight="1" x14ac:dyDescent="0.3">
      <c r="A194" s="149"/>
      <c r="B194" s="36"/>
      <c r="C194" s="33"/>
      <c r="D194" s="134" t="s">
        <v>337</v>
      </c>
      <c r="E194" s="137"/>
      <c r="F194" s="137"/>
      <c r="G194" s="138"/>
      <c r="H194" s="36"/>
    </row>
    <row r="195" spans="1:8" ht="33" customHeight="1" x14ac:dyDescent="0.3">
      <c r="A195" s="149"/>
      <c r="B195" s="36"/>
      <c r="C195" s="58" t="s">
        <v>338</v>
      </c>
      <c r="D195" s="38" t="s">
        <v>339</v>
      </c>
      <c r="E195" s="39"/>
      <c r="F195" s="54" t="str">
        <f>IF(Have_SfB_NWAssess=IsNo,"P.O.","N/A")</f>
        <v>N/A</v>
      </c>
      <c r="G195" s="35"/>
      <c r="H195" s="36"/>
    </row>
    <row r="196" spans="1:8" ht="33" customHeight="1" x14ac:dyDescent="0.3">
      <c r="A196" s="149"/>
      <c r="B196" s="36"/>
      <c r="C196" s="65" t="s">
        <v>340</v>
      </c>
      <c r="D196" s="38" t="s">
        <v>341</v>
      </c>
      <c r="E196" s="39"/>
      <c r="F196" s="40" t="s">
        <v>145</v>
      </c>
      <c r="G196" s="35"/>
      <c r="H196" s="36"/>
    </row>
    <row r="197" spans="1:8" ht="33" customHeight="1" x14ac:dyDescent="0.3">
      <c r="A197" s="149"/>
      <c r="B197" s="36"/>
      <c r="C197" s="59" t="s">
        <v>342</v>
      </c>
      <c r="D197" s="129" t="s">
        <v>343</v>
      </c>
      <c r="E197" s="130"/>
      <c r="F197" s="40"/>
      <c r="G197" s="124" t="s">
        <v>77</v>
      </c>
      <c r="H197" s="36"/>
    </row>
    <row r="198" spans="1:8" x14ac:dyDescent="0.3">
      <c r="A198" s="149"/>
      <c r="B198" s="36"/>
      <c r="C198" s="67"/>
      <c r="D198" s="56" t="s">
        <v>344</v>
      </c>
      <c r="E198" s="39"/>
      <c r="F198" s="46" t="s">
        <v>145</v>
      </c>
      <c r="G198" s="35"/>
      <c r="H198" s="36"/>
    </row>
    <row r="199" spans="1:8" x14ac:dyDescent="0.3">
      <c r="A199" s="149"/>
      <c r="B199" s="36"/>
      <c r="C199" s="67"/>
      <c r="D199" s="56" t="s">
        <v>345</v>
      </c>
      <c r="E199" s="39"/>
      <c r="F199" s="46" t="s">
        <v>145</v>
      </c>
      <c r="G199" s="35"/>
      <c r="H199" s="36"/>
    </row>
    <row r="200" spans="1:8" x14ac:dyDescent="0.3">
      <c r="A200" s="149"/>
      <c r="B200" s="36"/>
      <c r="C200" s="68"/>
      <c r="D200" s="56" t="s">
        <v>346</v>
      </c>
      <c r="E200" s="39"/>
      <c r="F200" s="46" t="s">
        <v>145</v>
      </c>
      <c r="G200" s="35"/>
      <c r="H200" s="36"/>
    </row>
    <row r="201" spans="1:8" x14ac:dyDescent="0.3">
      <c r="A201" s="149"/>
      <c r="B201" s="36"/>
      <c r="C201" s="68"/>
      <c r="D201" s="56" t="s">
        <v>347</v>
      </c>
      <c r="E201" s="39"/>
      <c r="F201" s="46" t="s">
        <v>145</v>
      </c>
      <c r="G201" s="35"/>
      <c r="H201" s="36"/>
    </row>
    <row r="202" spans="1:8" ht="33" customHeight="1" x14ac:dyDescent="0.3">
      <c r="A202" s="149"/>
      <c r="B202" s="36"/>
      <c r="C202" s="58" t="s">
        <v>348</v>
      </c>
      <c r="D202" s="38" t="s">
        <v>349</v>
      </c>
      <c r="E202" s="39"/>
      <c r="F202" s="54" t="str">
        <f>IF(Skype_Deploy=IsSFBO,"SFB",IF(Skype_Deploy=IsSFBH,"SFB-H","N/A"))</f>
        <v>N/A</v>
      </c>
      <c r="G202" s="35"/>
      <c r="H202" s="36"/>
    </row>
    <row r="203" spans="1:8" ht="33" customHeight="1" x14ac:dyDescent="0.3">
      <c r="A203" s="149"/>
      <c r="B203" s="36"/>
      <c r="C203" s="58" t="s">
        <v>350</v>
      </c>
      <c r="D203" s="38" t="s">
        <v>351</v>
      </c>
      <c r="E203" s="39"/>
      <c r="F203" s="40" t="s">
        <v>145</v>
      </c>
      <c r="G203" s="35"/>
      <c r="H203" s="36"/>
    </row>
    <row r="204" spans="1:8" ht="33" customHeight="1" x14ac:dyDescent="0.3">
      <c r="A204" s="149"/>
      <c r="B204" s="36"/>
      <c r="C204" s="58" t="s">
        <v>352</v>
      </c>
      <c r="D204" s="38" t="s">
        <v>353</v>
      </c>
      <c r="E204" s="39"/>
      <c r="F204" s="54" t="str">
        <f>IF(Have_SfBEdge=IsNo,"SFBHEDG","N/A")</f>
        <v>N/A</v>
      </c>
      <c r="G204" s="35"/>
      <c r="H204" s="36"/>
    </row>
    <row r="205" spans="1:8" ht="33" customHeight="1" x14ac:dyDescent="0.3">
      <c r="A205" s="149"/>
      <c r="B205" s="36"/>
      <c r="C205" s="58" t="s">
        <v>354</v>
      </c>
      <c r="D205" s="38" t="s">
        <v>355</v>
      </c>
      <c r="E205" s="39"/>
      <c r="F205" s="54" t="str">
        <f>IF(SfB_FedOtherDomain=IsNo,"SFBECS","N/A")</f>
        <v>N/A</v>
      </c>
      <c r="G205" s="35"/>
      <c r="H205" s="36"/>
    </row>
    <row r="206" spans="1:8" ht="33" customHeight="1" x14ac:dyDescent="0.3">
      <c r="A206" s="149"/>
      <c r="B206" s="36"/>
      <c r="C206" s="58" t="s">
        <v>356</v>
      </c>
      <c r="D206" s="38" t="s">
        <v>357</v>
      </c>
      <c r="E206" s="39"/>
      <c r="F206" s="54" t="str">
        <f>IF(SfB_FedOtherDomain=IsNo,"SFBECS","N/A")</f>
        <v>N/A</v>
      </c>
      <c r="G206" s="35"/>
      <c r="H206" s="36"/>
    </row>
    <row r="207" spans="1:8" ht="33" customHeight="1" x14ac:dyDescent="0.3">
      <c r="A207" s="149"/>
      <c r="B207" s="36"/>
      <c r="C207" s="58" t="s">
        <v>358</v>
      </c>
      <c r="D207" s="38" t="s">
        <v>359</v>
      </c>
      <c r="E207" s="50"/>
      <c r="F207" s="40" t="s">
        <v>145</v>
      </c>
      <c r="G207" s="35"/>
      <c r="H207" s="36"/>
    </row>
    <row r="208" spans="1:8" ht="33" customHeight="1" x14ac:dyDescent="0.3">
      <c r="A208" s="149"/>
      <c r="B208" s="36"/>
      <c r="C208" s="59" t="s">
        <v>360</v>
      </c>
      <c r="D208" s="131" t="s">
        <v>361</v>
      </c>
      <c r="E208" s="130"/>
      <c r="F208" s="40"/>
      <c r="G208" s="124" t="s">
        <v>77</v>
      </c>
      <c r="H208" s="36"/>
    </row>
    <row r="209" spans="1:8" x14ac:dyDescent="0.3">
      <c r="A209" s="149"/>
      <c r="B209" s="36"/>
      <c r="C209" s="67"/>
      <c r="D209" s="44" t="s">
        <v>344</v>
      </c>
      <c r="E209" s="39"/>
      <c r="F209" s="46" t="s">
        <v>145</v>
      </c>
      <c r="G209" s="35"/>
      <c r="H209" s="36"/>
    </row>
    <row r="210" spans="1:8" x14ac:dyDescent="0.3">
      <c r="A210" s="149"/>
      <c r="B210" s="36"/>
      <c r="C210" s="67"/>
      <c r="D210" s="44" t="s">
        <v>345</v>
      </c>
      <c r="E210" s="39"/>
      <c r="F210" s="46" t="s">
        <v>145</v>
      </c>
      <c r="G210" s="35"/>
      <c r="H210" s="36"/>
    </row>
    <row r="211" spans="1:8" x14ac:dyDescent="0.3">
      <c r="A211" s="149"/>
      <c r="B211" s="36"/>
      <c r="C211" s="67"/>
      <c r="D211" s="44" t="s">
        <v>346</v>
      </c>
      <c r="E211" s="39"/>
      <c r="F211" s="46" t="s">
        <v>145</v>
      </c>
      <c r="G211" s="35"/>
      <c r="H211" s="36"/>
    </row>
    <row r="212" spans="1:8" x14ac:dyDescent="0.3">
      <c r="A212" s="149"/>
      <c r="B212" s="36"/>
      <c r="C212" s="67"/>
      <c r="D212" s="44" t="s">
        <v>362</v>
      </c>
      <c r="E212" s="39"/>
      <c r="F212" s="46" t="s">
        <v>145</v>
      </c>
      <c r="G212" s="35"/>
      <c r="H212" s="36"/>
    </row>
    <row r="213" spans="1:8" x14ac:dyDescent="0.3">
      <c r="A213" s="149"/>
      <c r="B213" s="36"/>
      <c r="C213" s="67"/>
      <c r="D213" s="44" t="s">
        <v>363</v>
      </c>
      <c r="E213" s="39"/>
      <c r="F213" s="46" t="s">
        <v>145</v>
      </c>
      <c r="G213" s="35"/>
      <c r="H213" s="36"/>
    </row>
    <row r="214" spans="1:8" x14ac:dyDescent="0.3">
      <c r="A214" s="149"/>
      <c r="B214" s="36"/>
      <c r="C214" s="67"/>
      <c r="D214" s="44" t="s">
        <v>364</v>
      </c>
      <c r="E214" s="39"/>
      <c r="F214" s="46" t="s">
        <v>145</v>
      </c>
      <c r="G214" s="35"/>
      <c r="H214" s="36"/>
    </row>
    <row r="215" spans="1:8" ht="33" customHeight="1" x14ac:dyDescent="0.3">
      <c r="A215" s="149"/>
      <c r="B215" s="36"/>
      <c r="C215" s="58" t="s">
        <v>365</v>
      </c>
      <c r="D215" s="38" t="s">
        <v>366</v>
      </c>
      <c r="E215" s="39"/>
      <c r="F215" s="40" t="s">
        <v>145</v>
      </c>
      <c r="G215" s="35"/>
      <c r="H215" s="36"/>
    </row>
    <row r="216" spans="1:8" ht="33" customHeight="1" x14ac:dyDescent="0.3">
      <c r="A216" s="149"/>
      <c r="B216" s="36"/>
      <c r="C216" s="59" t="s">
        <v>367</v>
      </c>
      <c r="D216" s="132" t="s">
        <v>368</v>
      </c>
      <c r="E216" s="133"/>
      <c r="F216" s="46"/>
      <c r="G216" s="124" t="s">
        <v>77</v>
      </c>
      <c r="H216" s="36"/>
    </row>
    <row r="217" spans="1:8" x14ac:dyDescent="0.3">
      <c r="A217" s="149"/>
      <c r="B217" s="36"/>
      <c r="C217" s="67"/>
      <c r="D217" s="44" t="s">
        <v>369</v>
      </c>
      <c r="E217" s="39"/>
      <c r="F217" s="46" t="s">
        <v>145</v>
      </c>
      <c r="G217" s="35"/>
      <c r="H217" s="36"/>
    </row>
    <row r="218" spans="1:8" x14ac:dyDescent="0.3">
      <c r="A218" s="149"/>
      <c r="B218" s="36"/>
      <c r="C218" s="67"/>
      <c r="D218" s="44" t="s">
        <v>370</v>
      </c>
      <c r="E218" s="39"/>
      <c r="F218" s="46" t="s">
        <v>145</v>
      </c>
      <c r="G218" s="35"/>
      <c r="H218" s="36"/>
    </row>
    <row r="219" spans="1:8" x14ac:dyDescent="0.3">
      <c r="A219" s="149"/>
      <c r="B219" s="36"/>
      <c r="C219" s="67"/>
      <c r="D219" s="44" t="s">
        <v>371</v>
      </c>
      <c r="E219" s="39"/>
      <c r="F219" s="46" t="s">
        <v>145</v>
      </c>
      <c r="G219" s="35"/>
      <c r="H219" s="36"/>
    </row>
    <row r="220" spans="1:8" x14ac:dyDescent="0.3">
      <c r="A220" s="149"/>
      <c r="B220" s="36"/>
      <c r="C220" s="67"/>
      <c r="D220" s="44" t="s">
        <v>372</v>
      </c>
      <c r="E220" s="39"/>
      <c r="F220" s="46" t="s">
        <v>145</v>
      </c>
      <c r="G220" s="35"/>
      <c r="H220" s="36"/>
    </row>
    <row r="221" spans="1:8" x14ac:dyDescent="0.3">
      <c r="A221" s="149"/>
      <c r="B221" s="36"/>
      <c r="C221" s="67"/>
      <c r="D221" s="44" t="s">
        <v>373</v>
      </c>
      <c r="E221" s="39"/>
      <c r="F221" s="46" t="s">
        <v>145</v>
      </c>
      <c r="G221" s="35"/>
      <c r="H221" s="36"/>
    </row>
    <row r="222" spans="1:8" ht="33" customHeight="1" x14ac:dyDescent="0.3">
      <c r="A222" s="149"/>
      <c r="B222" s="36"/>
      <c r="C222" s="58" t="s">
        <v>374</v>
      </c>
      <c r="D222" s="38" t="s">
        <v>375</v>
      </c>
      <c r="E222" s="39"/>
      <c r="F222" s="54" t="str">
        <f>IF(Have_CustConfPolicies=IsYes,"SFBCFB","N/A")</f>
        <v>N/A</v>
      </c>
      <c r="G222" s="35"/>
      <c r="H222" s="36"/>
    </row>
    <row r="223" spans="1:8" ht="33" customHeight="1" x14ac:dyDescent="0.3">
      <c r="A223" s="149"/>
      <c r="B223" s="36"/>
      <c r="C223" s="58" t="s">
        <v>376</v>
      </c>
      <c r="D223" s="38" t="s">
        <v>377</v>
      </c>
      <c r="E223" s="39"/>
      <c r="F223" s="54" t="str">
        <f>IF(Need_SfBPhone=IsYes,"SFBX","N/A")</f>
        <v>N/A</v>
      </c>
      <c r="G223" s="35"/>
      <c r="H223" s="36"/>
    </row>
    <row r="224" spans="1:8" ht="33" customHeight="1" x14ac:dyDescent="0.3">
      <c r="A224" s="149"/>
      <c r="B224" s="36"/>
      <c r="C224" s="58" t="s">
        <v>356</v>
      </c>
      <c r="D224" s="38" t="s">
        <v>378</v>
      </c>
      <c r="E224" s="39"/>
      <c r="F224" s="54" t="str">
        <f>IF(Need_TeamsLiveEvents=IsYes,"MTLE","N/A")</f>
        <v>N/A</v>
      </c>
      <c r="G224" s="35"/>
      <c r="H224" s="36"/>
    </row>
    <row r="225" spans="1:8" ht="33" customHeight="1" x14ac:dyDescent="0.3">
      <c r="A225" s="149"/>
      <c r="B225" s="36"/>
      <c r="C225" s="58" t="s">
        <v>379</v>
      </c>
      <c r="D225" s="38" t="s">
        <v>380</v>
      </c>
      <c r="E225" s="39"/>
      <c r="F225" s="54" t="str">
        <f>IF(Need_SPBX=IsYes,"SPBX","N/A")</f>
        <v>N/A</v>
      </c>
      <c r="G225" s="35"/>
      <c r="H225" s="36"/>
    </row>
    <row r="226" spans="1:8" ht="33" customHeight="1" x14ac:dyDescent="0.3">
      <c r="A226" s="149"/>
      <c r="B226" s="36"/>
      <c r="C226" s="58" t="s">
        <v>381</v>
      </c>
      <c r="D226" s="38" t="s">
        <v>382</v>
      </c>
      <c r="E226" s="39"/>
      <c r="F226" s="54" t="str">
        <f>IF(Need_VoiceHybrid=IsYes,"SPBX","N/A")</f>
        <v>N/A</v>
      </c>
      <c r="G226" s="35"/>
      <c r="H226" s="36"/>
    </row>
    <row r="227" spans="1:8" ht="33" customHeight="1" x14ac:dyDescent="0.3">
      <c r="A227" s="149"/>
      <c r="B227" s="36"/>
      <c r="C227" s="58" t="s">
        <v>383</v>
      </c>
      <c r="D227" s="38" t="s">
        <v>384</v>
      </c>
      <c r="E227" s="39"/>
      <c r="F227" s="54"/>
      <c r="G227" s="35"/>
      <c r="H227" s="36"/>
    </row>
    <row r="228" spans="1:8" ht="33" customHeight="1" x14ac:dyDescent="0.3">
      <c r="A228" s="149"/>
      <c r="B228" s="36"/>
      <c r="C228" s="58" t="s">
        <v>385</v>
      </c>
      <c r="D228" s="38" t="s">
        <v>386</v>
      </c>
      <c r="E228" s="39"/>
      <c r="F228" s="40"/>
      <c r="G228" s="35"/>
      <c r="H228" s="36"/>
    </row>
    <row r="229" spans="1:8" ht="33" customHeight="1" x14ac:dyDescent="0.3">
      <c r="A229" s="149"/>
      <c r="B229" s="36"/>
      <c r="C229" s="58" t="s">
        <v>387</v>
      </c>
      <c r="D229" s="38" t="s">
        <v>388</v>
      </c>
      <c r="E229" s="39"/>
      <c r="F229" s="54" t="str">
        <f>IF(Need_AudioConferencing=IsYes,"SPSTN","N/A")</f>
        <v>N/A</v>
      </c>
      <c r="G229" s="35"/>
      <c r="H229" s="36"/>
    </row>
    <row r="230" spans="1:8" ht="33" customHeight="1" x14ac:dyDescent="0.3">
      <c r="A230" s="149"/>
      <c r="B230" s="36"/>
      <c r="C230" s="58" t="s">
        <v>389</v>
      </c>
      <c r="D230" s="38" t="s">
        <v>390</v>
      </c>
      <c r="E230" s="39"/>
      <c r="F230" s="54" t="str">
        <f>IF(Have_VPN=IsYes,"SFBVPN","N/A")</f>
        <v>N/A</v>
      </c>
      <c r="G230" s="35"/>
      <c r="H230" s="36"/>
    </row>
    <row r="231" spans="1:8" ht="33" customHeight="1" x14ac:dyDescent="0.3">
      <c r="A231" s="149"/>
      <c r="B231" s="36"/>
      <c r="C231" s="58" t="s">
        <v>391</v>
      </c>
      <c r="D231" s="38" t="s">
        <v>392</v>
      </c>
      <c r="E231" s="39"/>
      <c r="F231" s="54" t="str">
        <f>IF(Have_VPN=IsYes,"SFBST","N/A")</f>
        <v>N/A</v>
      </c>
      <c r="G231" s="35"/>
      <c r="H231" s="36"/>
    </row>
    <row r="232" spans="1:8" ht="33" customHeight="1" x14ac:dyDescent="0.3">
      <c r="A232" s="149"/>
      <c r="B232" s="36"/>
      <c r="C232" s="58" t="s">
        <v>393</v>
      </c>
      <c r="D232" s="38" t="s">
        <v>394</v>
      </c>
      <c r="E232" s="39"/>
      <c r="F232" s="54" t="str">
        <f>IF(Need_SkypeRooms=IsYes,"SFBRMS","N/A")</f>
        <v>N/A</v>
      </c>
      <c r="G232" s="35"/>
      <c r="H232" s="36"/>
    </row>
    <row r="233" spans="1:8" ht="33" customHeight="1" x14ac:dyDescent="0.3">
      <c r="A233" s="149"/>
      <c r="B233" s="36"/>
      <c r="C233" s="58" t="s">
        <v>395</v>
      </c>
      <c r="D233" s="38" t="s">
        <v>396</v>
      </c>
      <c r="E233" s="39"/>
      <c r="F233" s="54" t="s">
        <v>397</v>
      </c>
      <c r="G233" s="35"/>
      <c r="H233" s="36"/>
    </row>
    <row r="234" spans="1:8" ht="33" customHeight="1" x14ac:dyDescent="0.3">
      <c r="A234" s="149"/>
      <c r="B234" s="36"/>
      <c r="C234" s="58" t="s">
        <v>398</v>
      </c>
      <c r="D234" s="38" t="s">
        <v>399</v>
      </c>
      <c r="E234" s="39"/>
      <c r="F234" s="54" t="s">
        <v>400</v>
      </c>
      <c r="G234" s="35"/>
      <c r="H234" s="36"/>
    </row>
    <row r="235" spans="1:8" ht="33" customHeight="1" x14ac:dyDescent="0.3">
      <c r="A235" s="149"/>
      <c r="B235" s="36"/>
      <c r="C235" s="58" t="s">
        <v>401</v>
      </c>
      <c r="D235" s="38" t="s">
        <v>402</v>
      </c>
      <c r="E235" s="39"/>
      <c r="F235" s="54" t="s">
        <v>403</v>
      </c>
      <c r="G235" s="35"/>
      <c r="H235" s="36"/>
    </row>
    <row r="236" spans="1:8" x14ac:dyDescent="0.3">
      <c r="A236" s="149"/>
      <c r="B236" s="36"/>
      <c r="C236" s="36"/>
      <c r="D236" s="36"/>
      <c r="E236" s="36"/>
      <c r="F236" s="36"/>
      <c r="G236" s="35"/>
      <c r="H236" s="36"/>
    </row>
    <row r="237" spans="1:8" ht="20.25" x14ac:dyDescent="0.3">
      <c r="A237" s="149"/>
      <c r="B237" s="36"/>
      <c r="C237" s="33"/>
      <c r="D237" s="41" t="s">
        <v>40</v>
      </c>
      <c r="E237" s="33"/>
      <c r="F237" s="33"/>
      <c r="G237" s="37" t="s">
        <v>3</v>
      </c>
      <c r="H237" s="36"/>
    </row>
    <row r="238" spans="1:8" ht="16.5" customHeight="1" x14ac:dyDescent="0.3">
      <c r="A238" s="149"/>
      <c r="B238" s="36"/>
      <c r="C238" s="33"/>
      <c r="D238" s="134" t="s">
        <v>404</v>
      </c>
      <c r="E238" s="137"/>
      <c r="F238" s="137"/>
      <c r="G238" s="138"/>
      <c r="H238" s="36"/>
    </row>
    <row r="239" spans="1:8" ht="33" customHeight="1" x14ac:dyDescent="0.3">
      <c r="A239" s="149"/>
      <c r="B239" s="36"/>
      <c r="C239" s="58" t="s">
        <v>405</v>
      </c>
      <c r="D239" s="38" t="s">
        <v>406</v>
      </c>
      <c r="E239" s="39"/>
      <c r="F239" s="54" t="str">
        <f>IF(Have_Yammer=IsYes,"YAM03","N/A")</f>
        <v>N/A</v>
      </c>
      <c r="G239" s="35"/>
      <c r="H239" s="36"/>
    </row>
    <row r="240" spans="1:8" ht="33" customHeight="1" x14ac:dyDescent="0.3">
      <c r="A240" s="149"/>
      <c r="B240" s="36"/>
      <c r="C240" s="58" t="s">
        <v>407</v>
      </c>
      <c r="D240" s="38" t="s">
        <v>408</v>
      </c>
      <c r="E240" s="50"/>
      <c r="F240" s="40" t="s">
        <v>145</v>
      </c>
      <c r="G240" s="35"/>
      <c r="H240" s="36"/>
    </row>
    <row r="241" spans="1:8" ht="33" customHeight="1" x14ac:dyDescent="0.3">
      <c r="A241" s="149"/>
      <c r="B241" s="36"/>
      <c r="C241" s="58" t="s">
        <v>409</v>
      </c>
      <c r="D241" s="38" t="s">
        <v>410</v>
      </c>
      <c r="E241" s="39"/>
      <c r="F241" s="54" t="str">
        <f>IF(Have_YamEntNet=IsNo,"YAM03","N/A")</f>
        <v>N/A</v>
      </c>
      <c r="G241" s="35"/>
      <c r="H241" s="36"/>
    </row>
    <row r="242" spans="1:8" ht="33" customHeight="1" x14ac:dyDescent="0.3">
      <c r="A242" s="149"/>
      <c r="B242" s="36"/>
      <c r="C242" s="58" t="s">
        <v>411</v>
      </c>
      <c r="D242" s="38" t="s">
        <v>412</v>
      </c>
      <c r="E242" s="39"/>
      <c r="F242" s="40" t="s">
        <v>145</v>
      </c>
      <c r="G242" s="35"/>
      <c r="H242" s="36"/>
    </row>
    <row r="243" spans="1:8" ht="33" customHeight="1" x14ac:dyDescent="0.3">
      <c r="A243" s="149"/>
      <c r="B243" s="36"/>
      <c r="C243" s="58" t="s">
        <v>413</v>
      </c>
      <c r="D243" s="38" t="s">
        <v>414</v>
      </c>
      <c r="E243" s="39"/>
      <c r="F243" s="40" t="s">
        <v>145</v>
      </c>
      <c r="G243" s="35"/>
      <c r="H243" s="36"/>
    </row>
    <row r="244" spans="1:8" ht="33" customHeight="1" x14ac:dyDescent="0.3">
      <c r="A244" s="149"/>
      <c r="B244" s="36"/>
      <c r="C244" s="58" t="s">
        <v>415</v>
      </c>
      <c r="D244" s="38" t="s">
        <v>416</v>
      </c>
      <c r="E244" s="39"/>
      <c r="F244" s="54" t="str">
        <f>IF(Need_YamConsolidated=IsYes,"YAM08","N/A")</f>
        <v>N/A</v>
      </c>
      <c r="G244" s="35"/>
      <c r="H244" s="36"/>
    </row>
    <row r="245" spans="1:8" ht="33" customHeight="1" x14ac:dyDescent="0.3">
      <c r="A245" s="149"/>
      <c r="B245" s="36"/>
      <c r="C245" s="58" t="s">
        <v>417</v>
      </c>
      <c r="D245" s="38" t="s">
        <v>418</v>
      </c>
      <c r="E245" s="39"/>
      <c r="F245" s="54" t="str">
        <f>IF(Need_YamRestrictAccess=IsYes,"YAM02","N/A")</f>
        <v>N/A</v>
      </c>
      <c r="G245" s="35"/>
      <c r="H245" s="36"/>
    </row>
    <row r="246" spans="1:8" x14ac:dyDescent="0.3">
      <c r="A246" s="149"/>
      <c r="B246" s="36"/>
      <c r="C246" s="36"/>
      <c r="D246" s="36"/>
      <c r="E246" s="36"/>
      <c r="F246" s="36"/>
      <c r="G246" s="35"/>
      <c r="H246" s="36"/>
    </row>
    <row r="247" spans="1:8" ht="20.25" x14ac:dyDescent="0.3">
      <c r="A247" s="149"/>
      <c r="B247" s="36"/>
      <c r="C247" s="33"/>
      <c r="D247" s="41" t="s">
        <v>419</v>
      </c>
      <c r="E247" s="33"/>
      <c r="F247" s="33"/>
      <c r="G247" s="37" t="s">
        <v>3</v>
      </c>
      <c r="H247" s="36"/>
    </row>
    <row r="248" spans="1:8" ht="16.5" customHeight="1" x14ac:dyDescent="0.3">
      <c r="A248" s="149"/>
      <c r="B248" s="36"/>
      <c r="C248" s="33"/>
      <c r="D248" s="134" t="s">
        <v>420</v>
      </c>
      <c r="E248" s="137"/>
      <c r="F248" s="137"/>
      <c r="G248" s="138"/>
      <c r="H248" s="36"/>
    </row>
    <row r="249" spans="1:8" ht="33" customHeight="1" x14ac:dyDescent="0.3">
      <c r="A249" s="149"/>
      <c r="B249" s="36"/>
      <c r="C249" s="58" t="s">
        <v>421</v>
      </c>
      <c r="D249" s="38" t="s">
        <v>422</v>
      </c>
      <c r="E249" s="39"/>
      <c r="F249" s="54" t="str">
        <f>IF(OR(Project_Client=IsProjDesktopClient,Project_Client=IsProjBothClient),"PRCLI","N/A")</f>
        <v>N/A</v>
      </c>
      <c r="G249" s="35"/>
      <c r="H249" s="36"/>
    </row>
    <row r="250" spans="1:8" x14ac:dyDescent="0.3">
      <c r="A250" s="149"/>
      <c r="B250" s="36"/>
      <c r="C250" s="36"/>
      <c r="D250" s="36"/>
      <c r="E250" s="36"/>
      <c r="F250" s="36"/>
      <c r="G250" s="35"/>
      <c r="H250" s="36"/>
    </row>
    <row r="251" spans="1:8" ht="20.25" x14ac:dyDescent="0.3">
      <c r="A251" s="149"/>
      <c r="B251" s="36"/>
      <c r="C251" s="33"/>
      <c r="D251" s="41" t="s">
        <v>34</v>
      </c>
      <c r="E251" s="33"/>
      <c r="F251" s="33"/>
      <c r="G251" s="37" t="s">
        <v>3</v>
      </c>
      <c r="H251" s="36"/>
    </row>
    <row r="252" spans="1:8" x14ac:dyDescent="0.3">
      <c r="A252" s="149"/>
      <c r="B252" s="36"/>
      <c r="C252" s="33"/>
      <c r="D252" s="134" t="s">
        <v>423</v>
      </c>
      <c r="E252" s="137"/>
      <c r="F252" s="137"/>
      <c r="G252" s="138"/>
      <c r="H252" s="36"/>
    </row>
    <row r="253" spans="1:8" ht="33" customHeight="1" x14ac:dyDescent="0.3">
      <c r="A253" s="149"/>
      <c r="B253" s="36"/>
      <c r="C253" s="58" t="s">
        <v>424</v>
      </c>
      <c r="D253" s="38" t="s">
        <v>422</v>
      </c>
      <c r="E253" s="39"/>
      <c r="F253" s="54" t="str">
        <f>IF(OR(Project_Client=IsProjDesktopClient,Project_Client=IsProjBothClient),"PBIDT","N/A")</f>
        <v>N/A</v>
      </c>
      <c r="G253" s="35"/>
      <c r="H253" s="36"/>
    </row>
    <row r="254" spans="1:8" x14ac:dyDescent="0.3">
      <c r="A254" s="149"/>
      <c r="B254" s="36"/>
      <c r="C254" s="36"/>
      <c r="D254" s="36"/>
      <c r="E254" s="36"/>
      <c r="F254" s="36"/>
      <c r="G254" s="35"/>
      <c r="H254" s="36"/>
    </row>
    <row r="255" spans="1:8" x14ac:dyDescent="0.3">
      <c r="A255" s="149"/>
    </row>
    <row r="256" spans="1:8" x14ac:dyDescent="0.3">
      <c r="A256" s="149"/>
    </row>
    <row r="257" spans="1:1" x14ac:dyDescent="0.3">
      <c r="A257" s="149"/>
    </row>
    <row r="258" spans="1:1" x14ac:dyDescent="0.3">
      <c r="A258" s="149"/>
    </row>
    <row r="259" spans="1:1" x14ac:dyDescent="0.3">
      <c r="A259" s="149"/>
    </row>
    <row r="260" spans="1:1" x14ac:dyDescent="0.3">
      <c r="A260" s="149"/>
    </row>
    <row r="261" spans="1:1" x14ac:dyDescent="0.3">
      <c r="A261" s="149"/>
    </row>
    <row r="262" spans="1:1" x14ac:dyDescent="0.3">
      <c r="A262" s="149"/>
    </row>
    <row r="263" spans="1:1" x14ac:dyDescent="0.3">
      <c r="A263" s="149"/>
    </row>
    <row r="264" spans="1:1" x14ac:dyDescent="0.3">
      <c r="A264" s="149"/>
    </row>
  </sheetData>
  <sheetProtection algorithmName="SHA-512" hashValue="rKReITjhjgeIl5d64fjxHGQH28Ov2tQPd8XSfiop1RIBwHGdd7jZHeQybqCSy9IE930bfto2wDc4JEMsMv2MeA==" saltValue="zxbVD9vEf3Cj/8ISC2B7uA==" spinCount="100000" sheet="1" formatRows="0"/>
  <protectedRanges>
    <protectedRange sqref="G171:G175" name="Notes_1"/>
    <protectedRange sqref="E1:E1048576" name="AllOptions"/>
    <protectedRange sqref="E195:E196 E209:E215 E198:E207 E217:E235" name="Skype and Teams"/>
    <protectedRange sqref="E179 E181:E187 E189:E191" name="SPO and ODfB"/>
    <protectedRange sqref="E4:E6" name="CustomerOverview"/>
    <protectedRange sqref="E9:E12 E14:E24" name="TenantandLicensing" securityDescriptor="O:WDG:WDD:(A;;CC;;;S-1-5-21-2127521184-1604012920-1887927527-6694)"/>
    <protectedRange sqref="E27:E37" name="Network"/>
    <protectedRange sqref="E51:E57 E59:E66 E41:E49 E68:E70" name="Client"/>
    <protectedRange sqref="E73:E92" name="Identity"/>
    <protectedRange sqref="E95" name="OfficeGroups"/>
    <protectedRange sqref="E100:E108 E110:E149" name="Messaging"/>
    <protectedRange sqref="E153 E155:E167" name="OfficeProPlus"/>
    <protectedRange sqref="E171:E175" name="M365"/>
    <protectedRange sqref="E239:E245" name="Yammer"/>
    <protectedRange sqref="E249" name="Project"/>
    <protectedRange sqref="E253" name="PowerBI"/>
    <protectedRange sqref="G4:G5 G9:G12 G27:G37 G51:G57 G59:G70 G73:G92 G95 G100:G108 G110:G149 G153 G179 G181:G187 G189:G191 G195:G196 G198:G207 G209:G215 G253 G217:G235 G239:G245 G249 G41:G49 G155:G167" name="Notes"/>
  </protectedRanges>
  <mergeCells count="1">
    <mergeCell ref="B1:D1"/>
  </mergeCells>
  <conditionalFormatting sqref="G9:G10">
    <cfRule type="expression" dxfId="830" priority="99">
      <formula>$E$9=IsNo</formula>
    </cfRule>
  </conditionalFormatting>
  <conditionalFormatting sqref="B136 D136:H136">
    <cfRule type="expression" dxfId="829" priority="98">
      <formula>Use_ArchivingVault&lt;&gt;IsYes</formula>
    </cfRule>
  </conditionalFormatting>
  <conditionalFormatting sqref="E14:E24">
    <cfRule type="cellIs" dxfId="828" priority="96" operator="equal">
      <formula>"Deploy"</formula>
    </cfRule>
    <cfRule type="cellIs" dxfId="827" priority="97" operator="equal">
      <formula>"Do Not Deploy"</formula>
    </cfRule>
  </conditionalFormatting>
  <conditionalFormatting sqref="C98:G98">
    <cfRule type="expression" dxfId="826" priority="95">
      <formula>Deploy_EXO&lt;&gt;IsNoDeploy</formula>
    </cfRule>
  </conditionalFormatting>
  <conditionalFormatting sqref="D117:F117">
    <cfRule type="expression" dxfId="825" priority="94">
      <formula>Multiple_ExchangeSites&lt;&gt;IsNo</formula>
    </cfRule>
  </conditionalFormatting>
  <conditionalFormatting sqref="D140:F140">
    <cfRule type="expression" dxfId="824" priority="93">
      <formula>Have_OnPremPFs&lt;&gt;IsYes</formula>
    </cfRule>
  </conditionalFormatting>
  <conditionalFormatting sqref="D178:G178">
    <cfRule type="expression" dxfId="823" priority="92">
      <formula>OR(Deploy_SPO&lt;&gt;IsNoDeploy,Deploy_ODFB&lt;&gt;IsNoDeploy)</formula>
    </cfRule>
  </conditionalFormatting>
  <conditionalFormatting sqref="D194:G194">
    <cfRule type="expression" dxfId="822" priority="91">
      <formula>Deploy_SFB&lt;&gt;IsNoDeploy</formula>
    </cfRule>
  </conditionalFormatting>
  <conditionalFormatting sqref="D238:G238">
    <cfRule type="expression" dxfId="821" priority="89">
      <formula>Deploy_Yammer&lt;&gt;IsNoDeploy</formula>
    </cfRule>
  </conditionalFormatting>
  <conditionalFormatting sqref="D248:G248">
    <cfRule type="expression" dxfId="820" priority="88">
      <formula>Deploy_Project&lt;&gt;IsNoDeploy</formula>
    </cfRule>
  </conditionalFormatting>
  <conditionalFormatting sqref="C170:G170">
    <cfRule type="expression" dxfId="819" priority="87">
      <formula>Deploy_M365&lt;&gt;IsNoDeploy</formula>
    </cfRule>
  </conditionalFormatting>
  <conditionalFormatting sqref="D115:F117">
    <cfRule type="expression" dxfId="818" priority="86">
      <formula>AND(Have_Exchange2016&lt;&gt;IsYes,Have_Exchange2013&lt;&gt;IsYes,Have_Exchange2010&lt;&gt;IsYes)</formula>
    </cfRule>
  </conditionalFormatting>
  <conditionalFormatting sqref="D152:G152">
    <cfRule type="expression" dxfId="817" priority="85">
      <formula>Deploy_OPP&lt;&gt;IsNoDeploy</formula>
    </cfRule>
  </conditionalFormatting>
  <conditionalFormatting sqref="D197:G223">
    <cfRule type="expression" dxfId="816" priority="84">
      <formula>Have_SfBLync&lt;&gt;IsYes</formula>
    </cfRule>
  </conditionalFormatting>
  <conditionalFormatting sqref="D74:F86 D90:F92">
    <cfRule type="expression" dxfId="815" priority="62" stopIfTrue="1">
      <formula>IdentityType&lt;&gt;IsOnPremID</formula>
    </cfRule>
  </conditionalFormatting>
  <conditionalFormatting sqref="D78:G78">
    <cfRule type="expression" dxfId="814" priority="82">
      <formula>AuthenticationPlan&lt;&gt;IsFederated</formula>
    </cfRule>
  </conditionalFormatting>
  <conditionalFormatting sqref="D31:F32">
    <cfRule type="expression" dxfId="813" priority="81">
      <formula>Have_ProxyServers=IsNo</formula>
    </cfRule>
  </conditionalFormatting>
  <conditionalFormatting sqref="D34:F34">
    <cfRule type="expression" dxfId="812" priority="80">
      <formula>Have_SplitDNS=IsNo</formula>
    </cfRule>
  </conditionalFormatting>
  <conditionalFormatting sqref="D85:F85">
    <cfRule type="expression" dxfId="811" priority="79">
      <formula>AND(UPN_Routable&lt;&gt;IsNo,UPN_Match&lt;&gt;IsNo)</formula>
    </cfRule>
  </conditionalFormatting>
  <conditionalFormatting sqref="D240:F244">
    <cfRule type="expression" dxfId="810" priority="78">
      <formula>Have_Yammer&lt;&gt;IsYes</formula>
    </cfRule>
  </conditionalFormatting>
  <conditionalFormatting sqref="D244:F244">
    <cfRule type="expression" dxfId="809" priority="77">
      <formula>Have_YamMultiNet&lt;&gt;IsYes</formula>
    </cfRule>
  </conditionalFormatting>
  <conditionalFormatting sqref="D252:G252">
    <cfRule type="expression" dxfId="808" priority="76">
      <formula>Deploy_PowerBI&lt;&gt;IsNoDeploy</formula>
    </cfRule>
  </conditionalFormatting>
  <conditionalFormatting sqref="D91:F91">
    <cfRule type="expression" dxfId="807" priority="83">
      <formula>IdentityAuth&lt;&gt;IsADFS</formula>
    </cfRule>
  </conditionalFormatting>
  <conditionalFormatting sqref="D185:F185">
    <cfRule type="expression" dxfId="806" priority="74">
      <formula>AND(Have_SP2007&lt;&gt;IsYes,Have_SP2010&lt;&gt;IsYes,Have_SP2013&lt;&gt;IsYes,Have_SP2016&lt;&gt;IsYes)</formula>
    </cfRule>
  </conditionalFormatting>
  <conditionalFormatting sqref="D99:G108 F109:G109 D110:G117 D119:G149 G118">
    <cfRule type="expression" dxfId="805" priority="56">
      <formula>Deploy_EXO=IsNoDeploy</formula>
    </cfRule>
  </conditionalFormatting>
  <conditionalFormatting sqref="D153:G167">
    <cfRule type="expression" dxfId="804" priority="71">
      <formula>Deploy_OPP=IsNoDeploy</formula>
    </cfRule>
  </conditionalFormatting>
  <conditionalFormatting sqref="D171:F175">
    <cfRule type="expression" dxfId="803" priority="70">
      <formula>Deploy_M365=IsNoDeploy</formula>
    </cfRule>
  </conditionalFormatting>
  <conditionalFormatting sqref="D195:G232">
    <cfRule type="expression" dxfId="802" priority="42">
      <formula>AND(Deploy_SFB=IsNoDeploy,Deploy_Teams=IsNoDeploy)</formula>
    </cfRule>
  </conditionalFormatting>
  <conditionalFormatting sqref="D239:F245">
    <cfRule type="expression" dxfId="801" priority="67">
      <formula>Deploy_Yammer=IsNoDeploy</formula>
    </cfRule>
  </conditionalFormatting>
  <conditionalFormatting sqref="D249:F249">
    <cfRule type="expression" dxfId="800" priority="66">
      <formula>Deploy_Project=IsNoDeploy</formula>
    </cfRule>
  </conditionalFormatting>
  <conditionalFormatting sqref="D253:F253">
    <cfRule type="expression" dxfId="799" priority="65">
      <formula>Deploy_PowerBI=IsNoDeploy</formula>
    </cfRule>
  </conditionalFormatting>
  <conditionalFormatting sqref="D179:F185">
    <cfRule type="expression" dxfId="798" priority="64">
      <formula>Deploy_SPO=IsNoDeploy</formula>
    </cfRule>
  </conditionalFormatting>
  <conditionalFormatting sqref="D179:F191">
    <cfRule type="expression" dxfId="797" priority="63">
      <formula>Deploy_ODFB=IsNoDeploy</formula>
    </cfRule>
  </conditionalFormatting>
  <conditionalFormatting sqref="D90:F90">
    <cfRule type="expression" dxfId="796" priority="75">
      <formula>AuthenticationPlan&lt;&gt;IsFederated</formula>
    </cfRule>
  </conditionalFormatting>
  <conditionalFormatting sqref="D109:G110">
    <cfRule type="expression" dxfId="795" priority="59">
      <formula>Deploy_EXO=IsNoDeploy</formula>
    </cfRule>
  </conditionalFormatting>
  <conditionalFormatting sqref="D109:G117 D119:G122">
    <cfRule type="expression" dxfId="794" priority="60">
      <formula>AND(Have_Exchange2016&lt;&gt;IsYes,Have_Exchange2013&lt;&gt;IsYes,Have_Exchange2010&lt;&gt;IsYes,Have_Exchange2007&lt;&gt;IsYes)</formula>
    </cfRule>
  </conditionalFormatting>
  <conditionalFormatting sqref="D120:F120">
    <cfRule type="expression" dxfId="793" priority="58">
      <formula>ExternalPublishOWA&lt;&gt;IsYes</formula>
    </cfRule>
  </conditionalFormatting>
  <conditionalFormatting sqref="D114:G114">
    <cfRule type="expression" dxfId="792" priority="61">
      <formula>OR(Mailbox_Count&gt;2000,Have_Exchange2007&lt;&gt;IsYes)</formula>
    </cfRule>
  </conditionalFormatting>
  <conditionalFormatting sqref="D113:F113">
    <cfRule type="expression" dxfId="791" priority="72">
      <formula>Mailbox_Count&gt;2000</formula>
    </cfRule>
  </conditionalFormatting>
  <conditionalFormatting sqref="D141:F141">
    <cfRule type="expression" dxfId="790" priority="57">
      <formula>OR(Have_OnPremPFs&lt;&gt;IsYes,ConvertPFtoSPO&lt;&gt;IsNo)</formula>
    </cfRule>
  </conditionalFormatting>
  <conditionalFormatting sqref="G40">
    <cfRule type="expression" dxfId="789" priority="55">
      <formula>Deploy_EXO=IsNoDeploy</formula>
    </cfRule>
  </conditionalFormatting>
  <conditionalFormatting sqref="G50">
    <cfRule type="expression" dxfId="788" priority="54">
      <formula>Deploy_EXO=IsNoDeploy</formula>
    </cfRule>
  </conditionalFormatting>
  <conditionalFormatting sqref="G58">
    <cfRule type="expression" dxfId="787" priority="53">
      <formula>Deploy_EXO=IsNoDeploy</formula>
    </cfRule>
  </conditionalFormatting>
  <conditionalFormatting sqref="G154">
    <cfRule type="expression" dxfId="786" priority="52">
      <formula>Deploy_EXO=IsNoDeploy</formula>
    </cfRule>
  </conditionalFormatting>
  <conditionalFormatting sqref="G180">
    <cfRule type="expression" dxfId="785" priority="51">
      <formula>Deploy_EXO=IsNoDeploy</formula>
    </cfRule>
  </conditionalFormatting>
  <conditionalFormatting sqref="G197 G188">
    <cfRule type="expression" dxfId="784" priority="50">
      <formula>Deploy_EXO=IsNoDeploy</formula>
    </cfRule>
  </conditionalFormatting>
  <conditionalFormatting sqref="G216 G208">
    <cfRule type="expression" dxfId="783" priority="49">
      <formula>Deploy_EXO=IsNoDeploy</formula>
    </cfRule>
  </conditionalFormatting>
  <conditionalFormatting sqref="B118:C118 G118 B1:G5 B71:G117 B236:G1048576 B50:G67 B119:G232 B7:G48">
    <cfRule type="expression" dxfId="782" priority="41" stopIfTrue="1">
      <formula>Allow_Edits=IsYes</formula>
    </cfRule>
  </conditionalFormatting>
  <conditionalFormatting sqref="D118:F118">
    <cfRule type="expression" dxfId="781" priority="44" stopIfTrue="1">
      <formula>Allow_Edits=IsYes</formula>
    </cfRule>
  </conditionalFormatting>
  <conditionalFormatting sqref="D118:F118">
    <cfRule type="expression" dxfId="780" priority="45">
      <formula>Deploy_EXO=IsNoDeploy</formula>
    </cfRule>
  </conditionalFormatting>
  <conditionalFormatting sqref="G4:G5 G9:G12 G27:G37 G51:G57 G59:G67 G73:G92 G95 G100:G108 G110:G149 G153 G179 G181:G187 G189:G191 G195:G196 G198:G207 G209:G215 G239:G245 G249 G253 G155:G167 G41:G48 G217:G232 G171:G175 G14:G24">
    <cfRule type="notContainsBlanks" dxfId="779" priority="102">
      <formula>LEN(TRIM(G4))&gt;0</formula>
    </cfRule>
  </conditionalFormatting>
  <conditionalFormatting sqref="C3:G5 C236:G264 C50:G67 C71:G232 C7:G48">
    <cfRule type="expression" dxfId="778" priority="31">
      <formula>$A3=IsChange</formula>
    </cfRule>
    <cfRule type="expression" dxfId="777" priority="32">
      <formula>$A3=IsNew</formula>
    </cfRule>
    <cfRule type="expression" dxfId="776" priority="40">
      <formula>$A3=IsRemove</formula>
    </cfRule>
  </conditionalFormatting>
  <conditionalFormatting sqref="B49:G49">
    <cfRule type="expression" dxfId="775" priority="36" stopIfTrue="1">
      <formula>Allow_Edits=IsYes</formula>
    </cfRule>
  </conditionalFormatting>
  <conditionalFormatting sqref="G49">
    <cfRule type="notContainsBlanks" dxfId="774" priority="37">
      <formula>LEN(TRIM(G49))&gt;0</formula>
    </cfRule>
  </conditionalFormatting>
  <conditionalFormatting sqref="C49:G49">
    <cfRule type="expression" dxfId="773" priority="33">
      <formula>$A49=IsChange</formula>
    </cfRule>
    <cfRule type="expression" dxfId="772" priority="34">
      <formula>$A49=IsNew</formula>
    </cfRule>
    <cfRule type="expression" dxfId="771" priority="35">
      <formula>$A49=IsRemove</formula>
    </cfRule>
  </conditionalFormatting>
  <conditionalFormatting sqref="C227:F227">
    <cfRule type="expression" dxfId="770" priority="69">
      <formula>Need_VoiceHybrid&lt;&gt;IsYes</formula>
    </cfRule>
  </conditionalFormatting>
  <conditionalFormatting sqref="C231:F231">
    <cfRule type="expression" dxfId="769" priority="43">
      <formula>Have_VPN&lt;&gt;IsYes</formula>
    </cfRule>
  </conditionalFormatting>
  <conditionalFormatting sqref="B6:G6">
    <cfRule type="expression" dxfId="768" priority="30" stopIfTrue="1">
      <formula>Allow_Edits=IsYes</formula>
    </cfRule>
  </conditionalFormatting>
  <conditionalFormatting sqref="C6:G6">
    <cfRule type="expression" dxfId="767" priority="27">
      <formula>$A6=IsChange</formula>
    </cfRule>
    <cfRule type="expression" dxfId="766" priority="28">
      <formula>$A6=IsNew</formula>
    </cfRule>
    <cfRule type="expression" dxfId="765" priority="29">
      <formula>$A6=IsRemove</formula>
    </cfRule>
  </conditionalFormatting>
  <conditionalFormatting sqref="D233:G235">
    <cfRule type="expression" dxfId="764" priority="24">
      <formula>AND(Deploy_SFB=IsNoDeploy,Deploy_Teams=IsNoDeploy)</formula>
    </cfRule>
  </conditionalFormatting>
  <conditionalFormatting sqref="B233:G235">
    <cfRule type="expression" dxfId="763" priority="23" stopIfTrue="1">
      <formula>Allow_Edits=IsYes</formula>
    </cfRule>
  </conditionalFormatting>
  <conditionalFormatting sqref="G233:G235">
    <cfRule type="notContainsBlanks" dxfId="762" priority="26">
      <formula>LEN(TRIM(G233))&gt;0</formula>
    </cfRule>
  </conditionalFormatting>
  <conditionalFormatting sqref="C233:G235">
    <cfRule type="expression" dxfId="761" priority="20">
      <formula>$A233=IsChange</formula>
    </cfRule>
    <cfRule type="expression" dxfId="760" priority="21">
      <formula>$A233=IsNew</formula>
    </cfRule>
    <cfRule type="expression" dxfId="759" priority="22">
      <formula>$A233=IsRemove</formula>
    </cfRule>
  </conditionalFormatting>
  <conditionalFormatting sqref="C233:F235">
    <cfRule type="expression" dxfId="758" priority="25">
      <formula>Have_VPN&lt;&gt;IsYes</formula>
    </cfRule>
  </conditionalFormatting>
  <conditionalFormatting sqref="B70 D70:G70">
    <cfRule type="expression" dxfId="757" priority="18" stopIfTrue="1">
      <formula>Allow_Edits=IsYes</formula>
    </cfRule>
  </conditionalFormatting>
  <conditionalFormatting sqref="G70">
    <cfRule type="notContainsBlanks" dxfId="756" priority="19">
      <formula>LEN(TRIM(G70))&gt;0</formula>
    </cfRule>
  </conditionalFormatting>
  <conditionalFormatting sqref="D70:G70">
    <cfRule type="expression" dxfId="755" priority="15">
      <formula>$A70=IsChange</formula>
    </cfRule>
    <cfRule type="expression" dxfId="754" priority="16">
      <formula>$A70=IsNew</formula>
    </cfRule>
    <cfRule type="expression" dxfId="753" priority="17">
      <formula>$A70=IsRemove</formula>
    </cfRule>
  </conditionalFormatting>
  <conditionalFormatting sqref="B68:B69 D68:G69">
    <cfRule type="expression" dxfId="752" priority="13" stopIfTrue="1">
      <formula>Allow_Edits=IsYes</formula>
    </cfRule>
  </conditionalFormatting>
  <conditionalFormatting sqref="G68:G69">
    <cfRule type="notContainsBlanks" dxfId="751" priority="14">
      <formula>LEN(TRIM(G68))&gt;0</formula>
    </cfRule>
  </conditionalFormatting>
  <conditionalFormatting sqref="D68:G69">
    <cfRule type="expression" dxfId="750" priority="10">
      <formula>$A68=IsChange</formula>
    </cfRule>
    <cfRule type="expression" dxfId="749" priority="11">
      <formula>$A68=IsNew</formula>
    </cfRule>
    <cfRule type="expression" dxfId="748" priority="12">
      <formula>$A68=IsRemove</formula>
    </cfRule>
  </conditionalFormatting>
  <conditionalFormatting sqref="G175">
    <cfRule type="expression" dxfId="747" priority="9">
      <formula>Deploy_OPP=IsNoDeploy</formula>
    </cfRule>
  </conditionalFormatting>
  <conditionalFormatting sqref="C68:C69">
    <cfRule type="expression" dxfId="746" priority="8" stopIfTrue="1">
      <formula>Allow_Edits=IsYes</formula>
    </cfRule>
  </conditionalFormatting>
  <conditionalFormatting sqref="C68:C69">
    <cfRule type="expression" dxfId="745" priority="5">
      <formula>$A68=IsChange</formula>
    </cfRule>
    <cfRule type="expression" dxfId="744" priority="6">
      <formula>$A68=IsNew</formula>
    </cfRule>
    <cfRule type="expression" dxfId="743" priority="7">
      <formula>$A68=IsRemove</formula>
    </cfRule>
  </conditionalFormatting>
  <conditionalFormatting sqref="C70">
    <cfRule type="expression" dxfId="742" priority="4" stopIfTrue="1">
      <formula>Allow_Edits=IsYes</formula>
    </cfRule>
  </conditionalFormatting>
  <conditionalFormatting sqref="C70">
    <cfRule type="expression" dxfId="741" priority="1">
      <formula>$A70=IsChange</formula>
    </cfRule>
    <cfRule type="expression" dxfId="740" priority="2">
      <formula>$A70=IsNew</formula>
    </cfRule>
    <cfRule type="expression" dxfId="739" priority="3">
      <formula>$A70=IsRemove</formula>
    </cfRule>
  </conditionalFormatting>
  <dataValidations count="21">
    <dataValidation type="list" allowBlank="1" showInputMessage="1" showErrorMessage="1" sqref="E89:E92 E195:E196 E51:E56 E9:E12 E100:E106 E95 E209:E214 E189:E191 E68:E70 E41:E48 E81 E75 E59:E63 E83:E85 E181:E187 E179 E162:E167 E239 E241:E245 E79 E87 E153 E28:E37 E171:E175 E198:E201 E155:E160 E144:E149 E110:E122 E142 E124:E135 E137:E140 E203:E206 E65:E66 E228:E232 E234:E235 E6 E217:E226" xr:uid="{00000000-0002-0000-0000-000000000000}">
      <formula1>YesOrNo</formula1>
    </dataValidation>
    <dataValidation type="list" allowBlank="1" showInputMessage="1" showErrorMessage="1" sqref="E88" xr:uid="{00000000-0002-0000-0000-000001000000}">
      <formula1>MF_Options</formula1>
    </dataValidation>
    <dataValidation type="list" allowBlank="1" showInputMessage="1" showErrorMessage="1" sqref="E82" xr:uid="{00000000-0002-0000-0000-000002000000}">
      <formula1>MultiForest_Options</formula1>
    </dataValidation>
    <dataValidation type="list" allowBlank="1" showInputMessage="1" showErrorMessage="1" sqref="E136" xr:uid="{00000000-0002-0000-0000-000003000000}">
      <formula1>Vault_Options</formula1>
    </dataValidation>
    <dataValidation type="list" allowBlank="1" showInputMessage="1" showErrorMessage="1" sqref="E141:E142" xr:uid="{00000000-0002-0000-0000-000004000000}">
      <formula1>PF_Approach_Options</formula1>
    </dataValidation>
    <dataValidation type="list" allowBlank="1" showInputMessage="1" showErrorMessage="1" sqref="E179 E185 E171:E175 E161:E167" xr:uid="{00000000-0002-0000-0000-000005000000}">
      <formula1>OPP_Update_Options</formula1>
    </dataValidation>
    <dataValidation type="list" allowBlank="1" showInputMessage="1" showErrorMessage="1" sqref="E73" xr:uid="{00000000-0002-0000-0000-000006000000}">
      <formula1>IdentityType_Options</formula1>
    </dataValidation>
    <dataValidation type="list" allowBlank="1" showInputMessage="1" showErrorMessage="1" sqref="E74" xr:uid="{00000000-0002-0000-0000-000007000000}">
      <formula1>Sync_Options</formula1>
    </dataValidation>
    <dataValidation type="list" allowBlank="1" showInputMessage="1" showErrorMessage="1" sqref="E76" xr:uid="{00000000-0002-0000-0000-000008000000}">
      <formula1>Object_Anchor_Options</formula1>
    </dataValidation>
    <dataValidation type="list" allowBlank="1" showInputMessage="1" showErrorMessage="1" sqref="E77" xr:uid="{00000000-0002-0000-0000-000009000000}">
      <formula1>AuthenticationPlan_Options</formula1>
    </dataValidation>
    <dataValidation type="list" allowBlank="1" showInputMessage="1" showErrorMessage="1" sqref="E78" xr:uid="{00000000-0002-0000-0000-00000A000000}">
      <formula1>IdentityAuth_Options</formula1>
    </dataValidation>
    <dataValidation type="list" allowBlank="1" showInputMessage="1" showErrorMessage="1" sqref="E80" xr:uid="{00000000-0002-0000-0000-00000B000000}">
      <formula1>AD_Forest_Func_Options</formula1>
    </dataValidation>
    <dataValidation type="list" allowBlank="1" showInputMessage="1" showErrorMessage="1" sqref="E86" xr:uid="{00000000-0002-0000-0000-00000C000000}">
      <formula1>AppAuth_Options</formula1>
    </dataValidation>
    <dataValidation type="list" allowBlank="1" showInputMessage="1" showErrorMessage="1" sqref="E202" xr:uid="{00000000-0002-0000-0000-00000D000000}">
      <formula1>IF(AND(Deploy_SFB=IsDeploy,Deploy_Teams=IsDeploy),Skype_Teams_Deploy_Options,IF(Deploy_SFB=IsDeploy,Skype_Deploy_Options,Teams_Deploy_Options))</formula1>
    </dataValidation>
    <dataValidation type="list" allowBlank="1" showInputMessage="1" showErrorMessage="1" sqref="E249 E253" xr:uid="{00000000-0002-0000-0000-00000E000000}">
      <formula1>Project_Client_Options</formula1>
    </dataValidation>
    <dataValidation type="list" allowBlank="1" showInputMessage="1" showErrorMessage="1" sqref="E123" xr:uid="{00000000-0002-0000-0000-00000F000000}">
      <formula1>Ex_MailFlow_Options</formula1>
    </dataValidation>
    <dataValidation type="list" allowBlank="1" showInputMessage="1" showErrorMessage="1" sqref="E49" xr:uid="{00000000-0002-0000-0000-000010000000}">
      <formula1>Office_Bit_Version_Options</formula1>
    </dataValidation>
    <dataValidation type="list" allowBlank="1" showInputMessage="1" showErrorMessage="1" sqref="E227" xr:uid="{00000000-0002-0000-0000-000011000000}">
      <formula1>Voice_Connectivity_Options</formula1>
    </dataValidation>
    <dataValidation type="list" allowBlank="1" showInputMessage="1" showErrorMessage="1" sqref="E233" xr:uid="{00000000-0002-0000-0000-000012000000}">
      <formula1>Skype_Room_Version_Options</formula1>
    </dataValidation>
    <dataValidation type="list" allowBlank="1" showInputMessage="1" showErrorMessage="1" sqref="E14:E24" xr:uid="{00000000-0002-0000-0000-000013000000}">
      <formula1>DeployOrNo</formula1>
    </dataValidation>
    <dataValidation type="list" allowBlank="1" showInputMessage="1" showErrorMessage="1" sqref="A3:A264" xr:uid="{00000000-0002-0000-0000-000014000000}">
      <formula1>Edit_Options</formula1>
    </dataValidation>
  </dataValidations>
  <pageMargins left="0.25" right="0.25" top="0.75" bottom="0.75" header="0.3" footer="0.3"/>
  <pageSetup scale="4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3"/>
  <sheetViews>
    <sheetView workbookViewId="0">
      <selection activeCell="A6" sqref="A6"/>
    </sheetView>
  </sheetViews>
  <sheetFormatPr defaultRowHeight="15" x14ac:dyDescent="0.25"/>
  <cols>
    <col min="1" max="1" width="15.28515625" bestFit="1" customWidth="1"/>
    <col min="2" max="2" width="15.7109375" bestFit="1" customWidth="1"/>
    <col min="3" max="3" width="13" bestFit="1" customWidth="1"/>
    <col min="4" max="4" width="16" bestFit="1" customWidth="1"/>
    <col min="5" max="5" width="30" bestFit="1" customWidth="1"/>
    <col min="6" max="6" width="28.5703125" bestFit="1" customWidth="1"/>
    <col min="7" max="7" width="22" bestFit="1" customWidth="1"/>
    <col min="8" max="8" width="20.5703125" bestFit="1" customWidth="1"/>
    <col min="9" max="9" width="40.42578125" bestFit="1" customWidth="1"/>
    <col min="10" max="10" width="20.42578125" bestFit="1" customWidth="1"/>
    <col min="11" max="11" width="29.7109375" bestFit="1" customWidth="1"/>
    <col min="12" max="12" width="31" bestFit="1" customWidth="1"/>
    <col min="13" max="13" width="22.5703125" bestFit="1" customWidth="1"/>
    <col min="14" max="14" width="26.7109375" bestFit="1" customWidth="1"/>
    <col min="15" max="15" width="13.42578125" bestFit="1" customWidth="1"/>
  </cols>
  <sheetData>
    <row r="1" spans="1:19" x14ac:dyDescent="0.25">
      <c r="A1" s="122" t="s">
        <v>1649</v>
      </c>
      <c r="B1" s="123" t="s">
        <v>1650</v>
      </c>
      <c r="C1" s="123" t="s">
        <v>1651</v>
      </c>
      <c r="D1" s="123" t="s">
        <v>1652</v>
      </c>
      <c r="E1" s="123" t="s">
        <v>1653</v>
      </c>
      <c r="F1" s="123" t="s">
        <v>1654</v>
      </c>
      <c r="G1" s="123" t="s">
        <v>1655</v>
      </c>
      <c r="H1" s="123" t="s">
        <v>1656</v>
      </c>
      <c r="I1" s="123" t="s">
        <v>1657</v>
      </c>
      <c r="J1" s="123" t="s">
        <v>1658</v>
      </c>
      <c r="K1" s="123" t="s">
        <v>1659</v>
      </c>
      <c r="L1" s="123" t="s">
        <v>1660</v>
      </c>
      <c r="M1" s="123" t="s">
        <v>1661</v>
      </c>
      <c r="N1" s="123" t="s">
        <v>1662</v>
      </c>
      <c r="O1" s="123" t="s">
        <v>1663</v>
      </c>
      <c r="P1" s="123" t="s">
        <v>1664</v>
      </c>
      <c r="Q1" s="123" t="s">
        <v>1665</v>
      </c>
      <c r="R1" s="123" t="s">
        <v>1666</v>
      </c>
      <c r="S1" s="123" t="s">
        <v>1667</v>
      </c>
    </row>
    <row r="2" spans="1:19" x14ac:dyDescent="0.25">
      <c r="A2" s="62">
        <v>43646</v>
      </c>
      <c r="B2" t="s">
        <v>1668</v>
      </c>
      <c r="C2" t="s">
        <v>1669</v>
      </c>
      <c r="D2" t="s">
        <v>1670</v>
      </c>
      <c r="E2" t="s">
        <v>1671</v>
      </c>
      <c r="F2" t="s">
        <v>1672</v>
      </c>
      <c r="G2" t="s">
        <v>1673</v>
      </c>
      <c r="H2" t="s">
        <v>1674</v>
      </c>
      <c r="I2" t="s">
        <v>287</v>
      </c>
      <c r="J2" t="s">
        <v>1675</v>
      </c>
      <c r="K2" t="s">
        <v>1676</v>
      </c>
      <c r="L2" t="s">
        <v>1677</v>
      </c>
      <c r="M2" t="s">
        <v>1678</v>
      </c>
      <c r="N2" t="s">
        <v>1679</v>
      </c>
      <c r="O2" t="s">
        <v>1680</v>
      </c>
      <c r="P2" t="s">
        <v>1681</v>
      </c>
      <c r="Q2">
        <v>2003</v>
      </c>
      <c r="R2" t="s">
        <v>1682</v>
      </c>
      <c r="S2" t="s">
        <v>1683</v>
      </c>
    </row>
    <row r="3" spans="1:19" x14ac:dyDescent="0.25">
      <c r="B3" t="s">
        <v>1684</v>
      </c>
      <c r="C3" t="s">
        <v>1685</v>
      </c>
      <c r="D3" t="s">
        <v>1672</v>
      </c>
      <c r="E3" t="s">
        <v>1686</v>
      </c>
      <c r="F3" t="s">
        <v>1687</v>
      </c>
      <c r="G3" t="s">
        <v>1688</v>
      </c>
      <c r="H3" t="s">
        <v>1689</v>
      </c>
      <c r="I3" t="s">
        <v>288</v>
      </c>
      <c r="J3" t="s">
        <v>1690</v>
      </c>
      <c r="K3" t="s">
        <v>1691</v>
      </c>
      <c r="L3" t="s">
        <v>1692</v>
      </c>
      <c r="M3" t="s">
        <v>1693</v>
      </c>
      <c r="N3" t="s">
        <v>1694</v>
      </c>
      <c r="O3" t="s">
        <v>1692</v>
      </c>
      <c r="P3" t="s">
        <v>1695</v>
      </c>
      <c r="Q3">
        <v>2008</v>
      </c>
      <c r="R3" t="s">
        <v>1696</v>
      </c>
      <c r="S3" t="s">
        <v>1697</v>
      </c>
    </row>
    <row r="4" spans="1:19" x14ac:dyDescent="0.25">
      <c r="A4" s="122" t="s">
        <v>1698</v>
      </c>
      <c r="B4" t="s">
        <v>1699</v>
      </c>
      <c r="E4" t="s">
        <v>1700</v>
      </c>
      <c r="F4" t="s">
        <v>1701</v>
      </c>
      <c r="H4" t="s">
        <v>1702</v>
      </c>
      <c r="I4" t="s">
        <v>1703</v>
      </c>
      <c r="J4" t="s">
        <v>1704</v>
      </c>
      <c r="L4" t="s">
        <v>1705</v>
      </c>
      <c r="M4" t="s">
        <v>96</v>
      </c>
      <c r="N4" t="s">
        <v>1711</v>
      </c>
      <c r="O4" t="s">
        <v>1705</v>
      </c>
      <c r="Q4">
        <v>2012</v>
      </c>
      <c r="S4" t="s">
        <v>1706</v>
      </c>
    </row>
    <row r="5" spans="1:19" x14ac:dyDescent="0.25">
      <c r="A5" s="62" t="s">
        <v>1672</v>
      </c>
      <c r="B5" t="s">
        <v>1707</v>
      </c>
      <c r="D5" s="123" t="s">
        <v>1708</v>
      </c>
      <c r="E5" t="s">
        <v>1672</v>
      </c>
      <c r="H5" t="s">
        <v>1709</v>
      </c>
      <c r="I5" t="s">
        <v>1710</v>
      </c>
      <c r="L5" t="s">
        <v>96</v>
      </c>
      <c r="O5" t="s">
        <v>1712</v>
      </c>
      <c r="Q5">
        <v>2016</v>
      </c>
    </row>
    <row r="6" spans="1:19" x14ac:dyDescent="0.25">
      <c r="B6" t="s">
        <v>145</v>
      </c>
      <c r="D6" t="s">
        <v>1670</v>
      </c>
      <c r="I6" t="s">
        <v>1713</v>
      </c>
    </row>
    <row r="7" spans="1:19" x14ac:dyDescent="0.25">
      <c r="D7" t="s">
        <v>1672</v>
      </c>
    </row>
    <row r="8" spans="1:19" x14ac:dyDescent="0.25">
      <c r="A8" s="123" t="s">
        <v>1714</v>
      </c>
      <c r="B8" s="123" t="s">
        <v>1715</v>
      </c>
      <c r="D8" t="s">
        <v>1716</v>
      </c>
    </row>
    <row r="9" spans="1:19" x14ac:dyDescent="0.25">
      <c r="A9" t="s">
        <v>306</v>
      </c>
      <c r="B9" t="s">
        <v>441</v>
      </c>
      <c r="E9" s="123" t="s">
        <v>1717</v>
      </c>
      <c r="F9" s="123" t="s">
        <v>1718</v>
      </c>
      <c r="G9" s="123" t="s">
        <v>1719</v>
      </c>
      <c r="H9" s="123" t="s">
        <v>1720</v>
      </c>
      <c r="I9" s="123" t="s">
        <v>1721</v>
      </c>
      <c r="J9" s="123" t="s">
        <v>1722</v>
      </c>
      <c r="K9" s="123" t="s">
        <v>1723</v>
      </c>
      <c r="L9" s="123" t="s">
        <v>1724</v>
      </c>
    </row>
    <row r="10" spans="1:19" x14ac:dyDescent="0.25">
      <c r="A10" t="s">
        <v>1725</v>
      </c>
      <c r="B10" t="s">
        <v>559</v>
      </c>
      <c r="E10" s="64" t="s">
        <v>1419</v>
      </c>
      <c r="F10" s="64" t="s">
        <v>1726</v>
      </c>
      <c r="G10" s="64" t="s">
        <v>1726</v>
      </c>
      <c r="H10" s="64" t="s">
        <v>1726</v>
      </c>
      <c r="I10" s="119" t="s">
        <v>1727</v>
      </c>
      <c r="J10" s="120" t="s">
        <v>1728</v>
      </c>
      <c r="K10" s="120" t="s">
        <v>1729</v>
      </c>
      <c r="L10" t="s">
        <v>1730</v>
      </c>
    </row>
    <row r="11" spans="1:19" x14ac:dyDescent="0.25">
      <c r="A11" t="s">
        <v>308</v>
      </c>
      <c r="B11" t="s">
        <v>489</v>
      </c>
      <c r="E11" s="64" t="s">
        <v>1731</v>
      </c>
      <c r="F11" s="64" t="s">
        <v>1732</v>
      </c>
      <c r="G11" s="64" t="s">
        <v>1732</v>
      </c>
      <c r="H11" s="64" t="s">
        <v>1732</v>
      </c>
      <c r="I11" s="118" t="s">
        <v>1733</v>
      </c>
      <c r="J11" s="120" t="s">
        <v>1734</v>
      </c>
      <c r="K11" s="120" t="s">
        <v>1735</v>
      </c>
      <c r="L11" t="s">
        <v>1736</v>
      </c>
    </row>
    <row r="12" spans="1:19" x14ac:dyDescent="0.25">
      <c r="A12" t="s">
        <v>759</v>
      </c>
      <c r="B12" t="s">
        <v>448</v>
      </c>
      <c r="E12" s="64" t="s">
        <v>32</v>
      </c>
      <c r="F12" t="s">
        <v>1706</v>
      </c>
      <c r="G12" t="s">
        <v>1706</v>
      </c>
      <c r="H12" t="s">
        <v>1706</v>
      </c>
      <c r="I12" s="118" t="s">
        <v>1737</v>
      </c>
      <c r="J12" t="s">
        <v>1738</v>
      </c>
      <c r="K12" s="120" t="s">
        <v>1739</v>
      </c>
      <c r="L12" t="s">
        <v>1706</v>
      </c>
    </row>
    <row r="13" spans="1:19" x14ac:dyDescent="0.25">
      <c r="I13" s="118" t="s">
        <v>1740</v>
      </c>
      <c r="J13" t="s">
        <v>1741</v>
      </c>
    </row>
    <row r="14" spans="1:19" x14ac:dyDescent="0.25">
      <c r="I14" s="118" t="s">
        <v>1742</v>
      </c>
      <c r="J14" t="s">
        <v>1743</v>
      </c>
    </row>
    <row r="15" spans="1:19" x14ac:dyDescent="0.25">
      <c r="I15" s="118" t="s">
        <v>1744</v>
      </c>
      <c r="J15" t="s">
        <v>1745</v>
      </c>
    </row>
    <row r="16" spans="1:19" x14ac:dyDescent="0.25">
      <c r="J16" t="s">
        <v>1746</v>
      </c>
    </row>
    <row r="17" spans="1:10" x14ac:dyDescent="0.25">
      <c r="J17" t="s">
        <v>1747</v>
      </c>
    </row>
    <row r="18" spans="1:10" x14ac:dyDescent="0.25">
      <c r="J18" t="s">
        <v>1748</v>
      </c>
    </row>
    <row r="20" spans="1:10" x14ac:dyDescent="0.25">
      <c r="A20" s="123" t="s">
        <v>1749</v>
      </c>
    </row>
    <row r="21" spans="1:10" x14ac:dyDescent="0.25">
      <c r="A21" t="s">
        <v>1750</v>
      </c>
    </row>
    <row r="22" spans="1:10" x14ac:dyDescent="0.25">
      <c r="A22" t="s">
        <v>1751</v>
      </c>
    </row>
    <row r="23" spans="1:10" x14ac:dyDescent="0.25">
      <c r="A23" t="s">
        <v>1752</v>
      </c>
    </row>
  </sheetData>
  <sheetProtection algorithmName="SHA-512" hashValue="ubDOkRc/Laog25977ZRgVlVnOqb5PuGxbz445yvFvFMw1UuOLfWD/56MqNRjZJtU50462JUo83KnH2KZGbfFlQ==" saltValue="qW5KwFr5/sxNzciMMqbkhg==" spinCount="100000" sheet="1" objects="1" scenarios="1"/>
  <protectedRanges>
    <protectedRange sqref="K10:K12" name="Notes"/>
  </protectedRange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R85"/>
  <sheetViews>
    <sheetView zoomScale="75" zoomScaleNormal="75" workbookViewId="0">
      <pane ySplit="3" topLeftCell="A4" activePane="bottomLeft" state="frozen"/>
      <selection pane="bottomLeft" activeCell="O1" sqref="O1:P1048576"/>
    </sheetView>
  </sheetViews>
  <sheetFormatPr defaultColWidth="20" defaultRowHeight="15.75" x14ac:dyDescent="0.25"/>
  <cols>
    <col min="1" max="1" width="0" style="13" hidden="1" customWidth="1"/>
    <col min="2" max="2" width="18.7109375" style="17" customWidth="1"/>
    <col min="3" max="3" width="71.42578125" style="17" customWidth="1"/>
    <col min="4" max="4" width="170.7109375" style="30" customWidth="1"/>
    <col min="5" max="5" width="15.7109375" style="22" customWidth="1"/>
    <col min="6" max="6" width="38.5703125" style="21" customWidth="1"/>
    <col min="7" max="7" width="16.7109375" style="23" customWidth="1"/>
    <col min="8" max="8" width="33.5703125" style="19" customWidth="1"/>
    <col min="9" max="12" width="17.28515625" style="20" customWidth="1"/>
    <col min="13" max="13" width="20.28515625" style="17" customWidth="1"/>
    <col min="14" max="14" width="68" style="20" customWidth="1"/>
    <col min="15" max="15" width="11.7109375" style="13" hidden="1" customWidth="1"/>
    <col min="16" max="16" width="14.28515625" style="16" hidden="1" customWidth="1"/>
    <col min="17" max="16384" width="20" style="13"/>
  </cols>
  <sheetData>
    <row r="1" spans="1:16" ht="68.849999999999994" customHeight="1" x14ac:dyDescent="0.25">
      <c r="A1" s="150" t="s">
        <v>308</v>
      </c>
      <c r="B1" s="170" t="str">
        <f>CustomerName&amp;" Microsoft 365 Onboarding Technical Checklist - Identity, Security and Client Readiness"</f>
        <v xml:space="preserve"> Microsoft 365 Onboarding Technical Checklist - Identity, Security and Client Readiness</v>
      </c>
      <c r="C1" s="171"/>
      <c r="D1" s="171"/>
      <c r="E1" s="171"/>
      <c r="F1" s="171"/>
      <c r="G1" s="171"/>
      <c r="H1" s="171"/>
      <c r="I1" s="76"/>
      <c r="J1" s="76"/>
      <c r="K1" s="76"/>
      <c r="L1" s="76"/>
      <c r="M1" s="76"/>
      <c r="N1" s="77"/>
    </row>
    <row r="2" spans="1:16" ht="40.5" x14ac:dyDescent="0.25">
      <c r="A2" s="147"/>
      <c r="B2" s="165" t="str">
        <f ca="1">IF(NOW()&gt;Expiration_Date,Guidance_Expiration&amp;" "&amp;TEXT(Expiration_Date,"MMM DD, YYYY"),"")</f>
        <v/>
      </c>
      <c r="C2" s="166"/>
      <c r="D2" s="166"/>
      <c r="E2" s="166"/>
      <c r="F2" s="166"/>
      <c r="G2" s="166"/>
      <c r="H2" s="166"/>
      <c r="I2" s="76"/>
      <c r="J2" s="76"/>
      <c r="K2" s="76"/>
      <c r="L2" s="76"/>
      <c r="M2" s="76"/>
      <c r="N2" s="77"/>
    </row>
    <row r="3" spans="1:16" s="14" customFormat="1" ht="34.5" x14ac:dyDescent="0.3">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25">
      <c r="A4" s="150"/>
      <c r="B4" s="83" t="s">
        <v>436</v>
      </c>
      <c r="C4" s="84" t="s">
        <v>437</v>
      </c>
      <c r="D4" s="85"/>
      <c r="E4" s="110"/>
      <c r="F4" s="89"/>
      <c r="G4" s="86"/>
      <c r="H4" s="87"/>
      <c r="I4" s="113" t="str">
        <f>IF(AND(COUNTIF(I5:I14,"Complete")&gt;=1,COUNTIF(I5:I14,"In Progress")=0,COUNTIF(I5:I14,"Not Started")=0),"Complete",IF(OR(COUNTIF(I5:I14,"In Progress")&gt;=1,COUNTIF(I5:I14,"Complete")&gt;=1),"In Progress",IF(COUNTIF(I5:I14,"Not Started")&gt;=1,"Not Started",IF(COUNTIF(I5:I14,"Complete")&gt;=1,"Complete","Info Only"))))</f>
        <v>Not Started</v>
      </c>
      <c r="J4" s="113"/>
      <c r="K4" s="113"/>
      <c r="L4" s="113"/>
      <c r="M4" s="88"/>
      <c r="N4" s="89"/>
      <c r="O4" s="82"/>
      <c r="P4" s="16"/>
    </row>
    <row r="5" spans="1:16" s="16" customFormat="1" ht="50.25" customHeight="1" x14ac:dyDescent="0.25">
      <c r="A5" s="150"/>
      <c r="B5" s="78" t="s">
        <v>438</v>
      </c>
      <c r="C5" s="51" t="s">
        <v>439</v>
      </c>
      <c r="D5" s="52" t="s">
        <v>440</v>
      </c>
      <c r="E5" s="79"/>
      <c r="F5" s="78"/>
      <c r="G5" s="80" t="s">
        <v>441</v>
      </c>
      <c r="H5" s="108" t="s">
        <v>442</v>
      </c>
      <c r="I5" s="78" t="s">
        <v>443</v>
      </c>
      <c r="J5" s="78"/>
      <c r="K5" s="78"/>
      <c r="L5" s="78"/>
      <c r="M5" s="114"/>
      <c r="N5" s="109"/>
    </row>
    <row r="6" spans="1:16" s="14" customFormat="1" ht="151.5" customHeight="1" x14ac:dyDescent="0.25">
      <c r="A6" s="150"/>
      <c r="B6" s="78" t="s">
        <v>444</v>
      </c>
      <c r="C6" s="51" t="s">
        <v>445</v>
      </c>
      <c r="D6" s="52" t="s">
        <v>446</v>
      </c>
      <c r="E6" s="79" t="s">
        <v>447</v>
      </c>
      <c r="F6" s="78"/>
      <c r="G6" s="80" t="s">
        <v>448</v>
      </c>
      <c r="H6" s="108"/>
      <c r="I6" s="78" t="s">
        <v>449</v>
      </c>
      <c r="J6" s="78"/>
      <c r="K6" s="78"/>
      <c r="L6" s="78"/>
      <c r="M6" s="114"/>
      <c r="N6" s="109"/>
      <c r="O6" s="16"/>
      <c r="P6" s="16"/>
    </row>
    <row r="7" spans="1:16" s="16" customFormat="1" ht="135" customHeight="1" x14ac:dyDescent="0.25">
      <c r="A7" s="150"/>
      <c r="B7" s="78" t="s">
        <v>450</v>
      </c>
      <c r="C7" s="51" t="s">
        <v>451</v>
      </c>
      <c r="D7" s="52" t="s">
        <v>452</v>
      </c>
      <c r="E7" s="79" t="s">
        <v>447</v>
      </c>
      <c r="F7" s="78"/>
      <c r="G7" s="80" t="s">
        <v>448</v>
      </c>
      <c r="H7" s="108"/>
      <c r="I7" s="78" t="s">
        <v>453</v>
      </c>
      <c r="J7" s="78"/>
      <c r="K7" s="78"/>
      <c r="L7" s="78"/>
      <c r="M7" s="114"/>
      <c r="N7" s="109"/>
    </row>
    <row r="8" spans="1:16" s="16" customFormat="1" ht="84" customHeight="1" x14ac:dyDescent="0.25">
      <c r="A8" s="150"/>
      <c r="B8" s="78" t="s">
        <v>454</v>
      </c>
      <c r="C8" s="51" t="s">
        <v>455</v>
      </c>
      <c r="D8" s="52" t="s">
        <v>456</v>
      </c>
      <c r="E8" s="79" t="s">
        <v>447</v>
      </c>
      <c r="F8" s="78"/>
      <c r="G8" s="80" t="s">
        <v>441</v>
      </c>
      <c r="H8" s="108" t="s">
        <v>457</v>
      </c>
      <c r="I8" s="78" t="s">
        <v>443</v>
      </c>
      <c r="J8" s="78"/>
      <c r="K8" s="78"/>
      <c r="L8" s="78"/>
      <c r="M8" s="114"/>
      <c r="N8" s="109"/>
    </row>
    <row r="9" spans="1:16" s="16" customFormat="1" ht="49.5" customHeight="1" x14ac:dyDescent="0.25">
      <c r="A9" s="150"/>
      <c r="B9" s="78" t="s">
        <v>458</v>
      </c>
      <c r="C9" s="51" t="s">
        <v>459</v>
      </c>
      <c r="D9" s="52" t="s">
        <v>460</v>
      </c>
      <c r="E9" s="79" t="s">
        <v>447</v>
      </c>
      <c r="F9" s="78"/>
      <c r="G9" s="80" t="s">
        <v>441</v>
      </c>
      <c r="H9" s="108" t="s">
        <v>461</v>
      </c>
      <c r="I9" s="78" t="s">
        <v>443</v>
      </c>
      <c r="J9" s="78"/>
      <c r="K9" s="78"/>
      <c r="L9" s="78"/>
      <c r="M9" s="114"/>
      <c r="N9" s="109"/>
    </row>
    <row r="10" spans="1:16" s="16" customFormat="1" ht="103.5" customHeight="1" x14ac:dyDescent="0.25">
      <c r="A10" s="150"/>
      <c r="B10" s="78" t="s">
        <v>462</v>
      </c>
      <c r="C10" s="51" t="s">
        <v>463</v>
      </c>
      <c r="D10" s="52" t="s">
        <v>464</v>
      </c>
      <c r="E10" s="79" t="s">
        <v>447</v>
      </c>
      <c r="F10" s="78" t="s">
        <v>465</v>
      </c>
      <c r="G10" s="80" t="s">
        <v>441</v>
      </c>
      <c r="H10" s="108" t="s">
        <v>461</v>
      </c>
      <c r="I10" s="78" t="s">
        <v>443</v>
      </c>
      <c r="J10" s="78"/>
      <c r="K10" s="78"/>
      <c r="L10" s="78"/>
      <c r="M10" s="114"/>
      <c r="N10" s="109"/>
    </row>
    <row r="11" spans="1:16" s="16" customFormat="1" ht="86.25" customHeight="1" x14ac:dyDescent="0.25">
      <c r="A11" s="150"/>
      <c r="B11" s="78" t="s">
        <v>466</v>
      </c>
      <c r="C11" s="51" t="s">
        <v>467</v>
      </c>
      <c r="D11" s="52" t="s">
        <v>468</v>
      </c>
      <c r="E11" s="79" t="s">
        <v>447</v>
      </c>
      <c r="F11" s="78" t="s">
        <v>465</v>
      </c>
      <c r="G11" s="80" t="s">
        <v>441</v>
      </c>
      <c r="H11" s="108" t="s">
        <v>461</v>
      </c>
      <c r="I11" s="78" t="s">
        <v>443</v>
      </c>
      <c r="J11" s="78"/>
      <c r="K11" s="78"/>
      <c r="L11" s="78"/>
      <c r="M11" s="114"/>
      <c r="N11" s="109"/>
    </row>
    <row r="12" spans="1:16" s="16" customFormat="1" ht="66.75" customHeight="1" x14ac:dyDescent="0.25">
      <c r="A12" s="150"/>
      <c r="B12" s="78" t="s">
        <v>469</v>
      </c>
      <c r="C12" s="51" t="s">
        <v>470</v>
      </c>
      <c r="D12" s="52" t="s">
        <v>471</v>
      </c>
      <c r="E12" s="79"/>
      <c r="F12" s="78"/>
      <c r="G12" s="80" t="s">
        <v>448</v>
      </c>
      <c r="H12" s="108" t="s">
        <v>461</v>
      </c>
      <c r="I12" s="78" t="s">
        <v>443</v>
      </c>
      <c r="J12" s="78"/>
      <c r="K12" s="78"/>
      <c r="L12" s="78"/>
      <c r="M12" s="114"/>
      <c r="N12" s="109"/>
    </row>
    <row r="13" spans="1:16" ht="63.75" customHeight="1" x14ac:dyDescent="0.25">
      <c r="A13" s="150"/>
      <c r="B13" s="78" t="s">
        <v>472</v>
      </c>
      <c r="C13" s="51" t="s">
        <v>473</v>
      </c>
      <c r="D13" s="52" t="s">
        <v>474</v>
      </c>
      <c r="E13" s="79" t="s">
        <v>447</v>
      </c>
      <c r="F13" s="78"/>
      <c r="G13" s="80" t="s">
        <v>448</v>
      </c>
      <c r="H13" s="108"/>
      <c r="I13" s="78" t="s">
        <v>449</v>
      </c>
      <c r="J13" s="78"/>
      <c r="K13" s="78"/>
      <c r="L13" s="78"/>
      <c r="M13" s="114"/>
      <c r="N13" s="109"/>
      <c r="O13" s="16"/>
    </row>
    <row r="14" spans="1:16" ht="47.25" customHeight="1" x14ac:dyDescent="0.25">
      <c r="A14" s="150"/>
      <c r="B14" s="78" t="s">
        <v>475</v>
      </c>
      <c r="C14" s="51" t="s">
        <v>476</v>
      </c>
      <c r="D14" s="52" t="s">
        <v>477</v>
      </c>
      <c r="E14" s="79" t="s">
        <v>447</v>
      </c>
      <c r="F14" s="78"/>
      <c r="G14" s="80" t="s">
        <v>448</v>
      </c>
      <c r="H14" s="108"/>
      <c r="I14" s="78" t="s">
        <v>449</v>
      </c>
      <c r="J14" s="78"/>
      <c r="K14" s="78"/>
      <c r="L14" s="78"/>
      <c r="M14" s="114"/>
      <c r="N14" s="109"/>
      <c r="O14" s="16"/>
    </row>
    <row r="15" spans="1:16" s="15" customFormat="1" ht="48" customHeight="1" x14ac:dyDescent="0.25">
      <c r="A15" s="150"/>
      <c r="B15" s="83" t="s">
        <v>478</v>
      </c>
      <c r="C15" s="84" t="s">
        <v>479</v>
      </c>
      <c r="D15" s="85"/>
      <c r="E15" s="110"/>
      <c r="F15" s="89"/>
      <c r="G15" s="86"/>
      <c r="H15" s="87"/>
      <c r="I15" s="113" t="str">
        <f>IF(AND(COUNTIF(I16:I17,"Complete")&gt;=1,COUNTIF(I16:I17,"In Progress")=0,COUNTIF(I16:I17,"Not Started")=0),"Complete",IF(OR(COUNTIF(I16:I17,"In Progress")&gt;=1,COUNTIF(I16:I17,"Complete")&gt;=1),"In Progress",IF(COUNTIF(I16:I17,"Not Started")&gt;=1,"Not Started",IF(COUNTIF(I16:I17,"Complete")&gt;=1,"Complete","Info Only"))))</f>
        <v>Not Started</v>
      </c>
      <c r="J15" s="113"/>
      <c r="K15" s="113"/>
      <c r="L15" s="113"/>
      <c r="M15" s="88"/>
      <c r="N15" s="89"/>
      <c r="O15" s="16"/>
      <c r="P15" s="16"/>
    </row>
    <row r="16" spans="1:16" s="16" customFormat="1" ht="119.25" customHeight="1" x14ac:dyDescent="0.25">
      <c r="A16" s="150"/>
      <c r="B16" s="78" t="s">
        <v>76</v>
      </c>
      <c r="C16" s="51" t="s">
        <v>480</v>
      </c>
      <c r="D16" s="52" t="s">
        <v>481</v>
      </c>
      <c r="E16" s="79" t="s">
        <v>447</v>
      </c>
      <c r="F16" s="78"/>
      <c r="G16" s="80" t="s">
        <v>441</v>
      </c>
      <c r="H16" s="108" t="s">
        <v>482</v>
      </c>
      <c r="I16" s="78" t="s">
        <v>443</v>
      </c>
      <c r="J16" s="78"/>
      <c r="K16" s="78"/>
      <c r="L16" s="78"/>
      <c r="M16" s="114"/>
      <c r="N16" s="109"/>
    </row>
    <row r="17" spans="1:16" ht="51.75" x14ac:dyDescent="0.25">
      <c r="A17" s="150"/>
      <c r="B17" s="78" t="s">
        <v>483</v>
      </c>
      <c r="C17" s="51" t="s">
        <v>484</v>
      </c>
      <c r="D17" s="52" t="s">
        <v>485</v>
      </c>
      <c r="E17" s="79" t="s">
        <v>447</v>
      </c>
      <c r="F17" s="78"/>
      <c r="G17" s="80" t="s">
        <v>441</v>
      </c>
      <c r="H17" s="108" t="s">
        <v>482</v>
      </c>
      <c r="I17" s="78" t="s">
        <v>443</v>
      </c>
      <c r="J17" s="78"/>
      <c r="K17" s="78"/>
      <c r="L17" s="78"/>
      <c r="M17" s="114"/>
      <c r="N17" s="109"/>
      <c r="O17" s="16"/>
    </row>
    <row r="18" spans="1:16" ht="53.25" customHeight="1" x14ac:dyDescent="0.25">
      <c r="A18" s="150"/>
      <c r="B18" s="78" t="s">
        <v>486</v>
      </c>
      <c r="C18" s="51" t="s">
        <v>487</v>
      </c>
      <c r="D18" s="52" t="s">
        <v>488</v>
      </c>
      <c r="E18" s="79" t="s">
        <v>447</v>
      </c>
      <c r="F18" s="78"/>
      <c r="G18" s="80" t="s">
        <v>489</v>
      </c>
      <c r="H18" s="108" t="s">
        <v>490</v>
      </c>
      <c r="I18" s="78" t="s">
        <v>443</v>
      </c>
      <c r="J18" s="78"/>
      <c r="K18" s="78"/>
      <c r="L18" s="78"/>
      <c r="M18" s="114"/>
      <c r="N18" s="109"/>
      <c r="O18" s="16"/>
    </row>
    <row r="19" spans="1:16" ht="76.5" customHeight="1" x14ac:dyDescent="0.25">
      <c r="A19" s="150"/>
      <c r="B19" s="78" t="s">
        <v>491</v>
      </c>
      <c r="C19" s="51" t="s">
        <v>492</v>
      </c>
      <c r="D19" s="52" t="s">
        <v>493</v>
      </c>
      <c r="E19" s="79" t="s">
        <v>447</v>
      </c>
      <c r="F19" s="78"/>
      <c r="G19" s="80" t="s">
        <v>489</v>
      </c>
      <c r="H19" s="108" t="s">
        <v>490</v>
      </c>
      <c r="I19" s="78" t="s">
        <v>443</v>
      </c>
      <c r="J19" s="78"/>
      <c r="K19" s="78"/>
      <c r="L19" s="78"/>
      <c r="M19" s="114"/>
      <c r="N19" s="109"/>
      <c r="O19" s="16"/>
    </row>
    <row r="20" spans="1:16" ht="40.5" customHeight="1" x14ac:dyDescent="0.25">
      <c r="A20" s="150"/>
      <c r="B20" s="78" t="s">
        <v>494</v>
      </c>
      <c r="C20" s="51" t="s">
        <v>1840</v>
      </c>
      <c r="D20" s="52" t="s">
        <v>1841</v>
      </c>
      <c r="E20" s="79" t="s">
        <v>447</v>
      </c>
      <c r="F20" s="78"/>
      <c r="G20" s="80" t="s">
        <v>448</v>
      </c>
      <c r="H20" s="108" t="s">
        <v>461</v>
      </c>
      <c r="I20" s="78" t="s">
        <v>443</v>
      </c>
      <c r="J20" s="78"/>
      <c r="K20" s="78"/>
      <c r="L20" s="78"/>
      <c r="M20" s="114"/>
      <c r="N20" s="109"/>
      <c r="O20" s="16"/>
    </row>
    <row r="21" spans="1:16" ht="105.75" customHeight="1" x14ac:dyDescent="0.25">
      <c r="A21" s="150"/>
      <c r="B21" s="78" t="s">
        <v>495</v>
      </c>
      <c r="C21" s="51" t="s">
        <v>496</v>
      </c>
      <c r="D21" s="52" t="s">
        <v>497</v>
      </c>
      <c r="E21" s="79" t="s">
        <v>447</v>
      </c>
      <c r="F21" s="78"/>
      <c r="G21" s="80" t="s">
        <v>448</v>
      </c>
      <c r="H21" s="108" t="s">
        <v>461</v>
      </c>
      <c r="I21" s="78" t="s">
        <v>443</v>
      </c>
      <c r="J21" s="78"/>
      <c r="K21" s="78"/>
      <c r="L21" s="78"/>
      <c r="M21" s="114"/>
      <c r="N21" s="109"/>
      <c r="O21" s="16"/>
    </row>
    <row r="22" spans="1:16" s="15" customFormat="1" ht="48" customHeight="1" x14ac:dyDescent="0.25">
      <c r="A22" s="150"/>
      <c r="B22" s="83" t="s">
        <v>498</v>
      </c>
      <c r="C22" s="84" t="s">
        <v>499</v>
      </c>
      <c r="D22" s="85"/>
      <c r="E22" s="110"/>
      <c r="F22" s="89"/>
      <c r="G22" s="86"/>
      <c r="H22" s="87"/>
      <c r="I22" s="113" t="str">
        <f>IF(AND(COUNTIF(I23:I26,"Complete")&gt;=1,COUNTIF(I23:I26,"In Progress")=0,COUNTIF(I23:I26,"Not Started")=0),"Complete",IF(OR(COUNTIF(I23:I26,"In Progress")&gt;=1,COUNTIF(I23:I26,"Complete")&gt;=1),"In Progress",IF(COUNTIF(I23:I26,"Not Started")&gt;=1,"Not Started",IF(COUNTIF(I23:I26,"Complete")&gt;=1,"Complete","Info Only"))))</f>
        <v>Not Started</v>
      </c>
      <c r="J22" s="113"/>
      <c r="K22" s="113"/>
      <c r="L22" s="113"/>
      <c r="M22" s="88"/>
      <c r="N22" s="89"/>
      <c r="O22" s="16"/>
      <c r="P22" s="16"/>
    </row>
    <row r="23" spans="1:16" s="16" customFormat="1" ht="99" customHeight="1" x14ac:dyDescent="0.25">
      <c r="A23" s="150"/>
      <c r="B23" s="78" t="s">
        <v>500</v>
      </c>
      <c r="C23" s="51" t="s">
        <v>501</v>
      </c>
      <c r="D23" s="52" t="s">
        <v>502</v>
      </c>
      <c r="E23" s="79" t="s">
        <v>447</v>
      </c>
      <c r="F23" s="78"/>
      <c r="G23" s="80" t="s">
        <v>441</v>
      </c>
      <c r="H23" s="108" t="s">
        <v>503</v>
      </c>
      <c r="I23" s="78" t="s">
        <v>443</v>
      </c>
      <c r="J23" s="78"/>
      <c r="K23" s="78"/>
      <c r="L23" s="78"/>
      <c r="M23" s="114"/>
      <c r="N23" s="109"/>
    </row>
    <row r="24" spans="1:16" s="16" customFormat="1" ht="123" customHeight="1" x14ac:dyDescent="0.25">
      <c r="A24" s="150"/>
      <c r="B24" s="78" t="s">
        <v>51</v>
      </c>
      <c r="C24" s="51" t="s">
        <v>504</v>
      </c>
      <c r="D24" s="52" t="s">
        <v>505</v>
      </c>
      <c r="E24" s="79" t="s">
        <v>447</v>
      </c>
      <c r="F24" s="78"/>
      <c r="G24" s="80" t="s">
        <v>448</v>
      </c>
      <c r="H24" s="108"/>
      <c r="I24" s="78" t="s">
        <v>449</v>
      </c>
      <c r="J24" s="78"/>
      <c r="K24" s="78"/>
      <c r="L24" s="78"/>
      <c r="M24" s="114"/>
      <c r="N24" s="109"/>
    </row>
    <row r="25" spans="1:16" s="16" customFormat="1" ht="67.5" customHeight="1" x14ac:dyDescent="0.25">
      <c r="A25" s="150"/>
      <c r="B25" s="78" t="s">
        <v>506</v>
      </c>
      <c r="C25" s="51" t="s">
        <v>507</v>
      </c>
      <c r="D25" s="52" t="s">
        <v>508</v>
      </c>
      <c r="E25" s="79" t="s">
        <v>447</v>
      </c>
      <c r="F25" s="78"/>
      <c r="G25" s="80" t="s">
        <v>448</v>
      </c>
      <c r="H25" s="108"/>
      <c r="I25" s="78" t="s">
        <v>449</v>
      </c>
      <c r="J25" s="78"/>
      <c r="K25" s="78"/>
      <c r="L25" s="78"/>
      <c r="M25" s="114"/>
      <c r="N25" s="109"/>
    </row>
    <row r="26" spans="1:16" s="16" customFormat="1" ht="104.25" customHeight="1" x14ac:dyDescent="0.25">
      <c r="A26" s="150"/>
      <c r="B26" s="78" t="s">
        <v>68</v>
      </c>
      <c r="C26" s="51" t="s">
        <v>509</v>
      </c>
      <c r="D26" s="52" t="s">
        <v>510</v>
      </c>
      <c r="E26" s="79" t="s">
        <v>447</v>
      </c>
      <c r="F26" s="78"/>
      <c r="G26" s="80" t="s">
        <v>441</v>
      </c>
      <c r="H26" s="108" t="s">
        <v>503</v>
      </c>
      <c r="I26" s="78" t="s">
        <v>443</v>
      </c>
      <c r="J26" s="78"/>
      <c r="K26" s="78"/>
      <c r="L26" s="78"/>
      <c r="M26" s="114"/>
      <c r="N26" s="109"/>
    </row>
    <row r="27" spans="1:16" s="15" customFormat="1" ht="48" customHeight="1" x14ac:dyDescent="0.25">
      <c r="A27" s="150"/>
      <c r="B27" s="83" t="s">
        <v>511</v>
      </c>
      <c r="C27" s="84" t="s">
        <v>113</v>
      </c>
      <c r="D27" s="85"/>
      <c r="E27" s="110"/>
      <c r="F27" s="89"/>
      <c r="G27" s="86"/>
      <c r="H27" s="87"/>
      <c r="I27" s="113" t="str">
        <f>IF(AND(COUNTIF(I28:I47,"Complete")&gt;=1,COUNTIF(I28:I47,"In Progress")=0,COUNTIF(I28:I47,"Not Started")=0),"Complete",IF(OR(COUNTIF(I28:I47,"In Progress")&gt;=1,COUNTIF(I28:I47,"Complete")&gt;=1),"In Progress",IF(COUNTIF(I28:I47,"Not Started")&gt;=1,"Not Started",IF(COUNTIF(I28:I47,"Complete")&gt;=1,"Complete","Info Only"))))</f>
        <v>Not Started</v>
      </c>
      <c r="J27" s="113"/>
      <c r="K27" s="113"/>
      <c r="L27" s="113"/>
      <c r="M27" s="88"/>
      <c r="N27" s="89"/>
      <c r="O27" s="82"/>
      <c r="P27" s="16"/>
    </row>
    <row r="28" spans="1:16" s="16" customFormat="1" ht="73.5" customHeight="1" x14ac:dyDescent="0.25">
      <c r="A28" s="150"/>
      <c r="B28" s="78" t="s">
        <v>512</v>
      </c>
      <c r="C28" s="51" t="s">
        <v>513</v>
      </c>
      <c r="D28" s="52" t="s">
        <v>514</v>
      </c>
      <c r="E28" s="79" t="s">
        <v>447</v>
      </c>
      <c r="F28" s="78"/>
      <c r="G28" s="80" t="s">
        <v>489</v>
      </c>
      <c r="H28" s="108" t="s">
        <v>515</v>
      </c>
      <c r="I28" s="78" t="s">
        <v>443</v>
      </c>
      <c r="J28" s="78"/>
      <c r="K28" s="78"/>
      <c r="L28" s="78"/>
      <c r="M28" s="114"/>
      <c r="N28" s="109"/>
      <c r="O28" s="16" t="b">
        <f t="shared" ref="O28:O42" si="0">IF(COUNTIF(ResponseCodeList,B28)&gt;0,FALSE,TRUE)</f>
        <v>1</v>
      </c>
    </row>
    <row r="29" spans="1:16" s="16" customFormat="1" ht="73.5" customHeight="1" x14ac:dyDescent="0.25">
      <c r="A29" s="150"/>
      <c r="B29" s="78" t="s">
        <v>516</v>
      </c>
      <c r="C29" s="51" t="s">
        <v>517</v>
      </c>
      <c r="D29" s="52" t="s">
        <v>518</v>
      </c>
      <c r="E29" s="79" t="s">
        <v>447</v>
      </c>
      <c r="F29" s="78"/>
      <c r="G29" s="80" t="s">
        <v>441</v>
      </c>
      <c r="H29" s="108" t="s">
        <v>519</v>
      </c>
      <c r="I29" s="78" t="s">
        <v>443</v>
      </c>
      <c r="J29" s="78"/>
      <c r="K29" s="78"/>
      <c r="L29" s="78"/>
      <c r="M29" s="114"/>
      <c r="N29" s="109"/>
      <c r="O29" s="16" t="b">
        <f t="shared" si="0"/>
        <v>0</v>
      </c>
    </row>
    <row r="30" spans="1:16" s="16" customFormat="1" ht="99" customHeight="1" x14ac:dyDescent="0.25">
      <c r="A30" s="150"/>
      <c r="B30" s="78" t="s">
        <v>137</v>
      </c>
      <c r="C30" s="51" t="s">
        <v>520</v>
      </c>
      <c r="D30" s="52" t="s">
        <v>521</v>
      </c>
      <c r="E30" s="79" t="s">
        <v>447</v>
      </c>
      <c r="F30" s="78"/>
      <c r="G30" s="80" t="s">
        <v>441</v>
      </c>
      <c r="H30" s="108" t="s">
        <v>519</v>
      </c>
      <c r="I30" s="78" t="s">
        <v>443</v>
      </c>
      <c r="J30" s="78"/>
      <c r="K30" s="78"/>
      <c r="L30" s="78"/>
      <c r="M30" s="114"/>
      <c r="N30" s="109"/>
      <c r="O30" s="16" t="b">
        <f t="shared" si="0"/>
        <v>0</v>
      </c>
    </row>
    <row r="31" spans="1:16" s="11" customFormat="1" ht="45.75" customHeight="1" x14ac:dyDescent="0.25">
      <c r="A31" s="150"/>
      <c r="B31" s="78" t="s">
        <v>522</v>
      </c>
      <c r="C31" s="51" t="s">
        <v>523</v>
      </c>
      <c r="D31" s="52" t="s">
        <v>524</v>
      </c>
      <c r="E31" s="79" t="s">
        <v>447</v>
      </c>
      <c r="F31" s="78"/>
      <c r="G31" s="80" t="s">
        <v>448</v>
      </c>
      <c r="H31" s="108"/>
      <c r="I31" s="78" t="s">
        <v>449</v>
      </c>
      <c r="J31" s="78"/>
      <c r="K31" s="78"/>
      <c r="L31" s="78"/>
      <c r="M31" s="114"/>
      <c r="N31" s="109"/>
      <c r="O31" s="16" t="b">
        <f t="shared" si="0"/>
        <v>1</v>
      </c>
      <c r="P31" s="16"/>
    </row>
    <row r="32" spans="1:16" s="11" customFormat="1" ht="85.5" customHeight="1" x14ac:dyDescent="0.25">
      <c r="A32" s="150"/>
      <c r="B32" s="78" t="s">
        <v>525</v>
      </c>
      <c r="C32" s="51" t="s">
        <v>526</v>
      </c>
      <c r="D32" s="52" t="s">
        <v>527</v>
      </c>
      <c r="E32" s="79" t="s">
        <v>447</v>
      </c>
      <c r="F32" s="78"/>
      <c r="G32" s="80" t="s">
        <v>441</v>
      </c>
      <c r="H32" s="108" t="s">
        <v>519</v>
      </c>
      <c r="I32" s="78" t="s">
        <v>443</v>
      </c>
      <c r="J32" s="78"/>
      <c r="K32" s="78"/>
      <c r="L32" s="78"/>
      <c r="M32" s="114"/>
      <c r="N32" s="109"/>
      <c r="O32" s="16" t="b">
        <f t="shared" si="0"/>
        <v>1</v>
      </c>
      <c r="P32" s="16"/>
    </row>
    <row r="33" spans="1:18" s="16" customFormat="1" ht="69" customHeight="1" x14ac:dyDescent="0.25">
      <c r="A33" s="150"/>
      <c r="B33" s="78" t="s">
        <v>516</v>
      </c>
      <c r="C33" s="51" t="s">
        <v>528</v>
      </c>
      <c r="D33" s="52" t="s">
        <v>529</v>
      </c>
      <c r="E33" s="79" t="s">
        <v>447</v>
      </c>
      <c r="F33" s="78"/>
      <c r="G33" s="80" t="s">
        <v>448</v>
      </c>
      <c r="H33" s="108"/>
      <c r="I33" s="78" t="s">
        <v>449</v>
      </c>
      <c r="J33" s="78"/>
      <c r="K33" s="78"/>
      <c r="L33" s="78"/>
      <c r="M33" s="114"/>
      <c r="N33" s="109"/>
      <c r="O33" s="16" t="b">
        <f t="shared" si="0"/>
        <v>0</v>
      </c>
    </row>
    <row r="34" spans="1:18" s="16" customFormat="1" ht="100.5" customHeight="1" x14ac:dyDescent="0.25">
      <c r="A34" s="150"/>
      <c r="B34" s="78" t="s">
        <v>530</v>
      </c>
      <c r="C34" s="51" t="s">
        <v>531</v>
      </c>
      <c r="D34" s="52" t="s">
        <v>532</v>
      </c>
      <c r="E34" s="79" t="s">
        <v>447</v>
      </c>
      <c r="F34" s="78"/>
      <c r="G34" s="80" t="s">
        <v>448</v>
      </c>
      <c r="H34" s="108"/>
      <c r="I34" s="78" t="s">
        <v>449</v>
      </c>
      <c r="J34" s="78"/>
      <c r="K34" s="78"/>
      <c r="L34" s="78"/>
      <c r="M34" s="114"/>
      <c r="N34" s="109"/>
      <c r="O34" s="16" t="b">
        <f t="shared" si="0"/>
        <v>1</v>
      </c>
    </row>
    <row r="35" spans="1:18" s="16" customFormat="1" ht="130.5" customHeight="1" x14ac:dyDescent="0.25">
      <c r="A35" s="150"/>
      <c r="B35" s="78" t="s">
        <v>140</v>
      </c>
      <c r="C35" s="51" t="s">
        <v>533</v>
      </c>
      <c r="D35" s="52" t="s">
        <v>534</v>
      </c>
      <c r="E35" s="79" t="s">
        <v>447</v>
      </c>
      <c r="F35" s="78" t="s">
        <v>535</v>
      </c>
      <c r="G35" s="80" t="s">
        <v>441</v>
      </c>
      <c r="H35" s="108" t="s">
        <v>519</v>
      </c>
      <c r="I35" s="78" t="s">
        <v>443</v>
      </c>
      <c r="J35" s="78"/>
      <c r="K35" s="78"/>
      <c r="L35" s="78"/>
      <c r="M35" s="114"/>
      <c r="N35" s="109"/>
      <c r="O35" s="16" t="b">
        <f t="shared" si="0"/>
        <v>0</v>
      </c>
    </row>
    <row r="36" spans="1:18" s="25" customFormat="1" ht="293.25" x14ac:dyDescent="0.25">
      <c r="A36" s="150"/>
      <c r="B36" s="78" t="s">
        <v>130</v>
      </c>
      <c r="C36" s="51" t="s">
        <v>536</v>
      </c>
      <c r="D36" s="52" t="s">
        <v>537</v>
      </c>
      <c r="E36" s="79" t="s">
        <v>447</v>
      </c>
      <c r="F36" s="78" t="s">
        <v>539</v>
      </c>
      <c r="G36" s="80" t="s">
        <v>441</v>
      </c>
      <c r="H36" s="108" t="s">
        <v>538</v>
      </c>
      <c r="I36" s="78" t="s">
        <v>443</v>
      </c>
      <c r="J36" s="78"/>
      <c r="K36" s="78"/>
      <c r="L36" s="78"/>
      <c r="M36" s="114"/>
      <c r="N36" s="109"/>
      <c r="O36" s="16" t="b">
        <f t="shared" si="0"/>
        <v>0</v>
      </c>
      <c r="P36" s="16"/>
    </row>
    <row r="37" spans="1:18" s="27" customFormat="1" ht="48.75" customHeight="1" x14ac:dyDescent="0.25">
      <c r="A37" s="150"/>
      <c r="B37" s="78" t="s">
        <v>130</v>
      </c>
      <c r="C37" s="51" t="s">
        <v>540</v>
      </c>
      <c r="D37" s="52" t="s">
        <v>541</v>
      </c>
      <c r="E37" s="79" t="s">
        <v>447</v>
      </c>
      <c r="F37" s="78" t="s">
        <v>130</v>
      </c>
      <c r="G37" s="80" t="s">
        <v>441</v>
      </c>
      <c r="H37" s="108" t="s">
        <v>538</v>
      </c>
      <c r="I37" s="78" t="s">
        <v>443</v>
      </c>
      <c r="J37" s="78"/>
      <c r="K37" s="78"/>
      <c r="L37" s="78"/>
      <c r="M37" s="114"/>
      <c r="N37" s="109"/>
      <c r="O37" s="16" t="b">
        <f t="shared" si="0"/>
        <v>0</v>
      </c>
      <c r="P37" s="16"/>
      <c r="Q37" s="16"/>
      <c r="R37" s="16"/>
    </row>
    <row r="38" spans="1:18" s="26" customFormat="1" ht="189.75" customHeight="1" x14ac:dyDescent="0.25">
      <c r="A38" s="150"/>
      <c r="B38" s="78" t="s">
        <v>542</v>
      </c>
      <c r="C38" s="51" t="s">
        <v>543</v>
      </c>
      <c r="D38" s="52" t="s">
        <v>544</v>
      </c>
      <c r="E38" s="79" t="s">
        <v>447</v>
      </c>
      <c r="F38" s="78" t="s">
        <v>546</v>
      </c>
      <c r="G38" s="80" t="s">
        <v>489</v>
      </c>
      <c r="H38" s="108" t="s">
        <v>545</v>
      </c>
      <c r="I38" s="78" t="s">
        <v>443</v>
      </c>
      <c r="J38" s="78"/>
      <c r="K38" s="78"/>
      <c r="L38" s="78"/>
      <c r="M38" s="114"/>
      <c r="N38" s="109"/>
      <c r="O38" s="16" t="b">
        <f t="shared" si="0"/>
        <v>1</v>
      </c>
      <c r="P38" s="16"/>
      <c r="Q38" s="11"/>
      <c r="R38" s="16"/>
    </row>
    <row r="39" spans="1:18" s="26" customFormat="1" ht="96.75" customHeight="1" x14ac:dyDescent="0.25">
      <c r="A39" s="150"/>
      <c r="B39" s="78" t="s">
        <v>1828</v>
      </c>
      <c r="C39" s="51" t="s">
        <v>1844</v>
      </c>
      <c r="D39" s="52" t="s">
        <v>1842</v>
      </c>
      <c r="E39" s="79" t="s">
        <v>447</v>
      </c>
      <c r="F39" s="78"/>
      <c r="G39" s="80" t="s">
        <v>441</v>
      </c>
      <c r="H39" s="108" t="s">
        <v>461</v>
      </c>
      <c r="I39" s="78" t="s">
        <v>443</v>
      </c>
      <c r="J39" s="78"/>
      <c r="K39" s="78"/>
      <c r="L39" s="78"/>
      <c r="M39" s="114"/>
      <c r="N39" s="109"/>
      <c r="O39" s="16"/>
      <c r="P39" s="16"/>
      <c r="Q39" s="11"/>
      <c r="R39" s="16"/>
    </row>
    <row r="40" spans="1:18" s="26" customFormat="1" ht="81" customHeight="1" x14ac:dyDescent="0.25">
      <c r="A40" s="150"/>
      <c r="B40" s="78" t="s">
        <v>547</v>
      </c>
      <c r="C40" s="51" t="s">
        <v>1843</v>
      </c>
      <c r="D40" s="52" t="s">
        <v>1845</v>
      </c>
      <c r="E40" s="79" t="s">
        <v>447</v>
      </c>
      <c r="F40" s="78"/>
      <c r="G40" s="80" t="s">
        <v>489</v>
      </c>
      <c r="H40" s="108" t="s">
        <v>461</v>
      </c>
      <c r="I40" s="78" t="s">
        <v>449</v>
      </c>
      <c r="J40" s="78"/>
      <c r="K40" s="78"/>
      <c r="L40" s="78"/>
      <c r="M40" s="114"/>
      <c r="N40" s="109"/>
      <c r="O40" s="16"/>
      <c r="P40" s="16" t="b">
        <f>IF(OR(AuthenticationPlan=IsPassThrough,AuthenticationPlan=IsPasswordSync),FALSE,TRUE)</f>
        <v>1</v>
      </c>
      <c r="Q40" s="16"/>
      <c r="R40" s="16"/>
    </row>
    <row r="41" spans="1:18" s="26" customFormat="1" ht="81.75" customHeight="1" x14ac:dyDescent="0.25">
      <c r="A41" s="150"/>
      <c r="B41" s="78" t="s">
        <v>548</v>
      </c>
      <c r="C41" s="51" t="s">
        <v>549</v>
      </c>
      <c r="D41" s="52" t="s">
        <v>1846</v>
      </c>
      <c r="E41" s="79" t="s">
        <v>447</v>
      </c>
      <c r="F41" s="78"/>
      <c r="G41" s="80" t="s">
        <v>489</v>
      </c>
      <c r="H41" s="108" t="s">
        <v>461</v>
      </c>
      <c r="I41" s="78" t="s">
        <v>449</v>
      </c>
      <c r="J41" s="78"/>
      <c r="K41" s="78"/>
      <c r="L41" s="78"/>
      <c r="M41" s="114"/>
      <c r="N41" s="109"/>
      <c r="O41" s="16" t="b">
        <f t="shared" si="0"/>
        <v>1</v>
      </c>
      <c r="P41" s="16"/>
      <c r="Q41" s="16"/>
    </row>
    <row r="42" spans="1:18" s="11" customFormat="1" ht="84" customHeight="1" x14ac:dyDescent="0.25">
      <c r="A42" s="150"/>
      <c r="B42" s="78" t="s">
        <v>550</v>
      </c>
      <c r="C42" s="51" t="s">
        <v>551</v>
      </c>
      <c r="D42" s="52" t="s">
        <v>552</v>
      </c>
      <c r="E42" s="79" t="s">
        <v>447</v>
      </c>
      <c r="F42" s="78"/>
      <c r="G42" s="80" t="s">
        <v>448</v>
      </c>
      <c r="H42" s="108"/>
      <c r="I42" s="78" t="s">
        <v>449</v>
      </c>
      <c r="J42" s="78"/>
      <c r="K42" s="78"/>
      <c r="L42" s="78"/>
      <c r="M42" s="114"/>
      <c r="N42" s="109"/>
      <c r="O42" s="16" t="b">
        <f t="shared" si="0"/>
        <v>1</v>
      </c>
      <c r="P42" s="16"/>
    </row>
    <row r="43" spans="1:18" s="11" customFormat="1" ht="63" customHeight="1" x14ac:dyDescent="0.25">
      <c r="A43" s="150"/>
      <c r="B43" s="78" t="s">
        <v>553</v>
      </c>
      <c r="C43" s="51" t="s">
        <v>554</v>
      </c>
      <c r="D43" s="52" t="s">
        <v>555</v>
      </c>
      <c r="E43" s="79" t="s">
        <v>447</v>
      </c>
      <c r="F43" s="78"/>
      <c r="G43" s="80" t="s">
        <v>448</v>
      </c>
      <c r="H43" s="108"/>
      <c r="I43" s="78" t="s">
        <v>449</v>
      </c>
      <c r="J43" s="78"/>
      <c r="K43" s="78"/>
      <c r="L43" s="78"/>
      <c r="M43" s="114"/>
      <c r="N43" s="109"/>
      <c r="O43" s="16"/>
      <c r="P43" s="16"/>
    </row>
    <row r="44" spans="1:18" s="26" customFormat="1" ht="86.25" customHeight="1" x14ac:dyDescent="0.25">
      <c r="A44" s="150"/>
      <c r="B44" s="78" t="s">
        <v>556</v>
      </c>
      <c r="C44" s="51" t="s">
        <v>557</v>
      </c>
      <c r="D44" s="52" t="s">
        <v>558</v>
      </c>
      <c r="E44" s="79" t="s">
        <v>447</v>
      </c>
      <c r="F44" s="78" t="s">
        <v>560</v>
      </c>
      <c r="G44" s="80" t="s">
        <v>559</v>
      </c>
      <c r="H44" s="108" t="s">
        <v>461</v>
      </c>
      <c r="I44" s="78" t="s">
        <v>443</v>
      </c>
      <c r="J44" s="78"/>
      <c r="K44" s="78"/>
      <c r="L44" s="78"/>
      <c r="M44" s="114"/>
      <c r="N44" s="109"/>
      <c r="O44" s="16" t="b">
        <f>IF(COUNTIF(ResponseCodeList,B44)&gt;0,FALSE,TRUE)</f>
        <v>1</v>
      </c>
      <c r="P44" s="16"/>
    </row>
    <row r="45" spans="1:18" s="144" customFormat="1" ht="86.25" customHeight="1" x14ac:dyDescent="0.25">
      <c r="A45" s="150"/>
      <c r="B45" s="78" t="s">
        <v>561</v>
      </c>
      <c r="C45" s="51" t="s">
        <v>562</v>
      </c>
      <c r="D45" s="52" t="s">
        <v>563</v>
      </c>
      <c r="E45" s="79" t="s">
        <v>447</v>
      </c>
      <c r="F45" s="78"/>
      <c r="G45" s="80" t="s">
        <v>448</v>
      </c>
      <c r="H45" s="108" t="s">
        <v>461</v>
      </c>
      <c r="I45" s="78" t="s">
        <v>443</v>
      </c>
      <c r="J45" s="78"/>
      <c r="K45" s="78"/>
      <c r="L45" s="78"/>
      <c r="M45" s="114"/>
      <c r="N45" s="109"/>
      <c r="O45" s="16" t="b">
        <f>IF(COUNTIF(ResponseCodeList,"EXOGEO")&gt;0,FALSE,TRUE)</f>
        <v>1</v>
      </c>
      <c r="P45" s="16"/>
    </row>
    <row r="46" spans="1:18" s="144" customFormat="1" ht="109.5" customHeight="1" x14ac:dyDescent="0.25">
      <c r="A46" s="150"/>
      <c r="B46" s="78" t="s">
        <v>564</v>
      </c>
      <c r="C46" s="51" t="s">
        <v>565</v>
      </c>
      <c r="D46" s="52" t="s">
        <v>566</v>
      </c>
      <c r="E46" s="79" t="s">
        <v>447</v>
      </c>
      <c r="F46" s="78"/>
      <c r="G46" s="80" t="s">
        <v>448</v>
      </c>
      <c r="H46" s="108" t="s">
        <v>461</v>
      </c>
      <c r="I46" s="78" t="s">
        <v>443</v>
      </c>
      <c r="J46" s="78"/>
      <c r="K46" s="78"/>
      <c r="L46" s="78"/>
      <c r="M46" s="114"/>
      <c r="N46" s="109"/>
      <c r="O46" s="16" t="b">
        <f>IF(COUNTIF(ResponseCodeList,"SPOGEO")&gt;0,FALSE,TRUE)</f>
        <v>1</v>
      </c>
      <c r="P46" s="16"/>
    </row>
    <row r="47" spans="1:18" s="24" customFormat="1" ht="51" customHeight="1" x14ac:dyDescent="0.25">
      <c r="A47" s="150"/>
      <c r="B47" s="78" t="s">
        <v>148</v>
      </c>
      <c r="C47" s="51" t="s">
        <v>567</v>
      </c>
      <c r="D47" s="52" t="s">
        <v>568</v>
      </c>
      <c r="E47" s="79" t="s">
        <v>447</v>
      </c>
      <c r="F47" s="78"/>
      <c r="G47" s="80" t="s">
        <v>448</v>
      </c>
      <c r="H47" s="108"/>
      <c r="I47" s="78" t="s">
        <v>449</v>
      </c>
      <c r="J47" s="78"/>
      <c r="K47" s="78"/>
      <c r="L47" s="78"/>
      <c r="M47" s="114"/>
      <c r="N47" s="109"/>
      <c r="O47" s="16" t="b">
        <f>IF(COUNTIF(ResponseCodeList,B47)&gt;0,FALSE,TRUE)</f>
        <v>0</v>
      </c>
      <c r="P47" s="16"/>
    </row>
    <row r="48" spans="1:18" s="24" customFormat="1" ht="51" customHeight="1" x14ac:dyDescent="0.25">
      <c r="A48" s="150"/>
      <c r="B48" s="78" t="s">
        <v>1847</v>
      </c>
      <c r="C48" s="51" t="s">
        <v>1851</v>
      </c>
      <c r="D48" s="52" t="s">
        <v>1853</v>
      </c>
      <c r="E48" s="162" t="s">
        <v>447</v>
      </c>
      <c r="F48" s="78"/>
      <c r="G48" s="80" t="s">
        <v>448</v>
      </c>
      <c r="H48" s="108" t="s">
        <v>461</v>
      </c>
      <c r="I48" s="78" t="s">
        <v>449</v>
      </c>
      <c r="J48" s="78"/>
      <c r="K48" s="78"/>
      <c r="L48" s="78"/>
      <c r="M48" s="114"/>
      <c r="N48" s="109"/>
      <c r="O48" s="16"/>
      <c r="P48" s="16"/>
    </row>
    <row r="49" spans="1:16" s="24" customFormat="1" ht="51" customHeight="1" x14ac:dyDescent="0.25">
      <c r="A49" s="150"/>
      <c r="B49" s="78" t="s">
        <v>1848</v>
      </c>
      <c r="C49" s="51" t="s">
        <v>1849</v>
      </c>
      <c r="D49" s="163" t="s">
        <v>1854</v>
      </c>
      <c r="E49" s="162" t="s">
        <v>447</v>
      </c>
      <c r="F49" s="78"/>
      <c r="G49" s="80" t="s">
        <v>448</v>
      </c>
      <c r="H49" s="108" t="s">
        <v>461</v>
      </c>
      <c r="I49" s="78" t="s">
        <v>449</v>
      </c>
      <c r="J49" s="78"/>
      <c r="K49" s="78"/>
      <c r="L49" s="78"/>
      <c r="M49" s="114"/>
      <c r="N49" s="109"/>
      <c r="O49" s="16"/>
      <c r="P49" s="16"/>
    </row>
    <row r="50" spans="1:16" s="24" customFormat="1" ht="51" customHeight="1" x14ac:dyDescent="0.25">
      <c r="A50" s="150"/>
      <c r="B50" s="78" t="s">
        <v>1850</v>
      </c>
      <c r="C50" s="51" t="s">
        <v>1862</v>
      </c>
      <c r="D50" s="52" t="s">
        <v>1852</v>
      </c>
      <c r="E50" s="162" t="s">
        <v>447</v>
      </c>
      <c r="F50" s="78"/>
      <c r="G50" s="80" t="s">
        <v>448</v>
      </c>
      <c r="H50" s="108" t="s">
        <v>461</v>
      </c>
      <c r="I50" s="78" t="s">
        <v>449</v>
      </c>
      <c r="J50" s="78"/>
      <c r="K50" s="78"/>
      <c r="L50" s="78"/>
      <c r="M50" s="114"/>
      <c r="N50" s="109"/>
      <c r="O50" s="16"/>
      <c r="P50" s="16"/>
    </row>
    <row r="51" spans="1:16" s="15" customFormat="1" ht="48" customHeight="1" x14ac:dyDescent="0.25">
      <c r="A51" s="150"/>
      <c r="B51" s="83" t="s">
        <v>569</v>
      </c>
      <c r="C51" s="107" t="s">
        <v>570</v>
      </c>
      <c r="D51" s="85"/>
      <c r="E51" s="110"/>
      <c r="F51" s="89"/>
      <c r="G51" s="86"/>
      <c r="H51" s="87"/>
      <c r="I51" s="113" t="str">
        <f>IF(AND(COUNTIF(I53:I61,"Complete")&gt;=1,COUNTIF(I53:I61,"In Progress")=0,COUNTIF(I53:I61,"Not Started")=0),"Complete",IF(OR(COUNTIF(I53:I61,"In Progress")&gt;=1,COUNTIF(I53:I61,"Complete")&gt;=1),"In Progress",IF(COUNTIF(I53:I61,"Not Started")&gt;=1,"Not Started",IF(COUNTIF(I53:I61,"Complete")&gt;=1,"Complete","Info Only"))))</f>
        <v>Not Started</v>
      </c>
      <c r="J51" s="113"/>
      <c r="K51" s="113"/>
      <c r="L51" s="113"/>
      <c r="M51" s="88"/>
      <c r="N51" s="89"/>
      <c r="O51" s="16" t="b">
        <f t="shared" ref="O51:O66" si="1">IdentityAuth&lt;&gt;IsADFS</f>
        <v>1</v>
      </c>
      <c r="P51" s="16"/>
    </row>
    <row r="52" spans="1:16" s="16" customFormat="1" ht="20.25" x14ac:dyDescent="0.25">
      <c r="A52" s="150"/>
      <c r="B52" s="167" t="s">
        <v>571</v>
      </c>
      <c r="C52" s="168"/>
      <c r="D52" s="168"/>
      <c r="E52" s="168"/>
      <c r="F52" s="168"/>
      <c r="G52" s="168"/>
      <c r="H52" s="168"/>
      <c r="I52" s="168"/>
      <c r="J52" s="168"/>
      <c r="K52" s="168"/>
      <c r="L52" s="168"/>
      <c r="M52" s="168"/>
      <c r="N52" s="169"/>
      <c r="O52" s="16" t="b">
        <f t="shared" si="1"/>
        <v>1</v>
      </c>
    </row>
    <row r="53" spans="1:16" s="16" customFormat="1" ht="87.75" customHeight="1" x14ac:dyDescent="0.25">
      <c r="A53" s="150"/>
      <c r="B53" s="78" t="s">
        <v>572</v>
      </c>
      <c r="C53" s="51" t="s">
        <v>573</v>
      </c>
      <c r="D53" s="52" t="s">
        <v>574</v>
      </c>
      <c r="E53" s="79" t="s">
        <v>447</v>
      </c>
      <c r="F53" s="78"/>
      <c r="G53" s="80" t="s">
        <v>441</v>
      </c>
      <c r="H53" s="108" t="s">
        <v>575</v>
      </c>
      <c r="I53" s="78" t="s">
        <v>443</v>
      </c>
      <c r="J53" s="78"/>
      <c r="K53" s="78"/>
      <c r="L53" s="78"/>
      <c r="M53" s="114"/>
      <c r="N53" s="109"/>
      <c r="O53" s="16" t="b">
        <f t="shared" si="1"/>
        <v>1</v>
      </c>
    </row>
    <row r="54" spans="1:16" s="16" customFormat="1" ht="111" customHeight="1" x14ac:dyDescent="0.25">
      <c r="A54" s="150"/>
      <c r="B54" s="78" t="s">
        <v>576</v>
      </c>
      <c r="C54" s="51" t="s">
        <v>577</v>
      </c>
      <c r="D54" s="52" t="s">
        <v>578</v>
      </c>
      <c r="E54" s="79" t="s">
        <v>447</v>
      </c>
      <c r="F54" s="78" t="s">
        <v>579</v>
      </c>
      <c r="G54" s="80" t="s">
        <v>441</v>
      </c>
      <c r="H54" s="108" t="s">
        <v>575</v>
      </c>
      <c r="I54" s="78" t="s">
        <v>443</v>
      </c>
      <c r="J54" s="78"/>
      <c r="K54" s="78"/>
      <c r="L54" s="78"/>
      <c r="M54" s="114"/>
      <c r="N54" s="109"/>
      <c r="O54" s="16" t="b">
        <f t="shared" si="1"/>
        <v>1</v>
      </c>
    </row>
    <row r="55" spans="1:16" s="16" customFormat="1" ht="94.5" customHeight="1" x14ac:dyDescent="0.25">
      <c r="A55" s="150"/>
      <c r="B55" s="78" t="s">
        <v>580</v>
      </c>
      <c r="C55" s="51" t="s">
        <v>581</v>
      </c>
      <c r="D55" s="52" t="s">
        <v>582</v>
      </c>
      <c r="E55" s="79" t="s">
        <v>447</v>
      </c>
      <c r="F55" s="78"/>
      <c r="G55" s="80" t="s">
        <v>448</v>
      </c>
      <c r="H55" s="108"/>
      <c r="I55" s="78" t="s">
        <v>449</v>
      </c>
      <c r="J55" s="78"/>
      <c r="K55" s="78"/>
      <c r="L55" s="78"/>
      <c r="M55" s="114"/>
      <c r="N55" s="109"/>
      <c r="O55" s="16" t="b">
        <f t="shared" si="1"/>
        <v>1</v>
      </c>
    </row>
    <row r="56" spans="1:16" s="16" customFormat="1" ht="141.75" customHeight="1" x14ac:dyDescent="0.25">
      <c r="A56" s="150"/>
      <c r="B56" s="78" t="s">
        <v>583</v>
      </c>
      <c r="C56" s="51" t="s">
        <v>584</v>
      </c>
      <c r="D56" s="52" t="s">
        <v>585</v>
      </c>
      <c r="E56" s="79" t="s">
        <v>447</v>
      </c>
      <c r="F56" s="78" t="s">
        <v>586</v>
      </c>
      <c r="G56" s="80" t="s">
        <v>441</v>
      </c>
      <c r="H56" s="108" t="s">
        <v>575</v>
      </c>
      <c r="I56" s="78" t="s">
        <v>443</v>
      </c>
      <c r="J56" s="78"/>
      <c r="K56" s="78"/>
      <c r="L56" s="78"/>
      <c r="M56" s="114"/>
      <c r="N56" s="109"/>
      <c r="O56" s="16" t="b">
        <f t="shared" si="1"/>
        <v>1</v>
      </c>
    </row>
    <row r="57" spans="1:16" s="16" customFormat="1" ht="158.25" customHeight="1" x14ac:dyDescent="0.25">
      <c r="A57" s="150"/>
      <c r="B57" s="78" t="s">
        <v>587</v>
      </c>
      <c r="C57" s="51" t="s">
        <v>588</v>
      </c>
      <c r="D57" s="52" t="s">
        <v>589</v>
      </c>
      <c r="E57" s="79" t="s">
        <v>447</v>
      </c>
      <c r="F57" s="78" t="s">
        <v>590</v>
      </c>
      <c r="G57" s="80" t="s">
        <v>441</v>
      </c>
      <c r="H57" s="108" t="s">
        <v>575</v>
      </c>
      <c r="I57" s="78" t="s">
        <v>443</v>
      </c>
      <c r="J57" s="78"/>
      <c r="K57" s="78"/>
      <c r="L57" s="78"/>
      <c r="M57" s="114"/>
      <c r="N57" s="109"/>
      <c r="O57" s="16" t="b">
        <f t="shared" si="1"/>
        <v>1</v>
      </c>
    </row>
    <row r="58" spans="1:16" s="16" customFormat="1" ht="149.25" customHeight="1" x14ac:dyDescent="0.25">
      <c r="A58" s="150"/>
      <c r="B58" s="78" t="s">
        <v>591</v>
      </c>
      <c r="C58" s="51" t="s">
        <v>592</v>
      </c>
      <c r="D58" s="52" t="s">
        <v>593</v>
      </c>
      <c r="E58" s="79" t="s">
        <v>447</v>
      </c>
      <c r="F58" s="78" t="s">
        <v>590</v>
      </c>
      <c r="G58" s="80" t="s">
        <v>489</v>
      </c>
      <c r="H58" s="108" t="s">
        <v>575</v>
      </c>
      <c r="I58" s="78" t="s">
        <v>443</v>
      </c>
      <c r="J58" s="78"/>
      <c r="K58" s="78"/>
      <c r="L58" s="78"/>
      <c r="M58" s="114"/>
      <c r="N58" s="109"/>
      <c r="O58" s="16" t="b">
        <f t="shared" si="1"/>
        <v>1</v>
      </c>
    </row>
    <row r="59" spans="1:16" s="16" customFormat="1" ht="102" customHeight="1" x14ac:dyDescent="0.25">
      <c r="A59" s="150"/>
      <c r="B59" s="78" t="s">
        <v>594</v>
      </c>
      <c r="C59" s="51" t="s">
        <v>595</v>
      </c>
      <c r="D59" s="52" t="s">
        <v>596</v>
      </c>
      <c r="E59" s="79" t="s">
        <v>447</v>
      </c>
      <c r="F59" s="78" t="s">
        <v>590</v>
      </c>
      <c r="G59" s="80" t="s">
        <v>489</v>
      </c>
      <c r="H59" s="108" t="s">
        <v>575</v>
      </c>
      <c r="I59" s="78" t="s">
        <v>443</v>
      </c>
      <c r="J59" s="78"/>
      <c r="K59" s="78"/>
      <c r="L59" s="78"/>
      <c r="M59" s="114"/>
      <c r="N59" s="109"/>
      <c r="O59" s="16" t="b">
        <f t="shared" si="1"/>
        <v>1</v>
      </c>
    </row>
    <row r="60" spans="1:16" s="16" customFormat="1" ht="84.75" customHeight="1" x14ac:dyDescent="0.25">
      <c r="A60" s="150"/>
      <c r="B60" s="78" t="s">
        <v>597</v>
      </c>
      <c r="C60" s="51" t="s">
        <v>598</v>
      </c>
      <c r="D60" s="52" t="s">
        <v>599</v>
      </c>
      <c r="E60" s="79" t="s">
        <v>447</v>
      </c>
      <c r="F60" s="78"/>
      <c r="G60" s="80" t="s">
        <v>448</v>
      </c>
      <c r="H60" s="108"/>
      <c r="I60" s="78" t="s">
        <v>449</v>
      </c>
      <c r="J60" s="78"/>
      <c r="K60" s="78"/>
      <c r="L60" s="78"/>
      <c r="M60" s="114"/>
      <c r="N60" s="109"/>
      <c r="O60" s="16" t="b">
        <f t="shared" si="1"/>
        <v>1</v>
      </c>
    </row>
    <row r="61" spans="1:16" s="16" customFormat="1" ht="69" x14ac:dyDescent="0.25">
      <c r="A61" s="150"/>
      <c r="B61" s="78" t="s">
        <v>600</v>
      </c>
      <c r="C61" s="51" t="s">
        <v>601</v>
      </c>
      <c r="D61" s="52" t="s">
        <v>602</v>
      </c>
      <c r="E61" s="79" t="s">
        <v>447</v>
      </c>
      <c r="F61" s="78" t="s">
        <v>603</v>
      </c>
      <c r="G61" s="80" t="s">
        <v>489</v>
      </c>
      <c r="H61" s="108" t="s">
        <v>575</v>
      </c>
      <c r="I61" s="78" t="s">
        <v>443</v>
      </c>
      <c r="J61" s="78"/>
      <c r="K61" s="78"/>
      <c r="L61" s="78"/>
      <c r="M61" s="114"/>
      <c r="N61" s="109"/>
      <c r="O61" s="16" t="b">
        <f t="shared" si="1"/>
        <v>1</v>
      </c>
    </row>
    <row r="62" spans="1:16" ht="111.75" customHeight="1" x14ac:dyDescent="0.25">
      <c r="A62" s="150"/>
      <c r="B62" s="78" t="s">
        <v>604</v>
      </c>
      <c r="C62" s="51" t="s">
        <v>605</v>
      </c>
      <c r="D62" s="52" t="s">
        <v>606</v>
      </c>
      <c r="E62" s="79" t="s">
        <v>447</v>
      </c>
      <c r="F62" s="78"/>
      <c r="G62" s="80" t="s">
        <v>448</v>
      </c>
      <c r="H62" s="108"/>
      <c r="I62" s="78" t="s">
        <v>449</v>
      </c>
      <c r="J62" s="78"/>
      <c r="K62" s="78"/>
      <c r="L62" s="78"/>
      <c r="M62" s="114"/>
      <c r="N62" s="109"/>
      <c r="O62" s="16" t="b">
        <f t="shared" si="1"/>
        <v>1</v>
      </c>
    </row>
    <row r="63" spans="1:16" ht="84" customHeight="1" x14ac:dyDescent="0.25">
      <c r="A63" s="150"/>
      <c r="B63" s="78" t="s">
        <v>607</v>
      </c>
      <c r="C63" s="51" t="s">
        <v>608</v>
      </c>
      <c r="D63" s="52" t="s">
        <v>609</v>
      </c>
      <c r="E63" s="79" t="s">
        <v>447</v>
      </c>
      <c r="F63" s="78"/>
      <c r="G63" s="80" t="s">
        <v>489</v>
      </c>
      <c r="H63" s="108" t="s">
        <v>461</v>
      </c>
      <c r="I63" s="78" t="s">
        <v>443</v>
      </c>
      <c r="J63" s="78"/>
      <c r="K63" s="78"/>
      <c r="L63" s="78"/>
      <c r="M63" s="114"/>
      <c r="N63" s="109"/>
      <c r="O63" s="16" t="b">
        <f t="shared" si="1"/>
        <v>1</v>
      </c>
    </row>
    <row r="64" spans="1:16" ht="51.75" x14ac:dyDescent="0.25">
      <c r="A64" s="150"/>
      <c r="B64" s="78" t="s">
        <v>610</v>
      </c>
      <c r="C64" s="51" t="s">
        <v>611</v>
      </c>
      <c r="D64" s="52" t="s">
        <v>612</v>
      </c>
      <c r="E64" s="79" t="s">
        <v>447</v>
      </c>
      <c r="F64" s="78"/>
      <c r="G64" s="80" t="s">
        <v>489</v>
      </c>
      <c r="H64" s="108" t="s">
        <v>613</v>
      </c>
      <c r="I64" s="78" t="s">
        <v>443</v>
      </c>
      <c r="J64" s="78"/>
      <c r="K64" s="78"/>
      <c r="L64" s="78"/>
      <c r="M64" s="114"/>
      <c r="N64" s="109"/>
      <c r="O64" s="16" t="b">
        <f t="shared" si="1"/>
        <v>1</v>
      </c>
    </row>
    <row r="65" spans="1:15" ht="138" customHeight="1" x14ac:dyDescent="0.25">
      <c r="A65" s="150"/>
      <c r="B65" s="78" t="s">
        <v>614</v>
      </c>
      <c r="C65" s="51" t="s">
        <v>615</v>
      </c>
      <c r="D65" s="52" t="s">
        <v>1863</v>
      </c>
      <c r="E65" s="79" t="s">
        <v>447</v>
      </c>
      <c r="F65" s="78"/>
      <c r="G65" s="80" t="s">
        <v>489</v>
      </c>
      <c r="H65" s="108" t="s">
        <v>616</v>
      </c>
      <c r="I65" s="78" t="s">
        <v>443</v>
      </c>
      <c r="J65" s="78"/>
      <c r="K65" s="78"/>
      <c r="L65" s="78"/>
      <c r="M65" s="114"/>
      <c r="N65" s="109"/>
      <c r="O65" s="16" t="b">
        <f t="shared" si="1"/>
        <v>1</v>
      </c>
    </row>
    <row r="66" spans="1:15" ht="34.5" x14ac:dyDescent="0.25">
      <c r="A66" s="150"/>
      <c r="B66" s="78" t="s">
        <v>617</v>
      </c>
      <c r="C66" s="51" t="s">
        <v>618</v>
      </c>
      <c r="D66" s="52" t="s">
        <v>619</v>
      </c>
      <c r="E66" s="79" t="s">
        <v>447</v>
      </c>
      <c r="F66" s="78"/>
      <c r="G66" s="80" t="s">
        <v>489</v>
      </c>
      <c r="H66" s="108" t="s">
        <v>616</v>
      </c>
      <c r="I66" s="78" t="s">
        <v>443</v>
      </c>
      <c r="J66" s="78"/>
      <c r="K66" s="78"/>
      <c r="L66" s="78"/>
      <c r="M66" s="114"/>
      <c r="N66" s="109"/>
      <c r="O66" s="16" t="b">
        <f t="shared" si="1"/>
        <v>1</v>
      </c>
    </row>
    <row r="85" spans="1:14" x14ac:dyDescent="0.25">
      <c r="A85" s="148"/>
      <c r="B85" s="93"/>
      <c r="C85" s="93"/>
      <c r="D85" s="94"/>
      <c r="E85" s="95"/>
      <c r="F85" s="99"/>
      <c r="G85" s="96"/>
      <c r="H85" s="97"/>
      <c r="I85" s="98"/>
      <c r="J85" s="98"/>
      <c r="K85" s="98"/>
      <c r="L85" s="98"/>
      <c r="M85" s="93"/>
      <c r="N85" s="98"/>
    </row>
  </sheetData>
  <sheetProtection algorithmName="SHA-512" hashValue="F9FZT7NekgANeNKrZYsykafU8Gy8rHFsJbdLtcdzK2QHGMXmpOdQk1scwk+AxxzfueUBbfGTIPL88QBY2NJ5jQ==" saltValue="OrRfDeNwZmG3f2fIEfzxng==" spinCount="100000" sheet="1" formatRows="0" insertRows="0"/>
  <protectedRanges>
    <protectedRange sqref="F53:N66" name="ADFS"/>
    <protectedRange sqref="F23:N26" name="Network"/>
    <protectedRange sqref="F16:N21" name="ClientReadiness"/>
    <protectedRange sqref="F5:N14" name="TenantConfiguration"/>
    <protectedRange sqref="F28:N50" name="Identity"/>
  </protectedRanges>
  <mergeCells count="3">
    <mergeCell ref="B2:H2"/>
    <mergeCell ref="B52:N52"/>
    <mergeCell ref="B1:H1"/>
  </mergeCells>
  <conditionalFormatting sqref="I15:N15 I4:N4 I22:N22 I27:N27 I51:N51">
    <cfRule type="expression" dxfId="738" priority="626">
      <formula>$I4="Not Started"</formula>
    </cfRule>
    <cfRule type="expression" dxfId="737" priority="627">
      <formula>$I4="In progress"</formula>
    </cfRule>
    <cfRule type="expression" dxfId="736" priority="628">
      <formula>$I4="Complete"</formula>
    </cfRule>
  </conditionalFormatting>
  <conditionalFormatting sqref="B22:E22">
    <cfRule type="expression" dxfId="735" priority="117" stopIfTrue="1">
      <formula>Allow_Edits=IsYes</formula>
    </cfRule>
  </conditionalFormatting>
  <conditionalFormatting sqref="E22">
    <cfRule type="expression" dxfId="734" priority="113">
      <formula>$A22=IsChangeLink</formula>
    </cfRule>
  </conditionalFormatting>
  <conditionalFormatting sqref="B22:E22">
    <cfRule type="expression" dxfId="733" priority="114">
      <formula>$A22=IsChange</formula>
    </cfRule>
    <cfRule type="expression" dxfId="732" priority="115">
      <formula>$A22=IsRemove</formula>
    </cfRule>
    <cfRule type="expression" dxfId="731" priority="116">
      <formula>$A22=IsNew</formula>
    </cfRule>
  </conditionalFormatting>
  <conditionalFormatting sqref="B27:N27">
    <cfRule type="expression" dxfId="730" priority="109" stopIfTrue="1">
      <formula>Allow_Edits=IsYes</formula>
    </cfRule>
  </conditionalFormatting>
  <conditionalFormatting sqref="E27">
    <cfRule type="expression" dxfId="729" priority="105">
      <formula>$A27=IsChangeLink</formula>
    </cfRule>
  </conditionalFormatting>
  <conditionalFormatting sqref="B27:E27">
    <cfRule type="expression" dxfId="728" priority="106">
      <formula>$A27=IsChange</formula>
    </cfRule>
    <cfRule type="expression" dxfId="727" priority="107">
      <formula>$A27=IsRemove</formula>
    </cfRule>
    <cfRule type="expression" dxfId="726" priority="108">
      <formula>$A27=IsNew</formula>
    </cfRule>
  </conditionalFormatting>
  <conditionalFormatting sqref="B51:E51">
    <cfRule type="expression" dxfId="725" priority="101" stopIfTrue="1">
      <formula>Allow_Edits=IsYes</formula>
    </cfRule>
  </conditionalFormatting>
  <conditionalFormatting sqref="B51:E51">
    <cfRule type="expression" dxfId="724" priority="98">
      <formula>$A51=IsChange</formula>
    </cfRule>
    <cfRule type="expression" dxfId="723" priority="99">
      <formula>$A51=IsRemove</formula>
    </cfRule>
    <cfRule type="expression" dxfId="722" priority="100">
      <formula>$A51=IsNew</formula>
    </cfRule>
  </conditionalFormatting>
  <conditionalFormatting sqref="B52:E52 G52:N52">
    <cfRule type="expression" dxfId="721" priority="96">
      <formula>$O52=TRUE</formula>
    </cfRule>
  </conditionalFormatting>
  <conditionalFormatting sqref="F15 F4">
    <cfRule type="expression" dxfId="720" priority="94">
      <formula>$I4="Not Started"</formula>
    </cfRule>
    <cfRule type="expression" dxfId="719" priority="95">
      <formula>$I4="In progress"</formula>
    </cfRule>
    <cfRule type="expression" dxfId="718" priority="176">
      <formula>$I4="Complete"</formula>
    </cfRule>
  </conditionalFormatting>
  <conditionalFormatting sqref="F22">
    <cfRule type="expression" dxfId="717" priority="65">
      <formula>$I22="Not Started"</formula>
    </cfRule>
    <cfRule type="expression" dxfId="716" priority="66">
      <formula>$I22="In progress"</formula>
    </cfRule>
    <cfRule type="expression" dxfId="715" priority="67">
      <formula>$I22="Complete"</formula>
    </cfRule>
  </conditionalFormatting>
  <conditionalFormatting sqref="F22">
    <cfRule type="expression" dxfId="714" priority="64" stopIfTrue="1">
      <formula>Allow_Edits=IsYes</formula>
    </cfRule>
  </conditionalFormatting>
  <conditionalFormatting sqref="F22">
    <cfRule type="expression" dxfId="713" priority="61">
      <formula>$A22=IsChange</formula>
    </cfRule>
    <cfRule type="expression" dxfId="712" priority="62">
      <formula>$A22=IsRemove</formula>
    </cfRule>
    <cfRule type="expression" dxfId="711" priority="63">
      <formula>$A22=IsNew</formula>
    </cfRule>
  </conditionalFormatting>
  <conditionalFormatting sqref="F27">
    <cfRule type="expression" dxfId="710" priority="58">
      <formula>$I27="Not Started"</formula>
    </cfRule>
    <cfRule type="expression" dxfId="709" priority="59">
      <formula>$I27="In progress"</formula>
    </cfRule>
    <cfRule type="expression" dxfId="708" priority="60">
      <formula>$I27="Complete"</formula>
    </cfRule>
  </conditionalFormatting>
  <conditionalFormatting sqref="F27">
    <cfRule type="expression" dxfId="707" priority="57" stopIfTrue="1">
      <formula>Allow_Edits=IsYes</formula>
    </cfRule>
  </conditionalFormatting>
  <conditionalFormatting sqref="F27">
    <cfRule type="expression" dxfId="706" priority="54">
      <formula>$A27=IsChange</formula>
    </cfRule>
    <cfRule type="expression" dxfId="705" priority="55">
      <formula>$A27=IsRemove</formula>
    </cfRule>
    <cfRule type="expression" dxfId="704" priority="56">
      <formula>$A27=IsNew</formula>
    </cfRule>
  </conditionalFormatting>
  <conditionalFormatting sqref="F52">
    <cfRule type="expression" dxfId="703" priority="46">
      <formula>$O52=TRUE</formula>
    </cfRule>
  </conditionalFormatting>
  <conditionalFormatting sqref="B5:N5">
    <cfRule type="expression" dxfId="702" priority="157">
      <formula>$A5=IsChangeLink</formula>
    </cfRule>
    <cfRule type="expression" dxfId="701" priority="173">
      <formula>$A5=IsChange</formula>
    </cfRule>
    <cfRule type="expression" dxfId="700" priority="174">
      <formula>$A5=IsRemove</formula>
    </cfRule>
    <cfRule type="expression" dxfId="699" priority="175">
      <formula>$A5=IsNew</formula>
    </cfRule>
    <cfRule type="expression" dxfId="698" priority="196">
      <formula>OR($N5=TRUE,$O5=TRUE)</formula>
    </cfRule>
  </conditionalFormatting>
  <conditionalFormatting sqref="G5">
    <cfRule type="cellIs" dxfId="697" priority="592" operator="equal">
      <formula>"INFO ONLY"</formula>
    </cfRule>
    <cfRule type="cellIs" dxfId="696" priority="593" operator="equal">
      <formula>"LOW"</formula>
    </cfRule>
    <cfRule type="cellIs" dxfId="695" priority="594" operator="equal">
      <formula>"HIGH"</formula>
    </cfRule>
  </conditionalFormatting>
  <conditionalFormatting sqref="B6:E14 G6:N14">
    <cfRule type="expression" dxfId="694" priority="42">
      <formula>OR($O6=TRUE,$P6=TRUE)</formula>
    </cfRule>
  </conditionalFormatting>
  <conditionalFormatting sqref="B6:N14">
    <cfRule type="expression" dxfId="693" priority="37">
      <formula>$A6=IsChangeLink</formula>
    </cfRule>
    <cfRule type="expression" dxfId="692" priority="38">
      <formula>$A6=IsChange</formula>
    </cfRule>
    <cfRule type="expression" dxfId="691" priority="39">
      <formula>$A6=IsRemove</formula>
    </cfRule>
    <cfRule type="expression" dxfId="690" priority="40">
      <formula>$A6=IsNew</formula>
    </cfRule>
    <cfRule type="expression" dxfId="689" priority="41" stopIfTrue="1">
      <formula>Allow_Edits=IsYes</formula>
    </cfRule>
  </conditionalFormatting>
  <conditionalFormatting sqref="G6:G14">
    <cfRule type="cellIs" dxfId="688" priority="43" operator="equal">
      <formula>"INFO ONLY"</formula>
    </cfRule>
    <cfRule type="cellIs" dxfId="687" priority="44" operator="equal">
      <formula>"LOW"</formula>
    </cfRule>
    <cfRule type="cellIs" dxfId="686" priority="45" operator="equal">
      <formula>"HIGH"</formula>
    </cfRule>
  </conditionalFormatting>
  <conditionalFormatting sqref="B16:N21">
    <cfRule type="expression" dxfId="685" priority="28">
      <formula>$A16=IsChangeLink</formula>
    </cfRule>
    <cfRule type="expression" dxfId="684" priority="29">
      <formula>$A16=IsChange</formula>
    </cfRule>
    <cfRule type="expression" dxfId="683" priority="30">
      <formula>$A16=IsRemove</formula>
    </cfRule>
    <cfRule type="expression" dxfId="682" priority="31">
      <formula>$A16=IsNew</formula>
    </cfRule>
    <cfRule type="expression" dxfId="681" priority="33">
      <formula>OR($N16=TRUE,$O16=TRUE)</formula>
    </cfRule>
  </conditionalFormatting>
  <conditionalFormatting sqref="G16:G21">
    <cfRule type="cellIs" dxfId="680" priority="34" operator="equal">
      <formula>"INFO ONLY"</formula>
    </cfRule>
    <cfRule type="cellIs" dxfId="679" priority="35" operator="equal">
      <formula>"LOW"</formula>
    </cfRule>
    <cfRule type="cellIs" dxfId="678" priority="36" operator="equal">
      <formula>"HIGH"</formula>
    </cfRule>
  </conditionalFormatting>
  <conditionalFormatting sqref="B23:N26">
    <cfRule type="expression" dxfId="677" priority="19">
      <formula>$A23=IsChangeLink</formula>
    </cfRule>
    <cfRule type="expression" dxfId="676" priority="20">
      <formula>$A23=IsChange</formula>
    </cfRule>
    <cfRule type="expression" dxfId="675" priority="21">
      <formula>$A23=IsRemove</formula>
    </cfRule>
    <cfRule type="expression" dxfId="674" priority="22">
      <formula>$A23=IsNew</formula>
    </cfRule>
    <cfRule type="expression" dxfId="673" priority="24">
      <formula>OR($N23=TRUE,$O23=TRUE)</formula>
    </cfRule>
  </conditionalFormatting>
  <conditionalFormatting sqref="G23:G26">
    <cfRule type="cellIs" dxfId="672" priority="25" operator="equal">
      <formula>"INFO ONLY"</formula>
    </cfRule>
    <cfRule type="cellIs" dxfId="671" priority="26" operator="equal">
      <formula>"LOW"</formula>
    </cfRule>
    <cfRule type="cellIs" dxfId="670" priority="27" operator="equal">
      <formula>"HIGH"</formula>
    </cfRule>
  </conditionalFormatting>
  <conditionalFormatting sqref="G28:G50">
    <cfRule type="cellIs" dxfId="669" priority="16" operator="equal">
      <formula>"INFO ONLY"</formula>
    </cfRule>
    <cfRule type="cellIs" dxfId="668" priority="17" operator="equal">
      <formula>"LOW"</formula>
    </cfRule>
    <cfRule type="cellIs" dxfId="667" priority="18" operator="equal">
      <formula>"HIGH"</formula>
    </cfRule>
  </conditionalFormatting>
  <conditionalFormatting sqref="B53:N66">
    <cfRule type="expression" dxfId="666" priority="1">
      <formula>$A53=IsChangeLink</formula>
    </cfRule>
    <cfRule type="expression" dxfId="665" priority="2">
      <formula>$A53=IsChange</formula>
    </cfRule>
    <cfRule type="expression" dxfId="664" priority="3">
      <formula>$A53=IsRemove</formula>
    </cfRule>
    <cfRule type="expression" dxfId="663" priority="4">
      <formula>$A53=IsNew</formula>
    </cfRule>
    <cfRule type="expression" dxfId="662" priority="5" stopIfTrue="1">
      <formula>Allow_Edits=IsYes</formula>
    </cfRule>
    <cfRule type="expression" dxfId="661" priority="6">
      <formula>OR($N53=TRUE,$O53=TRUE)</formula>
    </cfRule>
  </conditionalFormatting>
  <conditionalFormatting sqref="G53:G66">
    <cfRule type="cellIs" dxfId="660" priority="7" operator="equal">
      <formula>"INFO ONLY"</formula>
    </cfRule>
    <cfRule type="cellIs" dxfId="659" priority="8" operator="equal">
      <formula>"LOW"</formula>
    </cfRule>
    <cfRule type="cellIs" dxfId="658" priority="9" operator="equal">
      <formula>"HIGH"</formula>
    </cfRule>
  </conditionalFormatting>
  <conditionalFormatting sqref="B4:N5">
    <cfRule type="expression" dxfId="657" priority="93" stopIfTrue="1">
      <formula>Allow_Edits=IsYes</formula>
    </cfRule>
  </conditionalFormatting>
  <conditionalFormatting sqref="B15:N21">
    <cfRule type="expression" dxfId="656" priority="32" stopIfTrue="1">
      <formula>Allow_Edits=IsYes</formula>
    </cfRule>
  </conditionalFormatting>
  <conditionalFormatting sqref="B22:N26">
    <cfRule type="expression" dxfId="655" priority="23" stopIfTrue="1">
      <formula>Allow_Edits=IsYes</formula>
    </cfRule>
  </conditionalFormatting>
  <conditionalFormatting sqref="B28:N51">
    <cfRule type="expression" dxfId="654" priority="10">
      <formula>$A28=IsChangeLink</formula>
    </cfRule>
    <cfRule type="expression" dxfId="653" priority="11">
      <formula>$A28=IsChange</formula>
    </cfRule>
    <cfRule type="expression" dxfId="652" priority="12">
      <formula>$A28=IsRemove</formula>
    </cfRule>
    <cfRule type="expression" dxfId="651" priority="13">
      <formula>$A28=IsNew</formula>
    </cfRule>
    <cfRule type="expression" dxfId="650" priority="14" stopIfTrue="1">
      <formula>Allow_Edits=IsYes</formula>
    </cfRule>
    <cfRule type="expression" dxfId="649" priority="15">
      <formula>OR($N28=TRUE,$O28=TRUE)</formula>
    </cfRule>
  </conditionalFormatting>
  <dataValidations count="4">
    <dataValidation type="list" allowBlank="1" showInputMessage="1" showErrorMessage="1" sqref="A1 A4:A66" xr:uid="{00000000-0002-0000-0100-000000000000}">
      <formula1>EDIT_OPTIONS_ALL</formula1>
    </dataValidation>
    <dataValidation type="list" allowBlank="1" showInputMessage="1" showErrorMessage="1" sqref="G5:G14 G23:G26 G16:G21 G53:G66 G29:G50" xr:uid="{00000000-0002-0000-0100-000001000000}">
      <formula1>Priority_Options</formula1>
    </dataValidation>
    <dataValidation type="list" showInputMessage="1" showErrorMessage="1" sqref="I16:I21 I5:I14 I53:I66 I28:I50 I23:I26" xr:uid="{00000000-0002-0000-0100-000002000000}">
      <formula1>"Not Started, In Progress, Complete, Info Only"</formula1>
    </dataValidation>
    <dataValidation type="list" allowBlank="1" showInputMessage="1" showErrorMessage="1" sqref="G28" xr:uid="{00000000-0002-0000-0100-000003000000}">
      <formula1>"HIGH, LOW,OPTIONAL,INFO ONLY, COMPLETE"</formula1>
    </dataValidation>
  </dataValidations>
  <hyperlinks>
    <hyperlink ref="E38" r:id="rId1" xr:uid="{00000000-0004-0000-0100-000000000000}"/>
    <hyperlink ref="E9" r:id="rId2" xr:uid="{00000000-0004-0000-0100-000001000000}"/>
    <hyperlink ref="E7" r:id="rId3" xr:uid="{00000000-0004-0000-0100-000002000000}"/>
    <hyperlink ref="E10" r:id="rId4" xr:uid="{00000000-0004-0000-0100-000003000000}"/>
    <hyperlink ref="E8" r:id="rId5" xr:uid="{00000000-0004-0000-0100-000004000000}"/>
    <hyperlink ref="E11" r:id="rId6" xr:uid="{00000000-0004-0000-0100-000005000000}"/>
    <hyperlink ref="E6" r:id="rId7" xr:uid="{00000000-0004-0000-0100-000006000000}"/>
    <hyperlink ref="E13" r:id="rId8" xr:uid="{00000000-0004-0000-0100-000007000000}"/>
    <hyperlink ref="E14" r:id="rId9" xr:uid="{00000000-0004-0000-0100-000008000000}"/>
    <hyperlink ref="E17" r:id="rId10" xr:uid="{00000000-0004-0000-0100-000009000000}"/>
    <hyperlink ref="E16" r:id="rId11" xr:uid="{00000000-0004-0000-0100-00000A000000}"/>
    <hyperlink ref="E26" r:id="rId12" xr:uid="{00000000-0004-0000-0100-00000B000000}"/>
    <hyperlink ref="E23" r:id="rId13" xr:uid="{00000000-0004-0000-0100-00000C000000}"/>
    <hyperlink ref="E24" r:id="rId14" xr:uid="{00000000-0004-0000-0100-00000D000000}"/>
    <hyperlink ref="E25" r:id="rId15" xr:uid="{00000000-0004-0000-0100-00000E000000}"/>
    <hyperlink ref="E29" r:id="rId16" xr:uid="{00000000-0004-0000-0100-00000F000000}"/>
    <hyperlink ref="E28" r:id="rId17" xr:uid="{00000000-0004-0000-0100-000010000000}"/>
    <hyperlink ref="E30" r:id="rId18" xr:uid="{00000000-0004-0000-0100-000011000000}"/>
    <hyperlink ref="E31" r:id="rId19" xr:uid="{00000000-0004-0000-0100-000012000000}"/>
    <hyperlink ref="E32" r:id="rId20" xr:uid="{00000000-0004-0000-0100-000013000000}"/>
    <hyperlink ref="E33" r:id="rId21" xr:uid="{00000000-0004-0000-0100-000014000000}"/>
    <hyperlink ref="E36" r:id="rId22" xr:uid="{00000000-0004-0000-0100-000015000000}"/>
    <hyperlink ref="E35" r:id="rId23" xr:uid="{00000000-0004-0000-0100-000016000000}"/>
    <hyperlink ref="E34" r:id="rId24" xr:uid="{00000000-0004-0000-0100-000017000000}"/>
    <hyperlink ref="E37" r:id="rId25" xr:uid="{00000000-0004-0000-0100-000018000000}"/>
    <hyperlink ref="E55" r:id="rId26" xr:uid="{00000000-0004-0000-0100-000019000000}"/>
    <hyperlink ref="E58" r:id="rId27" xr:uid="{00000000-0004-0000-0100-00001A000000}"/>
    <hyperlink ref="E54" r:id="rId28" xr:uid="{00000000-0004-0000-0100-00001B000000}"/>
    <hyperlink ref="E57" r:id="rId29" xr:uid="{00000000-0004-0000-0100-00001C000000}"/>
    <hyperlink ref="E59" r:id="rId30" xr:uid="{00000000-0004-0000-0100-00001D000000}"/>
    <hyperlink ref="E61" r:id="rId31" xr:uid="{00000000-0004-0000-0100-00001E000000}"/>
    <hyperlink ref="E60" r:id="rId32" xr:uid="{00000000-0004-0000-0100-00001F000000}"/>
    <hyperlink ref="E47" r:id="rId33" xr:uid="{00000000-0004-0000-0100-000020000000}"/>
    <hyperlink ref="E44" r:id="rId34" xr:uid="{00000000-0004-0000-0100-000021000000}"/>
    <hyperlink ref="E42" r:id="rId35" xr:uid="{00000000-0004-0000-0100-000022000000}"/>
    <hyperlink ref="E41" r:id="rId36" xr:uid="{00000000-0004-0000-0100-000023000000}"/>
    <hyperlink ref="E40" r:id="rId37" xr:uid="{00000000-0004-0000-0100-000024000000}"/>
    <hyperlink ref="E43" r:id="rId38" xr:uid="{00000000-0004-0000-0100-000025000000}"/>
    <hyperlink ref="E56" r:id="rId39" xr:uid="{00000000-0004-0000-0100-000026000000}"/>
    <hyperlink ref="E45" r:id="rId40" xr:uid="{00000000-0004-0000-0100-000027000000}"/>
    <hyperlink ref="E46" r:id="rId41" xr:uid="{00000000-0004-0000-0100-000028000000}"/>
    <hyperlink ref="E20" r:id="rId42" xr:uid="{00000000-0004-0000-0100-000029000000}"/>
    <hyperlink ref="E21" r:id="rId43" xr:uid="{00000000-0004-0000-0100-00002A000000}"/>
    <hyperlink ref="E18" r:id="rId44" xr:uid="{00000000-0004-0000-0100-00002B000000}"/>
    <hyperlink ref="E19" r:id="rId45" xr:uid="{00000000-0004-0000-0100-00002C000000}"/>
    <hyperlink ref="E65" r:id="rId46" xr:uid="{00000000-0004-0000-0100-00002D000000}"/>
    <hyperlink ref="E66" r:id="rId47" xr:uid="{00000000-0004-0000-0100-00002E000000}"/>
    <hyperlink ref="E63" r:id="rId48" xr:uid="{00000000-0004-0000-0100-00002F000000}"/>
    <hyperlink ref="E62" r:id="rId49" xr:uid="{00000000-0004-0000-0100-000030000000}"/>
    <hyperlink ref="E64" r:id="rId50" xr:uid="{00000000-0004-0000-0100-000031000000}"/>
    <hyperlink ref="E39" r:id="rId51" xr:uid="{00000000-0004-0000-0100-000032000000}"/>
    <hyperlink ref="E53" r:id="rId52" xr:uid="{00000000-0004-0000-0100-000033000000}"/>
    <hyperlink ref="E51" r:id="rId53" display="LINK" xr:uid="{00000000-0004-0000-0100-000034000000}"/>
    <hyperlink ref="E50" r:id="rId54" xr:uid="{00000000-0004-0000-0100-000035000000}"/>
    <hyperlink ref="E49" r:id="rId55" xr:uid="{00000000-0004-0000-0100-000036000000}"/>
    <hyperlink ref="E48" r:id="rId56" xr:uid="{00000000-0004-0000-0100-000037000000}"/>
  </hyperlinks>
  <pageMargins left="0.25" right="0.25" top="0.5" bottom="0.5" header="0.3" footer="0.3"/>
  <pageSetup scale="28" fitToHeight="0" orientation="landscape" r:id="rId57"/>
  <headerFooter>
    <oddFooter>Page &amp;P of &amp;N</oddFooter>
  </headerFooter>
  <drawing r:id="rId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pageSetUpPr fitToPage="1"/>
  </sheetPr>
  <dimension ref="A1:P67"/>
  <sheetViews>
    <sheetView zoomScale="75" zoomScaleNormal="75" workbookViewId="0">
      <pane ySplit="3" topLeftCell="A4" activePane="bottomLeft" state="frozen"/>
      <selection pane="bottomLeft" activeCell="A4" sqref="A4"/>
    </sheetView>
  </sheetViews>
  <sheetFormatPr defaultColWidth="20" defaultRowHeight="15.75" x14ac:dyDescent="0.25"/>
  <cols>
    <col min="1" max="1" width="20" style="13"/>
    <col min="2" max="2" width="18.7109375" style="17" customWidth="1"/>
    <col min="3" max="3" width="71.42578125" style="17" customWidth="1"/>
    <col min="4" max="4" width="170.7109375" style="30" customWidth="1"/>
    <col min="5" max="5" width="15.7109375" style="22" customWidth="1"/>
    <col min="6" max="6" width="38.5703125" style="21" customWidth="1"/>
    <col min="7" max="7" width="16.7109375" style="23" customWidth="1"/>
    <col min="8" max="8" width="33.5703125" style="19" customWidth="1"/>
    <col min="9" max="12" width="17.28515625" style="20" customWidth="1"/>
    <col min="13" max="13" width="20.28515625" style="17" customWidth="1"/>
    <col min="14" max="14" width="68" style="20" customWidth="1"/>
    <col min="15" max="15" width="11.7109375" style="13" hidden="1" customWidth="1"/>
    <col min="16" max="16" width="14.28515625" style="16" hidden="1" customWidth="1"/>
    <col min="17" max="16384" width="20" style="13"/>
  </cols>
  <sheetData>
    <row r="1" spans="1:16" ht="68.849999999999994" customHeight="1" x14ac:dyDescent="0.25">
      <c r="A1" s="150" t="s">
        <v>308</v>
      </c>
      <c r="B1" s="174" t="str">
        <f>CustomerName&amp;" Microsoft 365 Onboarding Technical Checklist - Office Pro Plus, Desktop App Assure and Windows"</f>
        <v xml:space="preserve"> Microsoft 365 Onboarding Technical Checklist - Office Pro Plus, Desktop App Assure and Windows</v>
      </c>
      <c r="C1" s="171"/>
      <c r="D1" s="171"/>
      <c r="E1" s="171"/>
      <c r="F1" s="171"/>
      <c r="G1" s="171"/>
      <c r="H1" s="171"/>
      <c r="I1" s="76"/>
      <c r="J1" s="76"/>
      <c r="K1" s="76"/>
      <c r="L1" s="76"/>
      <c r="M1" s="76"/>
      <c r="N1" s="77"/>
    </row>
    <row r="2" spans="1:16" ht="40.5" x14ac:dyDescent="0.25">
      <c r="A2" s="147"/>
      <c r="B2" s="165" t="str">
        <f ca="1">IF(NOW()&gt;Expiration_Date,Guidance_Expiration&amp;" "&amp;TEXT(Expiration_Date,"MMM DD, YYYY"),"")</f>
        <v/>
      </c>
      <c r="C2" s="166"/>
      <c r="D2" s="166"/>
      <c r="E2" s="166"/>
      <c r="F2" s="166"/>
      <c r="G2" s="166"/>
      <c r="H2" s="166"/>
      <c r="I2" s="76"/>
      <c r="J2" s="76"/>
      <c r="K2" s="76"/>
      <c r="L2" s="76"/>
      <c r="M2" s="76"/>
      <c r="N2" s="77"/>
    </row>
    <row r="3" spans="1:16" s="14" customFormat="1" ht="34.5" x14ac:dyDescent="0.3">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25">
      <c r="A4" s="150"/>
      <c r="B4" s="83" t="s">
        <v>43</v>
      </c>
      <c r="C4" s="107" t="s">
        <v>42</v>
      </c>
      <c r="D4" s="85"/>
      <c r="E4" s="110"/>
      <c r="F4" s="89"/>
      <c r="G4" s="86"/>
      <c r="H4" s="87"/>
      <c r="I4" s="113" t="str">
        <f>IF(AND(COUNTIF(I5:I26,"Complete")&gt;=1,COUNTIF(I5:I26,"In Progress")=0,COUNTIF(I5:I26,"Not Started")=0),"Complete",IF(OR(COUNTIF(I5:I26,"In Progress")&gt;=1,COUNTIF(I5:I26,"Complete")&gt;=1),"In Progress",IF(COUNTIF(I5:I26,"Not Started")&gt;=1,"Not Started",IF(COUNTIF(I5:I26,"Complete")&gt;=1,"Complete","Info Only"))))</f>
        <v>Not Started</v>
      </c>
      <c r="J4" s="113"/>
      <c r="K4" s="113"/>
      <c r="L4" s="113"/>
      <c r="M4" s="88"/>
      <c r="N4" s="89"/>
      <c r="O4" s="16" t="b">
        <f t="shared" ref="O4:O26" si="0">Deploy_OPP=IsNoDeploy</f>
        <v>0</v>
      </c>
      <c r="P4" s="16"/>
    </row>
    <row r="5" spans="1:16" s="16" customFormat="1" ht="20.25" x14ac:dyDescent="0.25">
      <c r="A5" s="150"/>
      <c r="B5" s="173" t="s">
        <v>620</v>
      </c>
      <c r="C5" s="173"/>
      <c r="D5" s="173"/>
      <c r="E5" s="173"/>
      <c r="F5" s="173"/>
      <c r="G5" s="173"/>
      <c r="H5" s="173"/>
      <c r="I5" s="173"/>
      <c r="J5" s="173"/>
      <c r="K5" s="173"/>
      <c r="L5" s="173"/>
      <c r="M5" s="173"/>
      <c r="N5" s="173"/>
      <c r="O5" s="16" t="b">
        <f t="shared" si="0"/>
        <v>0</v>
      </c>
    </row>
    <row r="6" spans="1:16" s="16" customFormat="1" ht="45" customHeight="1" x14ac:dyDescent="0.25">
      <c r="A6" s="150"/>
      <c r="B6" s="78" t="s">
        <v>621</v>
      </c>
      <c r="C6" s="51" t="s">
        <v>622</v>
      </c>
      <c r="D6" s="52" t="s">
        <v>623</v>
      </c>
      <c r="E6" s="79" t="s">
        <v>447</v>
      </c>
      <c r="F6" s="78"/>
      <c r="G6" s="80" t="s">
        <v>441</v>
      </c>
      <c r="H6" s="108" t="s">
        <v>624</v>
      </c>
      <c r="I6" s="78" t="s">
        <v>443</v>
      </c>
      <c r="J6" s="78"/>
      <c r="K6" s="78"/>
      <c r="L6" s="78"/>
      <c r="M6" s="114"/>
      <c r="N6" s="109"/>
      <c r="O6" s="16" t="b">
        <f t="shared" si="0"/>
        <v>0</v>
      </c>
    </row>
    <row r="7" spans="1:16" s="16" customFormat="1" ht="69" x14ac:dyDescent="0.25">
      <c r="A7" s="150"/>
      <c r="B7" s="78" t="s">
        <v>625</v>
      </c>
      <c r="C7" s="51" t="s">
        <v>626</v>
      </c>
      <c r="D7" s="52" t="s">
        <v>627</v>
      </c>
      <c r="E7" s="79" t="s">
        <v>447</v>
      </c>
      <c r="F7" s="78"/>
      <c r="G7" s="80" t="s">
        <v>441</v>
      </c>
      <c r="H7" s="108" t="s">
        <v>624</v>
      </c>
      <c r="I7" s="78" t="s">
        <v>443</v>
      </c>
      <c r="J7" s="78"/>
      <c r="K7" s="78"/>
      <c r="L7" s="78"/>
      <c r="M7" s="114"/>
      <c r="N7" s="109"/>
      <c r="O7" s="16" t="b">
        <f t="shared" si="0"/>
        <v>0</v>
      </c>
    </row>
    <row r="8" spans="1:16" s="16" customFormat="1" ht="123" customHeight="1" x14ac:dyDescent="0.25">
      <c r="A8" s="150"/>
      <c r="B8" s="78" t="s">
        <v>628</v>
      </c>
      <c r="C8" s="51" t="s">
        <v>629</v>
      </c>
      <c r="D8" s="52" t="s">
        <v>630</v>
      </c>
      <c r="E8" s="79" t="s">
        <v>447</v>
      </c>
      <c r="F8" s="78" t="s">
        <v>586</v>
      </c>
      <c r="G8" s="80" t="s">
        <v>441</v>
      </c>
      <c r="H8" s="108" t="s">
        <v>631</v>
      </c>
      <c r="I8" s="78" t="s">
        <v>443</v>
      </c>
      <c r="J8" s="78"/>
      <c r="K8" s="78"/>
      <c r="L8" s="78"/>
      <c r="M8" s="114"/>
      <c r="N8" s="109"/>
      <c r="O8" s="16" t="b">
        <f t="shared" si="0"/>
        <v>0</v>
      </c>
    </row>
    <row r="9" spans="1:16" s="16" customFormat="1" ht="59.25" customHeight="1" x14ac:dyDescent="0.25">
      <c r="A9" s="150"/>
      <c r="B9" s="78" t="s">
        <v>632</v>
      </c>
      <c r="C9" s="51" t="s">
        <v>633</v>
      </c>
      <c r="D9" s="52" t="s">
        <v>634</v>
      </c>
      <c r="E9" s="79" t="s">
        <v>447</v>
      </c>
      <c r="F9" s="78"/>
      <c r="G9" s="80" t="s">
        <v>559</v>
      </c>
      <c r="H9" s="108" t="s">
        <v>624</v>
      </c>
      <c r="I9" s="78" t="s">
        <v>443</v>
      </c>
      <c r="J9" s="78"/>
      <c r="K9" s="78"/>
      <c r="L9" s="78"/>
      <c r="M9" s="114"/>
      <c r="N9" s="109"/>
      <c r="O9" s="16" t="b">
        <f t="shared" si="0"/>
        <v>0</v>
      </c>
    </row>
    <row r="10" spans="1:16" s="11" customFormat="1" ht="54" customHeight="1" x14ac:dyDescent="0.25">
      <c r="A10" s="150"/>
      <c r="B10" s="78" t="s">
        <v>635</v>
      </c>
      <c r="C10" s="51" t="s">
        <v>636</v>
      </c>
      <c r="D10" s="52" t="s">
        <v>637</v>
      </c>
      <c r="E10" s="79" t="s">
        <v>447</v>
      </c>
      <c r="F10" s="78"/>
      <c r="G10" s="80" t="s">
        <v>489</v>
      </c>
      <c r="H10" s="108" t="s">
        <v>638</v>
      </c>
      <c r="I10" s="78" t="s">
        <v>443</v>
      </c>
      <c r="J10" s="78"/>
      <c r="K10" s="78"/>
      <c r="L10" s="78"/>
      <c r="M10" s="114"/>
      <c r="N10" s="109"/>
      <c r="O10" s="16" t="b">
        <f t="shared" si="0"/>
        <v>0</v>
      </c>
      <c r="P10" s="16"/>
    </row>
    <row r="11" spans="1:16" s="11" customFormat="1" ht="84.75" customHeight="1" x14ac:dyDescent="0.25">
      <c r="A11" s="150"/>
      <c r="B11" s="78" t="s">
        <v>639</v>
      </c>
      <c r="C11" s="51" t="s">
        <v>640</v>
      </c>
      <c r="D11" s="52" t="s">
        <v>641</v>
      </c>
      <c r="E11" s="79" t="s">
        <v>447</v>
      </c>
      <c r="F11" s="78"/>
      <c r="G11" s="80" t="s">
        <v>489</v>
      </c>
      <c r="H11" s="108" t="s">
        <v>624</v>
      </c>
      <c r="I11" s="78" t="s">
        <v>443</v>
      </c>
      <c r="J11" s="78"/>
      <c r="K11" s="78"/>
      <c r="L11" s="78"/>
      <c r="M11" s="114"/>
      <c r="N11" s="109"/>
      <c r="O11" s="16" t="b">
        <f t="shared" si="0"/>
        <v>0</v>
      </c>
      <c r="P11" s="16"/>
    </row>
    <row r="12" spans="1:16" s="16" customFormat="1" ht="51.75" x14ac:dyDescent="0.25">
      <c r="A12" s="150"/>
      <c r="B12" s="78" t="s">
        <v>642</v>
      </c>
      <c r="C12" s="51" t="s">
        <v>643</v>
      </c>
      <c r="D12" s="52" t="s">
        <v>644</v>
      </c>
      <c r="E12" s="79" t="s">
        <v>447</v>
      </c>
      <c r="F12" s="78"/>
      <c r="G12" s="80" t="s">
        <v>559</v>
      </c>
      <c r="H12" s="108" t="s">
        <v>624</v>
      </c>
      <c r="I12" s="78" t="s">
        <v>443</v>
      </c>
      <c r="J12" s="78"/>
      <c r="K12" s="78"/>
      <c r="L12" s="78"/>
      <c r="M12" s="114"/>
      <c r="N12" s="109"/>
      <c r="O12" s="16" t="b">
        <f t="shared" si="0"/>
        <v>0</v>
      </c>
    </row>
    <row r="13" spans="1:16" s="16" customFormat="1" ht="36" customHeight="1" x14ac:dyDescent="0.25">
      <c r="A13" s="150"/>
      <c r="B13" s="78" t="s">
        <v>645</v>
      </c>
      <c r="C13" s="51" t="s">
        <v>646</v>
      </c>
      <c r="D13" s="52" t="s">
        <v>647</v>
      </c>
      <c r="E13" s="79" t="s">
        <v>447</v>
      </c>
      <c r="F13" s="78"/>
      <c r="G13" s="80" t="s">
        <v>489</v>
      </c>
      <c r="H13" s="108" t="s">
        <v>624</v>
      </c>
      <c r="I13" s="78" t="s">
        <v>443</v>
      </c>
      <c r="J13" s="78"/>
      <c r="K13" s="78"/>
      <c r="L13" s="78"/>
      <c r="M13" s="114"/>
      <c r="N13" s="109"/>
      <c r="O13" s="16" t="b">
        <f t="shared" si="0"/>
        <v>0</v>
      </c>
    </row>
    <row r="14" spans="1:16" s="16" customFormat="1" ht="123" customHeight="1" x14ac:dyDescent="0.25">
      <c r="A14" s="150"/>
      <c r="B14" s="78" t="s">
        <v>648</v>
      </c>
      <c r="C14" s="51" t="s">
        <v>649</v>
      </c>
      <c r="D14" s="52" t="s">
        <v>650</v>
      </c>
      <c r="E14" s="79" t="s">
        <v>447</v>
      </c>
      <c r="F14" s="78"/>
      <c r="G14" s="80" t="s">
        <v>489</v>
      </c>
      <c r="H14" s="108" t="s">
        <v>624</v>
      </c>
      <c r="I14" s="78" t="s">
        <v>443</v>
      </c>
      <c r="J14" s="78"/>
      <c r="K14" s="78"/>
      <c r="L14" s="78"/>
      <c r="M14" s="114"/>
      <c r="N14" s="109"/>
      <c r="O14" s="16" t="b">
        <f>Deploy_OPP=IsNoDeploy</f>
        <v>0</v>
      </c>
    </row>
    <row r="15" spans="1:16" s="11" customFormat="1" ht="46.5" customHeight="1" x14ac:dyDescent="0.25">
      <c r="A15" s="150"/>
      <c r="B15" s="78" t="s">
        <v>651</v>
      </c>
      <c r="C15" s="51" t="s">
        <v>652</v>
      </c>
      <c r="D15" s="52" t="s">
        <v>653</v>
      </c>
      <c r="E15" s="79" t="s">
        <v>447</v>
      </c>
      <c r="F15" s="78"/>
      <c r="G15" s="80" t="s">
        <v>489</v>
      </c>
      <c r="H15" s="108" t="s">
        <v>654</v>
      </c>
      <c r="I15" s="78"/>
      <c r="J15" s="78"/>
      <c r="K15" s="78"/>
      <c r="L15" s="78"/>
      <c r="M15" s="114"/>
      <c r="N15" s="109"/>
      <c r="O15" s="16" t="b">
        <f t="shared" si="0"/>
        <v>0</v>
      </c>
      <c r="P15" s="16"/>
    </row>
    <row r="16" spans="1:16" s="11" customFormat="1" ht="82.5" customHeight="1" x14ac:dyDescent="0.25">
      <c r="A16" s="150"/>
      <c r="B16" s="78" t="s">
        <v>655</v>
      </c>
      <c r="C16" s="51" t="s">
        <v>656</v>
      </c>
      <c r="D16" s="52" t="s">
        <v>657</v>
      </c>
      <c r="E16" s="79" t="s">
        <v>447</v>
      </c>
      <c r="F16" s="78"/>
      <c r="G16" s="80" t="s">
        <v>448</v>
      </c>
      <c r="H16" s="108" t="s">
        <v>658</v>
      </c>
      <c r="I16" s="78" t="s">
        <v>449</v>
      </c>
      <c r="J16" s="78"/>
      <c r="K16" s="78"/>
      <c r="L16" s="78"/>
      <c r="M16" s="114"/>
      <c r="N16" s="109"/>
      <c r="O16" s="16" t="b">
        <f t="shared" si="0"/>
        <v>0</v>
      </c>
      <c r="P16" s="16"/>
    </row>
    <row r="17" spans="1:16" s="16" customFormat="1" ht="103.5" x14ac:dyDescent="0.25">
      <c r="A17" s="150"/>
      <c r="B17" s="78" t="s">
        <v>659</v>
      </c>
      <c r="C17" s="51" t="s">
        <v>660</v>
      </c>
      <c r="D17" s="52" t="s">
        <v>661</v>
      </c>
      <c r="E17" s="79" t="s">
        <v>447</v>
      </c>
      <c r="F17" s="78"/>
      <c r="G17" s="80" t="s">
        <v>489</v>
      </c>
      <c r="H17" s="108" t="s">
        <v>662</v>
      </c>
      <c r="I17" s="78" t="s">
        <v>443</v>
      </c>
      <c r="J17" s="78"/>
      <c r="K17" s="78"/>
      <c r="L17" s="78"/>
      <c r="M17" s="114"/>
      <c r="N17" s="109"/>
      <c r="O17" s="16" t="b">
        <f t="shared" si="0"/>
        <v>0</v>
      </c>
    </row>
    <row r="18" spans="1:16" s="16" customFormat="1" ht="66.75" customHeight="1" x14ac:dyDescent="0.25">
      <c r="A18" s="150"/>
      <c r="B18" s="78" t="s">
        <v>663</v>
      </c>
      <c r="C18" s="51" t="s">
        <v>664</v>
      </c>
      <c r="D18" s="52" t="s">
        <v>665</v>
      </c>
      <c r="E18" s="79" t="s">
        <v>447</v>
      </c>
      <c r="F18" s="78" t="s">
        <v>666</v>
      </c>
      <c r="G18" s="80" t="s">
        <v>489</v>
      </c>
      <c r="H18" s="108" t="s">
        <v>662</v>
      </c>
      <c r="I18" s="78" t="s">
        <v>443</v>
      </c>
      <c r="J18" s="78"/>
      <c r="K18" s="78"/>
      <c r="L18" s="78"/>
      <c r="M18" s="114"/>
      <c r="N18" s="109"/>
      <c r="O18" s="16" t="b">
        <f t="shared" si="0"/>
        <v>0</v>
      </c>
    </row>
    <row r="19" spans="1:16" s="16" customFormat="1" ht="48" customHeight="1" x14ac:dyDescent="0.25">
      <c r="A19" s="150"/>
      <c r="B19" s="78" t="s">
        <v>667</v>
      </c>
      <c r="C19" s="51" t="s">
        <v>668</v>
      </c>
      <c r="D19" s="52" t="s">
        <v>669</v>
      </c>
      <c r="E19" s="79" t="s">
        <v>447</v>
      </c>
      <c r="F19" s="78" t="s">
        <v>586</v>
      </c>
      <c r="G19" s="80" t="s">
        <v>489</v>
      </c>
      <c r="H19" s="108" t="s">
        <v>662</v>
      </c>
      <c r="I19" s="78" t="s">
        <v>443</v>
      </c>
      <c r="J19" s="78"/>
      <c r="K19" s="78"/>
      <c r="L19" s="78"/>
      <c r="M19" s="114"/>
      <c r="N19" s="109"/>
      <c r="O19" s="16" t="b">
        <f t="shared" si="0"/>
        <v>0</v>
      </c>
    </row>
    <row r="20" spans="1:16" s="16" customFormat="1" ht="155.25" customHeight="1" x14ac:dyDescent="0.25">
      <c r="A20" s="150"/>
      <c r="B20" s="78" t="s">
        <v>670</v>
      </c>
      <c r="C20" s="51" t="s">
        <v>671</v>
      </c>
      <c r="D20" s="52" t="s">
        <v>672</v>
      </c>
      <c r="E20" s="79" t="s">
        <v>447</v>
      </c>
      <c r="F20" s="78"/>
      <c r="G20" s="80" t="s">
        <v>448</v>
      </c>
      <c r="H20" s="108" t="s">
        <v>673</v>
      </c>
      <c r="I20" s="78" t="s">
        <v>449</v>
      </c>
      <c r="J20" s="78"/>
      <c r="K20" s="78"/>
      <c r="L20" s="78"/>
      <c r="M20" s="114"/>
      <c r="N20" s="109"/>
      <c r="O20" s="16" t="b">
        <f t="shared" si="0"/>
        <v>0</v>
      </c>
    </row>
    <row r="21" spans="1:16" s="16" customFormat="1" ht="51.75" customHeight="1" x14ac:dyDescent="0.25">
      <c r="A21" s="150"/>
      <c r="B21" s="78" t="s">
        <v>674</v>
      </c>
      <c r="C21" s="51" t="s">
        <v>675</v>
      </c>
      <c r="D21" s="52" t="s">
        <v>676</v>
      </c>
      <c r="E21" s="79" t="s">
        <v>447</v>
      </c>
      <c r="F21" s="78"/>
      <c r="G21" s="80" t="s">
        <v>448</v>
      </c>
      <c r="H21" s="108" t="s">
        <v>673</v>
      </c>
      <c r="I21" s="78" t="s">
        <v>449</v>
      </c>
      <c r="J21" s="78"/>
      <c r="K21" s="78"/>
      <c r="L21" s="78"/>
      <c r="M21" s="114"/>
      <c r="N21" s="109"/>
      <c r="O21" s="16" t="b">
        <f t="shared" si="0"/>
        <v>0</v>
      </c>
    </row>
    <row r="22" spans="1:16" s="16" customFormat="1" ht="96.75" customHeight="1" x14ac:dyDescent="0.25">
      <c r="A22" s="150"/>
      <c r="B22" s="78" t="s">
        <v>677</v>
      </c>
      <c r="C22" s="51" t="s">
        <v>678</v>
      </c>
      <c r="D22" s="52" t="s">
        <v>679</v>
      </c>
      <c r="E22" s="79" t="s">
        <v>447</v>
      </c>
      <c r="F22" s="78"/>
      <c r="G22" s="80" t="s">
        <v>448</v>
      </c>
      <c r="H22" s="108" t="s">
        <v>673</v>
      </c>
      <c r="I22" s="78" t="s">
        <v>449</v>
      </c>
      <c r="J22" s="78"/>
      <c r="K22" s="78"/>
      <c r="L22" s="78"/>
      <c r="M22" s="114"/>
      <c r="N22" s="109"/>
      <c r="O22" s="16" t="b">
        <f t="shared" si="0"/>
        <v>0</v>
      </c>
    </row>
    <row r="23" spans="1:16" s="11" customFormat="1" ht="51.75" customHeight="1" x14ac:dyDescent="0.25">
      <c r="A23" s="150"/>
      <c r="B23" s="78" t="s">
        <v>680</v>
      </c>
      <c r="C23" s="51" t="s">
        <v>681</v>
      </c>
      <c r="D23" s="52" t="s">
        <v>682</v>
      </c>
      <c r="E23" s="79" t="s">
        <v>447</v>
      </c>
      <c r="F23" s="78"/>
      <c r="G23" s="80" t="s">
        <v>448</v>
      </c>
      <c r="H23" s="108" t="s">
        <v>673</v>
      </c>
      <c r="I23" s="78" t="s">
        <v>449</v>
      </c>
      <c r="J23" s="78"/>
      <c r="K23" s="78"/>
      <c r="L23" s="78"/>
      <c r="M23" s="114"/>
      <c r="N23" s="109"/>
      <c r="O23" s="16" t="b">
        <f t="shared" si="0"/>
        <v>0</v>
      </c>
      <c r="P23" s="16"/>
    </row>
    <row r="24" spans="1:16" s="11" customFormat="1" ht="71.25" customHeight="1" x14ac:dyDescent="0.25">
      <c r="A24" s="150"/>
      <c r="B24" s="78" t="s">
        <v>683</v>
      </c>
      <c r="C24" s="51" t="s">
        <v>684</v>
      </c>
      <c r="D24" s="52" t="s">
        <v>685</v>
      </c>
      <c r="E24" s="79" t="s">
        <v>447</v>
      </c>
      <c r="F24" s="78"/>
      <c r="G24" s="80" t="s">
        <v>448</v>
      </c>
      <c r="H24" s="108" t="s">
        <v>673</v>
      </c>
      <c r="I24" s="78" t="s">
        <v>449</v>
      </c>
      <c r="J24" s="78"/>
      <c r="K24" s="78"/>
      <c r="L24" s="78"/>
      <c r="M24" s="114"/>
      <c r="N24" s="109"/>
      <c r="O24" s="16" t="b">
        <f t="shared" si="0"/>
        <v>0</v>
      </c>
      <c r="P24" s="16"/>
    </row>
    <row r="25" spans="1:16" s="11" customFormat="1" ht="58.5" customHeight="1" x14ac:dyDescent="0.25">
      <c r="A25" s="150"/>
      <c r="B25" s="78" t="s">
        <v>686</v>
      </c>
      <c r="C25" s="51" t="s">
        <v>687</v>
      </c>
      <c r="D25" s="52" t="s">
        <v>688</v>
      </c>
      <c r="E25" s="79" t="s">
        <v>447</v>
      </c>
      <c r="F25" s="78"/>
      <c r="G25" s="80" t="s">
        <v>448</v>
      </c>
      <c r="H25" s="108" t="s">
        <v>673</v>
      </c>
      <c r="I25" s="78" t="s">
        <v>449</v>
      </c>
      <c r="J25" s="78"/>
      <c r="K25" s="78"/>
      <c r="L25" s="78"/>
      <c r="M25" s="114"/>
      <c r="N25" s="109"/>
      <c r="O25" s="16" t="b">
        <f t="shared" si="0"/>
        <v>0</v>
      </c>
      <c r="P25" s="16"/>
    </row>
    <row r="26" spans="1:16" ht="74.25" customHeight="1" x14ac:dyDescent="0.25">
      <c r="A26" s="150"/>
      <c r="B26" s="78" t="s">
        <v>689</v>
      </c>
      <c r="C26" s="51" t="s">
        <v>690</v>
      </c>
      <c r="D26" s="52" t="s">
        <v>691</v>
      </c>
      <c r="E26" s="79" t="s">
        <v>447</v>
      </c>
      <c r="F26" s="78"/>
      <c r="G26" s="80" t="s">
        <v>448</v>
      </c>
      <c r="H26" s="108" t="s">
        <v>673</v>
      </c>
      <c r="I26" s="78" t="s">
        <v>449</v>
      </c>
      <c r="J26" s="78"/>
      <c r="K26" s="78"/>
      <c r="L26" s="78"/>
      <c r="M26" s="114"/>
      <c r="N26" s="109"/>
      <c r="O26" s="16" t="b">
        <f t="shared" si="0"/>
        <v>0</v>
      </c>
    </row>
    <row r="27" spans="1:16" s="15" customFormat="1" ht="48" customHeight="1" x14ac:dyDescent="0.25">
      <c r="A27" s="150"/>
      <c r="B27" s="83" t="s">
        <v>692</v>
      </c>
      <c r="C27" s="107" t="s">
        <v>693</v>
      </c>
      <c r="D27" s="85"/>
      <c r="E27" s="110"/>
      <c r="F27" s="89"/>
      <c r="G27" s="86"/>
      <c r="H27" s="87"/>
      <c r="I27" s="113" t="str">
        <f>IF(AND(COUNTIF(I28:I29,"Complete")&gt;=1,COUNTIF(I28:I29,"In Progress")=0,COUNTIF(I28:I29,"Not Started")=0),"Complete",IF(OR(COUNTIF(I28:I29,"In Progress")&gt;=1,COUNTIF(I28:I29,"Complete")&gt;=1),"In Progress",IF(COUNTIF(I28:I29,"Not Started")&gt;=1,"Not Started",IF(COUNTIF(I28:I29,"Complete")&gt;=1,"Complete","Info Only"))))</f>
        <v>Info Only</v>
      </c>
      <c r="J27" s="113"/>
      <c r="K27" s="113"/>
      <c r="L27" s="113"/>
      <c r="M27" s="88"/>
      <c r="N27" s="89"/>
      <c r="O27" s="16" t="b">
        <f t="shared" ref="O27:O29" si="1">Deploy_Yammer=IsNoDeploy</f>
        <v>0</v>
      </c>
      <c r="P27" s="16"/>
    </row>
    <row r="28" spans="1:16" ht="62.25" customHeight="1" x14ac:dyDescent="0.25">
      <c r="A28" s="150"/>
      <c r="B28" s="78" t="s">
        <v>1827</v>
      </c>
      <c r="C28" s="51" t="s">
        <v>694</v>
      </c>
      <c r="D28" s="52" t="s">
        <v>695</v>
      </c>
      <c r="E28" s="79" t="s">
        <v>447</v>
      </c>
      <c r="F28" s="78"/>
      <c r="G28" s="80" t="s">
        <v>448</v>
      </c>
      <c r="H28" s="108" t="s">
        <v>624</v>
      </c>
      <c r="I28" s="78" t="s">
        <v>449</v>
      </c>
      <c r="J28" s="78"/>
      <c r="K28" s="78"/>
      <c r="L28" s="78"/>
      <c r="M28" s="114"/>
      <c r="N28" s="109"/>
      <c r="O28" s="16" t="b">
        <f t="shared" si="1"/>
        <v>0</v>
      </c>
    </row>
    <row r="29" spans="1:16" ht="83.25" customHeight="1" x14ac:dyDescent="0.25">
      <c r="A29" s="150"/>
      <c r="B29" s="78" t="s">
        <v>1826</v>
      </c>
      <c r="C29" s="51" t="s">
        <v>1855</v>
      </c>
      <c r="D29" s="52" t="s">
        <v>696</v>
      </c>
      <c r="E29" s="79" t="s">
        <v>447</v>
      </c>
      <c r="F29" s="78"/>
      <c r="G29" s="80" t="s">
        <v>448</v>
      </c>
      <c r="H29" s="108" t="s">
        <v>624</v>
      </c>
      <c r="I29" s="78" t="s">
        <v>449</v>
      </c>
      <c r="J29" s="78"/>
      <c r="K29" s="78"/>
      <c r="L29" s="78"/>
      <c r="M29" s="114"/>
      <c r="N29" s="109"/>
      <c r="O29" s="16" t="b">
        <f t="shared" si="1"/>
        <v>0</v>
      </c>
    </row>
    <row r="30" spans="1:16" s="15" customFormat="1" ht="48" customHeight="1" x14ac:dyDescent="0.25">
      <c r="A30" s="150"/>
      <c r="B30" s="83" t="s">
        <v>697</v>
      </c>
      <c r="C30" s="107" t="s">
        <v>698</v>
      </c>
      <c r="D30" s="85"/>
      <c r="E30" s="110"/>
      <c r="F30" s="89"/>
      <c r="G30" s="86"/>
      <c r="H30" s="87"/>
      <c r="I30" s="113" t="str">
        <f>IF(AND(COUNTIF(I32:I34,"Complete")&gt;=1,COUNTIF(I32:I34,"In Progress")=0,COUNTIF(I32:I34,"Not Started")=0),"Complete",IF(OR(COUNTIF(I32:I34,"In Progress")&gt;=1,COUNTIF(I32:I34,"Complete")&gt;=1),"In Progress",IF(COUNTIF(I32:I34,"Not Started")&gt;=1,"Not Started",IF(COUNTIF(I32:I34,"Complete")&gt;=1,"Complete","Info Only"))))</f>
        <v>Not Started</v>
      </c>
      <c r="J30" s="113"/>
      <c r="K30" s="113"/>
      <c r="L30" s="113"/>
      <c r="M30" s="88"/>
      <c r="N30" s="89"/>
      <c r="O30" s="16" t="b">
        <f t="shared" ref="O30" si="2">Deploy_PowerBI=IsNoDeploy</f>
        <v>0</v>
      </c>
      <c r="P30" s="16"/>
    </row>
    <row r="31" spans="1:16" s="16" customFormat="1" ht="20.25" x14ac:dyDescent="0.25">
      <c r="A31" s="150"/>
      <c r="B31" s="173" t="s">
        <v>699</v>
      </c>
      <c r="C31" s="173"/>
      <c r="D31" s="173"/>
      <c r="E31" s="173"/>
      <c r="F31" s="173"/>
      <c r="G31" s="173"/>
      <c r="H31" s="173"/>
      <c r="I31" s="173"/>
      <c r="J31" s="173"/>
      <c r="K31" s="173"/>
      <c r="L31" s="173"/>
      <c r="M31" s="173"/>
      <c r="N31" s="173"/>
      <c r="O31" s="16" t="b">
        <f t="shared" ref="O31:O66" si="3">Deploy_M365=IsNoDeploy</f>
        <v>0</v>
      </c>
    </row>
    <row r="32" spans="1:16" ht="62.25" customHeight="1" x14ac:dyDescent="0.25">
      <c r="A32" s="150"/>
      <c r="B32" s="78" t="s">
        <v>700</v>
      </c>
      <c r="C32" s="51" t="s">
        <v>701</v>
      </c>
      <c r="D32" s="52" t="s">
        <v>702</v>
      </c>
      <c r="E32" s="79" t="s">
        <v>447</v>
      </c>
      <c r="F32" s="78"/>
      <c r="G32" s="80" t="s">
        <v>448</v>
      </c>
      <c r="H32" s="108" t="s">
        <v>515</v>
      </c>
      <c r="I32" s="78" t="s">
        <v>443</v>
      </c>
      <c r="J32" s="78"/>
      <c r="K32" s="78"/>
      <c r="L32" s="78"/>
      <c r="M32" s="114"/>
      <c r="N32" s="109"/>
      <c r="O32" s="16" t="b">
        <f t="shared" si="3"/>
        <v>0</v>
      </c>
    </row>
    <row r="33" spans="1:16" ht="62.25" customHeight="1" x14ac:dyDescent="0.25">
      <c r="A33" s="150"/>
      <c r="B33" s="78" t="s">
        <v>703</v>
      </c>
      <c r="C33" s="51" t="s">
        <v>704</v>
      </c>
      <c r="D33" s="52" t="s">
        <v>705</v>
      </c>
      <c r="E33" s="79" t="s">
        <v>447</v>
      </c>
      <c r="F33" s="78"/>
      <c r="G33" s="80" t="s">
        <v>441</v>
      </c>
      <c r="H33" s="108" t="s">
        <v>515</v>
      </c>
      <c r="I33" s="78" t="s">
        <v>443</v>
      </c>
      <c r="J33" s="78"/>
      <c r="K33" s="78"/>
      <c r="L33" s="78"/>
      <c r="M33" s="114"/>
      <c r="N33" s="109"/>
      <c r="O33" s="16" t="b">
        <f t="shared" si="3"/>
        <v>0</v>
      </c>
    </row>
    <row r="34" spans="1:16" ht="62.25" customHeight="1" x14ac:dyDescent="0.25">
      <c r="A34" s="150"/>
      <c r="B34" s="78" t="s">
        <v>706</v>
      </c>
      <c r="C34" s="51" t="s">
        <v>707</v>
      </c>
      <c r="D34" s="52" t="s">
        <v>708</v>
      </c>
      <c r="E34" s="79" t="s">
        <v>447</v>
      </c>
      <c r="F34" s="78"/>
      <c r="G34" s="80" t="s">
        <v>448</v>
      </c>
      <c r="H34" s="108" t="s">
        <v>515</v>
      </c>
      <c r="I34" s="78" t="s">
        <v>443</v>
      </c>
      <c r="J34" s="78"/>
      <c r="K34" s="78"/>
      <c r="L34" s="78"/>
      <c r="M34" s="114"/>
      <c r="N34" s="109"/>
      <c r="O34" s="16" t="b">
        <f t="shared" si="3"/>
        <v>0</v>
      </c>
    </row>
    <row r="35" spans="1:16" ht="51.75" x14ac:dyDescent="0.25">
      <c r="A35" s="150"/>
      <c r="B35" s="78" t="s">
        <v>709</v>
      </c>
      <c r="C35" s="51" t="s">
        <v>710</v>
      </c>
      <c r="D35" s="52" t="s">
        <v>711</v>
      </c>
      <c r="E35" s="79" t="s">
        <v>447</v>
      </c>
      <c r="F35" s="78"/>
      <c r="G35" s="80" t="s">
        <v>448</v>
      </c>
      <c r="H35" s="108" t="s">
        <v>515</v>
      </c>
      <c r="I35" s="78" t="s">
        <v>443</v>
      </c>
      <c r="J35" s="78"/>
      <c r="K35" s="78"/>
      <c r="L35" s="78"/>
      <c r="M35" s="114"/>
      <c r="N35" s="109"/>
      <c r="O35" s="16" t="b">
        <f t="shared" si="3"/>
        <v>0</v>
      </c>
    </row>
    <row r="36" spans="1:16" ht="69" x14ac:dyDescent="0.25">
      <c r="A36" s="150"/>
      <c r="B36" s="78" t="s">
        <v>712</v>
      </c>
      <c r="C36" s="51" t="s">
        <v>713</v>
      </c>
      <c r="D36" s="52" t="s">
        <v>714</v>
      </c>
      <c r="E36" s="79" t="s">
        <v>447</v>
      </c>
      <c r="F36" s="78"/>
      <c r="G36" s="80" t="s">
        <v>448</v>
      </c>
      <c r="H36" s="108" t="s">
        <v>515</v>
      </c>
      <c r="I36" s="78" t="s">
        <v>443</v>
      </c>
      <c r="J36" s="78"/>
      <c r="K36" s="78"/>
      <c r="L36" s="78"/>
      <c r="M36" s="114"/>
      <c r="N36" s="109"/>
      <c r="O36" s="16" t="b">
        <f t="shared" si="3"/>
        <v>0</v>
      </c>
    </row>
    <row r="37" spans="1:16" ht="34.5" x14ac:dyDescent="0.25">
      <c r="A37" s="150"/>
      <c r="B37" s="78" t="s">
        <v>715</v>
      </c>
      <c r="C37" s="51" t="s">
        <v>716</v>
      </c>
      <c r="D37" s="52" t="s">
        <v>717</v>
      </c>
      <c r="E37" s="79" t="s">
        <v>447</v>
      </c>
      <c r="F37" s="78"/>
      <c r="G37" s="80" t="s">
        <v>448</v>
      </c>
      <c r="H37" s="108" t="s">
        <v>515</v>
      </c>
      <c r="I37" s="78" t="s">
        <v>443</v>
      </c>
      <c r="J37" s="78"/>
      <c r="K37" s="78"/>
      <c r="L37" s="78"/>
      <c r="M37" s="114"/>
      <c r="N37" s="109"/>
      <c r="O37" s="16" t="b">
        <f t="shared" si="3"/>
        <v>0</v>
      </c>
    </row>
    <row r="38" spans="1:16" ht="62.25" customHeight="1" x14ac:dyDescent="0.25">
      <c r="A38" s="150"/>
      <c r="B38" s="78" t="s">
        <v>718</v>
      </c>
      <c r="C38" s="51" t="s">
        <v>719</v>
      </c>
      <c r="D38" s="52" t="s">
        <v>720</v>
      </c>
      <c r="E38" s="79" t="s">
        <v>447</v>
      </c>
      <c r="F38" s="78"/>
      <c r="G38" s="80" t="s">
        <v>448</v>
      </c>
      <c r="H38" s="108" t="s">
        <v>515</v>
      </c>
      <c r="I38" s="78" t="s">
        <v>443</v>
      </c>
      <c r="J38" s="78"/>
      <c r="K38" s="78"/>
      <c r="L38" s="78"/>
      <c r="M38" s="114"/>
      <c r="N38" s="109"/>
      <c r="O38" s="16" t="b">
        <f t="shared" si="3"/>
        <v>0</v>
      </c>
    </row>
    <row r="39" spans="1:16" ht="62.25" customHeight="1" x14ac:dyDescent="0.25">
      <c r="A39" s="150"/>
      <c r="B39" s="78" t="s">
        <v>721</v>
      </c>
      <c r="C39" s="51" t="s">
        <v>722</v>
      </c>
      <c r="D39" s="52" t="s">
        <v>723</v>
      </c>
      <c r="E39" s="79" t="s">
        <v>447</v>
      </c>
      <c r="F39" s="78"/>
      <c r="G39" s="80" t="s">
        <v>448</v>
      </c>
      <c r="H39" s="108" t="s">
        <v>515</v>
      </c>
      <c r="I39" s="78" t="s">
        <v>443</v>
      </c>
      <c r="J39" s="78"/>
      <c r="K39" s="78"/>
      <c r="L39" s="78"/>
      <c r="M39" s="114"/>
      <c r="N39" s="109"/>
      <c r="O39" s="16" t="b">
        <f t="shared" si="3"/>
        <v>0</v>
      </c>
    </row>
    <row r="40" spans="1:16" s="15" customFormat="1" ht="48" customHeight="1" x14ac:dyDescent="0.25">
      <c r="A40" s="150"/>
      <c r="B40" s="100" t="s">
        <v>724</v>
      </c>
      <c r="C40" s="112" t="s">
        <v>725</v>
      </c>
      <c r="D40" s="102"/>
      <c r="E40" s="111"/>
      <c r="F40" s="106"/>
      <c r="G40" s="103"/>
      <c r="H40" s="104"/>
      <c r="I40" s="115" t="str">
        <f>IF(AND(COUNTIF(I42:I45,"Complete")&gt;=1,COUNTIF(I42:I45,"In Progress")=0,COUNTIF(I42:I45,"Not Started")=0),"Complete",IF(OR(COUNTIF(I42:I45,"In Progress")&gt;=1,COUNTIF(I42:I45,"Complete")&gt;=1),"In Progress",IF(COUNTIF(I42:I45,"Not Started")&gt;=1,"Not Started",IF(COUNTIF(I42:I45,"Complete")&gt;=1,"Complete","Info Only"))))</f>
        <v>Not Started</v>
      </c>
      <c r="J40" s="115"/>
      <c r="K40" s="115"/>
      <c r="L40" s="115"/>
      <c r="M40" s="105"/>
      <c r="N40" s="106"/>
      <c r="O40" s="16" t="b">
        <f t="shared" si="3"/>
        <v>0</v>
      </c>
      <c r="P40" s="16" t="b">
        <f t="shared" ref="P40:P45" si="4">M365_WindowsUpdate&lt;&gt;IsYes</f>
        <v>1</v>
      </c>
    </row>
    <row r="41" spans="1:16" s="16" customFormat="1" ht="20.25" x14ac:dyDescent="0.25">
      <c r="A41" s="150"/>
      <c r="B41" s="172" t="s">
        <v>726</v>
      </c>
      <c r="C41" s="172"/>
      <c r="D41" s="172"/>
      <c r="E41" s="172"/>
      <c r="F41" s="172"/>
      <c r="G41" s="172"/>
      <c r="H41" s="172"/>
      <c r="I41" s="172"/>
      <c r="J41" s="172"/>
      <c r="K41" s="172"/>
      <c r="L41" s="172"/>
      <c r="M41" s="172"/>
      <c r="N41" s="172"/>
      <c r="O41" s="16" t="b">
        <f t="shared" si="3"/>
        <v>0</v>
      </c>
      <c r="P41" s="16" t="b">
        <f t="shared" si="4"/>
        <v>1</v>
      </c>
    </row>
    <row r="42" spans="1:16" ht="62.25" customHeight="1" x14ac:dyDescent="0.25">
      <c r="A42" s="150"/>
      <c r="B42" s="78" t="s">
        <v>727</v>
      </c>
      <c r="C42" s="51" t="s">
        <v>728</v>
      </c>
      <c r="D42" s="52" t="s">
        <v>1856</v>
      </c>
      <c r="E42" s="79" t="s">
        <v>447</v>
      </c>
      <c r="F42" s="78"/>
      <c r="G42" s="80" t="s">
        <v>441</v>
      </c>
      <c r="H42" s="108" t="s">
        <v>515</v>
      </c>
      <c r="I42" s="78" t="s">
        <v>443</v>
      </c>
      <c r="J42" s="78"/>
      <c r="K42" s="78"/>
      <c r="L42" s="78"/>
      <c r="M42" s="114"/>
      <c r="N42" s="109"/>
      <c r="O42" s="16" t="b">
        <f t="shared" si="3"/>
        <v>0</v>
      </c>
      <c r="P42" s="16" t="b">
        <f t="shared" si="4"/>
        <v>1</v>
      </c>
    </row>
    <row r="43" spans="1:16" ht="62.25" customHeight="1" x14ac:dyDescent="0.25">
      <c r="A43" s="150"/>
      <c r="B43" s="78" t="s">
        <v>729</v>
      </c>
      <c r="C43" s="51" t="s">
        <v>730</v>
      </c>
      <c r="D43" s="52" t="s">
        <v>731</v>
      </c>
      <c r="E43" s="79" t="s">
        <v>447</v>
      </c>
      <c r="F43" s="78"/>
      <c r="G43" s="80" t="s">
        <v>441</v>
      </c>
      <c r="H43" s="108" t="s">
        <v>515</v>
      </c>
      <c r="I43" s="78" t="s">
        <v>443</v>
      </c>
      <c r="J43" s="78"/>
      <c r="K43" s="78"/>
      <c r="L43" s="78"/>
      <c r="M43" s="114"/>
      <c r="N43" s="109"/>
      <c r="O43" s="16" t="b">
        <f t="shared" si="3"/>
        <v>0</v>
      </c>
      <c r="P43" s="16" t="b">
        <f t="shared" si="4"/>
        <v>1</v>
      </c>
    </row>
    <row r="44" spans="1:16" ht="62.25" customHeight="1" x14ac:dyDescent="0.25">
      <c r="A44" s="150"/>
      <c r="B44" s="78" t="s">
        <v>732</v>
      </c>
      <c r="C44" s="51" t="s">
        <v>733</v>
      </c>
      <c r="D44" s="52" t="s">
        <v>734</v>
      </c>
      <c r="E44" s="79" t="s">
        <v>447</v>
      </c>
      <c r="F44" s="78"/>
      <c r="G44" s="80" t="s">
        <v>441</v>
      </c>
      <c r="H44" s="108" t="s">
        <v>515</v>
      </c>
      <c r="I44" s="78" t="s">
        <v>443</v>
      </c>
      <c r="J44" s="78"/>
      <c r="K44" s="78"/>
      <c r="L44" s="78"/>
      <c r="M44" s="114"/>
      <c r="N44" s="109"/>
      <c r="O44" s="16" t="b">
        <f t="shared" si="3"/>
        <v>0</v>
      </c>
      <c r="P44" s="16" t="b">
        <f t="shared" si="4"/>
        <v>1</v>
      </c>
    </row>
    <row r="45" spans="1:16" ht="69" x14ac:dyDescent="0.25">
      <c r="A45" s="150"/>
      <c r="B45" s="78" t="s">
        <v>735</v>
      </c>
      <c r="C45" s="51" t="s">
        <v>736</v>
      </c>
      <c r="D45" s="52" t="s">
        <v>737</v>
      </c>
      <c r="E45" s="79" t="s">
        <v>447</v>
      </c>
      <c r="F45" s="78"/>
      <c r="G45" s="80" t="s">
        <v>441</v>
      </c>
      <c r="H45" s="108" t="s">
        <v>738</v>
      </c>
      <c r="I45" s="78" t="s">
        <v>443</v>
      </c>
      <c r="J45" s="78"/>
      <c r="K45" s="78"/>
      <c r="L45" s="78"/>
      <c r="M45" s="114"/>
      <c r="N45" s="109"/>
      <c r="O45" s="16" t="b">
        <f t="shared" si="3"/>
        <v>0</v>
      </c>
      <c r="P45" s="16" t="b">
        <f t="shared" si="4"/>
        <v>1</v>
      </c>
    </row>
    <row r="46" spans="1:16" s="15" customFormat="1" ht="48" customHeight="1" x14ac:dyDescent="0.25">
      <c r="A46" s="150"/>
      <c r="B46" s="100" t="s">
        <v>739</v>
      </c>
      <c r="C46" s="112" t="s">
        <v>740</v>
      </c>
      <c r="D46" s="102"/>
      <c r="E46" s="111"/>
      <c r="F46" s="106"/>
      <c r="G46" s="103"/>
      <c r="H46" s="104"/>
      <c r="I46" s="115" t="str">
        <f>IF(AND(COUNTIF(I58:I58,"Complete")&gt;=1,COUNTIF(I58:I58,"In Progress")=0,COUNTIF(I58:I58,"Not Started")=0),"Complete",IF(OR(COUNTIF(I58:I58,"In Progress")&gt;=1,COUNTIF(I58:I58,"Complete")&gt;=1),"In Progress",IF(COUNTIF(I58:I58,"Not Started")&gt;=1,"Not Started",IF(COUNTIF(I58:I58,"Complete")&gt;=1,"Complete","Info Only"))))</f>
        <v>Not Started</v>
      </c>
      <c r="J46" s="115"/>
      <c r="K46" s="115"/>
      <c r="L46" s="115"/>
      <c r="M46" s="105"/>
      <c r="N46" s="106"/>
      <c r="O46" s="16" t="b">
        <f t="shared" si="3"/>
        <v>0</v>
      </c>
      <c r="P46" s="16" t="b">
        <f t="shared" ref="P46:P58" si="5">M365_WinAnalytics&lt;&gt;IsYes</f>
        <v>1</v>
      </c>
    </row>
    <row r="47" spans="1:16" s="16" customFormat="1" ht="20.25" x14ac:dyDescent="0.25">
      <c r="A47" s="150"/>
      <c r="B47" s="172" t="s">
        <v>741</v>
      </c>
      <c r="C47" s="172"/>
      <c r="D47" s="172"/>
      <c r="E47" s="172"/>
      <c r="F47" s="172"/>
      <c r="G47" s="172"/>
      <c r="H47" s="172"/>
      <c r="I47" s="172"/>
      <c r="J47" s="172"/>
      <c r="K47" s="172"/>
      <c r="L47" s="172"/>
      <c r="M47" s="172"/>
      <c r="N47" s="172"/>
      <c r="O47" s="16" t="b">
        <f t="shared" si="3"/>
        <v>0</v>
      </c>
      <c r="P47" s="16" t="b">
        <f t="shared" si="5"/>
        <v>1</v>
      </c>
    </row>
    <row r="48" spans="1:16" s="16" customFormat="1" ht="63.75" customHeight="1" x14ac:dyDescent="0.25">
      <c r="A48" s="150"/>
      <c r="B48" s="78" t="s">
        <v>742</v>
      </c>
      <c r="C48" s="51" t="s">
        <v>728</v>
      </c>
      <c r="D48" s="52" t="s">
        <v>1857</v>
      </c>
      <c r="E48" s="79" t="s">
        <v>447</v>
      </c>
      <c r="F48" s="78"/>
      <c r="G48" s="80" t="s">
        <v>441</v>
      </c>
      <c r="H48" s="108"/>
      <c r="I48" s="78" t="s">
        <v>443</v>
      </c>
      <c r="J48" s="78"/>
      <c r="K48" s="78"/>
      <c r="L48" s="78"/>
      <c r="M48" s="114"/>
      <c r="N48" s="109"/>
      <c r="O48" s="16" t="b">
        <f t="shared" si="3"/>
        <v>0</v>
      </c>
      <c r="P48" s="16" t="b">
        <f t="shared" si="5"/>
        <v>1</v>
      </c>
    </row>
    <row r="49" spans="1:16" s="16" customFormat="1" ht="42.75" customHeight="1" x14ac:dyDescent="0.25">
      <c r="A49" s="150"/>
      <c r="B49" s="78" t="s">
        <v>743</v>
      </c>
      <c r="C49" s="51" t="s">
        <v>744</v>
      </c>
      <c r="D49" s="52" t="s">
        <v>745</v>
      </c>
      <c r="E49" s="79" t="s">
        <v>447</v>
      </c>
      <c r="F49" s="78"/>
      <c r="G49" s="80" t="s">
        <v>441</v>
      </c>
      <c r="H49" s="108"/>
      <c r="I49" s="78" t="s">
        <v>443</v>
      </c>
      <c r="J49" s="78"/>
      <c r="K49" s="78"/>
      <c r="L49" s="78"/>
      <c r="M49" s="114"/>
      <c r="N49" s="109"/>
      <c r="O49" s="16" t="b">
        <f t="shared" si="3"/>
        <v>0</v>
      </c>
      <c r="P49" s="16" t="b">
        <f t="shared" si="5"/>
        <v>1</v>
      </c>
    </row>
    <row r="50" spans="1:16" s="16" customFormat="1" ht="42.75" customHeight="1" x14ac:dyDescent="0.25">
      <c r="A50" s="150"/>
      <c r="B50" s="78" t="s">
        <v>746</v>
      </c>
      <c r="C50" s="51" t="s">
        <v>1815</v>
      </c>
      <c r="D50" s="52" t="s">
        <v>1814</v>
      </c>
      <c r="E50" s="79" t="s">
        <v>447</v>
      </c>
      <c r="F50" s="78"/>
      <c r="G50" s="80" t="s">
        <v>441</v>
      </c>
      <c r="H50" s="108"/>
      <c r="I50" s="78" t="s">
        <v>443</v>
      </c>
      <c r="J50" s="78"/>
      <c r="K50" s="78"/>
      <c r="L50" s="78"/>
      <c r="M50" s="114"/>
      <c r="N50" s="109"/>
      <c r="O50" s="16" t="b">
        <f t="shared" si="3"/>
        <v>0</v>
      </c>
      <c r="P50" s="16" t="b">
        <f t="shared" si="5"/>
        <v>1</v>
      </c>
    </row>
    <row r="51" spans="1:16" s="16" customFormat="1" ht="42.75" customHeight="1" x14ac:dyDescent="0.25">
      <c r="A51" s="150"/>
      <c r="B51" s="78" t="s">
        <v>747</v>
      </c>
      <c r="C51" s="51" t="s">
        <v>748</v>
      </c>
      <c r="D51" s="52" t="s">
        <v>749</v>
      </c>
      <c r="E51" s="79" t="s">
        <v>447</v>
      </c>
      <c r="F51" s="78"/>
      <c r="G51" s="80" t="s">
        <v>441</v>
      </c>
      <c r="H51" s="108"/>
      <c r="I51" s="78" t="s">
        <v>443</v>
      </c>
      <c r="J51" s="78"/>
      <c r="K51" s="78"/>
      <c r="L51" s="78"/>
      <c r="M51" s="114"/>
      <c r="N51" s="109"/>
      <c r="O51" s="16" t="b">
        <f t="shared" si="3"/>
        <v>0</v>
      </c>
      <c r="P51" s="16" t="b">
        <f t="shared" si="5"/>
        <v>1</v>
      </c>
    </row>
    <row r="52" spans="1:16" s="16" customFormat="1" ht="58.9" customHeight="1" x14ac:dyDescent="0.25">
      <c r="A52" s="150"/>
      <c r="B52" s="78" t="s">
        <v>1830</v>
      </c>
      <c r="C52" s="51" t="s">
        <v>750</v>
      </c>
      <c r="D52" s="52" t="s">
        <v>1858</v>
      </c>
      <c r="E52" s="79" t="s">
        <v>447</v>
      </c>
      <c r="F52" s="78"/>
      <c r="G52" s="80" t="s">
        <v>441</v>
      </c>
      <c r="H52" s="108"/>
      <c r="I52" s="78" t="s">
        <v>443</v>
      </c>
      <c r="J52" s="78"/>
      <c r="K52" s="78"/>
      <c r="L52" s="78"/>
      <c r="M52" s="114"/>
      <c r="N52" s="109"/>
    </row>
    <row r="53" spans="1:16" s="16" customFormat="1" ht="82.5" customHeight="1" x14ac:dyDescent="0.25">
      <c r="A53" s="150"/>
      <c r="B53" s="78" t="s">
        <v>751</v>
      </c>
      <c r="C53" s="51" t="s">
        <v>752</v>
      </c>
      <c r="D53" s="52" t="s">
        <v>1859</v>
      </c>
      <c r="E53" s="79" t="s">
        <v>447</v>
      </c>
      <c r="F53" s="78"/>
      <c r="G53" s="80" t="s">
        <v>441</v>
      </c>
      <c r="H53" s="108"/>
      <c r="I53" s="78" t="s">
        <v>443</v>
      </c>
      <c r="J53" s="78"/>
      <c r="K53" s="78"/>
      <c r="L53" s="78"/>
      <c r="M53" s="114"/>
      <c r="N53" s="109" t="s">
        <v>1816</v>
      </c>
      <c r="O53" s="16" t="b">
        <f t="shared" si="3"/>
        <v>0</v>
      </c>
      <c r="P53" s="16" t="b">
        <f t="shared" si="5"/>
        <v>1</v>
      </c>
    </row>
    <row r="54" spans="1:16" s="16" customFormat="1" ht="42.75" customHeight="1" x14ac:dyDescent="0.25">
      <c r="A54" s="150"/>
      <c r="B54" s="78" t="s">
        <v>753</v>
      </c>
      <c r="C54" s="51" t="s">
        <v>754</v>
      </c>
      <c r="D54" s="52" t="s">
        <v>755</v>
      </c>
      <c r="E54" s="79" t="s">
        <v>447</v>
      </c>
      <c r="F54" s="78"/>
      <c r="G54" s="80" t="s">
        <v>441</v>
      </c>
      <c r="H54" s="108"/>
      <c r="I54" s="78" t="s">
        <v>443</v>
      </c>
      <c r="J54" s="78"/>
      <c r="K54" s="78"/>
      <c r="L54" s="78"/>
      <c r="M54" s="114"/>
      <c r="N54" s="109"/>
      <c r="O54" s="16" t="b">
        <f t="shared" si="3"/>
        <v>0</v>
      </c>
      <c r="P54" s="16" t="b">
        <f t="shared" si="5"/>
        <v>1</v>
      </c>
    </row>
    <row r="55" spans="1:16" s="16" customFormat="1" ht="42.75" customHeight="1" x14ac:dyDescent="0.25">
      <c r="A55" s="150"/>
      <c r="B55" s="78" t="s">
        <v>756</v>
      </c>
      <c r="C55" s="51" t="s">
        <v>757</v>
      </c>
      <c r="D55" s="52" t="s">
        <v>758</v>
      </c>
      <c r="E55" s="79" t="s">
        <v>447</v>
      </c>
      <c r="F55" s="78"/>
      <c r="G55" s="80" t="s">
        <v>489</v>
      </c>
      <c r="H55" s="108"/>
      <c r="I55" s="78" t="s">
        <v>443</v>
      </c>
      <c r="J55" s="78"/>
      <c r="K55" s="78"/>
      <c r="L55" s="78"/>
      <c r="M55" s="114"/>
      <c r="N55" s="109"/>
      <c r="O55" s="16" t="b">
        <f t="shared" si="3"/>
        <v>0</v>
      </c>
      <c r="P55" s="16" t="b">
        <f t="shared" si="5"/>
        <v>1</v>
      </c>
    </row>
    <row r="56" spans="1:16" s="16" customFormat="1" ht="42.75" customHeight="1" x14ac:dyDescent="0.25">
      <c r="A56" s="150"/>
      <c r="B56" s="78" t="s">
        <v>760</v>
      </c>
      <c r="C56" s="51" t="s">
        <v>1817</v>
      </c>
      <c r="D56" s="52" t="s">
        <v>1821</v>
      </c>
      <c r="E56" s="79" t="s">
        <v>447</v>
      </c>
      <c r="F56" s="78"/>
      <c r="G56" s="80" t="s">
        <v>441</v>
      </c>
      <c r="H56" s="108"/>
      <c r="I56" s="78" t="s">
        <v>443</v>
      </c>
      <c r="J56" s="78"/>
      <c r="K56" s="78"/>
      <c r="L56" s="78"/>
      <c r="M56" s="114"/>
      <c r="N56" s="109"/>
      <c r="O56" s="16" t="b">
        <f t="shared" si="3"/>
        <v>0</v>
      </c>
      <c r="P56" s="16" t="b">
        <f t="shared" si="5"/>
        <v>1</v>
      </c>
    </row>
    <row r="57" spans="1:16" s="16" customFormat="1" ht="42.75" customHeight="1" x14ac:dyDescent="0.25">
      <c r="A57" s="150"/>
      <c r="B57" s="78" t="s">
        <v>761</v>
      </c>
      <c r="C57" s="51" t="s">
        <v>1818</v>
      </c>
      <c r="D57" s="52" t="s">
        <v>1820</v>
      </c>
      <c r="E57" s="79" t="s">
        <v>447</v>
      </c>
      <c r="F57" s="78"/>
      <c r="G57" s="80" t="s">
        <v>441</v>
      </c>
      <c r="H57" s="108"/>
      <c r="I57" s="78" t="s">
        <v>443</v>
      </c>
      <c r="J57" s="78"/>
      <c r="K57" s="78"/>
      <c r="L57" s="78"/>
      <c r="M57" s="114"/>
      <c r="N57" s="109"/>
      <c r="O57" s="16" t="b">
        <f t="shared" si="3"/>
        <v>0</v>
      </c>
      <c r="P57" s="16" t="b">
        <f t="shared" si="5"/>
        <v>1</v>
      </c>
    </row>
    <row r="58" spans="1:16" ht="69" x14ac:dyDescent="0.25">
      <c r="A58" s="150"/>
      <c r="B58" s="78" t="s">
        <v>762</v>
      </c>
      <c r="C58" s="51" t="s">
        <v>1819</v>
      </c>
      <c r="D58" s="52" t="s">
        <v>1860</v>
      </c>
      <c r="E58" s="79" t="s">
        <v>447</v>
      </c>
      <c r="F58" s="78"/>
      <c r="G58" s="80" t="s">
        <v>441</v>
      </c>
      <c r="H58" s="108"/>
      <c r="I58" s="78" t="s">
        <v>443</v>
      </c>
      <c r="J58" s="78"/>
      <c r="K58" s="78"/>
      <c r="L58" s="78"/>
      <c r="M58" s="114"/>
      <c r="N58" s="109"/>
      <c r="O58" s="16" t="b">
        <f t="shared" si="3"/>
        <v>0</v>
      </c>
      <c r="P58" s="16" t="b">
        <f t="shared" si="5"/>
        <v>1</v>
      </c>
    </row>
    <row r="59" spans="1:16" ht="42.75" customHeight="1" x14ac:dyDescent="0.25">
      <c r="A59" s="150"/>
      <c r="B59" s="78" t="s">
        <v>1829</v>
      </c>
      <c r="C59" s="51" t="s">
        <v>763</v>
      </c>
      <c r="D59" s="52" t="s">
        <v>1861</v>
      </c>
      <c r="E59" s="79" t="s">
        <v>447</v>
      </c>
      <c r="F59" s="78"/>
      <c r="G59" s="80" t="s">
        <v>441</v>
      </c>
      <c r="H59" s="108"/>
      <c r="I59" s="78" t="s">
        <v>443</v>
      </c>
      <c r="J59" s="78"/>
      <c r="K59" s="78"/>
      <c r="L59" s="78"/>
      <c r="M59" s="114"/>
      <c r="N59" s="109"/>
      <c r="O59" s="16"/>
    </row>
    <row r="60" spans="1:16" s="15" customFormat="1" ht="48" customHeight="1" x14ac:dyDescent="0.25">
      <c r="A60" s="150"/>
      <c r="B60" s="100" t="s">
        <v>764</v>
      </c>
      <c r="C60" s="112" t="s">
        <v>765</v>
      </c>
      <c r="D60" s="102"/>
      <c r="E60" s="111"/>
      <c r="F60" s="106"/>
      <c r="G60" s="103"/>
      <c r="H60" s="104"/>
      <c r="I60" s="115" t="str">
        <f>IF(AND(COUNTIF(I62:I66,"Complete")&gt;=1,COUNTIF(I62:I66,"In Progress")=0,COUNTIF(I62:I66,"Not Started")=0),"Complete",IF(OR(COUNTIF(I62:I66,"In Progress")&gt;=1,COUNTIF(I62:I66,"Complete")&gt;=1),"In Progress",IF(COUNTIF(I62:I66,"Not Started")&gt;=1,"Not Started",IF(COUNTIF(I62:I66,"Complete")&gt;=1,"Complete","Info Only"))))</f>
        <v>Not Started</v>
      </c>
      <c r="J60" s="115"/>
      <c r="K60" s="115"/>
      <c r="L60" s="115"/>
      <c r="M60" s="105"/>
      <c r="N60" s="106"/>
      <c r="O60" s="16" t="b">
        <f t="shared" si="3"/>
        <v>0</v>
      </c>
      <c r="P60" s="16" t="b">
        <f t="shared" ref="P60:P66" si="6">M365_Defender&lt;&gt;IsYes</f>
        <v>1</v>
      </c>
    </row>
    <row r="61" spans="1:16" s="16" customFormat="1" ht="20.25" x14ac:dyDescent="0.25">
      <c r="A61" s="150"/>
      <c r="B61" s="172" t="s">
        <v>766</v>
      </c>
      <c r="C61" s="172"/>
      <c r="D61" s="172"/>
      <c r="E61" s="172"/>
      <c r="F61" s="172"/>
      <c r="G61" s="172"/>
      <c r="H61" s="172"/>
      <c r="I61" s="172"/>
      <c r="J61" s="172"/>
      <c r="K61" s="172"/>
      <c r="L61" s="172"/>
      <c r="M61" s="172"/>
      <c r="N61" s="172"/>
      <c r="O61" s="16" t="b">
        <f t="shared" si="3"/>
        <v>0</v>
      </c>
      <c r="P61" s="16" t="b">
        <f t="shared" si="6"/>
        <v>1</v>
      </c>
    </row>
    <row r="62" spans="1:16" ht="62.25" customHeight="1" x14ac:dyDescent="0.25">
      <c r="A62" s="150"/>
      <c r="B62" s="78" t="s">
        <v>767</v>
      </c>
      <c r="C62" s="51" t="s">
        <v>768</v>
      </c>
      <c r="D62" s="52" t="s">
        <v>769</v>
      </c>
      <c r="E62" s="79" t="s">
        <v>447</v>
      </c>
      <c r="F62" s="78"/>
      <c r="G62" s="80" t="s">
        <v>489</v>
      </c>
      <c r="H62" s="108" t="s">
        <v>738</v>
      </c>
      <c r="I62" s="78" t="s">
        <v>443</v>
      </c>
      <c r="J62" s="78"/>
      <c r="K62" s="78"/>
      <c r="L62" s="78"/>
      <c r="M62" s="114"/>
      <c r="N62" s="109"/>
      <c r="O62" s="16" t="b">
        <f t="shared" si="3"/>
        <v>0</v>
      </c>
      <c r="P62" s="16" t="b">
        <f t="shared" si="6"/>
        <v>1</v>
      </c>
    </row>
    <row r="63" spans="1:16" ht="62.25" customHeight="1" x14ac:dyDescent="0.25">
      <c r="A63" s="150"/>
      <c r="B63" s="78" t="s">
        <v>770</v>
      </c>
      <c r="C63" s="51" t="s">
        <v>771</v>
      </c>
      <c r="D63" s="52" t="s">
        <v>772</v>
      </c>
      <c r="E63" s="79" t="s">
        <v>447</v>
      </c>
      <c r="F63" s="78"/>
      <c r="G63" s="80" t="s">
        <v>489</v>
      </c>
      <c r="H63" s="108" t="s">
        <v>738</v>
      </c>
      <c r="I63" s="78" t="s">
        <v>443</v>
      </c>
      <c r="J63" s="78"/>
      <c r="K63" s="78"/>
      <c r="L63" s="78"/>
      <c r="M63" s="114"/>
      <c r="N63" s="109"/>
      <c r="O63" s="16" t="b">
        <f t="shared" si="3"/>
        <v>0</v>
      </c>
      <c r="P63" s="16" t="b">
        <f t="shared" si="6"/>
        <v>1</v>
      </c>
    </row>
    <row r="64" spans="1:16" ht="62.25" customHeight="1" x14ac:dyDescent="0.25">
      <c r="A64" s="150"/>
      <c r="B64" s="78" t="s">
        <v>773</v>
      </c>
      <c r="C64" s="51" t="s">
        <v>774</v>
      </c>
      <c r="D64" s="52" t="s">
        <v>775</v>
      </c>
      <c r="E64" s="79" t="s">
        <v>447</v>
      </c>
      <c r="F64" s="78"/>
      <c r="G64" s="80" t="s">
        <v>489</v>
      </c>
      <c r="H64" s="108" t="s">
        <v>738</v>
      </c>
      <c r="I64" s="78" t="s">
        <v>443</v>
      </c>
      <c r="J64" s="78"/>
      <c r="K64" s="78"/>
      <c r="L64" s="78"/>
      <c r="M64" s="114"/>
      <c r="N64" s="109"/>
      <c r="O64" s="16" t="b">
        <f t="shared" si="3"/>
        <v>0</v>
      </c>
      <c r="P64" s="16" t="b">
        <f t="shared" si="6"/>
        <v>1</v>
      </c>
    </row>
    <row r="65" spans="1:16" ht="62.25" customHeight="1" x14ac:dyDescent="0.25">
      <c r="A65" s="150"/>
      <c r="B65" s="78" t="s">
        <v>776</v>
      </c>
      <c r="C65" s="51" t="s">
        <v>777</v>
      </c>
      <c r="D65" s="52" t="s">
        <v>778</v>
      </c>
      <c r="E65" s="79" t="s">
        <v>447</v>
      </c>
      <c r="F65" s="78"/>
      <c r="G65" s="80" t="s">
        <v>489</v>
      </c>
      <c r="H65" s="108" t="s">
        <v>738</v>
      </c>
      <c r="I65" s="78" t="s">
        <v>443</v>
      </c>
      <c r="J65" s="78"/>
      <c r="K65" s="78"/>
      <c r="L65" s="78"/>
      <c r="M65" s="114"/>
      <c r="N65" s="109"/>
      <c r="O65" s="16" t="b">
        <f t="shared" si="3"/>
        <v>0</v>
      </c>
      <c r="P65" s="16" t="b">
        <f t="shared" si="6"/>
        <v>1</v>
      </c>
    </row>
    <row r="66" spans="1:16" ht="62.25" customHeight="1" x14ac:dyDescent="0.25">
      <c r="A66" s="150"/>
      <c r="B66" s="78" t="s">
        <v>779</v>
      </c>
      <c r="C66" s="51" t="s">
        <v>780</v>
      </c>
      <c r="D66" s="52" t="s">
        <v>781</v>
      </c>
      <c r="E66" s="79" t="s">
        <v>447</v>
      </c>
      <c r="F66" s="78"/>
      <c r="G66" s="80" t="s">
        <v>489</v>
      </c>
      <c r="H66" s="108" t="s">
        <v>515</v>
      </c>
      <c r="I66" s="78" t="s">
        <v>443</v>
      </c>
      <c r="J66" s="78"/>
      <c r="K66" s="78"/>
      <c r="L66" s="78"/>
      <c r="M66" s="114"/>
      <c r="N66" s="109"/>
      <c r="O66" s="16" t="b">
        <f t="shared" si="3"/>
        <v>0</v>
      </c>
      <c r="P66" s="16" t="b">
        <f t="shared" si="6"/>
        <v>1</v>
      </c>
    </row>
    <row r="67" spans="1:16" x14ac:dyDescent="0.25">
      <c r="A67" s="148"/>
      <c r="B67" s="93"/>
      <c r="C67" s="93"/>
      <c r="D67" s="94"/>
      <c r="E67" s="95"/>
      <c r="F67" s="99"/>
      <c r="G67" s="96"/>
      <c r="H67" s="97"/>
      <c r="I67" s="98"/>
      <c r="J67" s="98"/>
      <c r="K67" s="98"/>
      <c r="L67" s="98"/>
      <c r="M67" s="93"/>
      <c r="N67" s="98"/>
    </row>
  </sheetData>
  <sheetProtection algorithmName="SHA-512" hashValue="F37GwASyhK8REAIiftaF+/t7s1zDSAY3IFdiD2qO2hiihIY+LYABl5GrFcL7p4OURqwUOydaw7FzJkhQ0WLvFQ==" saltValue="myksrb1DbiZ8McbjMNVtPg==" spinCount="100000" sheet="1" formatRows="0" insertRows="0"/>
  <protectedRanges>
    <protectedRange sqref="F28:N29" name="DesktopAppAssure"/>
    <protectedRange sqref="F6:N26" name="OfficeProPlus"/>
    <protectedRange sqref="F48:N60" name="M365WindowsAnalytics"/>
    <protectedRange sqref="F42:N45" name="M365Update"/>
    <protectedRange sqref="F32:N39" name="M365Core"/>
    <protectedRange sqref="F62:N66" name="M365Defender"/>
  </protectedRanges>
  <mergeCells count="7">
    <mergeCell ref="B61:N61"/>
    <mergeCell ref="B31:N31"/>
    <mergeCell ref="B41:N41"/>
    <mergeCell ref="B1:H1"/>
    <mergeCell ref="B2:H2"/>
    <mergeCell ref="B5:N5"/>
    <mergeCell ref="B47:N47"/>
  </mergeCells>
  <conditionalFormatting sqref="B30:E30 G30:N30">
    <cfRule type="expression" dxfId="648" priority="461">
      <formula>$O30=TRUE</formula>
    </cfRule>
  </conditionalFormatting>
  <conditionalFormatting sqref="I30:N30 I40:N40 I60:N60 I46:N46">
    <cfRule type="expression" dxfId="647" priority="462">
      <formula>$I30="Not Started"</formula>
    </cfRule>
    <cfRule type="expression" dxfId="646" priority="463">
      <formula>$I30="In progress"</formula>
    </cfRule>
    <cfRule type="expression" dxfId="645" priority="464">
      <formula>$I30="Complete"</formula>
    </cfRule>
  </conditionalFormatting>
  <conditionalFormatting sqref="B40:E40 G40:N40 G60:N60 G46:N46">
    <cfRule type="expression" dxfId="644" priority="457">
      <formula>OR($O40=TRUE,$P40=TRUE)</formula>
    </cfRule>
  </conditionalFormatting>
  <conditionalFormatting sqref="B60:E60">
    <cfRule type="expression" dxfId="643" priority="453">
      <formula>OR($O60=TRUE,$P60=TRUE)</formula>
    </cfRule>
  </conditionalFormatting>
  <conditionalFormatting sqref="B31:E31 G31:N31">
    <cfRule type="expression" dxfId="642" priority="380">
      <formula>$O31=TRUE</formula>
    </cfRule>
  </conditionalFormatting>
  <conditionalFormatting sqref="B41:E41 G41:N41 G61:N61 G47:N47">
    <cfRule type="expression" dxfId="641" priority="379">
      <formula>OR($O41=TRUE,$P41=TRUE)</formula>
    </cfRule>
  </conditionalFormatting>
  <conditionalFormatting sqref="B61:E61">
    <cfRule type="expression" dxfId="640" priority="378">
      <formula>OR($O61=TRUE,$P61=TRUE)</formula>
    </cfRule>
  </conditionalFormatting>
  <conditionalFormatting sqref="B40:E41 B60:E61 B1:E3 B30:E31 B68:E1048576 G30:N31 G1:N5 G40:N41 G46:N47 G60:N61 G68:N1048576">
    <cfRule type="expression" dxfId="639" priority="354" stopIfTrue="1">
      <formula>Allow_Edits=IsYes</formula>
    </cfRule>
  </conditionalFormatting>
  <conditionalFormatting sqref="B46:E46">
    <cfRule type="expression" dxfId="638" priority="371">
      <formula>OR($O46=TRUE,$P46=TRUE)</formula>
    </cfRule>
  </conditionalFormatting>
  <conditionalFormatting sqref="B47:E47">
    <cfRule type="expression" dxfId="637" priority="370">
      <formula>OR($O47=TRUE,$P47=TRUE)</formula>
    </cfRule>
  </conditionalFormatting>
  <conditionalFormatting sqref="B46:E47">
    <cfRule type="expression" dxfId="636" priority="369" stopIfTrue="1">
      <formula>Allow_Edits=IsYes</formula>
    </cfRule>
  </conditionalFormatting>
  <conditionalFormatting sqref="E30:E31 E40:E41 E46:E47 E60:E61">
    <cfRule type="expression" dxfId="635" priority="310">
      <formula>$A30=IsChangeLink</formula>
    </cfRule>
  </conditionalFormatting>
  <conditionalFormatting sqref="B30:E31 B40:E41 B46:E47 B60:E61 G30:N31 G40:N41 G46:N47 G60:N61">
    <cfRule type="expression" dxfId="634" priority="313">
      <formula>$A30=IsChange</formula>
    </cfRule>
    <cfRule type="expression" dxfId="633" priority="314">
      <formula>$A30=IsRemove</formula>
    </cfRule>
    <cfRule type="expression" dxfId="632" priority="315">
      <formula>$A30=IsNew</formula>
    </cfRule>
  </conditionalFormatting>
  <conditionalFormatting sqref="B5:E5 G5:N5">
    <cfRule type="expression" dxfId="631" priority="329">
      <formula>Deploy_OPP=IsNoDeploy</formula>
    </cfRule>
  </conditionalFormatting>
  <conditionalFormatting sqref="F30">
    <cfRule type="expression" dxfId="630" priority="223">
      <formula>$O30=TRUE</formula>
    </cfRule>
  </conditionalFormatting>
  <conditionalFormatting sqref="F30">
    <cfRule type="expression" dxfId="629" priority="224">
      <formula>$I30="Not Started"</formula>
    </cfRule>
    <cfRule type="expression" dxfId="628" priority="225">
      <formula>$I30="In progress"</formula>
    </cfRule>
    <cfRule type="expression" dxfId="627" priority="226">
      <formula>$I30="Complete"</formula>
    </cfRule>
  </conditionalFormatting>
  <conditionalFormatting sqref="F40">
    <cfRule type="expression" dxfId="626" priority="219">
      <formula>OR($O40=TRUE,$P40=TRUE)</formula>
    </cfRule>
  </conditionalFormatting>
  <conditionalFormatting sqref="F40">
    <cfRule type="expression" dxfId="625" priority="220">
      <formula>$I40="Not Started"</formula>
    </cfRule>
    <cfRule type="expression" dxfId="624" priority="221">
      <formula>$I40="In progress"</formula>
    </cfRule>
    <cfRule type="expression" dxfId="623" priority="222">
      <formula>$I40="Complete"</formula>
    </cfRule>
  </conditionalFormatting>
  <conditionalFormatting sqref="F60">
    <cfRule type="expression" dxfId="622" priority="215">
      <formula>OR($O60=TRUE,$P60=TRUE)</formula>
    </cfRule>
  </conditionalFormatting>
  <conditionalFormatting sqref="F60">
    <cfRule type="expression" dxfId="621" priority="216">
      <formula>$I60="Not Started"</formula>
    </cfRule>
    <cfRule type="expression" dxfId="620" priority="217">
      <formula>$I60="In progress"</formula>
    </cfRule>
    <cfRule type="expression" dxfId="619" priority="218">
      <formula>$I60="Complete"</formula>
    </cfRule>
  </conditionalFormatting>
  <conditionalFormatting sqref="F31">
    <cfRule type="expression" dxfId="618" priority="214">
      <formula>$O31=TRUE</formula>
    </cfRule>
  </conditionalFormatting>
  <conditionalFormatting sqref="F41">
    <cfRule type="expression" dxfId="617" priority="213">
      <formula>OR($O41=TRUE,$P41=TRUE)</formula>
    </cfRule>
  </conditionalFormatting>
  <conditionalFormatting sqref="F61">
    <cfRule type="expression" dxfId="616" priority="212">
      <formula>OR($O61=TRUE,$P61=TRUE)</formula>
    </cfRule>
  </conditionalFormatting>
  <conditionalFormatting sqref="F68:F1048576 F30:F31 F1:F3 F60:F61 F40:F41">
    <cfRule type="expression" dxfId="615" priority="205" stopIfTrue="1">
      <formula>Allow_Edits=IsYes</formula>
    </cfRule>
  </conditionalFormatting>
  <conditionalFormatting sqref="F46">
    <cfRule type="expression" dxfId="614" priority="208">
      <formula>OR($O46=TRUE,$P46=TRUE)</formula>
    </cfRule>
  </conditionalFormatting>
  <conditionalFormatting sqref="F46">
    <cfRule type="expression" dxfId="613" priority="209">
      <formula>$I46="Not Started"</formula>
    </cfRule>
    <cfRule type="expression" dxfId="612" priority="210">
      <formula>$I46="In progress"</formula>
    </cfRule>
    <cfRule type="expression" dxfId="611" priority="211">
      <formula>$I46="Complete"</formula>
    </cfRule>
  </conditionalFormatting>
  <conditionalFormatting sqref="F47">
    <cfRule type="expression" dxfId="610" priority="207">
      <formula>OR($O47=TRUE,$P47=TRUE)</formula>
    </cfRule>
  </conditionalFormatting>
  <conditionalFormatting sqref="F46:F47">
    <cfRule type="expression" dxfId="609" priority="206" stopIfTrue="1">
      <formula>Allow_Edits=IsYes</formula>
    </cfRule>
  </conditionalFormatting>
  <conditionalFormatting sqref="F60:F61 F46:F47 F40:F41 F30:F31">
    <cfRule type="expression" dxfId="608" priority="193">
      <formula>$A30=IsChange</formula>
    </cfRule>
    <cfRule type="expression" dxfId="607" priority="194">
      <formula>$A30=IsRemove</formula>
    </cfRule>
    <cfRule type="expression" dxfId="606" priority="195">
      <formula>$A30=IsNew</formula>
    </cfRule>
  </conditionalFormatting>
  <conditionalFormatting sqref="F5">
    <cfRule type="expression" dxfId="605" priority="204">
      <formula>Deploy_OPP=IsNoDeploy</formula>
    </cfRule>
  </conditionalFormatting>
  <conditionalFormatting sqref="F4:F5">
    <cfRule type="expression" dxfId="604" priority="199" stopIfTrue="1">
      <formula>Allow_Edits=IsYes</formula>
    </cfRule>
  </conditionalFormatting>
  <conditionalFormatting sqref="G6:G26">
    <cfRule type="cellIs" dxfId="603" priority="52" operator="equal">
      <formula>"INFO ONLY"</formula>
    </cfRule>
    <cfRule type="cellIs" dxfId="602" priority="53" operator="equal">
      <formula>"LOW"</formula>
    </cfRule>
    <cfRule type="cellIs" dxfId="601" priority="54" operator="equal">
      <formula>"HIGH"</formula>
    </cfRule>
  </conditionalFormatting>
  <conditionalFormatting sqref="G28:G29">
    <cfRule type="cellIs" dxfId="600" priority="43" operator="equal">
      <formula>"INFO ONLY"</formula>
    </cfRule>
    <cfRule type="cellIs" dxfId="599" priority="44" operator="equal">
      <formula>"LOW"</formula>
    </cfRule>
    <cfRule type="cellIs" dxfId="598" priority="45" operator="equal">
      <formula>"HIGH"</formula>
    </cfRule>
  </conditionalFormatting>
  <conditionalFormatting sqref="G32:G39">
    <cfRule type="cellIs" dxfId="597" priority="34" operator="equal">
      <formula>"INFO ONLY"</formula>
    </cfRule>
    <cfRule type="cellIs" dxfId="596" priority="35" operator="equal">
      <formula>"LOW"</formula>
    </cfRule>
    <cfRule type="cellIs" dxfId="595" priority="36" operator="equal">
      <formula>"HIGH"</formula>
    </cfRule>
  </conditionalFormatting>
  <conditionalFormatting sqref="G42:G45">
    <cfRule type="cellIs" dxfId="594" priority="25" operator="equal">
      <formula>"INFO ONLY"</formula>
    </cfRule>
    <cfRule type="cellIs" dxfId="593" priority="26" operator="equal">
      <formula>"LOW"</formula>
    </cfRule>
    <cfRule type="cellIs" dxfId="592" priority="27" operator="equal">
      <formula>"HIGH"</formula>
    </cfRule>
  </conditionalFormatting>
  <conditionalFormatting sqref="G48:G59">
    <cfRule type="cellIs" dxfId="591" priority="16" operator="equal">
      <formula>"INFO ONLY"</formula>
    </cfRule>
    <cfRule type="cellIs" dxfId="590" priority="17" operator="equal">
      <formula>"LOW"</formula>
    </cfRule>
    <cfRule type="cellIs" dxfId="589" priority="18" operator="equal">
      <formula>"HIGH"</formula>
    </cfRule>
  </conditionalFormatting>
  <conditionalFormatting sqref="G62:G66">
    <cfRule type="cellIs" dxfId="588" priority="7" operator="equal">
      <formula>"INFO ONLY"</formula>
    </cfRule>
    <cfRule type="cellIs" dxfId="587" priority="8" operator="equal">
      <formula>"LOW"</formula>
    </cfRule>
    <cfRule type="cellIs" dxfId="586" priority="9" operator="equal">
      <formula>"HIGH"</formula>
    </cfRule>
  </conditionalFormatting>
  <conditionalFormatting sqref="B6:N26">
    <cfRule type="expression" dxfId="585" priority="46">
      <formula>$A6=IsChangeLink</formula>
    </cfRule>
    <cfRule type="expression" dxfId="584" priority="47">
      <formula>$A6=IsChange</formula>
    </cfRule>
    <cfRule type="expression" dxfId="583" priority="48">
      <formula>$A6=IsRemove</formula>
    </cfRule>
    <cfRule type="expression" dxfId="582" priority="49">
      <formula>$A6=IsNew</formula>
    </cfRule>
    <cfRule type="expression" dxfId="581" priority="50" stopIfTrue="1">
      <formula>Allow_Edits=IsYes</formula>
    </cfRule>
    <cfRule type="expression" dxfId="580" priority="51">
      <formula>OR($N6=TRUE,$O6=TRUE)</formula>
    </cfRule>
  </conditionalFormatting>
  <conditionalFormatting sqref="B32:N39">
    <cfRule type="expression" dxfId="579" priority="28">
      <formula>$A32=IsChangeLink</formula>
    </cfRule>
    <cfRule type="expression" dxfId="578" priority="29">
      <formula>$A32=IsChange</formula>
    </cfRule>
    <cfRule type="expression" dxfId="577" priority="30">
      <formula>$A32=IsRemove</formula>
    </cfRule>
    <cfRule type="expression" dxfId="576" priority="31">
      <formula>$A32=IsNew</formula>
    </cfRule>
    <cfRule type="expression" dxfId="575" priority="32" stopIfTrue="1">
      <formula>Allow_Edits=IsYes</formula>
    </cfRule>
    <cfRule type="expression" dxfId="574" priority="33">
      <formula>OR($N32=TRUE,$O32=TRUE)</formula>
    </cfRule>
  </conditionalFormatting>
  <conditionalFormatting sqref="B42:N45">
    <cfRule type="expression" dxfId="573" priority="19">
      <formula>$A42=IsChangeLink</formula>
    </cfRule>
    <cfRule type="expression" dxfId="572" priority="20">
      <formula>$A42=IsChange</formula>
    </cfRule>
    <cfRule type="expression" dxfId="571" priority="21">
      <formula>$A42=IsRemove</formula>
    </cfRule>
    <cfRule type="expression" dxfId="570" priority="22">
      <formula>$A42=IsNew</formula>
    </cfRule>
    <cfRule type="expression" dxfId="569" priority="23" stopIfTrue="1">
      <formula>Allow_Edits=IsYes</formula>
    </cfRule>
    <cfRule type="expression" dxfId="568" priority="24">
      <formula>OR($N42=TRUE,$O42=TRUE)</formula>
    </cfRule>
  </conditionalFormatting>
  <conditionalFormatting sqref="B48:N59">
    <cfRule type="expression" dxfId="567" priority="10">
      <formula>$A48=IsChangeLink</formula>
    </cfRule>
    <cfRule type="expression" dxfId="566" priority="11">
      <formula>$A48=IsChange</formula>
    </cfRule>
    <cfRule type="expression" dxfId="565" priority="12">
      <formula>$A48=IsRemove</formula>
    </cfRule>
    <cfRule type="expression" dxfId="564" priority="13">
      <formula>$A48=IsNew</formula>
    </cfRule>
    <cfRule type="expression" dxfId="563" priority="14" stopIfTrue="1">
      <formula>Allow_Edits=IsYes</formula>
    </cfRule>
    <cfRule type="expression" dxfId="562" priority="15">
      <formula>OR($N48=TRUE,$O48=TRUE)</formula>
    </cfRule>
  </conditionalFormatting>
  <conditionalFormatting sqref="B62:N66">
    <cfRule type="expression" dxfId="561" priority="1">
      <formula>$A62=IsChangeLink</formula>
    </cfRule>
    <cfRule type="expression" dxfId="560" priority="2">
      <formula>$A62=IsChange</formula>
    </cfRule>
    <cfRule type="expression" dxfId="559" priority="3">
      <formula>$A62=IsRemove</formula>
    </cfRule>
    <cfRule type="expression" dxfId="558" priority="4">
      <formula>$A62=IsNew</formula>
    </cfRule>
    <cfRule type="expression" dxfId="557" priority="5" stopIfTrue="1">
      <formula>Allow_Edits=IsYes</formula>
    </cfRule>
    <cfRule type="expression" dxfId="556" priority="6">
      <formula>OR($N62=TRUE,$O62=TRUE)</formula>
    </cfRule>
  </conditionalFormatting>
  <conditionalFormatting sqref="B4:N5">
    <cfRule type="expression" dxfId="555" priority="320" stopIfTrue="1">
      <formula>Allow_Edits=IsYes</formula>
    </cfRule>
  </conditionalFormatting>
  <conditionalFormatting sqref="B27:N29">
    <cfRule type="expression" dxfId="554" priority="41" stopIfTrue="1">
      <formula>Allow_Edits=IsYes</formula>
    </cfRule>
    <cfRule type="expression" dxfId="553" priority="40">
      <formula>$A27=IsNew</formula>
    </cfRule>
    <cfRule type="expression" dxfId="552" priority="37">
      <formula>$A27=IsChangeLink</formula>
    </cfRule>
    <cfRule type="expression" dxfId="551" priority="38">
      <formula>$A27=IsChange</formula>
    </cfRule>
    <cfRule type="expression" dxfId="550" priority="39">
      <formula>$A27=IsRemove</formula>
    </cfRule>
    <cfRule type="expression" dxfId="549" priority="42">
      <formula>OR($N27=TRUE,$O27=TRUE)</formula>
    </cfRule>
  </conditionalFormatting>
  <dataValidations count="3">
    <dataValidation type="list" allowBlank="1" showInputMessage="1" showErrorMessage="1" sqref="G48:G59 G62:G66 G42:G45 G32:G39 G6:G26 G28:G29" xr:uid="{00000000-0002-0000-0200-000000000000}">
      <formula1>Priority_Options</formula1>
    </dataValidation>
    <dataValidation type="list" showInputMessage="1" showErrorMessage="1" sqref="I42:I45 I62:I66 I32:I39 I6:I14 I16:I26 I28:I29 I48:I59" xr:uid="{00000000-0002-0000-0200-000001000000}">
      <formula1>"Not Started, In Progress, Complete, Info Only"</formula1>
    </dataValidation>
    <dataValidation type="list" allowBlank="1" showInputMessage="1" showErrorMessage="1" sqref="A1 A4:A66" xr:uid="{00000000-0002-0000-0200-000002000000}">
      <formula1>EDIT_OPTIONS_ALL</formula1>
    </dataValidation>
  </dataValidations>
  <hyperlinks>
    <hyperlink ref="E32" r:id="rId1" xr:uid="{00000000-0004-0000-0200-000000000000}"/>
    <hyperlink ref="E34" r:id="rId2" xr:uid="{00000000-0004-0000-0200-000001000000}"/>
    <hyperlink ref="E33" r:id="rId3" xr:uid="{00000000-0004-0000-0200-000002000000}"/>
    <hyperlink ref="E45" r:id="rId4" xr:uid="{00000000-0004-0000-0200-000003000000}"/>
    <hyperlink ref="E42" r:id="rId5" xr:uid="{00000000-0004-0000-0200-000004000000}"/>
    <hyperlink ref="E43" r:id="rId6" xr:uid="{00000000-0004-0000-0200-000005000000}"/>
    <hyperlink ref="E62" r:id="rId7" xr:uid="{00000000-0004-0000-0200-000006000000}"/>
    <hyperlink ref="E63" r:id="rId8" xr:uid="{00000000-0004-0000-0200-000007000000}"/>
    <hyperlink ref="E64" r:id="rId9" xr:uid="{00000000-0004-0000-0200-000008000000}"/>
    <hyperlink ref="E65" r:id="rId10" xr:uid="{00000000-0004-0000-0200-000009000000}"/>
    <hyperlink ref="E66" r:id="rId11" xr:uid="{00000000-0004-0000-0200-00000A000000}"/>
    <hyperlink ref="E35" r:id="rId12" xr:uid="{00000000-0004-0000-0200-00000B000000}"/>
    <hyperlink ref="E36" r:id="rId13" xr:uid="{00000000-0004-0000-0200-00000C000000}"/>
    <hyperlink ref="E37" r:id="rId14" xr:uid="{00000000-0004-0000-0200-00000D000000}"/>
    <hyperlink ref="E38" r:id="rId15" xr:uid="{00000000-0004-0000-0200-00000E000000}"/>
    <hyperlink ref="E39" r:id="rId16" xr:uid="{00000000-0004-0000-0200-00000F000000}"/>
    <hyperlink ref="E44" r:id="rId17" xr:uid="{00000000-0004-0000-0200-000010000000}"/>
    <hyperlink ref="E50" r:id="rId18" xr:uid="{00000000-0004-0000-0200-000011000000}"/>
    <hyperlink ref="E51" r:id="rId19" xr:uid="{00000000-0004-0000-0200-000012000000}"/>
    <hyperlink ref="E53" r:id="rId20" xr:uid="{00000000-0004-0000-0200-000013000000}"/>
    <hyperlink ref="E54" r:id="rId21" xr:uid="{00000000-0004-0000-0200-000014000000}"/>
    <hyperlink ref="E56" r:id="rId22" xr:uid="{00000000-0004-0000-0200-000015000000}"/>
    <hyperlink ref="E55" r:id="rId23" xr:uid="{00000000-0004-0000-0200-000016000000}"/>
    <hyperlink ref="E57" r:id="rId24" xr:uid="{00000000-0004-0000-0200-000017000000}"/>
    <hyperlink ref="E58" r:id="rId25" xr:uid="{00000000-0004-0000-0200-000018000000}"/>
    <hyperlink ref="E48" r:id="rId26" xr:uid="{00000000-0004-0000-0200-000019000000}"/>
    <hyperlink ref="E49" r:id="rId27" xr:uid="{00000000-0004-0000-0200-00001A000000}"/>
    <hyperlink ref="E6" r:id="rId28" xr:uid="{00000000-0004-0000-0200-00001B000000}"/>
    <hyperlink ref="E7" r:id="rId29" xr:uid="{00000000-0004-0000-0200-00001C000000}"/>
    <hyperlink ref="E8" r:id="rId30" xr:uid="{00000000-0004-0000-0200-00001D000000}"/>
    <hyperlink ref="E13" r:id="rId31" xr:uid="{00000000-0004-0000-0200-00001E000000}"/>
    <hyperlink ref="E18" r:id="rId32" xr:uid="{00000000-0004-0000-0200-00001F000000}"/>
    <hyperlink ref="E19" r:id="rId33" xr:uid="{00000000-0004-0000-0200-000020000000}"/>
    <hyperlink ref="E15" r:id="rId34" xr:uid="{00000000-0004-0000-0200-000021000000}"/>
    <hyperlink ref="E12" r:id="rId35" xr:uid="{00000000-0004-0000-0200-000022000000}"/>
    <hyperlink ref="E17" r:id="rId36" xr:uid="{00000000-0004-0000-0200-000023000000}"/>
    <hyperlink ref="E10" r:id="rId37" xr:uid="{00000000-0004-0000-0200-000024000000}"/>
    <hyperlink ref="E11" r:id="rId38" xr:uid="{00000000-0004-0000-0200-000025000000}"/>
    <hyperlink ref="E23" r:id="rId39" xr:uid="{00000000-0004-0000-0200-000026000000}"/>
    <hyperlink ref="E21" r:id="rId40" xr:uid="{00000000-0004-0000-0200-000027000000}"/>
    <hyperlink ref="E25" r:id="rId41" xr:uid="{00000000-0004-0000-0200-000028000000}"/>
    <hyperlink ref="E20" r:id="rId42" xr:uid="{00000000-0004-0000-0200-000029000000}"/>
    <hyperlink ref="E24" r:id="rId43" xr:uid="{00000000-0004-0000-0200-00002A000000}"/>
    <hyperlink ref="E26" r:id="rId44" xr:uid="{00000000-0004-0000-0200-00002B000000}"/>
    <hyperlink ref="E9" r:id="rId45" xr:uid="{00000000-0004-0000-0200-00002C000000}"/>
    <hyperlink ref="E14" r:id="rId46" xr:uid="{00000000-0004-0000-0200-00002D000000}"/>
    <hyperlink ref="E16" r:id="rId47" xr:uid="{00000000-0004-0000-0200-00002E000000}"/>
    <hyperlink ref="E22" r:id="rId48" xr:uid="{00000000-0004-0000-0200-00002F000000}"/>
    <hyperlink ref="E28" r:id="rId49" xr:uid="{00000000-0004-0000-0200-000030000000}"/>
    <hyperlink ref="E29" r:id="rId50" xr:uid="{00000000-0004-0000-0200-000031000000}"/>
    <hyperlink ref="E59" r:id="rId51" xr:uid="{00000000-0004-0000-0200-000032000000}"/>
    <hyperlink ref="E52" r:id="rId52" xr:uid="{00000000-0004-0000-0200-000033000000}"/>
  </hyperlinks>
  <pageMargins left="0.25" right="0.25" top="0.5" bottom="0.5" header="0.3" footer="0.3"/>
  <pageSetup scale="28" fitToHeight="0" orientation="landscape" r:id="rId53"/>
  <headerFooter>
    <oddFooter>Page &amp;P of &amp;N</oddFooter>
  </headerFooter>
  <drawing r:id="rId54"/>
  <extLst>
    <ext xmlns:x14="http://schemas.microsoft.com/office/spreadsheetml/2009/9/main" uri="{78C0D931-6437-407d-A8EE-F0AAD7539E65}">
      <x14:conditionalFormattings>
        <x14:conditionalFormatting xmlns:xm="http://schemas.microsoft.com/office/excel/2006/main">
          <x14:cfRule type="expression" priority="321" id="{7B20C3AD-C7F2-4095-9807-4587707C92BB}">
            <xm:f>Core!$O4=TRUE</xm:f>
            <x14:dxf>
              <fill>
                <patternFill>
                  <bgColor theme="0" tint="-0.34998626667073579"/>
                </patternFill>
              </fill>
            </x14:dxf>
          </x14:cfRule>
          <xm:sqref>B4:N4</xm:sqref>
        </x14:conditionalFormatting>
        <x14:conditionalFormatting xmlns:xm="http://schemas.microsoft.com/office/excel/2006/main">
          <x14:cfRule type="expression" priority="322" id="{452D31CC-7AB9-4538-9043-5166580C609A}">
            <xm:f>Core!$I4="Not Started"</xm:f>
            <x14:dxf>
              <font>
                <color theme="1"/>
              </font>
              <fill>
                <patternFill>
                  <bgColor theme="7"/>
                </patternFill>
              </fill>
            </x14:dxf>
          </x14:cfRule>
          <x14:cfRule type="expression" priority="323" id="{4ADC31F6-A2FF-4FC4-AE07-B8990A23127E}">
            <xm:f>Core!$I4="In progress"</xm:f>
            <x14:dxf>
              <fill>
                <patternFill>
                  <bgColor rgb="FF00B0F0"/>
                </patternFill>
              </fill>
            </x14:dxf>
          </x14:cfRule>
          <x14:cfRule type="expression" priority="324" id="{B1B4B496-3B4E-492F-B416-B1A2A8C377A5}">
            <xm:f>Core!$I4="Complete"</xm:f>
            <x14:dxf>
              <fill>
                <patternFill>
                  <bgColor rgb="FF00B050"/>
                </patternFill>
              </fill>
            </x14:dxf>
          </x14:cfRule>
          <xm:sqref>I4:N4 F4</xm:sqref>
        </x14:conditionalFormatting>
        <x14:conditionalFormatting xmlns:xm="http://schemas.microsoft.com/office/excel/2006/main">
          <x14:cfRule type="expression" priority="316" id="{4DA14255-5784-415C-9FD6-66EFFA9B7737}">
            <xm:f>Core!$A4=IsChangeLink</xm:f>
            <x14:dxf>
              <font>
                <b val="0"/>
                <i/>
              </font>
              <fill>
                <patternFill>
                  <bgColor rgb="FFFFFF00"/>
                </patternFill>
              </fill>
            </x14:dxf>
          </x14:cfRule>
          <xm:sqref>E4:E5</xm:sqref>
        </x14:conditionalFormatting>
        <x14:conditionalFormatting xmlns:xm="http://schemas.microsoft.com/office/excel/2006/main">
          <x14:cfRule type="expression" priority="317" id="{442E6102-2611-43A2-8CD1-5A3C655792E3}">
            <xm:f>Core!$A4=IsChange</xm:f>
            <x14:dxf>
              <font>
                <b val="0"/>
                <i/>
              </font>
              <fill>
                <patternFill>
                  <bgColor rgb="FFFFFF00"/>
                </patternFill>
              </fill>
            </x14:dxf>
          </x14:cfRule>
          <x14:cfRule type="expression" priority="318" id="{4CBC1DA6-EDB0-4D48-99BD-19FE3FB5E65A}">
            <xm:f>Core!$A4=IsRemove</xm:f>
            <x14:dxf>
              <font>
                <strike/>
                <color rgb="FFFF0000"/>
              </font>
            </x14:dxf>
          </x14:cfRule>
          <x14:cfRule type="expression" priority="319" id="{1A883BA6-F3F7-46FF-8A9A-C3E2AED93E3E}">
            <xm:f>Core!$A4=IsNew</xm:f>
            <x14:dxf>
              <font>
                <color theme="0"/>
              </font>
              <fill>
                <patternFill>
                  <bgColor rgb="FF00B050"/>
                </patternFill>
              </fill>
            </x14:dxf>
          </x14:cfRule>
          <xm:sqref>B4:N5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pageSetUpPr fitToPage="1"/>
  </sheetPr>
  <dimension ref="A1:R173"/>
  <sheetViews>
    <sheetView zoomScale="75" zoomScaleNormal="75" workbookViewId="0">
      <pane ySplit="3" topLeftCell="A4" activePane="bottomLeft" state="frozen"/>
      <selection pane="bottomLeft" sqref="A1:A1048576"/>
    </sheetView>
  </sheetViews>
  <sheetFormatPr defaultColWidth="20" defaultRowHeight="15.75" x14ac:dyDescent="0.25"/>
  <cols>
    <col min="1" max="1" width="0" style="13" hidden="1" customWidth="1"/>
    <col min="2" max="2" width="18.7109375" style="17" customWidth="1"/>
    <col min="3" max="3" width="71.42578125" style="17" customWidth="1"/>
    <col min="4" max="4" width="170.7109375" style="30" customWidth="1"/>
    <col min="5" max="5" width="15.7109375" style="22" customWidth="1"/>
    <col min="6" max="6" width="38.5703125" style="21" customWidth="1"/>
    <col min="7" max="7" width="16.7109375" style="23" customWidth="1"/>
    <col min="8" max="8" width="33.5703125" style="19" customWidth="1"/>
    <col min="9" max="12" width="17.28515625" style="20" customWidth="1"/>
    <col min="13" max="13" width="20.28515625" style="17" customWidth="1"/>
    <col min="14" max="14" width="68" style="20" customWidth="1"/>
    <col min="15" max="15" width="11.7109375" style="13" hidden="1" customWidth="1"/>
    <col min="16" max="16" width="14.28515625" style="16" hidden="1" customWidth="1"/>
    <col min="17" max="16384" width="20" style="13"/>
  </cols>
  <sheetData>
    <row r="1" spans="1:16" ht="68.849999999999994" customHeight="1" x14ac:dyDescent="0.25">
      <c r="A1" s="150" t="s">
        <v>308</v>
      </c>
      <c r="B1" s="174" t="str">
        <f>CustomerName&amp;" Microsoft 365 Onboarding Technical Checklist - Exchange Online"</f>
        <v xml:space="preserve"> Microsoft 365 Onboarding Technical Checklist - Exchange Online</v>
      </c>
      <c r="C1" s="171"/>
      <c r="D1" s="171"/>
      <c r="E1" s="171"/>
      <c r="F1" s="171"/>
      <c r="G1" s="171"/>
      <c r="H1" s="171"/>
      <c r="I1" s="76"/>
      <c r="J1" s="76"/>
      <c r="K1" s="76"/>
      <c r="L1" s="76"/>
      <c r="M1" s="76"/>
      <c r="N1" s="77"/>
    </row>
    <row r="2" spans="1:16" ht="40.5" x14ac:dyDescent="0.25">
      <c r="A2" s="147"/>
      <c r="B2" s="165" t="str">
        <f ca="1">IF(NOW()&gt;Expiration_Date,Guidance_Expiration&amp;" "&amp;TEXT(Expiration_Date,"MMM DD, YYYY"),"")</f>
        <v/>
      </c>
      <c r="C2" s="166"/>
      <c r="D2" s="166"/>
      <c r="E2" s="166"/>
      <c r="F2" s="166"/>
      <c r="G2" s="166"/>
      <c r="H2" s="166"/>
      <c r="I2" s="76"/>
      <c r="J2" s="76"/>
      <c r="K2" s="76"/>
      <c r="L2" s="76"/>
      <c r="M2" s="76"/>
      <c r="N2" s="77"/>
    </row>
    <row r="3" spans="1:16" s="14" customFormat="1" ht="34.5" x14ac:dyDescent="0.3">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25">
      <c r="A4" s="150"/>
      <c r="B4" s="83" t="s">
        <v>47</v>
      </c>
      <c r="C4" s="107" t="s">
        <v>782</v>
      </c>
      <c r="D4" s="85"/>
      <c r="E4" s="110"/>
      <c r="F4" s="89"/>
      <c r="G4" s="86"/>
      <c r="H4" s="87"/>
      <c r="I4" s="113" t="str">
        <f>IF(AND(COUNTIF(I5:I9,"Complete")&gt;=1,COUNTIF(I5:I9,"In Progress")=0,COUNTIF(I5:I9,"Not Started")=0),"Complete",IF(OR(COUNTIF(I5:I9,"In Progress")&gt;=1,COUNTIF(I5:I9,"Complete")&gt;=1),"In Progress",IF(COUNTIF(I5:I9,"Not Started")&gt;=1,"Not Started",IF(COUNTIF(I5:I9,"Complete")&gt;=1,"Complete","Info Only"))))</f>
        <v>Not Started</v>
      </c>
      <c r="J4" s="113"/>
      <c r="K4" s="113"/>
      <c r="L4" s="113"/>
      <c r="M4" s="88"/>
      <c r="N4" s="89"/>
      <c r="O4" s="16" t="b">
        <f t="shared" ref="O4:O9" si="0">Deploy_Mobility=IsNoDeploy</f>
        <v>0</v>
      </c>
      <c r="P4" s="16"/>
    </row>
    <row r="5" spans="1:16" s="16" customFormat="1" ht="20.25" x14ac:dyDescent="0.25">
      <c r="A5" s="150"/>
      <c r="B5" s="173" t="s">
        <v>783</v>
      </c>
      <c r="C5" s="173"/>
      <c r="D5" s="173"/>
      <c r="E5" s="173"/>
      <c r="F5" s="173"/>
      <c r="G5" s="173"/>
      <c r="H5" s="173"/>
      <c r="I5" s="173"/>
      <c r="J5" s="173"/>
      <c r="K5" s="173"/>
      <c r="L5" s="173"/>
      <c r="M5" s="173"/>
      <c r="N5" s="173"/>
      <c r="O5" s="16" t="b">
        <f t="shared" si="0"/>
        <v>0</v>
      </c>
    </row>
    <row r="6" spans="1:16" s="16" customFormat="1" ht="45" customHeight="1" x14ac:dyDescent="0.25">
      <c r="A6" s="150"/>
      <c r="B6" s="175" t="s">
        <v>784</v>
      </c>
      <c r="C6" s="175"/>
      <c r="D6" s="175"/>
      <c r="E6" s="175"/>
      <c r="F6" s="175"/>
      <c r="G6" s="175"/>
      <c r="H6" s="175"/>
      <c r="I6" s="175"/>
      <c r="J6" s="175"/>
      <c r="K6" s="175"/>
      <c r="L6" s="175"/>
      <c r="M6" s="175"/>
      <c r="N6" s="175"/>
      <c r="O6" s="16" t="b">
        <f t="shared" si="0"/>
        <v>0</v>
      </c>
    </row>
    <row r="7" spans="1:16" s="16" customFormat="1" ht="46.5" customHeight="1" x14ac:dyDescent="0.25">
      <c r="A7" s="150"/>
      <c r="B7" s="78" t="s">
        <v>785</v>
      </c>
      <c r="C7" s="51" t="s">
        <v>786</v>
      </c>
      <c r="D7" s="52" t="s">
        <v>787</v>
      </c>
      <c r="E7" s="79" t="s">
        <v>447</v>
      </c>
      <c r="F7" s="78"/>
      <c r="G7" s="80" t="s">
        <v>448</v>
      </c>
      <c r="H7" s="108" t="s">
        <v>788</v>
      </c>
      <c r="I7" s="78" t="s">
        <v>449</v>
      </c>
      <c r="J7" s="78"/>
      <c r="K7" s="78"/>
      <c r="L7" s="78"/>
      <c r="M7" s="78"/>
      <c r="N7" s="114"/>
      <c r="O7" s="16" t="b">
        <f t="shared" si="0"/>
        <v>0</v>
      </c>
    </row>
    <row r="8" spans="1:16" s="16" customFormat="1" ht="66" customHeight="1" x14ac:dyDescent="0.25">
      <c r="A8" s="150"/>
      <c r="B8" s="78" t="s">
        <v>789</v>
      </c>
      <c r="C8" s="51" t="s">
        <v>790</v>
      </c>
      <c r="D8" s="52" t="s">
        <v>791</v>
      </c>
      <c r="E8" s="79" t="s">
        <v>447</v>
      </c>
      <c r="F8" s="78" t="s">
        <v>586</v>
      </c>
      <c r="G8" s="80" t="s">
        <v>489</v>
      </c>
      <c r="H8" s="108" t="s">
        <v>792</v>
      </c>
      <c r="I8" s="78" t="s">
        <v>443</v>
      </c>
      <c r="J8" s="78"/>
      <c r="K8" s="78"/>
      <c r="L8" s="78"/>
      <c r="M8" s="78"/>
      <c r="N8" s="114"/>
      <c r="O8" s="16" t="b">
        <f t="shared" si="0"/>
        <v>0</v>
      </c>
    </row>
    <row r="9" spans="1:16" s="16" customFormat="1" ht="100.5" customHeight="1" x14ac:dyDescent="0.25">
      <c r="A9" s="150"/>
      <c r="B9" s="78" t="s">
        <v>793</v>
      </c>
      <c r="C9" s="51" t="s">
        <v>794</v>
      </c>
      <c r="D9" s="52" t="s">
        <v>795</v>
      </c>
      <c r="E9" s="79" t="s">
        <v>447</v>
      </c>
      <c r="F9" s="78"/>
      <c r="G9" s="80" t="s">
        <v>448</v>
      </c>
      <c r="H9" s="108" t="s">
        <v>788</v>
      </c>
      <c r="I9" s="78" t="s">
        <v>449</v>
      </c>
      <c r="J9" s="78"/>
      <c r="K9" s="78"/>
      <c r="L9" s="78"/>
      <c r="M9" s="78"/>
      <c r="N9" s="114"/>
      <c r="O9" s="16" t="b">
        <f t="shared" si="0"/>
        <v>0</v>
      </c>
    </row>
    <row r="10" spans="1:16" s="15" customFormat="1" ht="48" customHeight="1" x14ac:dyDescent="0.25">
      <c r="A10" s="150"/>
      <c r="B10" s="83" t="s">
        <v>43</v>
      </c>
      <c r="C10" s="84" t="s">
        <v>796</v>
      </c>
      <c r="D10" s="85"/>
      <c r="E10" s="110"/>
      <c r="F10" s="89"/>
      <c r="G10" s="86"/>
      <c r="H10" s="87"/>
      <c r="I10" s="113" t="str">
        <f>IF(AND(COUNTIF(I11:I12,"Complete")&gt;=1,COUNTIF(I11:I12,"In Progress")=0,COUNTIF(I11:I12,"Not Started")=0),"Complete",IF(OR(COUNTIF(I11:I12,"In Progress")&gt;=1,COUNTIF(I11:I12,"Complete")&gt;=1),"In Progress",IF(COUNTIF(I11:I12,"Not Started")&gt;=1,"Not Started",IF(COUNTIF(I11:I12,"Complete")&gt;=1,"Complete","Info Only"))))</f>
        <v>Info Only</v>
      </c>
      <c r="J10" s="113"/>
      <c r="K10" s="113"/>
      <c r="L10" s="113"/>
      <c r="M10" s="88"/>
      <c r="N10" s="89"/>
      <c r="O10" s="16"/>
      <c r="P10" s="16"/>
    </row>
    <row r="11" spans="1:16" s="16" customFormat="1" ht="45" customHeight="1" x14ac:dyDescent="0.25">
      <c r="A11" s="150"/>
      <c r="B11" s="78" t="s">
        <v>797</v>
      </c>
      <c r="C11" s="51" t="s">
        <v>798</v>
      </c>
      <c r="D11" s="52" t="s">
        <v>799</v>
      </c>
      <c r="E11" s="79" t="s">
        <v>447</v>
      </c>
      <c r="F11" s="78"/>
      <c r="G11" s="80" t="s">
        <v>448</v>
      </c>
      <c r="H11" s="108" t="s">
        <v>461</v>
      </c>
      <c r="I11" s="78" t="s">
        <v>449</v>
      </c>
      <c r="J11" s="78"/>
      <c r="K11" s="78"/>
      <c r="L11" s="78"/>
      <c r="M11" s="78"/>
      <c r="N11" s="114"/>
    </row>
    <row r="12" spans="1:16" s="16" customFormat="1" ht="44.25" customHeight="1" x14ac:dyDescent="0.25">
      <c r="A12" s="150"/>
      <c r="B12" s="78" t="s">
        <v>800</v>
      </c>
      <c r="C12" s="51" t="s">
        <v>801</v>
      </c>
      <c r="D12" s="52" t="s">
        <v>802</v>
      </c>
      <c r="E12" s="79" t="s">
        <v>447</v>
      </c>
      <c r="F12" s="78"/>
      <c r="G12" s="80" t="s">
        <v>448</v>
      </c>
      <c r="H12" s="108" t="s">
        <v>461</v>
      </c>
      <c r="I12" s="78" t="s">
        <v>449</v>
      </c>
      <c r="J12" s="78"/>
      <c r="K12" s="78"/>
      <c r="L12" s="78"/>
      <c r="M12" s="78"/>
      <c r="N12" s="114"/>
    </row>
    <row r="13" spans="1:16" s="15" customFormat="1" ht="48" customHeight="1" x14ac:dyDescent="0.25">
      <c r="A13" s="150"/>
      <c r="B13" s="100" t="s">
        <v>191</v>
      </c>
      <c r="C13" s="101" t="s">
        <v>803</v>
      </c>
      <c r="D13" s="102"/>
      <c r="E13" s="111"/>
      <c r="F13" s="106"/>
      <c r="G13" s="103"/>
      <c r="H13" s="104"/>
      <c r="I13" s="115" t="str">
        <f>IF(AND(COUNTIF(I14:I51,"Complete")&gt;=1,COUNTIF(I14:I51,"In Progress")=0,COUNTIF(I14:I51,"Not Started")=0),"Complete",IF(OR(COUNTIF(I14:I51,"In Progress")&gt;=1,COUNTIF(I14:I51,"Complete")&gt;=1),"In Progress",IF(COUNTIF(I14:I51,"Not Started")&gt;=1,"Not Started",IF(COUNTIF(I14:I51,"Complete")&gt;=1,"Complete","Info Only"))))</f>
        <v>Not Started</v>
      </c>
      <c r="J13" s="115"/>
      <c r="K13" s="115"/>
      <c r="L13" s="115"/>
      <c r="M13" s="105"/>
      <c r="N13" s="106"/>
      <c r="O13" s="16" t="b">
        <f t="shared" ref="O13:O51" si="1">OR(Deploy_EXO=IsNoDeploy,AND(OR(Have_Exchange2016&lt;&gt;IsYes,Have_Exchange2013&lt;&gt;IsYes,Have_Exchange2010&lt;&gt;IsYes,Have_Exchange2007&lt;&gt;IsYes),ExHybridMig&lt;&gt;IsYes))</f>
        <v>1</v>
      </c>
      <c r="P13" s="16"/>
    </row>
    <row r="14" spans="1:16" s="16" customFormat="1" ht="20.25" x14ac:dyDescent="0.25">
      <c r="A14" s="150"/>
      <c r="B14" s="172" t="s">
        <v>804</v>
      </c>
      <c r="C14" s="172"/>
      <c r="D14" s="172"/>
      <c r="E14" s="172"/>
      <c r="F14" s="172"/>
      <c r="G14" s="172"/>
      <c r="H14" s="172"/>
      <c r="I14" s="172"/>
      <c r="J14" s="172"/>
      <c r="K14" s="172"/>
      <c r="L14" s="172"/>
      <c r="M14" s="172"/>
      <c r="N14" s="172"/>
      <c r="O14" s="16" t="b">
        <f t="shared" si="1"/>
        <v>1</v>
      </c>
    </row>
    <row r="15" spans="1:16" ht="115.5" customHeight="1" x14ac:dyDescent="0.25">
      <c r="A15" s="150"/>
      <c r="B15" s="78" t="s">
        <v>805</v>
      </c>
      <c r="C15" s="51" t="s">
        <v>806</v>
      </c>
      <c r="D15" s="52" t="s">
        <v>807</v>
      </c>
      <c r="E15" s="79" t="s">
        <v>447</v>
      </c>
      <c r="F15" s="78"/>
      <c r="G15" s="80" t="s">
        <v>448</v>
      </c>
      <c r="H15" s="108" t="s">
        <v>808</v>
      </c>
      <c r="I15" s="78" t="s">
        <v>449</v>
      </c>
      <c r="J15" s="78"/>
      <c r="K15" s="78"/>
      <c r="L15" s="78"/>
      <c r="M15" s="78"/>
      <c r="N15" s="114"/>
      <c r="O15" s="16" t="b">
        <f t="shared" si="1"/>
        <v>1</v>
      </c>
    </row>
    <row r="16" spans="1:16" s="16" customFormat="1" ht="83.25" customHeight="1" x14ac:dyDescent="0.25">
      <c r="A16" s="150"/>
      <c r="B16" s="78" t="s">
        <v>809</v>
      </c>
      <c r="C16" s="51" t="s">
        <v>810</v>
      </c>
      <c r="D16" s="52" t="s">
        <v>811</v>
      </c>
      <c r="E16" s="79" t="s">
        <v>447</v>
      </c>
      <c r="F16" s="78" t="s">
        <v>586</v>
      </c>
      <c r="G16" s="80" t="s">
        <v>441</v>
      </c>
      <c r="H16" s="108" t="s">
        <v>812</v>
      </c>
      <c r="I16" s="78" t="s">
        <v>443</v>
      </c>
      <c r="J16" s="78"/>
      <c r="K16" s="78"/>
      <c r="L16" s="78"/>
      <c r="M16" s="78"/>
      <c r="N16" s="114"/>
      <c r="O16" s="16" t="b">
        <f t="shared" si="1"/>
        <v>1</v>
      </c>
    </row>
    <row r="17" spans="1:16" s="16" customFormat="1" ht="69.75" customHeight="1" x14ac:dyDescent="0.25">
      <c r="A17" s="150"/>
      <c r="B17" s="78" t="s">
        <v>813</v>
      </c>
      <c r="C17" s="51" t="s">
        <v>814</v>
      </c>
      <c r="D17" s="52" t="s">
        <v>815</v>
      </c>
      <c r="E17" s="79" t="s">
        <v>447</v>
      </c>
      <c r="F17" s="78" t="s">
        <v>586</v>
      </c>
      <c r="G17" s="80" t="s">
        <v>441</v>
      </c>
      <c r="H17" s="108" t="s">
        <v>812</v>
      </c>
      <c r="I17" s="78" t="s">
        <v>443</v>
      </c>
      <c r="J17" s="78"/>
      <c r="K17" s="78"/>
      <c r="L17" s="78"/>
      <c r="M17" s="78"/>
      <c r="N17" s="114"/>
      <c r="O17" s="16" t="b">
        <f t="shared" si="1"/>
        <v>1</v>
      </c>
    </row>
    <row r="18" spans="1:16" s="16" customFormat="1" ht="107.25" customHeight="1" x14ac:dyDescent="0.25">
      <c r="A18" s="150"/>
      <c r="B18" s="78" t="s">
        <v>816</v>
      </c>
      <c r="C18" s="51" t="s">
        <v>817</v>
      </c>
      <c r="D18" s="52" t="s">
        <v>818</v>
      </c>
      <c r="E18" s="79" t="s">
        <v>447</v>
      </c>
      <c r="F18" s="78" t="s">
        <v>586</v>
      </c>
      <c r="G18" s="80" t="s">
        <v>441</v>
      </c>
      <c r="H18" s="108" t="s">
        <v>819</v>
      </c>
      <c r="I18" s="78" t="s">
        <v>443</v>
      </c>
      <c r="J18" s="78"/>
      <c r="K18" s="78"/>
      <c r="L18" s="78"/>
      <c r="M18" s="78"/>
      <c r="N18" s="114"/>
      <c r="O18" s="16" t="b">
        <f t="shared" si="1"/>
        <v>1</v>
      </c>
    </row>
    <row r="19" spans="1:16" s="16" customFormat="1" ht="185.25" customHeight="1" x14ac:dyDescent="0.25">
      <c r="A19" s="150"/>
      <c r="B19" s="78" t="s">
        <v>216</v>
      </c>
      <c r="C19" s="51" t="s">
        <v>820</v>
      </c>
      <c r="D19" s="52" t="s">
        <v>821</v>
      </c>
      <c r="E19" s="79" t="s">
        <v>447</v>
      </c>
      <c r="F19" s="78" t="s">
        <v>586</v>
      </c>
      <c r="G19" s="80" t="s">
        <v>441</v>
      </c>
      <c r="H19" s="108" t="s">
        <v>822</v>
      </c>
      <c r="I19" s="78" t="s">
        <v>443</v>
      </c>
      <c r="J19" s="78"/>
      <c r="K19" s="78"/>
      <c r="L19" s="78"/>
      <c r="M19" s="78"/>
      <c r="N19" s="114"/>
      <c r="O19" s="16" t="b">
        <f t="shared" si="1"/>
        <v>1</v>
      </c>
    </row>
    <row r="20" spans="1:16" ht="132" customHeight="1" x14ac:dyDescent="0.25">
      <c r="A20" s="150"/>
      <c r="B20" s="78" t="s">
        <v>823</v>
      </c>
      <c r="C20" s="51" t="s">
        <v>824</v>
      </c>
      <c r="D20" s="52" t="s">
        <v>825</v>
      </c>
      <c r="E20" s="79" t="s">
        <v>447</v>
      </c>
      <c r="F20" s="78" t="s">
        <v>586</v>
      </c>
      <c r="G20" s="80" t="s">
        <v>489</v>
      </c>
      <c r="H20" s="108" t="s">
        <v>812</v>
      </c>
      <c r="I20" s="78" t="s">
        <v>443</v>
      </c>
      <c r="J20" s="78"/>
      <c r="K20" s="78"/>
      <c r="L20" s="78"/>
      <c r="M20" s="78"/>
      <c r="N20" s="114"/>
      <c r="O20" s="16" t="b">
        <f t="shared" si="1"/>
        <v>1</v>
      </c>
    </row>
    <row r="21" spans="1:16" ht="65.25" customHeight="1" x14ac:dyDescent="0.25">
      <c r="A21" s="150"/>
      <c r="B21" s="78" t="s">
        <v>826</v>
      </c>
      <c r="C21" s="51" t="s">
        <v>827</v>
      </c>
      <c r="D21" s="52" t="s">
        <v>828</v>
      </c>
      <c r="E21" s="79" t="s">
        <v>447</v>
      </c>
      <c r="F21" s="78" t="s">
        <v>829</v>
      </c>
      <c r="G21" s="80" t="s">
        <v>489</v>
      </c>
      <c r="H21" s="108" t="s">
        <v>812</v>
      </c>
      <c r="I21" s="78" t="s">
        <v>443</v>
      </c>
      <c r="J21" s="78"/>
      <c r="K21" s="78"/>
      <c r="L21" s="78"/>
      <c r="M21" s="78"/>
      <c r="N21" s="114"/>
      <c r="O21" s="16" t="b">
        <f t="shared" si="1"/>
        <v>1</v>
      </c>
    </row>
    <row r="22" spans="1:16" s="16" customFormat="1" ht="69" customHeight="1" x14ac:dyDescent="0.25">
      <c r="A22" s="150"/>
      <c r="B22" s="78" t="s">
        <v>830</v>
      </c>
      <c r="C22" s="51" t="s">
        <v>831</v>
      </c>
      <c r="D22" s="52" t="s">
        <v>832</v>
      </c>
      <c r="E22" s="79" t="s">
        <v>447</v>
      </c>
      <c r="F22" s="78" t="s">
        <v>586</v>
      </c>
      <c r="G22" s="80" t="s">
        <v>441</v>
      </c>
      <c r="H22" s="108" t="s">
        <v>833</v>
      </c>
      <c r="I22" s="78" t="s">
        <v>443</v>
      </c>
      <c r="J22" s="78"/>
      <c r="K22" s="78"/>
      <c r="L22" s="78"/>
      <c r="M22" s="78"/>
      <c r="N22" s="114"/>
      <c r="O22" s="16" t="b">
        <f t="shared" si="1"/>
        <v>1</v>
      </c>
    </row>
    <row r="23" spans="1:16" s="16" customFormat="1" ht="49.5" customHeight="1" x14ac:dyDescent="0.25">
      <c r="A23" s="150"/>
      <c r="B23" s="78" t="s">
        <v>834</v>
      </c>
      <c r="C23" s="51" t="s">
        <v>835</v>
      </c>
      <c r="D23" s="52" t="s">
        <v>836</v>
      </c>
      <c r="E23" s="79" t="s">
        <v>447</v>
      </c>
      <c r="F23" s="78" t="s">
        <v>586</v>
      </c>
      <c r="G23" s="80" t="s">
        <v>441</v>
      </c>
      <c r="H23" s="108" t="s">
        <v>812</v>
      </c>
      <c r="I23" s="78" t="s">
        <v>443</v>
      </c>
      <c r="J23" s="78"/>
      <c r="K23" s="78"/>
      <c r="L23" s="78"/>
      <c r="M23" s="78"/>
      <c r="N23" s="114"/>
      <c r="O23" s="16" t="b">
        <f t="shared" si="1"/>
        <v>1</v>
      </c>
    </row>
    <row r="24" spans="1:16" s="16" customFormat="1" ht="32.25" customHeight="1" x14ac:dyDescent="0.25">
      <c r="A24" s="150"/>
      <c r="B24" s="78" t="s">
        <v>243</v>
      </c>
      <c r="C24" s="51" t="s">
        <v>837</v>
      </c>
      <c r="D24" s="52" t="s">
        <v>838</v>
      </c>
      <c r="E24" s="79" t="s">
        <v>447</v>
      </c>
      <c r="F24" s="78" t="s">
        <v>586</v>
      </c>
      <c r="G24" s="80" t="s">
        <v>559</v>
      </c>
      <c r="H24" s="108" t="s">
        <v>839</v>
      </c>
      <c r="I24" s="78" t="s">
        <v>443</v>
      </c>
      <c r="J24" s="78"/>
      <c r="K24" s="78"/>
      <c r="L24" s="78"/>
      <c r="M24" s="78"/>
      <c r="N24" s="114"/>
      <c r="O24" s="16" t="b">
        <f t="shared" si="1"/>
        <v>1</v>
      </c>
    </row>
    <row r="25" spans="1:16" s="16" customFormat="1" ht="138" x14ac:dyDescent="0.25">
      <c r="A25" s="150"/>
      <c r="B25" s="78" t="s">
        <v>246</v>
      </c>
      <c r="C25" s="51" t="s">
        <v>840</v>
      </c>
      <c r="D25" s="52" t="s">
        <v>841</v>
      </c>
      <c r="E25" s="79" t="s">
        <v>447</v>
      </c>
      <c r="F25" s="78" t="s">
        <v>586</v>
      </c>
      <c r="G25" s="80" t="s">
        <v>559</v>
      </c>
      <c r="H25" s="108" t="s">
        <v>808</v>
      </c>
      <c r="I25" s="78" t="s">
        <v>443</v>
      </c>
      <c r="J25" s="78"/>
      <c r="K25" s="78"/>
      <c r="L25" s="78"/>
      <c r="M25" s="78"/>
      <c r="N25" s="114"/>
      <c r="O25" s="16" t="b">
        <f t="shared" si="1"/>
        <v>1</v>
      </c>
    </row>
    <row r="26" spans="1:16" s="16" customFormat="1" ht="201" customHeight="1" x14ac:dyDescent="0.25">
      <c r="A26" s="150"/>
      <c r="B26" s="78" t="s">
        <v>842</v>
      </c>
      <c r="C26" s="51" t="s">
        <v>843</v>
      </c>
      <c r="D26" s="52" t="s">
        <v>844</v>
      </c>
      <c r="E26" s="79" t="s">
        <v>447</v>
      </c>
      <c r="F26" s="78" t="s">
        <v>586</v>
      </c>
      <c r="G26" s="80" t="s">
        <v>559</v>
      </c>
      <c r="H26" s="108" t="s">
        <v>808</v>
      </c>
      <c r="I26" s="78" t="s">
        <v>443</v>
      </c>
      <c r="J26" s="78"/>
      <c r="K26" s="78"/>
      <c r="L26" s="78"/>
      <c r="M26" s="78"/>
      <c r="N26" s="114"/>
      <c r="O26" s="16" t="b">
        <f t="shared" si="1"/>
        <v>1</v>
      </c>
    </row>
    <row r="27" spans="1:16" s="16" customFormat="1" ht="51.75" customHeight="1" x14ac:dyDescent="0.25">
      <c r="A27" s="150"/>
      <c r="B27" s="78" t="s">
        <v>845</v>
      </c>
      <c r="C27" s="51" t="s">
        <v>846</v>
      </c>
      <c r="D27" s="52" t="s">
        <v>847</v>
      </c>
      <c r="E27" s="79" t="s">
        <v>447</v>
      </c>
      <c r="F27" s="78"/>
      <c r="G27" s="80" t="s">
        <v>448</v>
      </c>
      <c r="H27" s="108" t="s">
        <v>808</v>
      </c>
      <c r="I27" s="78" t="s">
        <v>449</v>
      </c>
      <c r="J27" s="78"/>
      <c r="K27" s="78"/>
      <c r="L27" s="78"/>
      <c r="M27" s="78"/>
      <c r="N27" s="114"/>
      <c r="O27" s="16" t="b">
        <f t="shared" si="1"/>
        <v>1</v>
      </c>
    </row>
    <row r="28" spans="1:16" s="11" customFormat="1" ht="34.5" customHeight="1" x14ac:dyDescent="0.25">
      <c r="A28" s="150"/>
      <c r="B28" s="78" t="s">
        <v>267</v>
      </c>
      <c r="C28" s="51" t="s">
        <v>848</v>
      </c>
      <c r="D28" s="52" t="s">
        <v>849</v>
      </c>
      <c r="E28" s="79" t="s">
        <v>447</v>
      </c>
      <c r="F28" s="78" t="s">
        <v>586</v>
      </c>
      <c r="G28" s="80" t="s">
        <v>559</v>
      </c>
      <c r="H28" s="108" t="s">
        <v>808</v>
      </c>
      <c r="I28" s="78" t="s">
        <v>443</v>
      </c>
      <c r="J28" s="78"/>
      <c r="K28" s="78"/>
      <c r="L28" s="78"/>
      <c r="M28" s="78"/>
      <c r="N28" s="114"/>
      <c r="O28" s="16" t="b">
        <f t="shared" si="1"/>
        <v>1</v>
      </c>
      <c r="P28" s="16"/>
    </row>
    <row r="29" spans="1:16" s="16" customFormat="1" ht="84.75" customHeight="1" x14ac:dyDescent="0.25">
      <c r="A29" s="150"/>
      <c r="B29" s="78" t="s">
        <v>272</v>
      </c>
      <c r="C29" s="51" t="s">
        <v>850</v>
      </c>
      <c r="D29" s="52" t="s">
        <v>851</v>
      </c>
      <c r="E29" s="79" t="s">
        <v>447</v>
      </c>
      <c r="F29" s="78" t="s">
        <v>586</v>
      </c>
      <c r="G29" s="80" t="s">
        <v>559</v>
      </c>
      <c r="H29" s="108" t="s">
        <v>808</v>
      </c>
      <c r="I29" s="78" t="s">
        <v>443</v>
      </c>
      <c r="J29" s="78"/>
      <c r="K29" s="78"/>
      <c r="L29" s="78"/>
      <c r="M29" s="78"/>
      <c r="N29" s="114"/>
      <c r="O29" s="16" t="b">
        <f t="shared" si="1"/>
        <v>1</v>
      </c>
    </row>
    <row r="30" spans="1:16" s="16" customFormat="1" ht="46.5" customHeight="1" x14ac:dyDescent="0.25">
      <c r="A30" s="150"/>
      <c r="B30" s="78" t="s">
        <v>852</v>
      </c>
      <c r="C30" s="51" t="s">
        <v>853</v>
      </c>
      <c r="D30" s="52" t="s">
        <v>854</v>
      </c>
      <c r="E30" s="79" t="s">
        <v>447</v>
      </c>
      <c r="F30" s="78"/>
      <c r="G30" s="80" t="s">
        <v>441</v>
      </c>
      <c r="H30" s="108" t="s">
        <v>855</v>
      </c>
      <c r="I30" s="78" t="s">
        <v>443</v>
      </c>
      <c r="J30" s="78"/>
      <c r="K30" s="78"/>
      <c r="L30" s="78"/>
      <c r="M30" s="78"/>
      <c r="N30" s="114"/>
      <c r="O30" s="16" t="b">
        <f t="shared" si="1"/>
        <v>1</v>
      </c>
    </row>
    <row r="31" spans="1:16" s="18" customFormat="1" ht="105.75" customHeight="1" x14ac:dyDescent="0.25">
      <c r="A31" s="150"/>
      <c r="B31" s="78" t="s">
        <v>235</v>
      </c>
      <c r="C31" s="51" t="s">
        <v>856</v>
      </c>
      <c r="D31" s="52" t="s">
        <v>857</v>
      </c>
      <c r="E31" s="79" t="s">
        <v>447</v>
      </c>
      <c r="F31" s="78"/>
      <c r="G31" s="80" t="s">
        <v>448</v>
      </c>
      <c r="H31" s="108" t="s">
        <v>808</v>
      </c>
      <c r="I31" s="78" t="s">
        <v>449</v>
      </c>
      <c r="J31" s="78"/>
      <c r="K31" s="78"/>
      <c r="L31" s="78"/>
      <c r="M31" s="78"/>
      <c r="N31" s="114"/>
      <c r="O31" s="16" t="b">
        <f t="shared" si="1"/>
        <v>1</v>
      </c>
      <c r="P31" s="16"/>
    </row>
    <row r="32" spans="1:16" s="18" customFormat="1" ht="112.5" customHeight="1" x14ac:dyDescent="0.25">
      <c r="A32" s="150"/>
      <c r="B32" s="78" t="s">
        <v>221</v>
      </c>
      <c r="C32" s="51" t="s">
        <v>858</v>
      </c>
      <c r="D32" s="52" t="s">
        <v>859</v>
      </c>
      <c r="E32" s="79" t="s">
        <v>447</v>
      </c>
      <c r="F32" s="78"/>
      <c r="G32" s="80" t="s">
        <v>441</v>
      </c>
      <c r="H32" s="108" t="s">
        <v>808</v>
      </c>
      <c r="I32" s="78" t="s">
        <v>443</v>
      </c>
      <c r="J32" s="78"/>
      <c r="K32" s="78"/>
      <c r="L32" s="78"/>
      <c r="M32" s="78"/>
      <c r="N32" s="114"/>
      <c r="O32" s="16" t="b">
        <f t="shared" si="1"/>
        <v>1</v>
      </c>
      <c r="P32" s="16"/>
    </row>
    <row r="33" spans="1:16" s="18" customFormat="1" ht="123.75" customHeight="1" x14ac:dyDescent="0.25">
      <c r="A33" s="150"/>
      <c r="B33" s="78" t="s">
        <v>860</v>
      </c>
      <c r="C33" s="51" t="s">
        <v>861</v>
      </c>
      <c r="D33" s="52" t="s">
        <v>862</v>
      </c>
      <c r="E33" s="79" t="s">
        <v>447</v>
      </c>
      <c r="F33" s="78"/>
      <c r="G33" s="80" t="s">
        <v>559</v>
      </c>
      <c r="H33" s="108" t="s">
        <v>808</v>
      </c>
      <c r="I33" s="78" t="s">
        <v>443</v>
      </c>
      <c r="J33" s="78"/>
      <c r="K33" s="78"/>
      <c r="L33" s="78"/>
      <c r="M33" s="78"/>
      <c r="N33" s="114"/>
      <c r="O33" s="16" t="b">
        <f t="shared" si="1"/>
        <v>1</v>
      </c>
      <c r="P33" s="16"/>
    </row>
    <row r="34" spans="1:16" s="16" customFormat="1" ht="67.5" customHeight="1" x14ac:dyDescent="0.25">
      <c r="A34" s="150"/>
      <c r="B34" s="78" t="s">
        <v>204</v>
      </c>
      <c r="C34" s="51" t="s">
        <v>863</v>
      </c>
      <c r="D34" s="52" t="s">
        <v>864</v>
      </c>
      <c r="E34" s="79" t="s">
        <v>447</v>
      </c>
      <c r="F34" s="78"/>
      <c r="G34" s="80" t="s">
        <v>441</v>
      </c>
      <c r="H34" s="108" t="s">
        <v>808</v>
      </c>
      <c r="I34" s="78" t="s">
        <v>443</v>
      </c>
      <c r="J34" s="78"/>
      <c r="K34" s="78"/>
      <c r="L34" s="78"/>
      <c r="M34" s="78"/>
      <c r="N34" s="114"/>
      <c r="O34" s="16" t="b">
        <f t="shared" si="1"/>
        <v>1</v>
      </c>
    </row>
    <row r="35" spans="1:16" s="28" customFormat="1" ht="69.75" customHeight="1" x14ac:dyDescent="0.25">
      <c r="A35" s="150"/>
      <c r="B35" s="78" t="s">
        <v>865</v>
      </c>
      <c r="C35" s="51" t="s">
        <v>866</v>
      </c>
      <c r="D35" s="52" t="s">
        <v>867</v>
      </c>
      <c r="E35" s="79" t="s">
        <v>447</v>
      </c>
      <c r="F35" s="78"/>
      <c r="G35" s="80" t="s">
        <v>559</v>
      </c>
      <c r="H35" s="108" t="s">
        <v>808</v>
      </c>
      <c r="I35" s="78" t="s">
        <v>443</v>
      </c>
      <c r="J35" s="78"/>
      <c r="K35" s="78"/>
      <c r="L35" s="78"/>
      <c r="M35" s="78"/>
      <c r="N35" s="114"/>
      <c r="O35" s="16" t="b">
        <f t="shared" si="1"/>
        <v>1</v>
      </c>
      <c r="P35" s="16"/>
    </row>
    <row r="36" spans="1:16" s="29" customFormat="1" ht="258.75" x14ac:dyDescent="0.25">
      <c r="A36" s="150"/>
      <c r="B36" s="78" t="s">
        <v>868</v>
      </c>
      <c r="C36" s="51" t="s">
        <v>869</v>
      </c>
      <c r="D36" s="52" t="s">
        <v>870</v>
      </c>
      <c r="E36" s="79"/>
      <c r="F36" s="78"/>
      <c r="G36" s="80" t="s">
        <v>441</v>
      </c>
      <c r="H36" s="108" t="s">
        <v>808</v>
      </c>
      <c r="I36" s="78" t="s">
        <v>443</v>
      </c>
      <c r="J36" s="78"/>
      <c r="K36" s="78"/>
      <c r="L36" s="78"/>
      <c r="M36" s="78"/>
      <c r="N36" s="114"/>
      <c r="O36" s="16" t="b">
        <f t="shared" si="1"/>
        <v>1</v>
      </c>
      <c r="P36" s="16"/>
    </row>
    <row r="37" spans="1:16" s="29" customFormat="1" ht="69" x14ac:dyDescent="0.25">
      <c r="A37" s="150"/>
      <c r="B37" s="78" t="s">
        <v>868</v>
      </c>
      <c r="C37" s="51" t="s">
        <v>871</v>
      </c>
      <c r="D37" s="52" t="s">
        <v>872</v>
      </c>
      <c r="E37" s="79"/>
      <c r="F37" s="78"/>
      <c r="G37" s="80" t="s">
        <v>441</v>
      </c>
      <c r="H37" s="108" t="s">
        <v>808</v>
      </c>
      <c r="I37" s="78" t="s">
        <v>443</v>
      </c>
      <c r="J37" s="78"/>
      <c r="K37" s="78"/>
      <c r="L37" s="78"/>
      <c r="M37" s="78"/>
      <c r="N37" s="114"/>
      <c r="O37" s="16" t="b">
        <f t="shared" si="1"/>
        <v>1</v>
      </c>
      <c r="P37" s="16" t="b">
        <f>Have_Exchange2010&lt;&gt;IsYes</f>
        <v>1</v>
      </c>
    </row>
    <row r="38" spans="1:16" s="29" customFormat="1" ht="86.25" x14ac:dyDescent="0.25">
      <c r="A38" s="150"/>
      <c r="B38" s="78" t="s">
        <v>868</v>
      </c>
      <c r="C38" s="51" t="s">
        <v>873</v>
      </c>
      <c r="D38" s="52" t="s">
        <v>874</v>
      </c>
      <c r="E38" s="79"/>
      <c r="F38" s="78"/>
      <c r="G38" s="80" t="s">
        <v>441</v>
      </c>
      <c r="H38" s="108" t="s">
        <v>808</v>
      </c>
      <c r="I38" s="78" t="s">
        <v>443</v>
      </c>
      <c r="J38" s="78"/>
      <c r="K38" s="78"/>
      <c r="L38" s="78"/>
      <c r="M38" s="78"/>
      <c r="N38" s="114"/>
      <c r="O38" s="16" t="b">
        <f t="shared" si="1"/>
        <v>1</v>
      </c>
      <c r="P38" s="16" t="b">
        <f>AND(Have_Exchange2013&lt;&gt;IsYes,Have_Exchange2016&lt;&gt;IsYes)</f>
        <v>1</v>
      </c>
    </row>
    <row r="39" spans="1:16" s="29" customFormat="1" ht="51.75" customHeight="1" x14ac:dyDescent="0.25">
      <c r="A39" s="150"/>
      <c r="B39" s="78" t="s">
        <v>875</v>
      </c>
      <c r="C39" s="51" t="s">
        <v>876</v>
      </c>
      <c r="D39" s="52" t="s">
        <v>877</v>
      </c>
      <c r="E39" s="79" t="s">
        <v>447</v>
      </c>
      <c r="F39" s="78" t="s">
        <v>878</v>
      </c>
      <c r="G39" s="80" t="s">
        <v>441</v>
      </c>
      <c r="H39" s="108" t="s">
        <v>808</v>
      </c>
      <c r="I39" s="78" t="s">
        <v>443</v>
      </c>
      <c r="J39" s="78"/>
      <c r="K39" s="78"/>
      <c r="L39" s="78"/>
      <c r="M39" s="78"/>
      <c r="N39" s="114"/>
      <c r="O39" s="16" t="b">
        <f t="shared" si="1"/>
        <v>1</v>
      </c>
      <c r="P39" s="16" t="b">
        <f>PF_MigrationApproach&lt;&gt;PF_LegacyCoEx</f>
        <v>1</v>
      </c>
    </row>
    <row r="40" spans="1:16" s="29" customFormat="1" ht="60" customHeight="1" x14ac:dyDescent="0.25">
      <c r="A40" s="150"/>
      <c r="B40" s="78" t="s">
        <v>879</v>
      </c>
      <c r="C40" s="51" t="s">
        <v>880</v>
      </c>
      <c r="D40" s="52" t="s">
        <v>881</v>
      </c>
      <c r="E40" s="79" t="s">
        <v>447</v>
      </c>
      <c r="F40" s="78" t="s">
        <v>878</v>
      </c>
      <c r="G40" s="80" t="s">
        <v>441</v>
      </c>
      <c r="H40" s="108" t="s">
        <v>808</v>
      </c>
      <c r="I40" s="78" t="s">
        <v>443</v>
      </c>
      <c r="J40" s="78"/>
      <c r="K40" s="78"/>
      <c r="L40" s="78"/>
      <c r="M40" s="78"/>
      <c r="N40" s="114"/>
      <c r="O40" s="16" t="b">
        <f t="shared" si="1"/>
        <v>1</v>
      </c>
      <c r="P40" s="16" t="b">
        <f>PF_MigrationApproach&lt;&gt;PF_ModernCoEx</f>
        <v>1</v>
      </c>
    </row>
    <row r="41" spans="1:16" s="29" customFormat="1" ht="60" customHeight="1" x14ac:dyDescent="0.25">
      <c r="A41" s="150"/>
      <c r="B41" s="78" t="s">
        <v>882</v>
      </c>
      <c r="C41" s="51" t="s">
        <v>883</v>
      </c>
      <c r="D41" s="52" t="s">
        <v>884</v>
      </c>
      <c r="E41" s="79" t="s">
        <v>447</v>
      </c>
      <c r="F41" s="78"/>
      <c r="G41" s="80" t="s">
        <v>448</v>
      </c>
      <c r="H41" s="108" t="s">
        <v>808</v>
      </c>
      <c r="I41" s="78" t="s">
        <v>449</v>
      </c>
      <c r="J41" s="78"/>
      <c r="K41" s="78"/>
      <c r="L41" s="78"/>
      <c r="M41" s="78"/>
      <c r="N41" s="114"/>
      <c r="O41" s="16" t="b">
        <f t="shared" si="1"/>
        <v>1</v>
      </c>
      <c r="P41" s="16" t="b">
        <f>PF_MigrationApproach&lt;&gt;PF_LegacyMig</f>
        <v>1</v>
      </c>
    </row>
    <row r="42" spans="1:16" s="29" customFormat="1" ht="77.25" customHeight="1" x14ac:dyDescent="0.25">
      <c r="A42" s="150"/>
      <c r="B42" s="78" t="s">
        <v>885</v>
      </c>
      <c r="C42" s="51" t="s">
        <v>886</v>
      </c>
      <c r="D42" s="52" t="s">
        <v>887</v>
      </c>
      <c r="E42" s="79" t="s">
        <v>447</v>
      </c>
      <c r="F42" s="78"/>
      <c r="G42" s="80" t="s">
        <v>448</v>
      </c>
      <c r="H42" s="108" t="s">
        <v>808</v>
      </c>
      <c r="I42" s="78" t="s">
        <v>449</v>
      </c>
      <c r="J42" s="78"/>
      <c r="K42" s="78"/>
      <c r="L42" s="78"/>
      <c r="M42" s="78"/>
      <c r="N42" s="114"/>
      <c r="O42" s="16" t="b">
        <f t="shared" si="1"/>
        <v>1</v>
      </c>
      <c r="P42" s="16" t="b">
        <f>PF_MigrationApproach&lt;&gt;PF_ModernMig</f>
        <v>1</v>
      </c>
    </row>
    <row r="43" spans="1:16" ht="79.5" customHeight="1" x14ac:dyDescent="0.25">
      <c r="A43" s="150"/>
      <c r="B43" s="78" t="s">
        <v>888</v>
      </c>
      <c r="C43" s="51" t="s">
        <v>889</v>
      </c>
      <c r="D43" s="52" t="s">
        <v>890</v>
      </c>
      <c r="E43" s="79" t="s">
        <v>447</v>
      </c>
      <c r="F43" s="78" t="s">
        <v>878</v>
      </c>
      <c r="G43" s="80" t="s">
        <v>489</v>
      </c>
      <c r="H43" s="108" t="s">
        <v>808</v>
      </c>
      <c r="I43" s="78" t="s">
        <v>443</v>
      </c>
      <c r="J43" s="78"/>
      <c r="K43" s="78"/>
      <c r="L43" s="78"/>
      <c r="M43" s="78"/>
      <c r="N43" s="114"/>
      <c r="O43" s="16" t="b">
        <f t="shared" si="1"/>
        <v>1</v>
      </c>
    </row>
    <row r="44" spans="1:16" s="11" customFormat="1" ht="56.25" customHeight="1" x14ac:dyDescent="0.25">
      <c r="A44" s="150"/>
      <c r="B44" s="78" t="s">
        <v>891</v>
      </c>
      <c r="C44" s="51" t="s">
        <v>892</v>
      </c>
      <c r="D44" s="52" t="s">
        <v>893</v>
      </c>
      <c r="E44" s="79" t="s">
        <v>447</v>
      </c>
      <c r="F44" s="78" t="s">
        <v>878</v>
      </c>
      <c r="G44" s="80" t="s">
        <v>441</v>
      </c>
      <c r="H44" s="108" t="s">
        <v>808</v>
      </c>
      <c r="I44" s="78" t="s">
        <v>443</v>
      </c>
      <c r="J44" s="78"/>
      <c r="K44" s="78"/>
      <c r="L44" s="78"/>
      <c r="M44" s="78"/>
      <c r="N44" s="114"/>
      <c r="O44" s="16" t="b">
        <f t="shared" si="1"/>
        <v>1</v>
      </c>
      <c r="P44" s="16"/>
    </row>
    <row r="45" spans="1:16" s="16" customFormat="1" ht="73.5" customHeight="1" x14ac:dyDescent="0.25">
      <c r="A45" s="150"/>
      <c r="B45" s="78" t="s">
        <v>894</v>
      </c>
      <c r="C45" s="51" t="s">
        <v>895</v>
      </c>
      <c r="D45" s="52" t="s">
        <v>896</v>
      </c>
      <c r="E45" s="79" t="s">
        <v>447</v>
      </c>
      <c r="F45" s="78" t="s">
        <v>897</v>
      </c>
      <c r="G45" s="80" t="s">
        <v>441</v>
      </c>
      <c r="H45" s="108" t="s">
        <v>808</v>
      </c>
      <c r="I45" s="78" t="s">
        <v>443</v>
      </c>
      <c r="J45" s="78"/>
      <c r="K45" s="78"/>
      <c r="L45" s="78"/>
      <c r="M45" s="78"/>
      <c r="N45" s="114"/>
      <c r="O45" s="16" t="b">
        <f t="shared" si="1"/>
        <v>1</v>
      </c>
    </row>
    <row r="46" spans="1:16" s="16" customFormat="1" ht="34.5" x14ac:dyDescent="0.25">
      <c r="A46" s="150"/>
      <c r="B46" s="78" t="s">
        <v>898</v>
      </c>
      <c r="C46" s="51" t="s">
        <v>899</v>
      </c>
      <c r="D46" s="52" t="s">
        <v>900</v>
      </c>
      <c r="E46" s="79"/>
      <c r="F46" s="78" t="s">
        <v>897</v>
      </c>
      <c r="G46" s="80" t="s">
        <v>441</v>
      </c>
      <c r="H46" s="108" t="s">
        <v>808</v>
      </c>
      <c r="I46" s="78" t="s">
        <v>443</v>
      </c>
      <c r="J46" s="78"/>
      <c r="K46" s="78"/>
      <c r="L46" s="78"/>
      <c r="M46" s="78"/>
      <c r="N46" s="114"/>
      <c r="O46" s="16" t="b">
        <f t="shared" si="1"/>
        <v>1</v>
      </c>
    </row>
    <row r="47" spans="1:16" s="16" customFormat="1" ht="34.5" customHeight="1" x14ac:dyDescent="0.25">
      <c r="A47" s="150"/>
      <c r="B47" s="78" t="s">
        <v>901</v>
      </c>
      <c r="C47" s="51" t="s">
        <v>902</v>
      </c>
      <c r="D47" s="52" t="s">
        <v>903</v>
      </c>
      <c r="E47" s="79" t="str">
        <f>ExchangeTestPlan!$A$1</f>
        <v>Exchange Test Plan</v>
      </c>
      <c r="F47" s="78"/>
      <c r="G47" s="80" t="s">
        <v>448</v>
      </c>
      <c r="H47" s="108" t="s">
        <v>808</v>
      </c>
      <c r="I47" s="78" t="s">
        <v>449</v>
      </c>
      <c r="J47" s="78"/>
      <c r="K47" s="78"/>
      <c r="L47" s="78"/>
      <c r="M47" s="78"/>
      <c r="N47" s="114"/>
      <c r="O47" s="16" t="b">
        <f t="shared" si="1"/>
        <v>1</v>
      </c>
    </row>
    <row r="48" spans="1:16" s="11" customFormat="1" ht="49.5" customHeight="1" x14ac:dyDescent="0.25">
      <c r="A48" s="150"/>
      <c r="B48" s="78" t="s">
        <v>275</v>
      </c>
      <c r="C48" s="51" t="s">
        <v>904</v>
      </c>
      <c r="D48" s="52" t="s">
        <v>905</v>
      </c>
      <c r="E48" s="79" t="s">
        <v>447</v>
      </c>
      <c r="F48" s="78"/>
      <c r="G48" s="80" t="s">
        <v>448</v>
      </c>
      <c r="H48" s="108" t="s">
        <v>808</v>
      </c>
      <c r="I48" s="78" t="s">
        <v>449</v>
      </c>
      <c r="J48" s="78"/>
      <c r="K48" s="78"/>
      <c r="L48" s="78"/>
      <c r="M48" s="78"/>
      <c r="N48" s="114"/>
      <c r="O48" s="16" t="b">
        <f t="shared" si="1"/>
        <v>1</v>
      </c>
      <c r="P48" s="16"/>
    </row>
    <row r="49" spans="1:17" s="16" customFormat="1" ht="50.25" customHeight="1" x14ac:dyDescent="0.25">
      <c r="A49" s="150"/>
      <c r="B49" s="78" t="s">
        <v>906</v>
      </c>
      <c r="C49" s="51" t="s">
        <v>907</v>
      </c>
      <c r="D49" s="52" t="s">
        <v>908</v>
      </c>
      <c r="E49" s="79" t="s">
        <v>447</v>
      </c>
      <c r="F49" s="78"/>
      <c r="G49" s="80" t="s">
        <v>448</v>
      </c>
      <c r="H49" s="108" t="s">
        <v>808</v>
      </c>
      <c r="I49" s="78" t="s">
        <v>449</v>
      </c>
      <c r="J49" s="78"/>
      <c r="K49" s="78"/>
      <c r="L49" s="78"/>
      <c r="M49" s="78"/>
      <c r="N49" s="114"/>
      <c r="O49" s="16" t="b">
        <f t="shared" si="1"/>
        <v>1</v>
      </c>
    </row>
    <row r="50" spans="1:17" s="16" customFormat="1" ht="68.25" customHeight="1" x14ac:dyDescent="0.25">
      <c r="A50" s="150"/>
      <c r="B50" s="78" t="s">
        <v>906</v>
      </c>
      <c r="C50" s="51" t="s">
        <v>909</v>
      </c>
      <c r="D50" s="52" t="s">
        <v>910</v>
      </c>
      <c r="E50" s="79" t="s">
        <v>447</v>
      </c>
      <c r="F50" s="78"/>
      <c r="G50" s="80" t="s">
        <v>448</v>
      </c>
      <c r="H50" s="108" t="s">
        <v>808</v>
      </c>
      <c r="I50" s="78" t="s">
        <v>449</v>
      </c>
      <c r="J50" s="78"/>
      <c r="K50" s="78"/>
      <c r="L50" s="78"/>
      <c r="M50" s="78"/>
      <c r="N50" s="114"/>
      <c r="O50" s="16" t="b">
        <f t="shared" si="1"/>
        <v>1</v>
      </c>
    </row>
    <row r="51" spans="1:17" ht="54.75" customHeight="1" x14ac:dyDescent="0.25">
      <c r="A51" s="150"/>
      <c r="B51" s="78" t="s">
        <v>911</v>
      </c>
      <c r="C51" s="51" t="s">
        <v>912</v>
      </c>
      <c r="D51" s="52" t="s">
        <v>913</v>
      </c>
      <c r="E51" s="79" t="s">
        <v>447</v>
      </c>
      <c r="F51" s="78"/>
      <c r="G51" s="80" t="s">
        <v>448</v>
      </c>
      <c r="H51" s="108" t="s">
        <v>808</v>
      </c>
      <c r="I51" s="78" t="s">
        <v>449</v>
      </c>
      <c r="J51" s="78"/>
      <c r="K51" s="78"/>
      <c r="L51" s="78"/>
      <c r="M51" s="78"/>
      <c r="N51" s="114"/>
      <c r="O51" s="16" t="b">
        <f t="shared" si="1"/>
        <v>1</v>
      </c>
    </row>
    <row r="52" spans="1:17" s="15" customFormat="1" ht="55.5" customHeight="1" x14ac:dyDescent="0.25">
      <c r="A52" s="150"/>
      <c r="B52" s="100" t="s">
        <v>193</v>
      </c>
      <c r="C52" s="101" t="s">
        <v>914</v>
      </c>
      <c r="D52" s="102"/>
      <c r="E52" s="111"/>
      <c r="F52" s="106"/>
      <c r="G52" s="103"/>
      <c r="H52" s="104"/>
      <c r="I52" s="115" t="str">
        <f>IF(AND(COUNTIF(I54:I81,"Complete")&gt;=1,COUNTIF(I54:I81,"In Progress")=0,COUNTIF(I54:I81,"Not Started")=0),"Complete",IF(OR(COUNTIF(I54:I81,"In Progress")&gt;=1,COUNTIF(I54:I81,"Complete")&gt;=1),"In Progress",IF(COUNTIF(I54:I81,"Not Started")&gt;=1,"Not Started",IF(COUNTIF(I54:I81,"Complete")&gt;=1,"Complete","Info Only"))))</f>
        <v>Not Started</v>
      </c>
      <c r="J52" s="115"/>
      <c r="K52" s="115"/>
      <c r="L52" s="115"/>
      <c r="M52" s="105"/>
      <c r="N52" s="106"/>
      <c r="O52" s="16" t="b">
        <f t="shared" ref="O52:O81" si="2">OR(Deploy_EXO=IsNoDeploy,AND(OR(Have_Exchange2016&lt;&gt;IsYes,Have_Exchange2013&lt;&gt;IsYes,Have_Exchange2010&lt;&gt;IsYes,Have_Exchange2007&lt;&gt;IsYes),SimpleMRSMig&lt;&gt;IsYes))</f>
        <v>1</v>
      </c>
      <c r="P52" s="16"/>
    </row>
    <row r="53" spans="1:17" s="16" customFormat="1" ht="20.25" x14ac:dyDescent="0.25">
      <c r="A53" s="150"/>
      <c r="B53" s="172" t="s">
        <v>915</v>
      </c>
      <c r="C53" s="172"/>
      <c r="D53" s="172"/>
      <c r="E53" s="172"/>
      <c r="F53" s="172"/>
      <c r="G53" s="172"/>
      <c r="H53" s="172"/>
      <c r="I53" s="172"/>
      <c r="J53" s="172"/>
      <c r="K53" s="172"/>
      <c r="L53" s="172"/>
      <c r="M53" s="172"/>
      <c r="N53" s="172"/>
      <c r="O53" s="16" t="b">
        <f t="shared" si="2"/>
        <v>1</v>
      </c>
    </row>
    <row r="54" spans="1:17" s="16" customFormat="1" ht="85.5" customHeight="1" x14ac:dyDescent="0.25">
      <c r="A54" s="150"/>
      <c r="B54" s="78" t="s">
        <v>916</v>
      </c>
      <c r="C54" s="51" t="s">
        <v>917</v>
      </c>
      <c r="D54" s="52" t="s">
        <v>918</v>
      </c>
      <c r="E54" s="79" t="s">
        <v>447</v>
      </c>
      <c r="F54" s="78" t="s">
        <v>586</v>
      </c>
      <c r="G54" s="80" t="s">
        <v>441</v>
      </c>
      <c r="H54" s="108" t="s">
        <v>808</v>
      </c>
      <c r="I54" s="78" t="s">
        <v>443</v>
      </c>
      <c r="J54" s="78"/>
      <c r="K54" s="78"/>
      <c r="L54" s="78"/>
      <c r="M54" s="78"/>
      <c r="N54" s="114"/>
      <c r="O54" s="16" t="b">
        <f t="shared" si="2"/>
        <v>1</v>
      </c>
      <c r="P54" s="16" t="b">
        <f>OR(Have_Exchange2010&lt;&gt;IsYes,Have_Exchange2013=IsYes,Have_Exchange2016=IsYes)</f>
        <v>1</v>
      </c>
    </row>
    <row r="55" spans="1:17" s="16" customFormat="1" ht="69" customHeight="1" x14ac:dyDescent="0.25">
      <c r="A55" s="150"/>
      <c r="B55" s="78" t="s">
        <v>919</v>
      </c>
      <c r="C55" s="51" t="s">
        <v>920</v>
      </c>
      <c r="D55" s="52" t="s">
        <v>921</v>
      </c>
      <c r="E55" s="79" t="s">
        <v>447</v>
      </c>
      <c r="F55" s="78" t="s">
        <v>586</v>
      </c>
      <c r="G55" s="80" t="s">
        <v>441</v>
      </c>
      <c r="H55" s="108" t="s">
        <v>812</v>
      </c>
      <c r="I55" s="78" t="s">
        <v>443</v>
      </c>
      <c r="J55" s="78"/>
      <c r="K55" s="78"/>
      <c r="L55" s="78"/>
      <c r="M55" s="78"/>
      <c r="N55" s="114"/>
      <c r="O55" s="16" t="b">
        <f t="shared" si="2"/>
        <v>1</v>
      </c>
      <c r="P55" s="16" t="b">
        <f>AND(Have_Exchange2013&lt;&gt;IsYes,Have_Exchange2016&lt;&gt;IsYes)</f>
        <v>1</v>
      </c>
    </row>
    <row r="56" spans="1:17" s="16" customFormat="1" ht="110.25" customHeight="1" x14ac:dyDescent="0.25">
      <c r="A56" s="150"/>
      <c r="B56" s="78" t="s">
        <v>922</v>
      </c>
      <c r="C56" s="51" t="s">
        <v>817</v>
      </c>
      <c r="D56" s="52" t="s">
        <v>923</v>
      </c>
      <c r="E56" s="79" t="s">
        <v>447</v>
      </c>
      <c r="F56" s="78" t="s">
        <v>586</v>
      </c>
      <c r="G56" s="80" t="s">
        <v>441</v>
      </c>
      <c r="H56" s="108" t="s">
        <v>819</v>
      </c>
      <c r="I56" s="78" t="s">
        <v>443</v>
      </c>
      <c r="J56" s="78"/>
      <c r="K56" s="78"/>
      <c r="L56" s="78"/>
      <c r="M56" s="78"/>
      <c r="N56" s="114"/>
      <c r="O56" s="16" t="b">
        <f t="shared" si="2"/>
        <v>1</v>
      </c>
    </row>
    <row r="57" spans="1:17" s="16" customFormat="1" ht="69.75" customHeight="1" x14ac:dyDescent="0.25">
      <c r="A57" s="150"/>
      <c r="B57" s="78" t="s">
        <v>924</v>
      </c>
      <c r="C57" s="51" t="s">
        <v>925</v>
      </c>
      <c r="D57" s="52" t="s">
        <v>926</v>
      </c>
      <c r="E57" s="79" t="s">
        <v>447</v>
      </c>
      <c r="F57" s="78" t="s">
        <v>586</v>
      </c>
      <c r="G57" s="80" t="s">
        <v>441</v>
      </c>
      <c r="H57" s="108" t="s">
        <v>812</v>
      </c>
      <c r="I57" s="78" t="s">
        <v>443</v>
      </c>
      <c r="J57" s="78"/>
      <c r="K57" s="78"/>
      <c r="L57" s="78"/>
      <c r="M57" s="78"/>
      <c r="N57" s="114"/>
      <c r="O57" s="16" t="b">
        <f t="shared" si="2"/>
        <v>1</v>
      </c>
    </row>
    <row r="58" spans="1:17" s="16" customFormat="1" ht="48.75" customHeight="1" x14ac:dyDescent="0.25">
      <c r="A58" s="150"/>
      <c r="B58" s="78" t="s">
        <v>927</v>
      </c>
      <c r="C58" s="51" t="s">
        <v>928</v>
      </c>
      <c r="D58" s="52" t="s">
        <v>929</v>
      </c>
      <c r="E58" s="79" t="s">
        <v>447</v>
      </c>
      <c r="F58" s="78"/>
      <c r="G58" s="80" t="s">
        <v>441</v>
      </c>
      <c r="H58" s="108" t="s">
        <v>808</v>
      </c>
      <c r="I58" s="78" t="s">
        <v>443</v>
      </c>
      <c r="J58" s="78"/>
      <c r="K58" s="78"/>
      <c r="L58" s="78"/>
      <c r="M58" s="78"/>
      <c r="N58" s="114"/>
      <c r="O58" s="16" t="b">
        <f t="shared" si="2"/>
        <v>1</v>
      </c>
      <c r="Q58" s="13"/>
    </row>
    <row r="59" spans="1:17" ht="34.5" x14ac:dyDescent="0.25">
      <c r="A59" s="150"/>
      <c r="B59" s="78" t="s">
        <v>930</v>
      </c>
      <c r="C59" s="51" t="s">
        <v>931</v>
      </c>
      <c r="D59" s="52" t="s">
        <v>932</v>
      </c>
      <c r="E59" s="79" t="s">
        <v>447</v>
      </c>
      <c r="F59" s="78" t="s">
        <v>933</v>
      </c>
      <c r="G59" s="80" t="s">
        <v>489</v>
      </c>
      <c r="H59" s="108" t="s">
        <v>812</v>
      </c>
      <c r="I59" s="78" t="s">
        <v>443</v>
      </c>
      <c r="J59" s="78"/>
      <c r="K59" s="78"/>
      <c r="L59" s="78"/>
      <c r="M59" s="78"/>
      <c r="N59" s="114"/>
      <c r="O59" s="16" t="b">
        <f t="shared" si="2"/>
        <v>1</v>
      </c>
    </row>
    <row r="60" spans="1:17" s="16" customFormat="1" ht="49.5" customHeight="1" x14ac:dyDescent="0.25">
      <c r="A60" s="150"/>
      <c r="B60" s="78" t="s">
        <v>934</v>
      </c>
      <c r="C60" s="51" t="s">
        <v>837</v>
      </c>
      <c r="D60" s="52" t="s">
        <v>838</v>
      </c>
      <c r="E60" s="79" t="s">
        <v>447</v>
      </c>
      <c r="F60" s="78" t="s">
        <v>586</v>
      </c>
      <c r="G60" s="80" t="s">
        <v>559</v>
      </c>
      <c r="H60" s="108" t="s">
        <v>839</v>
      </c>
      <c r="I60" s="78" t="s">
        <v>443</v>
      </c>
      <c r="J60" s="78"/>
      <c r="K60" s="78"/>
      <c r="L60" s="78"/>
      <c r="M60" s="78"/>
      <c r="N60" s="114"/>
      <c r="O60" s="16" t="b">
        <f t="shared" si="2"/>
        <v>1</v>
      </c>
    </row>
    <row r="61" spans="1:17" s="16" customFormat="1" ht="175.5" customHeight="1" x14ac:dyDescent="0.25">
      <c r="A61" s="150"/>
      <c r="B61" s="78" t="s">
        <v>935</v>
      </c>
      <c r="C61" s="51" t="s">
        <v>840</v>
      </c>
      <c r="D61" s="52" t="s">
        <v>936</v>
      </c>
      <c r="E61" s="79" t="s">
        <v>447</v>
      </c>
      <c r="F61" s="78" t="s">
        <v>586</v>
      </c>
      <c r="G61" s="80" t="s">
        <v>559</v>
      </c>
      <c r="H61" s="108" t="s">
        <v>808</v>
      </c>
      <c r="I61" s="78" t="s">
        <v>443</v>
      </c>
      <c r="J61" s="78"/>
      <c r="K61" s="78"/>
      <c r="L61" s="78"/>
      <c r="M61" s="78"/>
      <c r="N61" s="114"/>
      <c r="O61" s="16" t="b">
        <f t="shared" si="2"/>
        <v>1</v>
      </c>
      <c r="Q61" s="11"/>
    </row>
    <row r="62" spans="1:17" s="16" customFormat="1" ht="51.75" customHeight="1" x14ac:dyDescent="0.25">
      <c r="A62" s="150"/>
      <c r="B62" s="78" t="s">
        <v>937</v>
      </c>
      <c r="C62" s="51" t="s">
        <v>846</v>
      </c>
      <c r="D62" s="52" t="s">
        <v>847</v>
      </c>
      <c r="E62" s="79" t="s">
        <v>447</v>
      </c>
      <c r="F62" s="78"/>
      <c r="G62" s="80" t="s">
        <v>448</v>
      </c>
      <c r="H62" s="108" t="s">
        <v>808</v>
      </c>
      <c r="I62" s="78" t="s">
        <v>449</v>
      </c>
      <c r="J62" s="78"/>
      <c r="K62" s="78"/>
      <c r="L62" s="78"/>
      <c r="M62" s="78"/>
      <c r="N62" s="114"/>
      <c r="O62" s="16" t="b">
        <f t="shared" si="2"/>
        <v>1</v>
      </c>
    </row>
    <row r="63" spans="1:17" s="11" customFormat="1" ht="81" customHeight="1" x14ac:dyDescent="0.25">
      <c r="A63" s="150"/>
      <c r="B63" s="78" t="s">
        <v>938</v>
      </c>
      <c r="C63" s="51" t="s">
        <v>848</v>
      </c>
      <c r="D63" s="52" t="s">
        <v>849</v>
      </c>
      <c r="E63" s="79" t="s">
        <v>447</v>
      </c>
      <c r="F63" s="78" t="s">
        <v>586</v>
      </c>
      <c r="G63" s="80" t="s">
        <v>559</v>
      </c>
      <c r="H63" s="108" t="s">
        <v>808</v>
      </c>
      <c r="I63" s="78" t="s">
        <v>443</v>
      </c>
      <c r="J63" s="78"/>
      <c r="K63" s="78"/>
      <c r="L63" s="78"/>
      <c r="M63" s="78"/>
      <c r="N63" s="114"/>
      <c r="O63" s="16" t="b">
        <f t="shared" si="2"/>
        <v>1</v>
      </c>
      <c r="P63" s="16"/>
    </row>
    <row r="64" spans="1:17" s="16" customFormat="1" ht="69" x14ac:dyDescent="0.25">
      <c r="A64" s="150"/>
      <c r="B64" s="78" t="s">
        <v>939</v>
      </c>
      <c r="C64" s="51" t="s">
        <v>850</v>
      </c>
      <c r="D64" s="52" t="s">
        <v>851</v>
      </c>
      <c r="E64" s="79" t="s">
        <v>447</v>
      </c>
      <c r="F64" s="78" t="s">
        <v>586</v>
      </c>
      <c r="G64" s="80" t="s">
        <v>559</v>
      </c>
      <c r="H64" s="108" t="s">
        <v>808</v>
      </c>
      <c r="I64" s="78" t="s">
        <v>443</v>
      </c>
      <c r="J64" s="78"/>
      <c r="K64" s="78"/>
      <c r="L64" s="78"/>
      <c r="M64" s="78"/>
      <c r="N64" s="114"/>
      <c r="O64" s="16" t="b">
        <f t="shared" si="2"/>
        <v>1</v>
      </c>
    </row>
    <row r="65" spans="1:16" s="16" customFormat="1" ht="51.75" customHeight="1" x14ac:dyDescent="0.25">
      <c r="A65" s="150"/>
      <c r="B65" s="78" t="s">
        <v>940</v>
      </c>
      <c r="C65" s="51" t="s">
        <v>941</v>
      </c>
      <c r="D65" s="52" t="s">
        <v>854</v>
      </c>
      <c r="E65" s="79" t="s">
        <v>447</v>
      </c>
      <c r="F65" s="78" t="s">
        <v>942</v>
      </c>
      <c r="G65" s="80" t="s">
        <v>441</v>
      </c>
      <c r="H65" s="108" t="s">
        <v>855</v>
      </c>
      <c r="I65" s="78" t="s">
        <v>443</v>
      </c>
      <c r="J65" s="78"/>
      <c r="K65" s="78"/>
      <c r="L65" s="78"/>
      <c r="M65" s="78"/>
      <c r="N65" s="114"/>
      <c r="O65" s="16" t="b">
        <f t="shared" si="2"/>
        <v>1</v>
      </c>
    </row>
    <row r="66" spans="1:16" s="16" customFormat="1" ht="69" customHeight="1" x14ac:dyDescent="0.25">
      <c r="A66" s="150"/>
      <c r="B66" s="78" t="s">
        <v>943</v>
      </c>
      <c r="C66" s="51" t="s">
        <v>831</v>
      </c>
      <c r="D66" s="52" t="s">
        <v>832</v>
      </c>
      <c r="E66" s="79" t="s">
        <v>447</v>
      </c>
      <c r="F66" s="78" t="s">
        <v>586</v>
      </c>
      <c r="G66" s="80" t="s">
        <v>441</v>
      </c>
      <c r="H66" s="108" t="s">
        <v>833</v>
      </c>
      <c r="I66" s="78" t="s">
        <v>443</v>
      </c>
      <c r="J66" s="78"/>
      <c r="K66" s="78"/>
      <c r="L66" s="78"/>
      <c r="M66" s="78"/>
      <c r="N66" s="114"/>
      <c r="O66" s="16" t="b">
        <f t="shared" si="2"/>
        <v>1</v>
      </c>
    </row>
    <row r="67" spans="1:16" s="16" customFormat="1" ht="84.75" customHeight="1" x14ac:dyDescent="0.25">
      <c r="A67" s="150"/>
      <c r="B67" s="78" t="s">
        <v>944</v>
      </c>
      <c r="C67" s="51" t="s">
        <v>820</v>
      </c>
      <c r="D67" s="52" t="s">
        <v>945</v>
      </c>
      <c r="E67" s="79"/>
      <c r="F67" s="78" t="s">
        <v>586</v>
      </c>
      <c r="G67" s="80" t="s">
        <v>441</v>
      </c>
      <c r="H67" s="108" t="s">
        <v>808</v>
      </c>
      <c r="I67" s="78" t="s">
        <v>443</v>
      </c>
      <c r="J67" s="78"/>
      <c r="K67" s="78"/>
      <c r="L67" s="78"/>
      <c r="M67" s="78"/>
      <c r="N67" s="114"/>
      <c r="O67" s="16" t="b">
        <f t="shared" si="2"/>
        <v>1</v>
      </c>
    </row>
    <row r="68" spans="1:16" s="16" customFormat="1" ht="37.5" customHeight="1" x14ac:dyDescent="0.25">
      <c r="A68" s="150"/>
      <c r="B68" s="78" t="s">
        <v>946</v>
      </c>
      <c r="C68" s="51" t="s">
        <v>947</v>
      </c>
      <c r="D68" s="52" t="s">
        <v>948</v>
      </c>
      <c r="E68" s="79" t="s">
        <v>447</v>
      </c>
      <c r="F68" s="78" t="s">
        <v>949</v>
      </c>
      <c r="G68" s="80" t="s">
        <v>441</v>
      </c>
      <c r="H68" s="108" t="s">
        <v>808</v>
      </c>
      <c r="I68" s="78" t="s">
        <v>443</v>
      </c>
      <c r="J68" s="78"/>
      <c r="K68" s="78"/>
      <c r="L68" s="78"/>
      <c r="M68" s="78"/>
      <c r="N68" s="114"/>
      <c r="O68" s="16" t="b">
        <f t="shared" si="2"/>
        <v>1</v>
      </c>
      <c r="P68" s="16" t="b">
        <f>OR(Have_Exchange2010&lt;&gt;IsYes,Have_Exchange2013=IsYes,Have_Exchange2016=IsYes)</f>
        <v>1</v>
      </c>
    </row>
    <row r="69" spans="1:16" s="16" customFormat="1" ht="37.5" customHeight="1" x14ac:dyDescent="0.25">
      <c r="A69" s="150"/>
      <c r="B69" s="78" t="s">
        <v>950</v>
      </c>
      <c r="C69" s="51" t="s">
        <v>951</v>
      </c>
      <c r="D69" s="52" t="s">
        <v>948</v>
      </c>
      <c r="E69" s="79" t="s">
        <v>447</v>
      </c>
      <c r="F69" s="78" t="s">
        <v>949</v>
      </c>
      <c r="G69" s="80" t="s">
        <v>441</v>
      </c>
      <c r="H69" s="108" t="s">
        <v>808</v>
      </c>
      <c r="I69" s="78" t="s">
        <v>443</v>
      </c>
      <c r="J69" s="78"/>
      <c r="K69" s="78"/>
      <c r="L69" s="78"/>
      <c r="M69" s="78"/>
      <c r="N69" s="114"/>
      <c r="O69" s="16" t="b">
        <f t="shared" si="2"/>
        <v>1</v>
      </c>
      <c r="P69" s="16" t="b">
        <f>AND(Have_Exchange2013&lt;&gt;IsYes,Have_Exchange2016&lt;&gt;IsYes)</f>
        <v>1</v>
      </c>
    </row>
    <row r="70" spans="1:16" s="16" customFormat="1" ht="51.75" customHeight="1" x14ac:dyDescent="0.25">
      <c r="A70" s="150"/>
      <c r="B70" s="78" t="s">
        <v>952</v>
      </c>
      <c r="C70" s="51" t="s">
        <v>953</v>
      </c>
      <c r="D70" s="52" t="s">
        <v>954</v>
      </c>
      <c r="E70" s="79" t="s">
        <v>447</v>
      </c>
      <c r="F70" s="78" t="s">
        <v>955</v>
      </c>
      <c r="G70" s="80" t="s">
        <v>441</v>
      </c>
      <c r="H70" s="108" t="s">
        <v>808</v>
      </c>
      <c r="I70" s="78" t="s">
        <v>443</v>
      </c>
      <c r="J70" s="78"/>
      <c r="K70" s="78"/>
      <c r="L70" s="78"/>
      <c r="M70" s="78"/>
      <c r="N70" s="114"/>
      <c r="O70" s="16" t="b">
        <f t="shared" si="2"/>
        <v>1</v>
      </c>
      <c r="P70" s="16" t="b">
        <f>OR(Have_Exchange2010&lt;&gt;IsYes,Have_Exchange2013=IsYes,Have_Exchange2016=IsYes)</f>
        <v>1</v>
      </c>
    </row>
    <row r="71" spans="1:16" s="16" customFormat="1" ht="62.25" customHeight="1" x14ac:dyDescent="0.25">
      <c r="A71" s="150"/>
      <c r="B71" s="78" t="s">
        <v>952</v>
      </c>
      <c r="C71" s="51" t="s">
        <v>956</v>
      </c>
      <c r="D71" s="52" t="s">
        <v>957</v>
      </c>
      <c r="E71" s="79" t="s">
        <v>447</v>
      </c>
      <c r="F71" s="78" t="s">
        <v>955</v>
      </c>
      <c r="G71" s="80" t="s">
        <v>441</v>
      </c>
      <c r="H71" s="108" t="s">
        <v>808</v>
      </c>
      <c r="I71" s="78" t="s">
        <v>443</v>
      </c>
      <c r="J71" s="78"/>
      <c r="K71" s="78"/>
      <c r="L71" s="78"/>
      <c r="M71" s="78"/>
      <c r="N71" s="114"/>
      <c r="O71" s="16" t="b">
        <f t="shared" si="2"/>
        <v>1</v>
      </c>
      <c r="P71" s="16" t="b">
        <f>AND(Have_Exchange2013&lt;&gt;IsYes,Have_Exchange2016&lt;&gt;IsYes)</f>
        <v>1</v>
      </c>
    </row>
    <row r="72" spans="1:16" s="16" customFormat="1" ht="35.25" customHeight="1" x14ac:dyDescent="0.25">
      <c r="A72" s="150"/>
      <c r="B72" s="78" t="s">
        <v>958</v>
      </c>
      <c r="C72" s="51" t="s">
        <v>959</v>
      </c>
      <c r="D72" s="52" t="s">
        <v>960</v>
      </c>
      <c r="E72" s="79" t="s">
        <v>447</v>
      </c>
      <c r="F72" s="78" t="s">
        <v>955</v>
      </c>
      <c r="G72" s="80" t="s">
        <v>441</v>
      </c>
      <c r="H72" s="108" t="s">
        <v>808</v>
      </c>
      <c r="I72" s="78" t="s">
        <v>443</v>
      </c>
      <c r="J72" s="78"/>
      <c r="K72" s="78"/>
      <c r="L72" s="78"/>
      <c r="M72" s="78"/>
      <c r="N72" s="114"/>
      <c r="O72" s="16" t="b">
        <f t="shared" si="2"/>
        <v>1</v>
      </c>
    </row>
    <row r="73" spans="1:16" s="16" customFormat="1" ht="83.25" customHeight="1" x14ac:dyDescent="0.25">
      <c r="A73" s="150"/>
      <c r="B73" s="78" t="s">
        <v>961</v>
      </c>
      <c r="C73" s="51" t="s">
        <v>962</v>
      </c>
      <c r="D73" s="52" t="s">
        <v>963</v>
      </c>
      <c r="E73" s="79" t="s">
        <v>447</v>
      </c>
      <c r="F73" s="78" t="s">
        <v>955</v>
      </c>
      <c r="G73" s="80" t="s">
        <v>441</v>
      </c>
      <c r="H73" s="108" t="s">
        <v>808</v>
      </c>
      <c r="I73" s="78" t="s">
        <v>443</v>
      </c>
      <c r="J73" s="78"/>
      <c r="K73" s="78"/>
      <c r="L73" s="78"/>
      <c r="M73" s="78"/>
      <c r="N73" s="114"/>
      <c r="O73" s="16" t="b">
        <f t="shared" si="2"/>
        <v>1</v>
      </c>
    </row>
    <row r="74" spans="1:16" s="16" customFormat="1" ht="66.75" customHeight="1" x14ac:dyDescent="0.25">
      <c r="A74" s="150"/>
      <c r="B74" s="78" t="s">
        <v>964</v>
      </c>
      <c r="C74" s="51" t="s">
        <v>965</v>
      </c>
      <c r="D74" s="52" t="s">
        <v>966</v>
      </c>
      <c r="E74" s="79" t="s">
        <v>447</v>
      </c>
      <c r="F74" s="78" t="s">
        <v>955</v>
      </c>
      <c r="G74" s="80" t="s">
        <v>441</v>
      </c>
      <c r="H74" s="108" t="s">
        <v>808</v>
      </c>
      <c r="I74" s="78" t="s">
        <v>443</v>
      </c>
      <c r="J74" s="78"/>
      <c r="K74" s="78"/>
      <c r="L74" s="78"/>
      <c r="M74" s="78"/>
      <c r="N74" s="114"/>
      <c r="O74" s="16" t="b">
        <f t="shared" si="2"/>
        <v>1</v>
      </c>
    </row>
    <row r="75" spans="1:16" s="16" customFormat="1" ht="67.5" customHeight="1" x14ac:dyDescent="0.25">
      <c r="A75" s="150"/>
      <c r="B75" s="78" t="s">
        <v>967</v>
      </c>
      <c r="C75" s="51" t="s">
        <v>968</v>
      </c>
      <c r="D75" s="52" t="s">
        <v>969</v>
      </c>
      <c r="E75" s="79" t="s">
        <v>447</v>
      </c>
      <c r="F75" s="78" t="s">
        <v>955</v>
      </c>
      <c r="G75" s="80" t="s">
        <v>559</v>
      </c>
      <c r="H75" s="108" t="s">
        <v>808</v>
      </c>
      <c r="I75" s="78" t="s">
        <v>443</v>
      </c>
      <c r="J75" s="78"/>
      <c r="K75" s="78"/>
      <c r="L75" s="78"/>
      <c r="M75" s="78"/>
      <c r="N75" s="114"/>
      <c r="O75" s="16" t="b">
        <f t="shared" si="2"/>
        <v>1</v>
      </c>
    </row>
    <row r="76" spans="1:16" s="16" customFormat="1" ht="73.5" customHeight="1" x14ac:dyDescent="0.25">
      <c r="A76" s="150"/>
      <c r="B76" s="78" t="s">
        <v>970</v>
      </c>
      <c r="C76" s="51" t="s">
        <v>971</v>
      </c>
      <c r="D76" s="52" t="s">
        <v>896</v>
      </c>
      <c r="E76" s="79" t="s">
        <v>447</v>
      </c>
      <c r="F76" s="78" t="s">
        <v>942</v>
      </c>
      <c r="G76" s="80" t="s">
        <v>441</v>
      </c>
      <c r="H76" s="108" t="s">
        <v>808</v>
      </c>
      <c r="I76" s="78" t="s">
        <v>443</v>
      </c>
      <c r="J76" s="78"/>
      <c r="K76" s="78"/>
      <c r="L76" s="78"/>
      <c r="M76" s="78"/>
      <c r="N76" s="114"/>
      <c r="O76" s="16" t="b">
        <f t="shared" si="2"/>
        <v>1</v>
      </c>
    </row>
    <row r="77" spans="1:16" s="16" customFormat="1" ht="73.5" customHeight="1" x14ac:dyDescent="0.25">
      <c r="A77" s="150"/>
      <c r="B77" s="78" t="s">
        <v>972</v>
      </c>
      <c r="C77" s="51" t="s">
        <v>899</v>
      </c>
      <c r="D77" s="52" t="s">
        <v>900</v>
      </c>
      <c r="E77" s="79"/>
      <c r="F77" s="78" t="s">
        <v>897</v>
      </c>
      <c r="G77" s="80" t="s">
        <v>441</v>
      </c>
      <c r="H77" s="108" t="s">
        <v>808</v>
      </c>
      <c r="I77" s="78" t="s">
        <v>443</v>
      </c>
      <c r="J77" s="78"/>
      <c r="K77" s="78"/>
      <c r="L77" s="78"/>
      <c r="M77" s="78"/>
      <c r="N77" s="114"/>
      <c r="O77" s="16" t="b">
        <f t="shared" si="2"/>
        <v>1</v>
      </c>
    </row>
    <row r="78" spans="1:16" s="16" customFormat="1" ht="63.75" customHeight="1" x14ac:dyDescent="0.25">
      <c r="A78" s="150"/>
      <c r="B78" s="78" t="s">
        <v>973</v>
      </c>
      <c r="C78" s="51" t="s">
        <v>902</v>
      </c>
      <c r="D78" s="52" t="s">
        <v>903</v>
      </c>
      <c r="E78" s="79" t="str">
        <f>ExchangeTestPlan!$A$1</f>
        <v>Exchange Test Plan</v>
      </c>
      <c r="F78" s="78"/>
      <c r="G78" s="80" t="s">
        <v>448</v>
      </c>
      <c r="H78" s="108" t="s">
        <v>808</v>
      </c>
      <c r="I78" s="78" t="s">
        <v>449</v>
      </c>
      <c r="J78" s="78"/>
      <c r="K78" s="78"/>
      <c r="L78" s="78"/>
      <c r="M78" s="78"/>
      <c r="N78" s="114"/>
      <c r="O78" s="16" t="b">
        <f t="shared" si="2"/>
        <v>1</v>
      </c>
    </row>
    <row r="79" spans="1:16" s="16" customFormat="1" ht="51.75" customHeight="1" x14ac:dyDescent="0.25">
      <c r="A79" s="150"/>
      <c r="B79" s="78" t="s">
        <v>974</v>
      </c>
      <c r="C79" s="51" t="s">
        <v>975</v>
      </c>
      <c r="D79" s="52" t="s">
        <v>976</v>
      </c>
      <c r="E79" s="79" t="s">
        <v>447</v>
      </c>
      <c r="F79" s="78"/>
      <c r="G79" s="80" t="s">
        <v>448</v>
      </c>
      <c r="H79" s="108" t="s">
        <v>808</v>
      </c>
      <c r="I79" s="78" t="s">
        <v>449</v>
      </c>
      <c r="J79" s="78"/>
      <c r="K79" s="78"/>
      <c r="L79" s="78"/>
      <c r="M79" s="78"/>
      <c r="N79" s="114"/>
      <c r="O79" s="16" t="b">
        <f t="shared" si="2"/>
        <v>1</v>
      </c>
      <c r="P79" s="16" t="b">
        <f>PF_MigrationApproach&lt;&gt;PF_LegacyMig</f>
        <v>1</v>
      </c>
    </row>
    <row r="80" spans="1:16" s="29" customFormat="1" ht="82.5" customHeight="1" x14ac:dyDescent="0.25">
      <c r="A80" s="150"/>
      <c r="B80" s="78" t="s">
        <v>885</v>
      </c>
      <c r="C80" s="51" t="s">
        <v>886</v>
      </c>
      <c r="D80" s="52" t="s">
        <v>887</v>
      </c>
      <c r="E80" s="79" t="s">
        <v>447</v>
      </c>
      <c r="F80" s="78"/>
      <c r="G80" s="80" t="s">
        <v>448</v>
      </c>
      <c r="H80" s="108" t="s">
        <v>808</v>
      </c>
      <c r="I80" s="78" t="s">
        <v>449</v>
      </c>
      <c r="J80" s="78"/>
      <c r="K80" s="78"/>
      <c r="L80" s="78"/>
      <c r="M80" s="78"/>
      <c r="N80" s="114"/>
      <c r="O80" s="16" t="b">
        <f t="shared" si="2"/>
        <v>1</v>
      </c>
      <c r="P80" s="16" t="b">
        <f>PF_MigrationApproach&lt;&gt;PF_ModernMig</f>
        <v>1</v>
      </c>
    </row>
    <row r="81" spans="1:16" ht="66.75" customHeight="1" x14ac:dyDescent="0.25">
      <c r="A81" s="150"/>
      <c r="B81" s="78" t="s">
        <v>977</v>
      </c>
      <c r="C81" s="51" t="s">
        <v>912</v>
      </c>
      <c r="D81" s="52" t="s">
        <v>913</v>
      </c>
      <c r="E81" s="79" t="s">
        <v>447</v>
      </c>
      <c r="F81" s="78"/>
      <c r="G81" s="80" t="s">
        <v>448</v>
      </c>
      <c r="H81" s="108" t="s">
        <v>808</v>
      </c>
      <c r="I81" s="78" t="s">
        <v>449</v>
      </c>
      <c r="J81" s="78"/>
      <c r="K81" s="78"/>
      <c r="L81" s="78"/>
      <c r="M81" s="78"/>
      <c r="N81" s="114"/>
      <c r="O81" s="16" t="b">
        <f t="shared" si="2"/>
        <v>1</v>
      </c>
    </row>
    <row r="82" spans="1:16" s="15" customFormat="1" ht="48" customHeight="1" x14ac:dyDescent="0.25">
      <c r="A82" s="150"/>
      <c r="B82" s="100" t="s">
        <v>195</v>
      </c>
      <c r="C82" s="101" t="s">
        <v>194</v>
      </c>
      <c r="D82" s="102"/>
      <c r="E82" s="111"/>
      <c r="F82" s="106"/>
      <c r="G82" s="103"/>
      <c r="H82" s="104"/>
      <c r="I82" s="115" t="str">
        <f>IF(AND(COUNTIF(I84:I93,"Complete")&gt;=1,COUNTIF(I84:I93,"In Progress")=0,COUNTIF(I84:I93,"Not Started")=0),"Complete",IF(OR(COUNTIF(I84:I93,"In Progress")&gt;=1,COUNTIF(I84:I93,"Complete")&gt;=1),"In Progress",IF(COUNTIF(I84:I93,"Not Started")&gt;=1,"Not Started",IF(COUNTIF(I84:I93,"Complete")&gt;=1,"Complete","Info Only"))))</f>
        <v>Not Started</v>
      </c>
      <c r="J82" s="115"/>
      <c r="K82" s="115"/>
      <c r="L82" s="115"/>
      <c r="M82" s="105"/>
      <c r="N82" s="106"/>
      <c r="O82" s="16" t="b">
        <f t="shared" ref="O82:O93" si="3">OR(Deploy_EXO=IsNoDeploy,AND(OR(Have_Exchange2016&lt;&gt;IsYes,Have_Exchange2013&lt;&gt;IsYes,Have_Exchange2010&lt;&gt;IsYes,Have_Exchange2007&lt;&gt;IsYes),ExCutoverMig&lt;&gt;IsYes))</f>
        <v>1</v>
      </c>
      <c r="P82" s="16"/>
    </row>
    <row r="83" spans="1:16" s="16" customFormat="1" ht="20.25" x14ac:dyDescent="0.25">
      <c r="A83" s="150"/>
      <c r="B83" s="172" t="s">
        <v>978</v>
      </c>
      <c r="C83" s="172"/>
      <c r="D83" s="172"/>
      <c r="E83" s="172"/>
      <c r="F83" s="172"/>
      <c r="G83" s="172"/>
      <c r="H83" s="172"/>
      <c r="I83" s="172"/>
      <c r="J83" s="172"/>
      <c r="K83" s="172"/>
      <c r="L83" s="172"/>
      <c r="M83" s="172"/>
      <c r="N83" s="172"/>
      <c r="O83" s="16" t="b">
        <f t="shared" si="3"/>
        <v>1</v>
      </c>
    </row>
    <row r="84" spans="1:16" s="16" customFormat="1" ht="192" customHeight="1" x14ac:dyDescent="0.25">
      <c r="A84" s="150"/>
      <c r="B84" s="78" t="s">
        <v>979</v>
      </c>
      <c r="C84" s="51" t="s">
        <v>980</v>
      </c>
      <c r="D84" s="52" t="s">
        <v>981</v>
      </c>
      <c r="E84" s="79" t="s">
        <v>447</v>
      </c>
      <c r="F84" s="78"/>
      <c r="G84" s="80" t="s">
        <v>448</v>
      </c>
      <c r="H84" s="108" t="s">
        <v>808</v>
      </c>
      <c r="I84" s="78" t="s">
        <v>449</v>
      </c>
      <c r="J84" s="78"/>
      <c r="K84" s="78"/>
      <c r="L84" s="78"/>
      <c r="M84" s="78"/>
      <c r="N84" s="114"/>
      <c r="O84" s="16" t="b">
        <f t="shared" si="3"/>
        <v>1</v>
      </c>
    </row>
    <row r="85" spans="1:16" s="16" customFormat="1" ht="118.5" customHeight="1" x14ac:dyDescent="0.25">
      <c r="A85" s="150"/>
      <c r="B85" s="78" t="s">
        <v>982</v>
      </c>
      <c r="C85" s="51" t="s">
        <v>983</v>
      </c>
      <c r="D85" s="52" t="s">
        <v>984</v>
      </c>
      <c r="E85" s="79" t="s">
        <v>447</v>
      </c>
      <c r="F85" s="78" t="s">
        <v>586</v>
      </c>
      <c r="G85" s="80" t="s">
        <v>441</v>
      </c>
      <c r="H85" s="108" t="s">
        <v>808</v>
      </c>
      <c r="I85" s="78" t="s">
        <v>443</v>
      </c>
      <c r="J85" s="78"/>
      <c r="K85" s="78"/>
      <c r="L85" s="78"/>
      <c r="M85" s="78"/>
      <c r="N85" s="114"/>
      <c r="O85" s="16" t="b">
        <f t="shared" si="3"/>
        <v>1</v>
      </c>
    </row>
    <row r="86" spans="1:16" s="16" customFormat="1" ht="109.5" customHeight="1" x14ac:dyDescent="0.25">
      <c r="A86" s="150"/>
      <c r="B86" s="78" t="s">
        <v>985</v>
      </c>
      <c r="C86" s="51" t="s">
        <v>817</v>
      </c>
      <c r="D86" s="52" t="s">
        <v>923</v>
      </c>
      <c r="E86" s="79" t="s">
        <v>447</v>
      </c>
      <c r="F86" s="78" t="s">
        <v>586</v>
      </c>
      <c r="G86" s="80" t="s">
        <v>441</v>
      </c>
      <c r="H86" s="108" t="s">
        <v>819</v>
      </c>
      <c r="I86" s="78" t="s">
        <v>443</v>
      </c>
      <c r="J86" s="78"/>
      <c r="K86" s="78"/>
      <c r="L86" s="78"/>
      <c r="M86" s="78"/>
      <c r="N86" s="114"/>
      <c r="O86" s="16" t="b">
        <f t="shared" si="3"/>
        <v>1</v>
      </c>
    </row>
    <row r="87" spans="1:16" s="16" customFormat="1" ht="69" customHeight="1" x14ac:dyDescent="0.25">
      <c r="A87" s="150"/>
      <c r="B87" s="78" t="s">
        <v>986</v>
      </c>
      <c r="C87" s="51" t="s">
        <v>987</v>
      </c>
      <c r="D87" s="52" t="s">
        <v>988</v>
      </c>
      <c r="E87" s="79" t="s">
        <v>447</v>
      </c>
      <c r="F87" s="78" t="s">
        <v>586</v>
      </c>
      <c r="G87" s="80" t="s">
        <v>441</v>
      </c>
      <c r="H87" s="108" t="s">
        <v>808</v>
      </c>
      <c r="I87" s="78" t="s">
        <v>443</v>
      </c>
      <c r="J87" s="78"/>
      <c r="K87" s="78"/>
      <c r="L87" s="78"/>
      <c r="M87" s="78"/>
      <c r="N87" s="114"/>
      <c r="O87" s="16" t="b">
        <f t="shared" si="3"/>
        <v>1</v>
      </c>
    </row>
    <row r="88" spans="1:16" s="16" customFormat="1" ht="52.5" customHeight="1" x14ac:dyDescent="0.25">
      <c r="A88" s="150"/>
      <c r="B88" s="78" t="s">
        <v>989</v>
      </c>
      <c r="C88" s="51" t="s">
        <v>990</v>
      </c>
      <c r="D88" s="52" t="s">
        <v>991</v>
      </c>
      <c r="E88" s="79" t="s">
        <v>447</v>
      </c>
      <c r="F88" s="78" t="s">
        <v>586</v>
      </c>
      <c r="G88" s="80" t="s">
        <v>441</v>
      </c>
      <c r="H88" s="108" t="s">
        <v>808</v>
      </c>
      <c r="I88" s="78" t="s">
        <v>443</v>
      </c>
      <c r="J88" s="78"/>
      <c r="K88" s="78"/>
      <c r="L88" s="78"/>
      <c r="M88" s="78"/>
      <c r="N88" s="114"/>
      <c r="O88" s="16" t="b">
        <f t="shared" si="3"/>
        <v>1</v>
      </c>
    </row>
    <row r="89" spans="1:16" s="16" customFormat="1" ht="54" customHeight="1" x14ac:dyDescent="0.25">
      <c r="A89" s="150"/>
      <c r="B89" s="78" t="s">
        <v>992</v>
      </c>
      <c r="C89" s="51" t="s">
        <v>993</v>
      </c>
      <c r="D89" s="52" t="s">
        <v>994</v>
      </c>
      <c r="E89" s="79" t="s">
        <v>447</v>
      </c>
      <c r="F89" s="78" t="s">
        <v>586</v>
      </c>
      <c r="G89" s="80" t="s">
        <v>441</v>
      </c>
      <c r="H89" s="108" t="s">
        <v>808</v>
      </c>
      <c r="I89" s="78" t="s">
        <v>443</v>
      </c>
      <c r="J89" s="78"/>
      <c r="K89" s="78"/>
      <c r="L89" s="78"/>
      <c r="M89" s="78"/>
      <c r="N89" s="114"/>
      <c r="O89" s="16" t="b">
        <f t="shared" si="3"/>
        <v>1</v>
      </c>
    </row>
    <row r="90" spans="1:16" s="16" customFormat="1" ht="87" customHeight="1" x14ac:dyDescent="0.25">
      <c r="A90" s="150"/>
      <c r="B90" s="78" t="s">
        <v>995</v>
      </c>
      <c r="C90" s="51" t="s">
        <v>996</v>
      </c>
      <c r="D90" s="52" t="s">
        <v>997</v>
      </c>
      <c r="E90" s="79" t="s">
        <v>447</v>
      </c>
      <c r="F90" s="78" t="s">
        <v>586</v>
      </c>
      <c r="G90" s="80" t="s">
        <v>441</v>
      </c>
      <c r="H90" s="108" t="s">
        <v>808</v>
      </c>
      <c r="I90" s="78" t="s">
        <v>443</v>
      </c>
      <c r="J90" s="78"/>
      <c r="K90" s="78"/>
      <c r="L90" s="78"/>
      <c r="M90" s="78"/>
      <c r="N90" s="114"/>
      <c r="O90" s="16" t="b">
        <f t="shared" si="3"/>
        <v>1</v>
      </c>
    </row>
    <row r="91" spans="1:16" s="16" customFormat="1" ht="64.5" customHeight="1" x14ac:dyDescent="0.25">
      <c r="A91" s="150"/>
      <c r="B91" s="78" t="s">
        <v>998</v>
      </c>
      <c r="C91" s="51" t="s">
        <v>968</v>
      </c>
      <c r="D91" s="52" t="s">
        <v>999</v>
      </c>
      <c r="E91" s="79" t="s">
        <v>447</v>
      </c>
      <c r="F91" s="78" t="s">
        <v>586</v>
      </c>
      <c r="G91" s="80" t="s">
        <v>441</v>
      </c>
      <c r="H91" s="108" t="s">
        <v>808</v>
      </c>
      <c r="I91" s="78" t="s">
        <v>443</v>
      </c>
      <c r="J91" s="78"/>
      <c r="K91" s="78"/>
      <c r="L91" s="78"/>
      <c r="M91" s="78"/>
      <c r="N91" s="114"/>
      <c r="O91" s="16" t="b">
        <f t="shared" si="3"/>
        <v>1</v>
      </c>
    </row>
    <row r="92" spans="1:16" ht="48.75" customHeight="1" x14ac:dyDescent="0.25">
      <c r="A92" s="150"/>
      <c r="B92" s="78" t="s">
        <v>1000</v>
      </c>
      <c r="C92" s="51" t="s">
        <v>1001</v>
      </c>
      <c r="D92" s="52" t="s">
        <v>1002</v>
      </c>
      <c r="E92" s="79" t="s">
        <v>447</v>
      </c>
      <c r="F92" s="78" t="s">
        <v>1003</v>
      </c>
      <c r="G92" s="80" t="s">
        <v>441</v>
      </c>
      <c r="H92" s="108" t="s">
        <v>808</v>
      </c>
      <c r="I92" s="78" t="s">
        <v>443</v>
      </c>
      <c r="J92" s="78"/>
      <c r="K92" s="78"/>
      <c r="L92" s="78"/>
      <c r="M92" s="78"/>
      <c r="N92" s="114"/>
      <c r="O92" s="16" t="b">
        <f t="shared" si="3"/>
        <v>1</v>
      </c>
    </row>
    <row r="93" spans="1:16" ht="66.75" customHeight="1" x14ac:dyDescent="0.25">
      <c r="A93" s="150"/>
      <c r="B93" s="78" t="s">
        <v>1004</v>
      </c>
      <c r="C93" s="51" t="s">
        <v>912</v>
      </c>
      <c r="D93" s="52" t="s">
        <v>913</v>
      </c>
      <c r="E93" s="79" t="s">
        <v>447</v>
      </c>
      <c r="F93" s="78"/>
      <c r="G93" s="80" t="s">
        <v>448</v>
      </c>
      <c r="H93" s="108" t="s">
        <v>808</v>
      </c>
      <c r="I93" s="78" t="s">
        <v>449</v>
      </c>
      <c r="J93" s="78"/>
      <c r="K93" s="78"/>
      <c r="L93" s="78"/>
      <c r="M93" s="78"/>
      <c r="N93" s="114"/>
      <c r="O93" s="16" t="b">
        <f t="shared" si="3"/>
        <v>1</v>
      </c>
    </row>
    <row r="94" spans="1:16" s="15" customFormat="1" ht="48" customHeight="1" x14ac:dyDescent="0.25">
      <c r="A94" s="150"/>
      <c r="B94" s="100" t="s">
        <v>198</v>
      </c>
      <c r="C94" s="101" t="s">
        <v>197</v>
      </c>
      <c r="D94" s="102"/>
      <c r="E94" s="111"/>
      <c r="F94" s="106"/>
      <c r="G94" s="103"/>
      <c r="H94" s="104"/>
      <c r="I94" s="115" t="str">
        <f>IF(AND(COUNTIF(I96:I105,"Complete")&gt;=1,COUNTIF(I96:I105,"In Progress")=0,COUNTIF(I96:I105,"Not Started")=0),"Complete",IF(OR(COUNTIF(I96:I105,"In Progress")&gt;=1,COUNTIF(I96:I105,"Complete")&gt;=1),"In Progress",IF(COUNTIF(I96:I105,"Not Started")&gt;=1,"Not Started",IF(COUNTIF(I96:I105,"Complete")&gt;=1,"Complete","Info Only"))))</f>
        <v>Not Started</v>
      </c>
      <c r="J94" s="115"/>
      <c r="K94" s="115"/>
      <c r="L94" s="115"/>
      <c r="M94" s="105"/>
      <c r="N94" s="106"/>
      <c r="O94" s="16" t="b">
        <f t="shared" ref="O94:O105" si="4">OR(Deploy_EXO=IsNoDeploy,AND(OR(Have_Exchange2016&lt;&gt;IsYes,Have_Exchange2013&lt;&gt;IsYes,Have_Exchange2010&lt;&gt;IsYes,Have_Exchange2007&lt;&gt;IsYes),ExStagedMig&lt;&gt;IsYes))</f>
        <v>1</v>
      </c>
      <c r="P94" s="16"/>
    </row>
    <row r="95" spans="1:16" s="16" customFormat="1" ht="20.25" x14ac:dyDescent="0.25">
      <c r="A95" s="150"/>
      <c r="B95" s="172" t="s">
        <v>1005</v>
      </c>
      <c r="C95" s="172"/>
      <c r="D95" s="172"/>
      <c r="E95" s="172"/>
      <c r="F95" s="172"/>
      <c r="G95" s="172"/>
      <c r="H95" s="172"/>
      <c r="I95" s="172"/>
      <c r="J95" s="172"/>
      <c r="K95" s="172"/>
      <c r="L95" s="172"/>
      <c r="M95" s="172"/>
      <c r="N95" s="172"/>
      <c r="O95" s="16" t="b">
        <f t="shared" si="4"/>
        <v>1</v>
      </c>
    </row>
    <row r="96" spans="1:16" s="16" customFormat="1" ht="72" customHeight="1" x14ac:dyDescent="0.25">
      <c r="A96" s="150"/>
      <c r="B96" s="78" t="s">
        <v>1006</v>
      </c>
      <c r="C96" s="51" t="s">
        <v>1007</v>
      </c>
      <c r="D96" s="52" t="s">
        <v>1008</v>
      </c>
      <c r="E96" s="79" t="s">
        <v>447</v>
      </c>
      <c r="F96" s="78"/>
      <c r="G96" s="80" t="s">
        <v>448</v>
      </c>
      <c r="H96" s="108" t="s">
        <v>808</v>
      </c>
      <c r="I96" s="78" t="s">
        <v>449</v>
      </c>
      <c r="J96" s="78"/>
      <c r="K96" s="78"/>
      <c r="L96" s="78"/>
      <c r="M96" s="78"/>
      <c r="N96" s="114"/>
      <c r="O96" s="16" t="b">
        <f t="shared" si="4"/>
        <v>1</v>
      </c>
    </row>
    <row r="97" spans="1:16" s="16" customFormat="1" ht="99.75" customHeight="1" x14ac:dyDescent="0.25">
      <c r="A97" s="150"/>
      <c r="B97" s="78" t="s">
        <v>1009</v>
      </c>
      <c r="C97" s="51" t="s">
        <v>817</v>
      </c>
      <c r="D97" s="52" t="s">
        <v>923</v>
      </c>
      <c r="E97" s="79" t="s">
        <v>447</v>
      </c>
      <c r="F97" s="78" t="s">
        <v>586</v>
      </c>
      <c r="G97" s="80" t="s">
        <v>441</v>
      </c>
      <c r="H97" s="108" t="s">
        <v>819</v>
      </c>
      <c r="I97" s="78" t="s">
        <v>443</v>
      </c>
      <c r="J97" s="78"/>
      <c r="K97" s="78"/>
      <c r="L97" s="78"/>
      <c r="M97" s="78"/>
      <c r="N97" s="114"/>
      <c r="O97" s="16" t="b">
        <f t="shared" si="4"/>
        <v>1</v>
      </c>
    </row>
    <row r="98" spans="1:16" s="16" customFormat="1" ht="67.5" customHeight="1" x14ac:dyDescent="0.25">
      <c r="A98" s="150"/>
      <c r="B98" s="78" t="s">
        <v>1010</v>
      </c>
      <c r="C98" s="51" t="s">
        <v>987</v>
      </c>
      <c r="D98" s="52" t="s">
        <v>1011</v>
      </c>
      <c r="E98" s="79" t="s">
        <v>447</v>
      </c>
      <c r="F98" s="78" t="s">
        <v>586</v>
      </c>
      <c r="G98" s="80" t="s">
        <v>441</v>
      </c>
      <c r="H98" s="108" t="s">
        <v>808</v>
      </c>
      <c r="I98" s="78" t="s">
        <v>443</v>
      </c>
      <c r="J98" s="78"/>
      <c r="K98" s="78"/>
      <c r="L98" s="78"/>
      <c r="M98" s="78"/>
      <c r="N98" s="114"/>
      <c r="O98" s="16" t="b">
        <f t="shared" si="4"/>
        <v>1</v>
      </c>
    </row>
    <row r="99" spans="1:16" s="16" customFormat="1" ht="67.5" customHeight="1" x14ac:dyDescent="0.25">
      <c r="A99" s="150"/>
      <c r="B99" s="78" t="s">
        <v>1012</v>
      </c>
      <c r="C99" s="51" t="s">
        <v>990</v>
      </c>
      <c r="D99" s="52" t="s">
        <v>1013</v>
      </c>
      <c r="E99" s="79" t="s">
        <v>447</v>
      </c>
      <c r="F99" s="78" t="s">
        <v>586</v>
      </c>
      <c r="G99" s="80" t="s">
        <v>441</v>
      </c>
      <c r="H99" s="108" t="s">
        <v>808</v>
      </c>
      <c r="I99" s="78" t="s">
        <v>443</v>
      </c>
      <c r="J99" s="78"/>
      <c r="K99" s="78"/>
      <c r="L99" s="78"/>
      <c r="M99" s="78"/>
      <c r="N99" s="114"/>
      <c r="O99" s="16" t="b">
        <f t="shared" si="4"/>
        <v>1</v>
      </c>
    </row>
    <row r="100" spans="1:16" s="16" customFormat="1" ht="102" customHeight="1" x14ac:dyDescent="0.25">
      <c r="A100" s="150"/>
      <c r="B100" s="78" t="s">
        <v>1014</v>
      </c>
      <c r="C100" s="51" t="s">
        <v>1015</v>
      </c>
      <c r="D100" s="52" t="s">
        <v>1016</v>
      </c>
      <c r="E100" s="79" t="s">
        <v>447</v>
      </c>
      <c r="F100" s="78" t="s">
        <v>586</v>
      </c>
      <c r="G100" s="80" t="s">
        <v>441</v>
      </c>
      <c r="H100" s="108" t="s">
        <v>808</v>
      </c>
      <c r="I100" s="78" t="s">
        <v>443</v>
      </c>
      <c r="J100" s="78"/>
      <c r="K100" s="78"/>
      <c r="L100" s="78"/>
      <c r="M100" s="78"/>
      <c r="N100" s="114"/>
      <c r="O100" s="16" t="b">
        <f t="shared" si="4"/>
        <v>1</v>
      </c>
    </row>
    <row r="101" spans="1:16" s="16" customFormat="1" ht="84.75" customHeight="1" x14ac:dyDescent="0.25">
      <c r="A101" s="150"/>
      <c r="B101" s="78" t="s">
        <v>1017</v>
      </c>
      <c r="C101" s="51" t="s">
        <v>996</v>
      </c>
      <c r="D101" s="52" t="s">
        <v>997</v>
      </c>
      <c r="E101" s="79" t="s">
        <v>447</v>
      </c>
      <c r="F101" s="78" t="s">
        <v>586</v>
      </c>
      <c r="G101" s="80" t="s">
        <v>441</v>
      </c>
      <c r="H101" s="108" t="s">
        <v>808</v>
      </c>
      <c r="I101" s="78" t="s">
        <v>443</v>
      </c>
      <c r="J101" s="78"/>
      <c r="K101" s="78"/>
      <c r="L101" s="78"/>
      <c r="M101" s="78"/>
      <c r="N101" s="114"/>
      <c r="O101" s="16" t="b">
        <f t="shared" si="4"/>
        <v>1</v>
      </c>
    </row>
    <row r="102" spans="1:16" s="16" customFormat="1" ht="69.75" customHeight="1" x14ac:dyDescent="0.25">
      <c r="A102" s="150"/>
      <c r="B102" s="78" t="s">
        <v>1018</v>
      </c>
      <c r="C102" s="51" t="s">
        <v>968</v>
      </c>
      <c r="D102" s="52" t="s">
        <v>1019</v>
      </c>
      <c r="E102" s="79" t="s">
        <v>447</v>
      </c>
      <c r="F102" s="78" t="s">
        <v>586</v>
      </c>
      <c r="G102" s="80" t="s">
        <v>441</v>
      </c>
      <c r="H102" s="108" t="s">
        <v>808</v>
      </c>
      <c r="I102" s="78" t="s">
        <v>443</v>
      </c>
      <c r="J102" s="78"/>
      <c r="K102" s="78"/>
      <c r="L102" s="78"/>
      <c r="M102" s="78"/>
      <c r="N102" s="114"/>
      <c r="O102" s="16" t="b">
        <f t="shared" si="4"/>
        <v>1</v>
      </c>
    </row>
    <row r="103" spans="1:16" s="16" customFormat="1" ht="69" customHeight="1" x14ac:dyDescent="0.25">
      <c r="A103" s="150"/>
      <c r="B103" s="78" t="s">
        <v>1020</v>
      </c>
      <c r="C103" s="51" t="s">
        <v>1021</v>
      </c>
      <c r="D103" s="52" t="s">
        <v>1022</v>
      </c>
      <c r="E103" s="79" t="s">
        <v>447</v>
      </c>
      <c r="F103" s="78" t="s">
        <v>586</v>
      </c>
      <c r="G103" s="80" t="s">
        <v>441</v>
      </c>
      <c r="H103" s="108" t="s">
        <v>808</v>
      </c>
      <c r="I103" s="78" t="s">
        <v>443</v>
      </c>
      <c r="J103" s="78"/>
      <c r="K103" s="78"/>
      <c r="L103" s="78"/>
      <c r="M103" s="78"/>
      <c r="N103" s="114"/>
      <c r="O103" s="16" t="b">
        <f t="shared" si="4"/>
        <v>1</v>
      </c>
    </row>
    <row r="104" spans="1:16" ht="53.25" customHeight="1" x14ac:dyDescent="0.25">
      <c r="A104" s="150"/>
      <c r="B104" s="78" t="s">
        <v>1023</v>
      </c>
      <c r="C104" s="51" t="s">
        <v>1024</v>
      </c>
      <c r="D104" s="52" t="s">
        <v>1025</v>
      </c>
      <c r="E104" s="79" t="s">
        <v>447</v>
      </c>
      <c r="F104" s="78" t="s">
        <v>1026</v>
      </c>
      <c r="G104" s="80" t="s">
        <v>441</v>
      </c>
      <c r="H104" s="108" t="s">
        <v>808</v>
      </c>
      <c r="I104" s="78" t="s">
        <v>443</v>
      </c>
      <c r="J104" s="78"/>
      <c r="K104" s="78"/>
      <c r="L104" s="78"/>
      <c r="M104" s="78"/>
      <c r="N104" s="114"/>
      <c r="O104" s="16" t="b">
        <f t="shared" si="4"/>
        <v>1</v>
      </c>
    </row>
    <row r="105" spans="1:16" ht="66.75" customHeight="1" x14ac:dyDescent="0.25">
      <c r="A105" s="150"/>
      <c r="B105" s="78" t="s">
        <v>1027</v>
      </c>
      <c r="C105" s="51" t="s">
        <v>912</v>
      </c>
      <c r="D105" s="52" t="s">
        <v>913</v>
      </c>
      <c r="E105" s="79" t="s">
        <v>447</v>
      </c>
      <c r="F105" s="78"/>
      <c r="G105" s="80" t="s">
        <v>448</v>
      </c>
      <c r="H105" s="108" t="s">
        <v>808</v>
      </c>
      <c r="I105" s="78" t="s">
        <v>449</v>
      </c>
      <c r="J105" s="78"/>
      <c r="K105" s="78"/>
      <c r="L105" s="78"/>
      <c r="M105" s="78"/>
      <c r="N105" s="114"/>
      <c r="O105" s="16" t="b">
        <f t="shared" si="4"/>
        <v>1</v>
      </c>
    </row>
    <row r="106" spans="1:16" s="15" customFormat="1" ht="48" customHeight="1" x14ac:dyDescent="0.25">
      <c r="A106" s="150"/>
      <c r="B106" s="100" t="s">
        <v>189</v>
      </c>
      <c r="C106" s="101" t="s">
        <v>1028</v>
      </c>
      <c r="D106" s="102"/>
      <c r="E106" s="111"/>
      <c r="F106" s="106"/>
      <c r="G106" s="103"/>
      <c r="H106" s="104"/>
      <c r="I106" s="115" t="str">
        <f>IF(AND(COUNTIF(I108:I120,"Complete")&gt;=1,COUNTIF(I108:I120,"In Progress")=0,COUNTIF(I108:I120,"Not Started")=0),"Complete",IF(OR(COUNTIF(I108:I120,"In Progress")&gt;=1,COUNTIF(I108:I120,"Complete")&gt;=1),"In Progress",IF(COUNTIF(I108:I120,"Not Started")&gt;=1,"Not Started",IF(COUNTIF(I108:I120,"Complete")&gt;=1,"Complete","Info Only"))))</f>
        <v>Not Started</v>
      </c>
      <c r="J106" s="115"/>
      <c r="K106" s="115"/>
      <c r="L106" s="115"/>
      <c r="M106" s="105"/>
      <c r="N106" s="106"/>
      <c r="O106" s="16" t="b">
        <f t="shared" ref="O106:O120" si="5">OR(Deploy_EXO=IsNoDeploy,AND(OR(Have_Exchange2016&lt;&gt;IsYes,Have_Exchange2013&lt;&gt;IsYes,Have_Exchange2010&lt;&gt;IsYes,Have_Exchange2007&lt;&gt;IsYes),IMAPMig&lt;&gt;IsYes))</f>
        <v>1</v>
      </c>
      <c r="P106" s="16"/>
    </row>
    <row r="107" spans="1:16" s="16" customFormat="1" ht="20.25" x14ac:dyDescent="0.25">
      <c r="A107" s="150"/>
      <c r="B107" s="172" t="s">
        <v>1029</v>
      </c>
      <c r="C107" s="172"/>
      <c r="D107" s="172"/>
      <c r="E107" s="172"/>
      <c r="F107" s="172"/>
      <c r="G107" s="172"/>
      <c r="H107" s="172"/>
      <c r="I107" s="172"/>
      <c r="J107" s="172"/>
      <c r="K107" s="172"/>
      <c r="L107" s="172"/>
      <c r="M107" s="172"/>
      <c r="N107" s="172"/>
      <c r="O107" s="16" t="b">
        <f t="shared" si="5"/>
        <v>1</v>
      </c>
    </row>
    <row r="108" spans="1:16" s="16" customFormat="1" ht="135.75" customHeight="1" x14ac:dyDescent="0.25">
      <c r="A108" s="150"/>
      <c r="B108" s="78" t="s">
        <v>1030</v>
      </c>
      <c r="C108" s="51" t="s">
        <v>1031</v>
      </c>
      <c r="D108" s="52" t="s">
        <v>1032</v>
      </c>
      <c r="E108" s="79" t="s">
        <v>447</v>
      </c>
      <c r="F108" s="78"/>
      <c r="G108" s="80" t="s">
        <v>448</v>
      </c>
      <c r="H108" s="108" t="s">
        <v>808</v>
      </c>
      <c r="I108" s="78" t="s">
        <v>449</v>
      </c>
      <c r="J108" s="78"/>
      <c r="K108" s="78"/>
      <c r="L108" s="78"/>
      <c r="M108" s="78"/>
      <c r="N108" s="114"/>
      <c r="O108" s="16" t="b">
        <f t="shared" si="5"/>
        <v>1</v>
      </c>
    </row>
    <row r="109" spans="1:16" s="16" customFormat="1" ht="110.25" customHeight="1" x14ac:dyDescent="0.25">
      <c r="A109" s="150"/>
      <c r="B109" s="78" t="s">
        <v>1033</v>
      </c>
      <c r="C109" s="51" t="s">
        <v>817</v>
      </c>
      <c r="D109" s="52" t="s">
        <v>923</v>
      </c>
      <c r="E109" s="79" t="s">
        <v>447</v>
      </c>
      <c r="F109" s="78" t="s">
        <v>586</v>
      </c>
      <c r="G109" s="80" t="s">
        <v>441</v>
      </c>
      <c r="H109" s="108" t="s">
        <v>819</v>
      </c>
      <c r="I109" s="78" t="s">
        <v>443</v>
      </c>
      <c r="J109" s="78"/>
      <c r="K109" s="78"/>
      <c r="L109" s="78"/>
      <c r="M109" s="78"/>
      <c r="N109" s="114"/>
      <c r="O109" s="16" t="b">
        <f t="shared" si="5"/>
        <v>1</v>
      </c>
    </row>
    <row r="110" spans="1:16" s="16" customFormat="1" ht="84.75" customHeight="1" x14ac:dyDescent="0.25">
      <c r="A110" s="150"/>
      <c r="B110" s="78" t="s">
        <v>1034</v>
      </c>
      <c r="C110" s="51" t="s">
        <v>1035</v>
      </c>
      <c r="D110" s="52" t="s">
        <v>1036</v>
      </c>
      <c r="E110" s="79" t="s">
        <v>447</v>
      </c>
      <c r="F110" s="78" t="s">
        <v>586</v>
      </c>
      <c r="G110" s="80" t="s">
        <v>441</v>
      </c>
      <c r="H110" s="108" t="s">
        <v>808</v>
      </c>
      <c r="I110" s="78" t="s">
        <v>443</v>
      </c>
      <c r="J110" s="78"/>
      <c r="K110" s="78"/>
      <c r="L110" s="78"/>
      <c r="M110" s="78"/>
      <c r="N110" s="114"/>
      <c r="O110" s="16" t="b">
        <f t="shared" si="5"/>
        <v>1</v>
      </c>
    </row>
    <row r="111" spans="1:16" s="16" customFormat="1" ht="66.75" customHeight="1" x14ac:dyDescent="0.25">
      <c r="A111" s="150"/>
      <c r="B111" s="78" t="s">
        <v>1037</v>
      </c>
      <c r="C111" s="51" t="s">
        <v>1038</v>
      </c>
      <c r="D111" s="52" t="s">
        <v>1039</v>
      </c>
      <c r="E111" s="79" t="s">
        <v>447</v>
      </c>
      <c r="F111" s="78" t="s">
        <v>586</v>
      </c>
      <c r="G111" s="80" t="s">
        <v>441</v>
      </c>
      <c r="H111" s="108" t="s">
        <v>808</v>
      </c>
      <c r="I111" s="78" t="s">
        <v>443</v>
      </c>
      <c r="J111" s="78"/>
      <c r="K111" s="78"/>
      <c r="L111" s="78"/>
      <c r="M111" s="78"/>
      <c r="N111" s="114"/>
      <c r="O111" s="16" t="b">
        <f t="shared" si="5"/>
        <v>1</v>
      </c>
    </row>
    <row r="112" spans="1:16" s="16" customFormat="1" ht="86.25" customHeight="1" x14ac:dyDescent="0.25">
      <c r="A112" s="150"/>
      <c r="B112" s="78" t="s">
        <v>1040</v>
      </c>
      <c r="C112" s="51" t="s">
        <v>1041</v>
      </c>
      <c r="D112" s="52" t="s">
        <v>1042</v>
      </c>
      <c r="E112" s="79" t="s">
        <v>447</v>
      </c>
      <c r="F112" s="78" t="s">
        <v>586</v>
      </c>
      <c r="G112" s="80" t="s">
        <v>441</v>
      </c>
      <c r="H112" s="108" t="s">
        <v>808</v>
      </c>
      <c r="I112" s="78" t="s">
        <v>443</v>
      </c>
      <c r="J112" s="78"/>
      <c r="K112" s="78"/>
      <c r="L112" s="78"/>
      <c r="M112" s="78"/>
      <c r="N112" s="114"/>
      <c r="O112" s="16" t="b">
        <f t="shared" si="5"/>
        <v>1</v>
      </c>
    </row>
    <row r="113" spans="1:18" s="16" customFormat="1" ht="67.5" customHeight="1" x14ac:dyDescent="0.25">
      <c r="A113" s="150"/>
      <c r="B113" s="78" t="s">
        <v>1043</v>
      </c>
      <c r="C113" s="51" t="s">
        <v>968</v>
      </c>
      <c r="D113" s="52" t="s">
        <v>1019</v>
      </c>
      <c r="E113" s="79" t="s">
        <v>447</v>
      </c>
      <c r="F113" s="78" t="s">
        <v>586</v>
      </c>
      <c r="G113" s="80" t="s">
        <v>441</v>
      </c>
      <c r="H113" s="108" t="s">
        <v>808</v>
      </c>
      <c r="I113" s="78" t="s">
        <v>443</v>
      </c>
      <c r="J113" s="78"/>
      <c r="K113" s="78"/>
      <c r="L113" s="78"/>
      <c r="M113" s="78"/>
      <c r="N113" s="114"/>
      <c r="O113" s="16" t="b">
        <f t="shared" si="5"/>
        <v>1</v>
      </c>
    </row>
    <row r="114" spans="1:18" s="16" customFormat="1" ht="49.5" customHeight="1" x14ac:dyDescent="0.25">
      <c r="A114" s="150"/>
      <c r="B114" s="78" t="s">
        <v>1044</v>
      </c>
      <c r="C114" s="51" t="s">
        <v>1045</v>
      </c>
      <c r="D114" s="52" t="s">
        <v>1046</v>
      </c>
      <c r="E114" s="79" t="s">
        <v>447</v>
      </c>
      <c r="F114" s="78" t="s">
        <v>586</v>
      </c>
      <c r="G114" s="80" t="s">
        <v>441</v>
      </c>
      <c r="H114" s="108" t="s">
        <v>808</v>
      </c>
      <c r="I114" s="78" t="s">
        <v>443</v>
      </c>
      <c r="J114" s="78"/>
      <c r="K114" s="78"/>
      <c r="L114" s="78"/>
      <c r="M114" s="78"/>
      <c r="N114" s="114"/>
      <c r="O114" s="16" t="b">
        <f t="shared" si="5"/>
        <v>1</v>
      </c>
    </row>
    <row r="115" spans="1:18" s="16" customFormat="1" ht="69" x14ac:dyDescent="0.25">
      <c r="A115" s="150"/>
      <c r="B115" s="78" t="s">
        <v>1047</v>
      </c>
      <c r="C115" s="51" t="s">
        <v>1048</v>
      </c>
      <c r="D115" s="52" t="s">
        <v>1049</v>
      </c>
      <c r="E115" s="79" t="s">
        <v>447</v>
      </c>
      <c r="F115" s="78" t="s">
        <v>1050</v>
      </c>
      <c r="G115" s="80" t="s">
        <v>441</v>
      </c>
      <c r="H115" s="108" t="s">
        <v>808</v>
      </c>
      <c r="I115" s="78" t="s">
        <v>443</v>
      </c>
      <c r="J115" s="78"/>
      <c r="K115" s="78"/>
      <c r="L115" s="78"/>
      <c r="M115" s="78"/>
      <c r="N115" s="114"/>
      <c r="O115" s="16" t="b">
        <f t="shared" si="5"/>
        <v>1</v>
      </c>
    </row>
    <row r="116" spans="1:18" s="16" customFormat="1" ht="84.75" customHeight="1" x14ac:dyDescent="0.25">
      <c r="A116" s="150"/>
      <c r="B116" s="78" t="s">
        <v>1051</v>
      </c>
      <c r="C116" s="51" t="s">
        <v>1052</v>
      </c>
      <c r="D116" s="52" t="s">
        <v>1053</v>
      </c>
      <c r="E116" s="79" t="s">
        <v>447</v>
      </c>
      <c r="F116" s="78" t="s">
        <v>586</v>
      </c>
      <c r="G116" s="80" t="s">
        <v>441</v>
      </c>
      <c r="H116" s="108" t="s">
        <v>808</v>
      </c>
      <c r="I116" s="78" t="s">
        <v>443</v>
      </c>
      <c r="J116" s="78"/>
      <c r="K116" s="78"/>
      <c r="L116" s="78"/>
      <c r="M116" s="78"/>
      <c r="N116" s="114"/>
      <c r="O116" s="16" t="b">
        <f t="shared" si="5"/>
        <v>1</v>
      </c>
    </row>
    <row r="117" spans="1:18" s="16" customFormat="1" ht="104.25" customHeight="1" x14ac:dyDescent="0.25">
      <c r="A117" s="150"/>
      <c r="B117" s="78" t="s">
        <v>1054</v>
      </c>
      <c r="C117" s="51" t="s">
        <v>1055</v>
      </c>
      <c r="D117" s="52" t="s">
        <v>1056</v>
      </c>
      <c r="E117" s="79" t="s">
        <v>447</v>
      </c>
      <c r="F117" s="78" t="s">
        <v>1057</v>
      </c>
      <c r="G117" s="80" t="s">
        <v>441</v>
      </c>
      <c r="H117" s="108" t="s">
        <v>808</v>
      </c>
      <c r="I117" s="78" t="s">
        <v>443</v>
      </c>
      <c r="J117" s="78"/>
      <c r="K117" s="78"/>
      <c r="L117" s="78"/>
      <c r="M117" s="78"/>
      <c r="N117" s="114"/>
      <c r="O117" s="16" t="b">
        <f t="shared" si="5"/>
        <v>1</v>
      </c>
    </row>
    <row r="118" spans="1:18" s="16" customFormat="1" ht="56.25" customHeight="1" x14ac:dyDescent="0.25">
      <c r="A118" s="150"/>
      <c r="B118" s="78" t="s">
        <v>1058</v>
      </c>
      <c r="C118" s="51" t="s">
        <v>1059</v>
      </c>
      <c r="D118" s="52" t="s">
        <v>1060</v>
      </c>
      <c r="E118" s="79" t="s">
        <v>447</v>
      </c>
      <c r="F118" s="78" t="s">
        <v>1061</v>
      </c>
      <c r="G118" s="80" t="s">
        <v>441</v>
      </c>
      <c r="H118" s="108" t="s">
        <v>808</v>
      </c>
      <c r="I118" s="78" t="s">
        <v>443</v>
      </c>
      <c r="J118" s="78"/>
      <c r="K118" s="78"/>
      <c r="L118" s="78"/>
      <c r="M118" s="78"/>
      <c r="N118" s="114"/>
      <c r="O118" s="16" t="b">
        <f t="shared" si="5"/>
        <v>1</v>
      </c>
    </row>
    <row r="119" spans="1:18" ht="64.5" customHeight="1" x14ac:dyDescent="0.25">
      <c r="A119" s="150"/>
      <c r="B119" s="78" t="s">
        <v>1062</v>
      </c>
      <c r="C119" s="51" t="s">
        <v>1063</v>
      </c>
      <c r="D119" s="52" t="s">
        <v>1064</v>
      </c>
      <c r="E119" s="79" t="s">
        <v>447</v>
      </c>
      <c r="F119" s="78" t="s">
        <v>1057</v>
      </c>
      <c r="G119" s="80" t="s">
        <v>441</v>
      </c>
      <c r="H119" s="108" t="s">
        <v>808</v>
      </c>
      <c r="I119" s="78" t="s">
        <v>443</v>
      </c>
      <c r="J119" s="78"/>
      <c r="K119" s="78"/>
      <c r="L119" s="78"/>
      <c r="M119" s="78"/>
      <c r="N119" s="114"/>
      <c r="O119" s="16" t="b">
        <f t="shared" si="5"/>
        <v>1</v>
      </c>
    </row>
    <row r="120" spans="1:18" ht="66.75" customHeight="1" x14ac:dyDescent="0.25">
      <c r="A120" s="150"/>
      <c r="B120" s="78" t="s">
        <v>1065</v>
      </c>
      <c r="C120" s="51" t="s">
        <v>912</v>
      </c>
      <c r="D120" s="52" t="s">
        <v>913</v>
      </c>
      <c r="E120" s="79" t="s">
        <v>447</v>
      </c>
      <c r="F120" s="78"/>
      <c r="G120" s="80" t="s">
        <v>448</v>
      </c>
      <c r="H120" s="108" t="s">
        <v>808</v>
      </c>
      <c r="I120" s="78" t="s">
        <v>449</v>
      </c>
      <c r="J120" s="78"/>
      <c r="K120" s="78"/>
      <c r="L120" s="78"/>
      <c r="M120" s="78"/>
      <c r="N120" s="114"/>
      <c r="O120" s="16" t="b">
        <f t="shared" si="5"/>
        <v>1</v>
      </c>
    </row>
    <row r="121" spans="1:18" s="15" customFormat="1" ht="48" customHeight="1" x14ac:dyDescent="0.25">
      <c r="A121" s="150"/>
      <c r="B121" s="100" t="s">
        <v>181</v>
      </c>
      <c r="C121" s="112" t="s">
        <v>1066</v>
      </c>
      <c r="D121" s="102"/>
      <c r="E121" s="111"/>
      <c r="F121" s="106"/>
      <c r="G121" s="103"/>
      <c r="H121" s="104"/>
      <c r="I121" s="115" t="str">
        <f>IF(AND(COUNTIF(I123:I144,"Complete")&gt;=1,COUNTIF(I123:I144,"In Progress")=0,COUNTIF(I123:I144,"Not Started")=0),"Complete",IF(OR(COUNTIF(I123:I144,"In Progress")&gt;=1,COUNTIF(I123:I144,"Complete")&gt;=1),"In Progress",IF(COUNTIF(I123:I144,"Not Started")&gt;=1,"Not Started",IF(COUNTIF(I123:I144,"Complete")&gt;=1,"Complete","Info Only"))))</f>
        <v>Not Started</v>
      </c>
      <c r="J121" s="115"/>
      <c r="K121" s="115"/>
      <c r="L121" s="115"/>
      <c r="M121" s="105"/>
      <c r="N121" s="106"/>
      <c r="O121" s="16" t="b">
        <f t="shared" ref="O121:O144" si="6">OR(Deploy_EXO=IsNoDeploy,Have_GMail&lt;&gt;IsYes)</f>
        <v>1</v>
      </c>
      <c r="P121" s="16"/>
    </row>
    <row r="122" spans="1:18" s="16" customFormat="1" ht="20.25" x14ac:dyDescent="0.25">
      <c r="A122" s="150"/>
      <c r="B122" s="172" t="s">
        <v>1067</v>
      </c>
      <c r="C122" s="172"/>
      <c r="D122" s="172"/>
      <c r="E122" s="172"/>
      <c r="F122" s="172"/>
      <c r="G122" s="172"/>
      <c r="H122" s="172"/>
      <c r="I122" s="172"/>
      <c r="J122" s="172"/>
      <c r="K122" s="172"/>
      <c r="L122" s="172"/>
      <c r="M122" s="172"/>
      <c r="N122" s="172"/>
      <c r="O122" s="16" t="b">
        <f t="shared" si="6"/>
        <v>1</v>
      </c>
    </row>
    <row r="123" spans="1:18" ht="51.75" x14ac:dyDescent="0.25">
      <c r="A123" s="150"/>
      <c r="B123" s="78" t="s">
        <v>1068</v>
      </c>
      <c r="C123" s="51" t="s">
        <v>1069</v>
      </c>
      <c r="D123" s="52" t="s">
        <v>1070</v>
      </c>
      <c r="E123" s="79" t="s">
        <v>447</v>
      </c>
      <c r="F123" s="78" t="s">
        <v>586</v>
      </c>
      <c r="G123" s="80" t="s">
        <v>441</v>
      </c>
      <c r="H123" s="108" t="s">
        <v>1071</v>
      </c>
      <c r="I123" s="78" t="s">
        <v>443</v>
      </c>
      <c r="J123" s="78"/>
      <c r="K123" s="78"/>
      <c r="L123" s="78"/>
      <c r="M123" s="78"/>
      <c r="N123" s="114"/>
      <c r="O123" s="16" t="b">
        <f t="shared" si="6"/>
        <v>1</v>
      </c>
    </row>
    <row r="124" spans="1:18" ht="86.25" x14ac:dyDescent="0.25">
      <c r="A124" s="150"/>
      <c r="B124" s="78" t="s">
        <v>1072</v>
      </c>
      <c r="C124" s="51" t="s">
        <v>1073</v>
      </c>
      <c r="D124" s="52" t="s">
        <v>1074</v>
      </c>
      <c r="E124" s="79" t="s">
        <v>447</v>
      </c>
      <c r="F124" s="78" t="s">
        <v>586</v>
      </c>
      <c r="G124" s="80" t="s">
        <v>441</v>
      </c>
      <c r="H124" s="108" t="s">
        <v>1075</v>
      </c>
      <c r="I124" s="78" t="s">
        <v>443</v>
      </c>
      <c r="J124" s="78"/>
      <c r="K124" s="78"/>
      <c r="L124" s="78"/>
      <c r="M124" s="78"/>
      <c r="N124" s="114"/>
      <c r="O124" s="16" t="b">
        <f t="shared" si="6"/>
        <v>1</v>
      </c>
    </row>
    <row r="125" spans="1:18" ht="69" x14ac:dyDescent="0.25">
      <c r="A125" s="150"/>
      <c r="B125" s="78" t="s">
        <v>1076</v>
      </c>
      <c r="C125" s="51" t="s">
        <v>1077</v>
      </c>
      <c r="D125" s="161" t="s">
        <v>1834</v>
      </c>
      <c r="E125" s="79" t="s">
        <v>447</v>
      </c>
      <c r="F125" s="78" t="s">
        <v>586</v>
      </c>
      <c r="G125" s="80" t="s">
        <v>441</v>
      </c>
      <c r="H125" s="108" t="s">
        <v>808</v>
      </c>
      <c r="I125" s="78" t="s">
        <v>443</v>
      </c>
      <c r="J125" s="78"/>
      <c r="K125" s="78"/>
      <c r="L125" s="78"/>
      <c r="M125" s="78"/>
      <c r="N125" s="114"/>
      <c r="O125" s="16" t="b">
        <f t="shared" si="6"/>
        <v>1</v>
      </c>
    </row>
    <row r="126" spans="1:18" ht="34.5" x14ac:dyDescent="0.25">
      <c r="A126" s="150"/>
      <c r="B126" s="78" t="s">
        <v>1078</v>
      </c>
      <c r="C126" s="51" t="s">
        <v>1079</v>
      </c>
      <c r="D126" s="52" t="s">
        <v>1080</v>
      </c>
      <c r="E126" s="79" t="s">
        <v>447</v>
      </c>
      <c r="F126" s="78" t="s">
        <v>586</v>
      </c>
      <c r="G126" s="80" t="s">
        <v>441</v>
      </c>
      <c r="H126" s="108" t="s">
        <v>1081</v>
      </c>
      <c r="I126" s="78" t="s">
        <v>443</v>
      </c>
      <c r="J126" s="78"/>
      <c r="K126" s="78"/>
      <c r="L126" s="78"/>
      <c r="M126" s="78"/>
      <c r="N126" s="114"/>
      <c r="O126" s="16" t="b">
        <f t="shared" si="6"/>
        <v>1</v>
      </c>
    </row>
    <row r="127" spans="1:18" ht="51.75" x14ac:dyDescent="0.25">
      <c r="A127" s="150"/>
      <c r="B127" s="78" t="s">
        <v>1082</v>
      </c>
      <c r="C127" s="51" t="s">
        <v>1083</v>
      </c>
      <c r="D127" s="52" t="s">
        <v>1084</v>
      </c>
      <c r="E127" s="79"/>
      <c r="F127" s="78" t="s">
        <v>586</v>
      </c>
      <c r="G127" s="80" t="s">
        <v>441</v>
      </c>
      <c r="H127" s="108" t="s">
        <v>1081</v>
      </c>
      <c r="I127" s="78" t="s">
        <v>443</v>
      </c>
      <c r="J127" s="78"/>
      <c r="K127" s="78"/>
      <c r="L127" s="78"/>
      <c r="M127" s="78"/>
      <c r="N127" s="114"/>
      <c r="O127" s="16" t="b">
        <f t="shared" si="6"/>
        <v>1</v>
      </c>
    </row>
    <row r="128" spans="1:18" s="16" customFormat="1" ht="34.5" x14ac:dyDescent="0.25">
      <c r="A128" s="150"/>
      <c r="B128" s="78" t="s">
        <v>1085</v>
      </c>
      <c r="C128" s="51" t="s">
        <v>1086</v>
      </c>
      <c r="D128" s="52" t="s">
        <v>1087</v>
      </c>
      <c r="E128" s="79" t="s">
        <v>447</v>
      </c>
      <c r="F128" s="78" t="s">
        <v>586</v>
      </c>
      <c r="G128" s="80" t="s">
        <v>441</v>
      </c>
      <c r="H128" s="108" t="s">
        <v>1081</v>
      </c>
      <c r="I128" s="78" t="s">
        <v>443</v>
      </c>
      <c r="J128" s="78"/>
      <c r="K128" s="78"/>
      <c r="L128" s="78"/>
      <c r="M128" s="78"/>
      <c r="N128" s="114"/>
      <c r="O128" s="16" t="b">
        <f t="shared" si="6"/>
        <v>1</v>
      </c>
      <c r="Q128" s="13"/>
      <c r="R128" s="13"/>
    </row>
    <row r="129" spans="1:18" s="16" customFormat="1" ht="86.25" x14ac:dyDescent="0.25">
      <c r="A129" s="150"/>
      <c r="B129" s="78" t="s">
        <v>1088</v>
      </c>
      <c r="C129" s="51" t="s">
        <v>1089</v>
      </c>
      <c r="D129" s="52" t="s">
        <v>1090</v>
      </c>
      <c r="E129" s="79" t="s">
        <v>447</v>
      </c>
      <c r="F129" s="78" t="s">
        <v>586</v>
      </c>
      <c r="G129" s="80" t="s">
        <v>441</v>
      </c>
      <c r="H129" s="108" t="s">
        <v>1081</v>
      </c>
      <c r="I129" s="78" t="s">
        <v>443</v>
      </c>
      <c r="J129" s="78"/>
      <c r="K129" s="78"/>
      <c r="L129" s="78"/>
      <c r="M129" s="78"/>
      <c r="N129" s="114"/>
      <c r="O129" s="16" t="b">
        <f t="shared" si="6"/>
        <v>1</v>
      </c>
      <c r="Q129" s="13"/>
      <c r="R129" s="13"/>
    </row>
    <row r="130" spans="1:18" s="16" customFormat="1" ht="69" x14ac:dyDescent="0.25">
      <c r="A130" s="150"/>
      <c r="B130" s="78" t="s">
        <v>1091</v>
      </c>
      <c r="C130" s="51" t="s">
        <v>1092</v>
      </c>
      <c r="D130" s="52" t="s">
        <v>1093</v>
      </c>
      <c r="E130" s="79"/>
      <c r="F130" s="78" t="s">
        <v>586</v>
      </c>
      <c r="G130" s="80" t="s">
        <v>441</v>
      </c>
      <c r="H130" s="108" t="s">
        <v>1081</v>
      </c>
      <c r="I130" s="78" t="s">
        <v>443</v>
      </c>
      <c r="J130" s="78"/>
      <c r="K130" s="78"/>
      <c r="L130" s="78"/>
      <c r="M130" s="78"/>
      <c r="N130" s="114"/>
      <c r="O130" s="16" t="b">
        <f t="shared" si="6"/>
        <v>1</v>
      </c>
      <c r="Q130" s="13"/>
      <c r="R130" s="13"/>
    </row>
    <row r="131" spans="1:18" s="16" customFormat="1" ht="34.5" x14ac:dyDescent="0.25">
      <c r="A131" s="150"/>
      <c r="B131" s="78" t="s">
        <v>1094</v>
      </c>
      <c r="C131" s="51" t="s">
        <v>1095</v>
      </c>
      <c r="D131" s="52" t="s">
        <v>1096</v>
      </c>
      <c r="E131" s="79" t="s">
        <v>447</v>
      </c>
      <c r="F131" s="78" t="s">
        <v>586</v>
      </c>
      <c r="G131" s="80" t="s">
        <v>441</v>
      </c>
      <c r="H131" s="108" t="s">
        <v>808</v>
      </c>
      <c r="I131" s="78" t="s">
        <v>443</v>
      </c>
      <c r="J131" s="78"/>
      <c r="K131" s="78"/>
      <c r="L131" s="78"/>
      <c r="M131" s="78"/>
      <c r="N131" s="114"/>
      <c r="O131" s="16" t="b">
        <f t="shared" si="6"/>
        <v>1</v>
      </c>
      <c r="Q131" s="13"/>
      <c r="R131" s="13"/>
    </row>
    <row r="132" spans="1:18" s="16" customFormat="1" ht="34.5" x14ac:dyDescent="0.25">
      <c r="A132" s="150"/>
      <c r="B132" s="78" t="s">
        <v>1097</v>
      </c>
      <c r="C132" s="51" t="s">
        <v>1098</v>
      </c>
      <c r="D132" s="52" t="s">
        <v>1099</v>
      </c>
      <c r="E132" s="79" t="s">
        <v>447</v>
      </c>
      <c r="F132" s="78" t="s">
        <v>586</v>
      </c>
      <c r="G132" s="80" t="s">
        <v>441</v>
      </c>
      <c r="H132" s="108" t="s">
        <v>808</v>
      </c>
      <c r="I132" s="78" t="s">
        <v>443</v>
      </c>
      <c r="J132" s="78"/>
      <c r="K132" s="78"/>
      <c r="L132" s="78"/>
      <c r="M132" s="78"/>
      <c r="N132" s="114"/>
      <c r="O132" s="16" t="b">
        <f t="shared" si="6"/>
        <v>1</v>
      </c>
      <c r="Q132" s="13"/>
      <c r="R132" s="13"/>
    </row>
    <row r="133" spans="1:18" s="16" customFormat="1" ht="34.5" x14ac:dyDescent="0.25">
      <c r="A133" s="150"/>
      <c r="B133" s="78" t="s">
        <v>1100</v>
      </c>
      <c r="C133" s="51" t="s">
        <v>1101</v>
      </c>
      <c r="D133" s="52" t="s">
        <v>1102</v>
      </c>
      <c r="E133" s="79" t="s">
        <v>447</v>
      </c>
      <c r="F133" s="78" t="s">
        <v>586</v>
      </c>
      <c r="G133" s="80" t="s">
        <v>441</v>
      </c>
      <c r="H133" s="108" t="s">
        <v>808</v>
      </c>
      <c r="I133" s="78" t="s">
        <v>443</v>
      </c>
      <c r="J133" s="78"/>
      <c r="K133" s="78"/>
      <c r="L133" s="78"/>
      <c r="M133" s="78"/>
      <c r="N133" s="114"/>
      <c r="O133" s="16" t="b">
        <f t="shared" si="6"/>
        <v>1</v>
      </c>
      <c r="Q133" s="13"/>
      <c r="R133" s="13"/>
    </row>
    <row r="134" spans="1:18" s="16" customFormat="1" ht="51.75" x14ac:dyDescent="0.25">
      <c r="A134" s="150"/>
      <c r="B134" s="78" t="s">
        <v>1103</v>
      </c>
      <c r="C134" s="51" t="s">
        <v>1104</v>
      </c>
      <c r="D134" s="52" t="s">
        <v>1105</v>
      </c>
      <c r="E134" s="79" t="s">
        <v>447</v>
      </c>
      <c r="F134" s="78" t="s">
        <v>586</v>
      </c>
      <c r="G134" s="80" t="s">
        <v>441</v>
      </c>
      <c r="H134" s="108" t="s">
        <v>808</v>
      </c>
      <c r="I134" s="78" t="s">
        <v>443</v>
      </c>
      <c r="J134" s="78"/>
      <c r="K134" s="78"/>
      <c r="L134" s="78"/>
      <c r="M134" s="78"/>
      <c r="N134" s="114"/>
      <c r="O134" s="16" t="b">
        <f t="shared" si="6"/>
        <v>1</v>
      </c>
      <c r="Q134" s="13"/>
      <c r="R134" s="13"/>
    </row>
    <row r="135" spans="1:18" s="16" customFormat="1" ht="69" x14ac:dyDescent="0.25">
      <c r="A135" s="150"/>
      <c r="B135" s="78" t="s">
        <v>1106</v>
      </c>
      <c r="C135" s="51" t="s">
        <v>1107</v>
      </c>
      <c r="D135" s="52" t="s">
        <v>1108</v>
      </c>
      <c r="E135" s="79" t="s">
        <v>447</v>
      </c>
      <c r="F135" s="78" t="s">
        <v>586</v>
      </c>
      <c r="G135" s="80" t="s">
        <v>441</v>
      </c>
      <c r="H135" s="108" t="s">
        <v>808</v>
      </c>
      <c r="I135" s="78" t="s">
        <v>443</v>
      </c>
      <c r="J135" s="78"/>
      <c r="K135" s="78"/>
      <c r="L135" s="78"/>
      <c r="M135" s="78"/>
      <c r="N135" s="114"/>
      <c r="O135" s="16" t="b">
        <f t="shared" si="6"/>
        <v>1</v>
      </c>
      <c r="Q135" s="13"/>
      <c r="R135" s="13"/>
    </row>
    <row r="136" spans="1:18" s="16" customFormat="1" ht="34.5" x14ac:dyDescent="0.25">
      <c r="A136" s="150"/>
      <c r="B136" s="78" t="s">
        <v>1109</v>
      </c>
      <c r="C136" s="51" t="s">
        <v>1110</v>
      </c>
      <c r="D136" s="52" t="s">
        <v>1111</v>
      </c>
      <c r="E136" s="79"/>
      <c r="F136" s="78" t="s">
        <v>586</v>
      </c>
      <c r="G136" s="80" t="s">
        <v>441</v>
      </c>
      <c r="H136" s="108" t="s">
        <v>808</v>
      </c>
      <c r="I136" s="78" t="s">
        <v>443</v>
      </c>
      <c r="J136" s="78"/>
      <c r="K136" s="78"/>
      <c r="L136" s="78"/>
      <c r="M136" s="78"/>
      <c r="N136" s="114"/>
      <c r="O136" s="16" t="b">
        <f t="shared" si="6"/>
        <v>1</v>
      </c>
      <c r="Q136" s="13"/>
      <c r="R136" s="13"/>
    </row>
    <row r="137" spans="1:18" s="16" customFormat="1" ht="51.75" x14ac:dyDescent="0.25">
      <c r="A137" s="150"/>
      <c r="B137" s="78" t="s">
        <v>1112</v>
      </c>
      <c r="C137" s="51" t="s">
        <v>1113</v>
      </c>
      <c r="D137" s="52" t="s">
        <v>1114</v>
      </c>
      <c r="E137" s="79"/>
      <c r="F137" s="78" t="s">
        <v>586</v>
      </c>
      <c r="G137" s="80" t="s">
        <v>441</v>
      </c>
      <c r="H137" s="108" t="s">
        <v>808</v>
      </c>
      <c r="I137" s="78" t="s">
        <v>443</v>
      </c>
      <c r="J137" s="78"/>
      <c r="K137" s="78"/>
      <c r="L137" s="78"/>
      <c r="M137" s="78"/>
      <c r="N137" s="114"/>
      <c r="O137" s="16" t="b">
        <f t="shared" si="6"/>
        <v>1</v>
      </c>
      <c r="Q137" s="13"/>
      <c r="R137" s="13"/>
    </row>
    <row r="138" spans="1:18" s="16" customFormat="1" ht="69" x14ac:dyDescent="0.25">
      <c r="A138" s="150"/>
      <c r="B138" s="78" t="s">
        <v>1115</v>
      </c>
      <c r="C138" s="51" t="s">
        <v>1116</v>
      </c>
      <c r="D138" s="52" t="s">
        <v>1117</v>
      </c>
      <c r="E138" s="79" t="s">
        <v>447</v>
      </c>
      <c r="F138" s="78" t="s">
        <v>586</v>
      </c>
      <c r="G138" s="80" t="s">
        <v>441</v>
      </c>
      <c r="H138" s="108" t="s">
        <v>855</v>
      </c>
      <c r="I138" s="78" t="s">
        <v>443</v>
      </c>
      <c r="J138" s="78"/>
      <c r="K138" s="78"/>
      <c r="L138" s="78"/>
      <c r="M138" s="78"/>
      <c r="N138" s="114"/>
      <c r="O138" s="16" t="b">
        <f t="shared" si="6"/>
        <v>1</v>
      </c>
      <c r="Q138" s="13"/>
      <c r="R138" s="13"/>
    </row>
    <row r="139" spans="1:18" s="16" customFormat="1" ht="51.75" x14ac:dyDescent="0.25">
      <c r="A139" s="150"/>
      <c r="B139" s="78" t="s">
        <v>1118</v>
      </c>
      <c r="C139" s="51" t="s">
        <v>1119</v>
      </c>
      <c r="D139" s="52" t="s">
        <v>1120</v>
      </c>
      <c r="E139" s="79" t="s">
        <v>447</v>
      </c>
      <c r="F139" s="78" t="s">
        <v>586</v>
      </c>
      <c r="G139" s="80" t="s">
        <v>441</v>
      </c>
      <c r="H139" s="108" t="s">
        <v>855</v>
      </c>
      <c r="I139" s="78" t="s">
        <v>443</v>
      </c>
      <c r="J139" s="78"/>
      <c r="K139" s="78"/>
      <c r="L139" s="78"/>
      <c r="M139" s="78"/>
      <c r="N139" s="114"/>
      <c r="O139" s="16" t="b">
        <f t="shared" si="6"/>
        <v>1</v>
      </c>
      <c r="Q139" s="13"/>
      <c r="R139" s="13"/>
    </row>
    <row r="140" spans="1:18" s="16" customFormat="1" ht="41.25" customHeight="1" x14ac:dyDescent="0.25">
      <c r="A140" s="150"/>
      <c r="B140" s="78" t="s">
        <v>1121</v>
      </c>
      <c r="C140" s="51" t="s">
        <v>1122</v>
      </c>
      <c r="D140" s="52" t="s">
        <v>1123</v>
      </c>
      <c r="E140" s="79"/>
      <c r="F140" s="78" t="s">
        <v>586</v>
      </c>
      <c r="G140" s="80" t="s">
        <v>441</v>
      </c>
      <c r="H140" s="108" t="s">
        <v>1081</v>
      </c>
      <c r="I140" s="78" t="s">
        <v>443</v>
      </c>
      <c r="J140" s="78"/>
      <c r="K140" s="78"/>
      <c r="L140" s="78"/>
      <c r="M140" s="78"/>
      <c r="N140" s="114"/>
      <c r="O140" s="16" t="b">
        <f t="shared" si="6"/>
        <v>1</v>
      </c>
      <c r="Q140" s="13"/>
      <c r="R140" s="13"/>
    </row>
    <row r="141" spans="1:18" s="16" customFormat="1" ht="51.75" x14ac:dyDescent="0.25">
      <c r="A141" s="150"/>
      <c r="B141" s="78" t="s">
        <v>1124</v>
      </c>
      <c r="C141" s="51" t="s">
        <v>1125</v>
      </c>
      <c r="D141" s="52" t="s">
        <v>1126</v>
      </c>
      <c r="E141" s="79"/>
      <c r="F141" s="78" t="s">
        <v>586</v>
      </c>
      <c r="G141" s="80" t="s">
        <v>489</v>
      </c>
      <c r="H141" s="108" t="s">
        <v>1081</v>
      </c>
      <c r="I141" s="78" t="s">
        <v>443</v>
      </c>
      <c r="J141" s="78"/>
      <c r="K141" s="78"/>
      <c r="L141" s="78"/>
      <c r="M141" s="78"/>
      <c r="N141" s="114"/>
      <c r="O141" s="16" t="b">
        <f t="shared" si="6"/>
        <v>1</v>
      </c>
      <c r="Q141" s="13"/>
      <c r="R141" s="13"/>
    </row>
    <row r="142" spans="1:18" s="16" customFormat="1" ht="34.5" x14ac:dyDescent="0.25">
      <c r="A142" s="150"/>
      <c r="B142" s="78" t="s">
        <v>1127</v>
      </c>
      <c r="C142" s="51" t="s">
        <v>1128</v>
      </c>
      <c r="D142" s="52" t="s">
        <v>1129</v>
      </c>
      <c r="E142" s="79" t="s">
        <v>447</v>
      </c>
      <c r="F142" s="78" t="s">
        <v>586</v>
      </c>
      <c r="G142" s="80" t="s">
        <v>489</v>
      </c>
      <c r="H142" s="108" t="s">
        <v>1081</v>
      </c>
      <c r="I142" s="78" t="s">
        <v>443</v>
      </c>
      <c r="J142" s="78"/>
      <c r="K142" s="78"/>
      <c r="L142" s="78"/>
      <c r="M142" s="78"/>
      <c r="N142" s="114"/>
      <c r="O142" s="16" t="b">
        <f t="shared" si="6"/>
        <v>1</v>
      </c>
      <c r="Q142" s="13"/>
      <c r="R142" s="13"/>
    </row>
    <row r="143" spans="1:18" s="16" customFormat="1" ht="34.5" x14ac:dyDescent="0.25">
      <c r="A143" s="150"/>
      <c r="B143" s="78" t="s">
        <v>1130</v>
      </c>
      <c r="C143" s="51" t="s">
        <v>1131</v>
      </c>
      <c r="D143" s="52" t="s">
        <v>1132</v>
      </c>
      <c r="E143" s="79" t="s">
        <v>447</v>
      </c>
      <c r="F143" s="78" t="s">
        <v>586</v>
      </c>
      <c r="G143" s="80" t="s">
        <v>441</v>
      </c>
      <c r="H143" s="108" t="s">
        <v>855</v>
      </c>
      <c r="I143" s="78" t="s">
        <v>443</v>
      </c>
      <c r="J143" s="78"/>
      <c r="K143" s="78"/>
      <c r="L143" s="78"/>
      <c r="M143" s="78"/>
      <c r="N143" s="114"/>
      <c r="O143" s="16" t="b">
        <f t="shared" si="6"/>
        <v>1</v>
      </c>
    </row>
    <row r="144" spans="1:18" ht="66.75" customHeight="1" x14ac:dyDescent="0.25">
      <c r="A144" s="150"/>
      <c r="B144" s="78" t="s">
        <v>1133</v>
      </c>
      <c r="C144" s="51" t="s">
        <v>912</v>
      </c>
      <c r="D144" s="52" t="s">
        <v>913</v>
      </c>
      <c r="E144" s="79" t="s">
        <v>447</v>
      </c>
      <c r="F144" s="78"/>
      <c r="G144" s="80" t="s">
        <v>448</v>
      </c>
      <c r="H144" s="108" t="s">
        <v>808</v>
      </c>
      <c r="I144" s="78" t="s">
        <v>449</v>
      </c>
      <c r="J144" s="78"/>
      <c r="K144" s="78"/>
      <c r="L144" s="78"/>
      <c r="M144" s="78"/>
      <c r="N144" s="114"/>
      <c r="O144" s="16" t="b">
        <f t="shared" si="6"/>
        <v>1</v>
      </c>
    </row>
    <row r="145" spans="1:16" s="15" customFormat="1" ht="48" customHeight="1" x14ac:dyDescent="0.25">
      <c r="A145" s="150"/>
      <c r="B145" s="83" t="s">
        <v>1134</v>
      </c>
      <c r="C145" s="107" t="s">
        <v>1135</v>
      </c>
      <c r="D145" s="85"/>
      <c r="E145" s="110"/>
      <c r="F145" s="89"/>
      <c r="G145" s="86"/>
      <c r="H145" s="87"/>
      <c r="I145" s="113" t="str">
        <f>IF(AND(COUNTIF(I147:I158,"Complete")&gt;=1,COUNTIF(I147:I158,"In Progress")=0,COUNTIF(I147:I158,"Not Started")=0),"Complete",IF(OR(COUNTIF(I147:I158,"In Progress")&gt;=1,COUNTIF(I147:I158,"Complete")&gt;=1),"In Progress",IF(COUNTIF(I147:I158,"Not Started")&gt;=1,"Not Started",IF(COUNTIF(I147:I158,"Complete")&gt;=1,"Complete","Info Only"))))</f>
        <v>Not Started</v>
      </c>
      <c r="J145" s="113"/>
      <c r="K145" s="113"/>
      <c r="L145" s="113"/>
      <c r="M145" s="88"/>
      <c r="N145" s="89"/>
      <c r="O145" s="16" t="b">
        <f t="shared" ref="O145:O158" si="7">Deploy_EXO=IsNoDeploy</f>
        <v>0</v>
      </c>
      <c r="P145" s="16"/>
    </row>
    <row r="146" spans="1:16" s="16" customFormat="1" ht="20.25" x14ac:dyDescent="0.25">
      <c r="A146" s="150"/>
      <c r="B146" s="173" t="s">
        <v>1136</v>
      </c>
      <c r="C146" s="173"/>
      <c r="D146" s="173"/>
      <c r="E146" s="173"/>
      <c r="F146" s="173"/>
      <c r="G146" s="173"/>
      <c r="H146" s="173"/>
      <c r="I146" s="173"/>
      <c r="J146" s="173"/>
      <c r="K146" s="173"/>
      <c r="L146" s="173"/>
      <c r="M146" s="173"/>
      <c r="N146" s="173"/>
      <c r="O146" s="16" t="b">
        <f t="shared" si="7"/>
        <v>0</v>
      </c>
    </row>
    <row r="147" spans="1:16" s="29" customFormat="1" ht="51.75" x14ac:dyDescent="0.25">
      <c r="A147" s="150"/>
      <c r="B147" s="78" t="s">
        <v>1137</v>
      </c>
      <c r="C147" s="51" t="s">
        <v>1138</v>
      </c>
      <c r="D147" s="52" t="s">
        <v>1139</v>
      </c>
      <c r="E147" s="79" t="s">
        <v>447</v>
      </c>
      <c r="F147" s="78" t="s">
        <v>586</v>
      </c>
      <c r="G147" s="80" t="s">
        <v>441</v>
      </c>
      <c r="H147" s="108" t="s">
        <v>808</v>
      </c>
      <c r="I147" s="78" t="s">
        <v>443</v>
      </c>
      <c r="J147" s="78"/>
      <c r="K147" s="78"/>
      <c r="L147" s="78"/>
      <c r="M147" s="78"/>
      <c r="N147" s="114"/>
      <c r="O147" s="16" t="b">
        <f t="shared" si="7"/>
        <v>0</v>
      </c>
      <c r="P147" s="16"/>
    </row>
    <row r="148" spans="1:16" s="16" customFormat="1" ht="51.75" x14ac:dyDescent="0.25">
      <c r="A148" s="150"/>
      <c r="B148" s="78" t="s">
        <v>830</v>
      </c>
      <c r="C148" s="51" t="s">
        <v>1140</v>
      </c>
      <c r="D148" s="52" t="s">
        <v>1141</v>
      </c>
      <c r="E148" s="79" t="s">
        <v>447</v>
      </c>
      <c r="F148" s="78" t="s">
        <v>586</v>
      </c>
      <c r="G148" s="80" t="s">
        <v>441</v>
      </c>
      <c r="H148" s="108" t="s">
        <v>1142</v>
      </c>
      <c r="I148" s="78" t="s">
        <v>443</v>
      </c>
      <c r="J148" s="78"/>
      <c r="K148" s="78"/>
      <c r="L148" s="78"/>
      <c r="M148" s="78"/>
      <c r="N148" s="114"/>
      <c r="O148" s="16" t="b">
        <f t="shared" si="7"/>
        <v>0</v>
      </c>
    </row>
    <row r="149" spans="1:16" s="16" customFormat="1" ht="69" x14ac:dyDescent="0.25">
      <c r="A149" s="150"/>
      <c r="B149" s="78" t="s">
        <v>1143</v>
      </c>
      <c r="C149" s="51" t="s">
        <v>1144</v>
      </c>
      <c r="D149" s="52" t="s">
        <v>1145</v>
      </c>
      <c r="E149" s="79" t="s">
        <v>447</v>
      </c>
      <c r="F149" s="78" t="s">
        <v>1146</v>
      </c>
      <c r="G149" s="80" t="s">
        <v>559</v>
      </c>
      <c r="H149" s="108" t="s">
        <v>1081</v>
      </c>
      <c r="I149" s="78" t="s">
        <v>443</v>
      </c>
      <c r="J149" s="78"/>
      <c r="K149" s="78"/>
      <c r="L149" s="78"/>
      <c r="M149" s="78"/>
      <c r="N149" s="114"/>
      <c r="O149" s="16" t="b">
        <f t="shared" si="7"/>
        <v>0</v>
      </c>
    </row>
    <row r="150" spans="1:16" s="16" customFormat="1" ht="66.75" customHeight="1" x14ac:dyDescent="0.25">
      <c r="A150" s="150"/>
      <c r="B150" s="78" t="s">
        <v>1147</v>
      </c>
      <c r="C150" s="51" t="s">
        <v>1148</v>
      </c>
      <c r="D150" s="52" t="s">
        <v>1149</v>
      </c>
      <c r="E150" s="79" t="s">
        <v>447</v>
      </c>
      <c r="F150" s="78" t="s">
        <v>586</v>
      </c>
      <c r="G150" s="80" t="s">
        <v>441</v>
      </c>
      <c r="H150" s="108" t="s">
        <v>1081</v>
      </c>
      <c r="I150" s="78" t="s">
        <v>443</v>
      </c>
      <c r="J150" s="78"/>
      <c r="K150" s="78"/>
      <c r="L150" s="78"/>
      <c r="M150" s="78"/>
      <c r="N150" s="114"/>
      <c r="O150" s="16" t="b">
        <f t="shared" si="7"/>
        <v>0</v>
      </c>
    </row>
    <row r="151" spans="1:16" s="16" customFormat="1" ht="86.25" x14ac:dyDescent="0.25">
      <c r="A151" s="150"/>
      <c r="B151" s="78" t="s">
        <v>1150</v>
      </c>
      <c r="C151" s="51" t="s">
        <v>1151</v>
      </c>
      <c r="D151" s="52" t="s">
        <v>1152</v>
      </c>
      <c r="E151" s="79" t="s">
        <v>447</v>
      </c>
      <c r="F151" s="78" t="s">
        <v>586</v>
      </c>
      <c r="G151" s="80" t="s">
        <v>441</v>
      </c>
      <c r="H151" s="108" t="s">
        <v>1081</v>
      </c>
      <c r="I151" s="78" t="s">
        <v>443</v>
      </c>
      <c r="J151" s="78"/>
      <c r="K151" s="78"/>
      <c r="L151" s="78"/>
      <c r="M151" s="78"/>
      <c r="N151" s="114"/>
      <c r="O151" s="16" t="b">
        <f t="shared" si="7"/>
        <v>0</v>
      </c>
    </row>
    <row r="152" spans="1:16" s="16" customFormat="1" ht="51.75" x14ac:dyDescent="0.25">
      <c r="A152" s="150"/>
      <c r="B152" s="78" t="s">
        <v>1153</v>
      </c>
      <c r="C152" s="51" t="s">
        <v>1154</v>
      </c>
      <c r="D152" s="52" t="s">
        <v>1155</v>
      </c>
      <c r="E152" s="79" t="s">
        <v>447</v>
      </c>
      <c r="F152" s="78" t="s">
        <v>586</v>
      </c>
      <c r="G152" s="80" t="s">
        <v>559</v>
      </c>
      <c r="H152" s="108" t="s">
        <v>1081</v>
      </c>
      <c r="I152" s="78" t="s">
        <v>443</v>
      </c>
      <c r="J152" s="78"/>
      <c r="K152" s="78"/>
      <c r="L152" s="78"/>
      <c r="M152" s="78"/>
      <c r="N152" s="114"/>
      <c r="O152" s="16" t="b">
        <f t="shared" si="7"/>
        <v>0</v>
      </c>
    </row>
    <row r="153" spans="1:16" ht="34.5" x14ac:dyDescent="0.25">
      <c r="A153" s="150"/>
      <c r="B153" s="78" t="s">
        <v>1156</v>
      </c>
      <c r="C153" s="51" t="s">
        <v>1157</v>
      </c>
      <c r="D153" s="52" t="s">
        <v>1158</v>
      </c>
      <c r="E153" s="79" t="s">
        <v>447</v>
      </c>
      <c r="F153" s="78" t="s">
        <v>586</v>
      </c>
      <c r="G153" s="80" t="s">
        <v>559</v>
      </c>
      <c r="H153" s="108" t="s">
        <v>1081</v>
      </c>
      <c r="I153" s="78" t="s">
        <v>443</v>
      </c>
      <c r="J153" s="78"/>
      <c r="K153" s="78"/>
      <c r="L153" s="78"/>
      <c r="M153" s="78"/>
      <c r="N153" s="114"/>
      <c r="O153" s="16" t="b">
        <f t="shared" si="7"/>
        <v>0</v>
      </c>
    </row>
    <row r="154" spans="1:16" s="16" customFormat="1" ht="51.75" x14ac:dyDescent="0.25">
      <c r="A154" s="150"/>
      <c r="B154" s="78" t="s">
        <v>1159</v>
      </c>
      <c r="C154" s="51" t="s">
        <v>1160</v>
      </c>
      <c r="D154" s="52" t="s">
        <v>1161</v>
      </c>
      <c r="E154" s="79" t="s">
        <v>447</v>
      </c>
      <c r="F154" s="78" t="s">
        <v>586</v>
      </c>
      <c r="G154" s="80" t="s">
        <v>441</v>
      </c>
      <c r="H154" s="108" t="s">
        <v>855</v>
      </c>
      <c r="I154" s="78" t="s">
        <v>443</v>
      </c>
      <c r="J154" s="78"/>
      <c r="K154" s="78"/>
      <c r="L154" s="78"/>
      <c r="M154" s="78"/>
      <c r="N154" s="114"/>
      <c r="O154" s="16" t="b">
        <f t="shared" si="7"/>
        <v>0</v>
      </c>
    </row>
    <row r="155" spans="1:16" s="16" customFormat="1" ht="241.5" x14ac:dyDescent="0.25">
      <c r="A155" s="150"/>
      <c r="B155" s="78" t="s">
        <v>1162</v>
      </c>
      <c r="C155" s="51" t="s">
        <v>1163</v>
      </c>
      <c r="D155" s="52" t="s">
        <v>1164</v>
      </c>
      <c r="E155" s="79" t="s">
        <v>447</v>
      </c>
      <c r="F155" s="78" t="s">
        <v>586</v>
      </c>
      <c r="G155" s="80" t="s">
        <v>559</v>
      </c>
      <c r="H155" s="108" t="s">
        <v>855</v>
      </c>
      <c r="I155" s="78" t="s">
        <v>443</v>
      </c>
      <c r="J155" s="78"/>
      <c r="K155" s="78"/>
      <c r="L155" s="78"/>
      <c r="M155" s="78"/>
      <c r="N155" s="114"/>
      <c r="O155" s="16" t="b">
        <f t="shared" si="7"/>
        <v>0</v>
      </c>
    </row>
    <row r="156" spans="1:16" s="16" customFormat="1" ht="86.25" x14ac:dyDescent="0.25">
      <c r="A156" s="150"/>
      <c r="B156" s="78" t="s">
        <v>1165</v>
      </c>
      <c r="C156" s="51" t="s">
        <v>1166</v>
      </c>
      <c r="D156" s="52" t="s">
        <v>1167</v>
      </c>
      <c r="E156" s="79" t="s">
        <v>447</v>
      </c>
      <c r="F156" s="78" t="s">
        <v>586</v>
      </c>
      <c r="G156" s="80" t="s">
        <v>559</v>
      </c>
      <c r="H156" s="108" t="s">
        <v>855</v>
      </c>
      <c r="I156" s="78" t="s">
        <v>443</v>
      </c>
      <c r="J156" s="78"/>
      <c r="K156" s="78"/>
      <c r="L156" s="78"/>
      <c r="M156" s="78"/>
      <c r="N156" s="114"/>
      <c r="O156" s="16" t="b">
        <f t="shared" si="7"/>
        <v>0</v>
      </c>
    </row>
    <row r="157" spans="1:16" s="16" customFormat="1" ht="69" x14ac:dyDescent="0.25">
      <c r="A157" s="150"/>
      <c r="B157" s="78" t="s">
        <v>1168</v>
      </c>
      <c r="C157" s="51" t="s">
        <v>1169</v>
      </c>
      <c r="D157" s="52" t="s">
        <v>1170</v>
      </c>
      <c r="E157" s="79" t="s">
        <v>447</v>
      </c>
      <c r="F157" s="78" t="s">
        <v>586</v>
      </c>
      <c r="G157" s="80" t="s">
        <v>559</v>
      </c>
      <c r="H157" s="108" t="s">
        <v>855</v>
      </c>
      <c r="I157" s="78" t="s">
        <v>443</v>
      </c>
      <c r="J157" s="78"/>
      <c r="K157" s="78"/>
      <c r="L157" s="78"/>
      <c r="M157" s="78"/>
      <c r="N157" s="114"/>
      <c r="O157" s="16" t="b">
        <f t="shared" si="7"/>
        <v>0</v>
      </c>
    </row>
    <row r="158" spans="1:16" ht="79.5" customHeight="1" x14ac:dyDescent="0.25">
      <c r="A158" s="150"/>
      <c r="B158" s="78" t="s">
        <v>1171</v>
      </c>
      <c r="C158" s="51" t="s">
        <v>1172</v>
      </c>
      <c r="D158" s="52" t="s">
        <v>1173</v>
      </c>
      <c r="E158" s="79" t="s">
        <v>447</v>
      </c>
      <c r="F158" s="78"/>
      <c r="G158" s="80" t="s">
        <v>448</v>
      </c>
      <c r="H158" s="108" t="s">
        <v>808</v>
      </c>
      <c r="I158" s="78" t="s">
        <v>449</v>
      </c>
      <c r="J158" s="78"/>
      <c r="K158" s="78"/>
      <c r="L158" s="78"/>
      <c r="M158" s="78"/>
      <c r="N158" s="114"/>
      <c r="O158" s="16" t="b">
        <f t="shared" si="7"/>
        <v>0</v>
      </c>
    </row>
    <row r="159" spans="1:16" s="15" customFormat="1" ht="48" customHeight="1" x14ac:dyDescent="0.25">
      <c r="A159" s="150"/>
      <c r="B159" s="83" t="s">
        <v>1174</v>
      </c>
      <c r="C159" s="107" t="s">
        <v>1175</v>
      </c>
      <c r="D159" s="85"/>
      <c r="E159" s="110"/>
      <c r="F159" s="89"/>
      <c r="G159" s="86"/>
      <c r="H159" s="87"/>
      <c r="I159" s="113" t="str">
        <f>IF(AND(COUNTIF(I161:I163,"Complete")&gt;=1,COUNTIF(I161:I163,"In Progress")=0,COUNTIF(I161:I163,"Not Started")=0),"Complete",IF(OR(COUNTIF(I161:I163,"In Progress")&gt;=1,COUNTIF(I161:I163,"Complete")&gt;=1),"In Progress",IF(COUNTIF(I161:I163,"Not Started")&gt;=1,"Not Started",IF(COUNTIF(I161:I163,"Complete")&gt;=1,"Complete","Info Only"))))</f>
        <v>Not Started</v>
      </c>
      <c r="J159" s="113"/>
      <c r="K159" s="113"/>
      <c r="L159" s="113"/>
      <c r="M159" s="88"/>
      <c r="N159" s="89"/>
      <c r="O159" s="16" t="b">
        <f>OR(Deploy_EXO=IsNoDeploy,Need_EOPATP&lt;&gt;IsYes)</f>
        <v>1</v>
      </c>
      <c r="P159" s="16"/>
    </row>
    <row r="160" spans="1:16" s="16" customFormat="1" ht="20.25" x14ac:dyDescent="0.25">
      <c r="A160" s="150"/>
      <c r="B160" s="173" t="s">
        <v>1176</v>
      </c>
      <c r="C160" s="173"/>
      <c r="D160" s="173"/>
      <c r="E160" s="173"/>
      <c r="F160" s="173"/>
      <c r="G160" s="173"/>
      <c r="H160" s="173"/>
      <c r="I160" s="173"/>
      <c r="J160" s="173"/>
      <c r="K160" s="173"/>
      <c r="L160" s="173"/>
      <c r="M160" s="173"/>
      <c r="N160" s="173"/>
      <c r="O160" s="16" t="b">
        <f>OR(Deploy_EXO=IsNoDeploy,Need_EOPATP&lt;&gt;IsYes)</f>
        <v>1</v>
      </c>
    </row>
    <row r="161" spans="1:16" ht="45.75" customHeight="1" x14ac:dyDescent="0.25">
      <c r="A161" s="150"/>
      <c r="B161" s="78" t="s">
        <v>1177</v>
      </c>
      <c r="C161" s="51" t="s">
        <v>1178</v>
      </c>
      <c r="D161" s="52" t="s">
        <v>1179</v>
      </c>
      <c r="E161" s="79" t="s">
        <v>447</v>
      </c>
      <c r="F161" s="78"/>
      <c r="G161" s="80" t="s">
        <v>448</v>
      </c>
      <c r="H161" s="108" t="s">
        <v>808</v>
      </c>
      <c r="I161" s="78" t="s">
        <v>449</v>
      </c>
      <c r="J161" s="78"/>
      <c r="K161" s="78"/>
      <c r="L161" s="78"/>
      <c r="M161" s="78"/>
      <c r="N161" s="114"/>
      <c r="O161" s="16" t="b">
        <f>OR(Deploy_EXO=IsNoDeploy,Need_EOPATP&lt;&gt;IsYes)</f>
        <v>1</v>
      </c>
    </row>
    <row r="162" spans="1:16" ht="100.5" customHeight="1" x14ac:dyDescent="0.25">
      <c r="A162" s="150"/>
      <c r="B162" s="78" t="s">
        <v>1180</v>
      </c>
      <c r="C162" s="51" t="s">
        <v>1181</v>
      </c>
      <c r="D162" s="52" t="s">
        <v>1182</v>
      </c>
      <c r="E162" s="79" t="s">
        <v>447</v>
      </c>
      <c r="F162" s="78" t="s">
        <v>586</v>
      </c>
      <c r="G162" s="80" t="s">
        <v>441</v>
      </c>
      <c r="H162" s="108" t="s">
        <v>1081</v>
      </c>
      <c r="I162" s="78" t="s">
        <v>443</v>
      </c>
      <c r="J162" s="78"/>
      <c r="K162" s="78"/>
      <c r="L162" s="78"/>
      <c r="M162" s="78"/>
      <c r="N162" s="114"/>
      <c r="O162" s="16" t="b">
        <f>OR(Deploy_EXO=IsNoDeploy,Need_EOPATP&lt;&gt;IsYes)</f>
        <v>1</v>
      </c>
    </row>
    <row r="163" spans="1:16" ht="100.5" customHeight="1" x14ac:dyDescent="0.25">
      <c r="A163" s="150"/>
      <c r="B163" s="78" t="s">
        <v>1183</v>
      </c>
      <c r="C163" s="51" t="s">
        <v>1184</v>
      </c>
      <c r="D163" s="52" t="s">
        <v>1185</v>
      </c>
      <c r="E163" s="79" t="s">
        <v>447</v>
      </c>
      <c r="F163" s="78" t="s">
        <v>586</v>
      </c>
      <c r="G163" s="80" t="s">
        <v>441</v>
      </c>
      <c r="H163" s="108" t="s">
        <v>1081</v>
      </c>
      <c r="I163" s="78" t="s">
        <v>443</v>
      </c>
      <c r="J163" s="78"/>
      <c r="K163" s="78"/>
      <c r="L163" s="78"/>
      <c r="M163" s="78"/>
      <c r="N163" s="114"/>
      <c r="O163" s="16" t="b">
        <f>OR(Deploy_EXO=IsNoDeploy,Need_EOPATP&lt;&gt;IsYes)</f>
        <v>1</v>
      </c>
    </row>
    <row r="164" spans="1:16" s="15" customFormat="1" ht="48" customHeight="1" x14ac:dyDescent="0.25">
      <c r="A164" s="150"/>
      <c r="B164" s="83" t="s">
        <v>1186</v>
      </c>
      <c r="C164" s="84" t="s">
        <v>1187</v>
      </c>
      <c r="D164" s="85"/>
      <c r="E164" s="110"/>
      <c r="F164" s="89"/>
      <c r="G164" s="86"/>
      <c r="H164" s="87"/>
      <c r="I164" s="113" t="str">
        <f>IF(AND(COUNTIF(I165:I172,"Complete")&gt;=1,COUNTIF(I165:I172,"In Progress")=0,COUNTIF(I165:I172,"Not Started")=0),"Complete",IF(OR(COUNTIF(I165:I172,"In Progress")&gt;=1,COUNTIF(I165:I172,"Complete")&gt;=1),"In Progress",IF(COUNTIF(I165:I172,"Not Started")&gt;=1,"Not Started",IF(COUNTIF(I165:I172,"Complete")&gt;=1,"Complete","Info Only"))))</f>
        <v>Info Only</v>
      </c>
      <c r="J164" s="113"/>
      <c r="K164" s="113"/>
      <c r="L164" s="113"/>
      <c r="M164" s="88"/>
      <c r="N164" s="89"/>
      <c r="O164" s="16"/>
      <c r="P164" s="16"/>
    </row>
    <row r="165" spans="1:16" ht="34.5" x14ac:dyDescent="0.25">
      <c r="A165" s="150"/>
      <c r="B165" s="78" t="s">
        <v>1188</v>
      </c>
      <c r="C165" s="51" t="s">
        <v>1189</v>
      </c>
      <c r="D165" s="52" t="s">
        <v>1190</v>
      </c>
      <c r="E165" s="79" t="s">
        <v>447</v>
      </c>
      <c r="F165" s="78"/>
      <c r="G165" s="80" t="s">
        <v>448</v>
      </c>
      <c r="H165" s="108" t="s">
        <v>1191</v>
      </c>
      <c r="I165" s="78" t="s">
        <v>449</v>
      </c>
      <c r="J165" s="78"/>
      <c r="K165" s="78"/>
      <c r="L165" s="78"/>
      <c r="M165" s="78"/>
      <c r="N165" s="114"/>
      <c r="O165" s="16"/>
    </row>
    <row r="166" spans="1:16" ht="50.25" customHeight="1" x14ac:dyDescent="0.25">
      <c r="A166" s="150"/>
      <c r="B166" s="78" t="s">
        <v>1192</v>
      </c>
      <c r="C166" s="51" t="s">
        <v>1193</v>
      </c>
      <c r="D166" s="52" t="s">
        <v>1194</v>
      </c>
      <c r="E166" s="79" t="s">
        <v>447</v>
      </c>
      <c r="F166" s="78"/>
      <c r="G166" s="80" t="s">
        <v>448</v>
      </c>
      <c r="H166" s="108" t="s">
        <v>1191</v>
      </c>
      <c r="I166" s="78" t="s">
        <v>449</v>
      </c>
      <c r="J166" s="78"/>
      <c r="K166" s="78"/>
      <c r="L166" s="78"/>
      <c r="M166" s="78"/>
      <c r="N166" s="114"/>
      <c r="O166" s="16"/>
    </row>
    <row r="167" spans="1:16" ht="84.75" customHeight="1" x14ac:dyDescent="0.25">
      <c r="A167" s="150"/>
      <c r="B167" s="78" t="s">
        <v>1195</v>
      </c>
      <c r="C167" s="51" t="s">
        <v>1196</v>
      </c>
      <c r="D167" s="52" t="s">
        <v>1197</v>
      </c>
      <c r="E167" s="79" t="s">
        <v>447</v>
      </c>
      <c r="F167" s="78"/>
      <c r="G167" s="80" t="s">
        <v>448</v>
      </c>
      <c r="H167" s="108" t="s">
        <v>1191</v>
      </c>
      <c r="I167" s="78" t="s">
        <v>449</v>
      </c>
      <c r="J167" s="78"/>
      <c r="K167" s="78"/>
      <c r="L167" s="78"/>
      <c r="M167" s="78"/>
      <c r="N167" s="114"/>
      <c r="O167" s="16"/>
    </row>
    <row r="168" spans="1:16" ht="70.5" customHeight="1" x14ac:dyDescent="0.25">
      <c r="A168" s="150"/>
      <c r="B168" s="78" t="s">
        <v>1198</v>
      </c>
      <c r="C168" s="51" t="s">
        <v>1199</v>
      </c>
      <c r="D168" s="52" t="s">
        <v>1200</v>
      </c>
      <c r="E168" s="79" t="s">
        <v>447</v>
      </c>
      <c r="F168" s="78"/>
      <c r="G168" s="80" t="s">
        <v>448</v>
      </c>
      <c r="H168" s="108" t="s">
        <v>1191</v>
      </c>
      <c r="I168" s="78" t="s">
        <v>449</v>
      </c>
      <c r="J168" s="78"/>
      <c r="K168" s="78"/>
      <c r="L168" s="78"/>
      <c r="M168" s="78"/>
      <c r="N168" s="114"/>
      <c r="O168" s="16"/>
    </row>
    <row r="169" spans="1:16" ht="103.5" customHeight="1" x14ac:dyDescent="0.25">
      <c r="A169" s="150"/>
      <c r="B169" s="78" t="s">
        <v>1201</v>
      </c>
      <c r="C169" s="51" t="s">
        <v>1202</v>
      </c>
      <c r="D169" s="52" t="s">
        <v>1203</v>
      </c>
      <c r="E169" s="79" t="s">
        <v>447</v>
      </c>
      <c r="F169" s="78"/>
      <c r="G169" s="80" t="s">
        <v>448</v>
      </c>
      <c r="H169" s="108" t="s">
        <v>1191</v>
      </c>
      <c r="I169" s="78" t="s">
        <v>449</v>
      </c>
      <c r="J169" s="78"/>
      <c r="K169" s="78"/>
      <c r="L169" s="78"/>
      <c r="M169" s="78"/>
      <c r="N169" s="114"/>
      <c r="O169" s="16"/>
    </row>
    <row r="170" spans="1:16" ht="48.75" customHeight="1" x14ac:dyDescent="0.25">
      <c r="A170" s="150"/>
      <c r="B170" s="78" t="s">
        <v>1204</v>
      </c>
      <c r="C170" s="51" t="s">
        <v>1205</v>
      </c>
      <c r="D170" s="52" t="s">
        <v>1206</v>
      </c>
      <c r="E170" s="79" t="s">
        <v>447</v>
      </c>
      <c r="F170" s="78"/>
      <c r="G170" s="80" t="s">
        <v>448</v>
      </c>
      <c r="H170" s="108" t="s">
        <v>1191</v>
      </c>
      <c r="I170" s="78" t="s">
        <v>449</v>
      </c>
      <c r="J170" s="78"/>
      <c r="K170" s="78"/>
      <c r="L170" s="78"/>
      <c r="M170" s="78"/>
      <c r="N170" s="114"/>
      <c r="O170" s="16"/>
    </row>
    <row r="171" spans="1:16" ht="69" customHeight="1" x14ac:dyDescent="0.25">
      <c r="A171" s="150"/>
      <c r="B171" s="78" t="s">
        <v>1207</v>
      </c>
      <c r="C171" s="51" t="s">
        <v>1208</v>
      </c>
      <c r="D171" s="52" t="s">
        <v>1209</v>
      </c>
      <c r="E171" s="79" t="s">
        <v>447</v>
      </c>
      <c r="F171" s="78"/>
      <c r="G171" s="80" t="s">
        <v>448</v>
      </c>
      <c r="H171" s="108" t="s">
        <v>1191</v>
      </c>
      <c r="I171" s="78" t="s">
        <v>449</v>
      </c>
      <c r="J171" s="78"/>
      <c r="K171" s="78"/>
      <c r="L171" s="78"/>
      <c r="M171" s="78"/>
      <c r="N171" s="114"/>
      <c r="O171" s="16"/>
    </row>
    <row r="172" spans="1:16" ht="67.5" customHeight="1" x14ac:dyDescent="0.25">
      <c r="A172" s="150"/>
      <c r="B172" s="78" t="s">
        <v>1210</v>
      </c>
      <c r="C172" s="51" t="s">
        <v>1211</v>
      </c>
      <c r="D172" s="52" t="s">
        <v>1212</v>
      </c>
      <c r="E172" s="79" t="s">
        <v>447</v>
      </c>
      <c r="F172" s="78"/>
      <c r="G172" s="80" t="s">
        <v>448</v>
      </c>
      <c r="H172" s="108" t="s">
        <v>1191</v>
      </c>
      <c r="I172" s="78" t="s">
        <v>449</v>
      </c>
      <c r="J172" s="78"/>
      <c r="K172" s="78"/>
      <c r="L172" s="78"/>
      <c r="M172" s="78"/>
      <c r="N172" s="114"/>
      <c r="O172" s="16"/>
    </row>
    <row r="173" spans="1:16" x14ac:dyDescent="0.25">
      <c r="A173" s="148"/>
      <c r="B173" s="93"/>
      <c r="C173" s="93"/>
      <c r="D173" s="94"/>
      <c r="E173" s="95"/>
      <c r="F173" s="99"/>
      <c r="G173" s="96"/>
      <c r="H173" s="97"/>
      <c r="I173" s="98"/>
      <c r="J173" s="98"/>
      <c r="K173" s="98"/>
      <c r="L173" s="98"/>
      <c r="M173" s="93"/>
      <c r="N173" s="98"/>
    </row>
  </sheetData>
  <sheetProtection algorithmName="SHA-512" hashValue="Z6Kx/1N8ZSvPej8yip7iDcXpgzIlp1UkOa4JvbcdKW0SjjO9b6+tsbpRJAW/9pCYqnvjonDcHzBOwy+nmyKjiQ==" saltValue="NK+ZxqzTI+pHQ7KNiyM5sw==" spinCount="100000" sheet="1" formatRows="0" insertRows="0"/>
  <protectedRanges>
    <protectedRange sqref="F165:N172" name="SecurityLegal"/>
    <protectedRange sqref="F147:N158" name="EOP"/>
    <protectedRange sqref="F108:N120" name="IMAP"/>
    <protectedRange sqref="F84:N93" name="ExchCutover"/>
    <protectedRange sqref="F15:N51" name="ExchangeHybrid"/>
    <protectedRange sqref="F11:N12" name="O365Groups"/>
    <protectedRange sqref="F7:N9" name="MobileDeviceManagement"/>
    <protectedRange sqref="F54:N81" name="SimpleMRS"/>
    <protectedRange sqref="F96:N105" name="ExStaged"/>
    <protectedRange sqref="F123:N144" name="GMail"/>
    <protectedRange sqref="F161:N163" name="ATP"/>
  </protectedRanges>
  <mergeCells count="12">
    <mergeCell ref="B1:H1"/>
    <mergeCell ref="B2:H2"/>
    <mergeCell ref="B160:N160"/>
    <mergeCell ref="B5:N5"/>
    <mergeCell ref="B6:N6"/>
    <mergeCell ref="B14:N14"/>
    <mergeCell ref="B53:N53"/>
    <mergeCell ref="B83:N83"/>
    <mergeCell ref="B95:N95"/>
    <mergeCell ref="B107:N107"/>
    <mergeCell ref="B122:N122"/>
    <mergeCell ref="B146:N146"/>
  </mergeCells>
  <conditionalFormatting sqref="I10:N10 M164:N164 I13:N13 I52:N52 I82:N82 I94:N94 I106:N106 I121:N121 I145:N145 I159:N159 I4:N4">
    <cfRule type="expression" dxfId="540" priority="824">
      <formula>$I4="Not Started"</formula>
    </cfRule>
    <cfRule type="expression" dxfId="539" priority="825">
      <formula>$I4="In progress"</formula>
    </cfRule>
    <cfRule type="expression" dxfId="538" priority="826">
      <formula>$I4="Complete"</formula>
    </cfRule>
  </conditionalFormatting>
  <conditionalFormatting sqref="B14:E14 G14:N14 G53:N53 G83:N83 G95:N95 G107:N107 G122:N122 G146:N146 G160:N160">
    <cfRule type="expression" dxfId="537" priority="753">
      <formula>Deploy_EXO=IsNoDeploy</formula>
    </cfRule>
    <cfRule type="expression" dxfId="536" priority="827">
      <formula>$O14=TRUE</formula>
    </cfRule>
  </conditionalFormatting>
  <conditionalFormatting sqref="I164:L164">
    <cfRule type="expression" dxfId="535" priority="760">
      <formula>$I164="Not Started"</formula>
    </cfRule>
    <cfRule type="expression" dxfId="534" priority="761">
      <formula>$I164="In progress"</formula>
    </cfRule>
    <cfRule type="expression" dxfId="533" priority="762">
      <formula>$I164="Complete"</formula>
    </cfRule>
  </conditionalFormatting>
  <conditionalFormatting sqref="B53:E53">
    <cfRule type="expression" dxfId="532" priority="751">
      <formula>Deploy_EXO=IsNoDeploy</formula>
    </cfRule>
    <cfRule type="expression" dxfId="531" priority="752">
      <formula>$O53=TRUE</formula>
    </cfRule>
  </conditionalFormatting>
  <conditionalFormatting sqref="B83:E83">
    <cfRule type="expression" dxfId="530" priority="749">
      <formula>Deploy_EXO=IsNoDeploy</formula>
    </cfRule>
    <cfRule type="expression" dxfId="529" priority="750">
      <formula>$O83=TRUE</formula>
    </cfRule>
  </conditionalFormatting>
  <conditionalFormatting sqref="B95:E95">
    <cfRule type="expression" dxfId="528" priority="747">
      <formula>Deploy_EXO=IsNoDeploy</formula>
    </cfRule>
    <cfRule type="expression" dxfId="527" priority="748">
      <formula>$O95=TRUE</formula>
    </cfRule>
  </conditionalFormatting>
  <conditionalFormatting sqref="B107:E107">
    <cfRule type="expression" dxfId="526" priority="745">
      <formula>Deploy_EXO=IsNoDeploy</formula>
    </cfRule>
    <cfRule type="expression" dxfId="525" priority="746">
      <formula>$O107=TRUE</formula>
    </cfRule>
  </conditionalFormatting>
  <conditionalFormatting sqref="B122:E122">
    <cfRule type="expression" dxfId="524" priority="743">
      <formula>Deploy_EXO=IsNoDeploy</formula>
    </cfRule>
    <cfRule type="expression" dxfId="523" priority="744">
      <formula>$O122=TRUE</formula>
    </cfRule>
  </conditionalFormatting>
  <conditionalFormatting sqref="B52:E52 G52:N52 G13:N13 G82:N82 G94:N94 G106:N106 G121:N121 G145:N145 G159:N159 G4:N4">
    <cfRule type="expression" dxfId="522" priority="742">
      <formula>$O4=TRUE</formula>
    </cfRule>
  </conditionalFormatting>
  <conditionalFormatting sqref="B13:E13">
    <cfRule type="expression" dxfId="521" priority="738">
      <formula>$O13=TRUE</formula>
    </cfRule>
  </conditionalFormatting>
  <conditionalFormatting sqref="B82:E82">
    <cfRule type="expression" dxfId="520" priority="734">
      <formula>$O82=TRUE</formula>
    </cfRule>
  </conditionalFormatting>
  <conditionalFormatting sqref="B94:E94">
    <cfRule type="expression" dxfId="519" priority="730">
      <formula>$O94=TRUE</formula>
    </cfRule>
  </conditionalFormatting>
  <conditionalFormatting sqref="B106:E106">
    <cfRule type="expression" dxfId="518" priority="726">
      <formula>$O106=TRUE</formula>
    </cfRule>
  </conditionalFormatting>
  <conditionalFormatting sqref="B121:E121">
    <cfRule type="expression" dxfId="517" priority="722">
      <formula>$O121=TRUE</formula>
    </cfRule>
  </conditionalFormatting>
  <conditionalFormatting sqref="B145:E145">
    <cfRule type="expression" dxfId="516" priority="683">
      <formula>$O145=TRUE</formula>
    </cfRule>
  </conditionalFormatting>
  <conditionalFormatting sqref="B159:E159">
    <cfRule type="expression" dxfId="515" priority="679">
      <formula>$O159=TRUE</formula>
    </cfRule>
  </conditionalFormatting>
  <conditionalFormatting sqref="B4:E4">
    <cfRule type="expression" dxfId="514" priority="474">
      <formula>$O4=TRUE</formula>
    </cfRule>
  </conditionalFormatting>
  <conditionalFormatting sqref="B5:E5 G5:N5">
    <cfRule type="expression" dxfId="513" priority="473">
      <formula>$O4=TRUE</formula>
    </cfRule>
  </conditionalFormatting>
  <conditionalFormatting sqref="B6:E6 G6:N6">
    <cfRule type="expression" dxfId="512" priority="467">
      <formula>$O7=TRUE</formula>
    </cfRule>
  </conditionalFormatting>
  <conditionalFormatting sqref="B146:E146">
    <cfRule type="expression" dxfId="511" priority="465">
      <formula>Deploy_EXO=IsNoDeploy</formula>
    </cfRule>
    <cfRule type="expression" dxfId="510" priority="466">
      <formula>$O146=TRUE</formula>
    </cfRule>
  </conditionalFormatting>
  <conditionalFormatting sqref="B160:E160">
    <cfRule type="expression" dxfId="509" priority="463">
      <formula>Deploy_EXO=IsNoDeploy</formula>
    </cfRule>
    <cfRule type="expression" dxfId="508" priority="464">
      <formula>$O160=TRUE</formula>
    </cfRule>
  </conditionalFormatting>
  <conditionalFormatting sqref="B1:E6 B10:E10 B13:E14 B52:E53 B82:E83 B94:E95 B106:E107 B121:E122 B145:E146 B159:E160 B164:E164 B173:E1048576 G1:N6 G10:N10 G13:N14 G52:N53 G82:N83 G94:N95 G106:N107 G121:N122 G145:N146 G159:N160 G164:N164 G173:N1048576">
    <cfRule type="expression" dxfId="507" priority="422" stopIfTrue="1">
      <formula>Allow_Edits=IsYes</formula>
    </cfRule>
  </conditionalFormatting>
  <conditionalFormatting sqref="E4:E6 E10 E13:E14 E52:E53 E82:E83 E94:E95 E106:E107 E121:E122 E145:E146 E159:E160 E164">
    <cfRule type="expression" dxfId="506" priority="399">
      <formula>$A4=IsChangeLink</formula>
    </cfRule>
  </conditionalFormatting>
  <conditionalFormatting sqref="B4:E6 B10:E10 B13:E14 B52:E53 B82:E83 B94:E95 B106:E107 B121:E122 B145:E146 B159:E160 B164:E164 G4:N6 G10:N10 G13:N14 G52:N53 G82:N83 G94:N95 G106:N107 G121:N122 G145:N146 G159:N160 G164:N164">
    <cfRule type="expression" dxfId="505" priority="400">
      <formula>$A4=IsChange</formula>
    </cfRule>
    <cfRule type="expression" dxfId="504" priority="401">
      <formula>$A4=IsRemove</formula>
    </cfRule>
    <cfRule type="expression" dxfId="503" priority="402">
      <formula>$A4=IsNew</formula>
    </cfRule>
  </conditionalFormatting>
  <conditionalFormatting sqref="F10">
    <cfRule type="expression" dxfId="502" priority="296">
      <formula>$I10="Not Started"</formula>
    </cfRule>
    <cfRule type="expression" dxfId="501" priority="297">
      <formula>$I10="In progress"</formula>
    </cfRule>
    <cfRule type="expression" dxfId="500" priority="298">
      <formula>$I10="Complete"</formula>
    </cfRule>
  </conditionalFormatting>
  <conditionalFormatting sqref="F14">
    <cfRule type="expression" dxfId="499" priority="289">
      <formula>Deploy_EXO=IsNoDeploy</formula>
    </cfRule>
    <cfRule type="expression" dxfId="498" priority="299">
      <formula>$O14=TRUE</formula>
    </cfRule>
  </conditionalFormatting>
  <conditionalFormatting sqref="F164">
    <cfRule type="expression" dxfId="497" priority="293">
      <formula>$I164="Not Started"</formula>
    </cfRule>
    <cfRule type="expression" dxfId="496" priority="294">
      <formula>$I164="In progress"</formula>
    </cfRule>
    <cfRule type="expression" dxfId="495" priority="295">
      <formula>$I164="Complete"</formula>
    </cfRule>
  </conditionalFormatting>
  <conditionalFormatting sqref="F13">
    <cfRule type="expression" dxfId="494" priority="275">
      <formula>$I13="Not Started"</formula>
    </cfRule>
    <cfRule type="expression" dxfId="493" priority="276">
      <formula>$I13="In progress"</formula>
    </cfRule>
    <cfRule type="expression" dxfId="492" priority="277">
      <formula>$I13="Complete"</formula>
    </cfRule>
  </conditionalFormatting>
  <conditionalFormatting sqref="F53">
    <cfRule type="expression" dxfId="491" priority="287">
      <formula>Deploy_EXO=IsNoDeploy</formula>
    </cfRule>
    <cfRule type="expression" dxfId="490" priority="288">
      <formula>$O53=TRUE</formula>
    </cfRule>
  </conditionalFormatting>
  <conditionalFormatting sqref="F83">
    <cfRule type="expression" dxfId="489" priority="285">
      <formula>Deploy_EXO=IsNoDeploy</formula>
    </cfRule>
    <cfRule type="expression" dxfId="488" priority="286">
      <formula>$O83=TRUE</formula>
    </cfRule>
  </conditionalFormatting>
  <conditionalFormatting sqref="F95">
    <cfRule type="expression" dxfId="487" priority="283">
      <formula>Deploy_EXO=IsNoDeploy</formula>
    </cfRule>
    <cfRule type="expression" dxfId="486" priority="284">
      <formula>$O95=TRUE</formula>
    </cfRule>
  </conditionalFormatting>
  <conditionalFormatting sqref="F107">
    <cfRule type="expression" dxfId="485" priority="281">
      <formula>Deploy_EXO=IsNoDeploy</formula>
    </cfRule>
    <cfRule type="expression" dxfId="484" priority="282">
      <formula>$O107=TRUE</formula>
    </cfRule>
  </conditionalFormatting>
  <conditionalFormatting sqref="F122">
    <cfRule type="expression" dxfId="483" priority="279">
      <formula>Deploy_EXO=IsNoDeploy</formula>
    </cfRule>
    <cfRule type="expression" dxfId="482" priority="280">
      <formula>$O122=TRUE</formula>
    </cfRule>
  </conditionalFormatting>
  <conditionalFormatting sqref="F52">
    <cfRule type="expression" dxfId="481" priority="278">
      <formula>$O52=TRUE</formula>
    </cfRule>
  </conditionalFormatting>
  <conditionalFormatting sqref="F52">
    <cfRule type="expression" dxfId="480" priority="290">
      <formula>$I52="Not Started"</formula>
    </cfRule>
    <cfRule type="expression" dxfId="479" priority="291">
      <formula>$I52="In progress"</formula>
    </cfRule>
    <cfRule type="expression" dxfId="478" priority="292">
      <formula>$I52="Complete"</formula>
    </cfRule>
  </conditionalFormatting>
  <conditionalFormatting sqref="F13">
    <cfRule type="expression" dxfId="477" priority="274">
      <formula>$O13=TRUE</formula>
    </cfRule>
  </conditionalFormatting>
  <conditionalFormatting sqref="F82">
    <cfRule type="expression" dxfId="476" priority="270">
      <formula>$O82=TRUE</formula>
    </cfRule>
  </conditionalFormatting>
  <conditionalFormatting sqref="F82">
    <cfRule type="expression" dxfId="475" priority="271">
      <formula>$I82="Not Started"</formula>
    </cfRule>
    <cfRule type="expression" dxfId="474" priority="272">
      <formula>$I82="In progress"</formula>
    </cfRule>
    <cfRule type="expression" dxfId="473" priority="273">
      <formula>$I82="Complete"</formula>
    </cfRule>
  </conditionalFormatting>
  <conditionalFormatting sqref="F94">
    <cfRule type="expression" dxfId="472" priority="266">
      <formula>$O94=TRUE</formula>
    </cfRule>
  </conditionalFormatting>
  <conditionalFormatting sqref="F94">
    <cfRule type="expression" dxfId="471" priority="267">
      <formula>$I94="Not Started"</formula>
    </cfRule>
    <cfRule type="expression" dxfId="470" priority="268">
      <formula>$I94="In progress"</formula>
    </cfRule>
    <cfRule type="expression" dxfId="469" priority="269">
      <formula>$I94="Complete"</formula>
    </cfRule>
  </conditionalFormatting>
  <conditionalFormatting sqref="F106">
    <cfRule type="expression" dxfId="468" priority="262">
      <formula>$O106=TRUE</formula>
    </cfRule>
  </conditionalFormatting>
  <conditionalFormatting sqref="F106">
    <cfRule type="expression" dxfId="467" priority="263">
      <formula>$I106="Not Started"</formula>
    </cfRule>
    <cfRule type="expression" dxfId="466" priority="264">
      <formula>$I106="In progress"</formula>
    </cfRule>
    <cfRule type="expression" dxfId="465" priority="265">
      <formula>$I106="Complete"</formula>
    </cfRule>
  </conditionalFormatting>
  <conditionalFormatting sqref="F121">
    <cfRule type="expression" dxfId="464" priority="258">
      <formula>$O121=TRUE</formula>
    </cfRule>
  </conditionalFormatting>
  <conditionalFormatting sqref="F121">
    <cfRule type="expression" dxfId="463" priority="259">
      <formula>$I121="Not Started"</formula>
    </cfRule>
    <cfRule type="expression" dxfId="462" priority="260">
      <formula>$I121="In progress"</formula>
    </cfRule>
    <cfRule type="expression" dxfId="461" priority="261">
      <formula>$I121="Complete"</formula>
    </cfRule>
  </conditionalFormatting>
  <conditionalFormatting sqref="F145">
    <cfRule type="expression" dxfId="460" priority="254">
      <formula>$O145=TRUE</formula>
    </cfRule>
  </conditionalFormatting>
  <conditionalFormatting sqref="F145">
    <cfRule type="expression" dxfId="459" priority="255">
      <formula>$I145="Not Started"</formula>
    </cfRule>
    <cfRule type="expression" dxfId="458" priority="256">
      <formula>$I145="In progress"</formula>
    </cfRule>
    <cfRule type="expression" dxfId="457" priority="257">
      <formula>$I145="Complete"</formula>
    </cfRule>
  </conditionalFormatting>
  <conditionalFormatting sqref="F159">
    <cfRule type="expression" dxfId="456" priority="250">
      <formula>$O159=TRUE</formula>
    </cfRule>
  </conditionalFormatting>
  <conditionalFormatting sqref="F159">
    <cfRule type="expression" dxfId="455" priority="251">
      <formula>$I159="Not Started"</formula>
    </cfRule>
    <cfRule type="expression" dxfId="454" priority="252">
      <formula>$I159="In progress"</formula>
    </cfRule>
    <cfRule type="expression" dxfId="453" priority="253">
      <formula>$I159="Complete"</formula>
    </cfRule>
  </conditionalFormatting>
  <conditionalFormatting sqref="F4">
    <cfRule type="expression" dxfId="452" priority="246">
      <formula>$O4=TRUE</formula>
    </cfRule>
  </conditionalFormatting>
  <conditionalFormatting sqref="F4">
    <cfRule type="expression" dxfId="451" priority="247">
      <formula>$I4="Not Started"</formula>
    </cfRule>
    <cfRule type="expression" dxfId="450" priority="248">
      <formula>$I4="In progress"</formula>
    </cfRule>
    <cfRule type="expression" dxfId="449" priority="249">
      <formula>$I4="Complete"</formula>
    </cfRule>
  </conditionalFormatting>
  <conditionalFormatting sqref="F5">
    <cfRule type="expression" dxfId="448" priority="245">
      <formula>$O4=TRUE</formula>
    </cfRule>
  </conditionalFormatting>
  <conditionalFormatting sqref="F6">
    <cfRule type="expression" dxfId="447" priority="244">
      <formula>$O7=TRUE</formula>
    </cfRule>
  </conditionalFormatting>
  <conditionalFormatting sqref="F146">
    <cfRule type="expression" dxfId="446" priority="242">
      <formula>Deploy_EXO=IsNoDeploy</formula>
    </cfRule>
    <cfRule type="expression" dxfId="445" priority="243">
      <formula>$O146=TRUE</formula>
    </cfRule>
  </conditionalFormatting>
  <conditionalFormatting sqref="F160">
    <cfRule type="expression" dxfId="444" priority="240">
      <formula>Deploy_EXO=IsNoDeploy</formula>
    </cfRule>
    <cfRule type="expression" dxfId="443" priority="241">
      <formula>$O160=TRUE</formula>
    </cfRule>
  </conditionalFormatting>
  <conditionalFormatting sqref="F173:F1048576 F164 F159:F160 F145:F146 F121:F122 F106:F107 F94:F95 F82:F83 F52:F53 F13:F14 F10 F1:F6">
    <cfRule type="expression" dxfId="442" priority="239" stopIfTrue="1">
      <formula>Allow_Edits=IsYes</formula>
    </cfRule>
  </conditionalFormatting>
  <conditionalFormatting sqref="F164 F159:F160 F145:F146 F121:F122 F106:F107 F94:F95 F82:F83 F52:F53 F13:F14 F10 F4:F6">
    <cfRule type="expression" dxfId="441" priority="236">
      <formula>$A4=IsChange</formula>
    </cfRule>
    <cfRule type="expression" dxfId="440" priority="237">
      <formula>$A4=IsRemove</formula>
    </cfRule>
    <cfRule type="expression" dxfId="439" priority="238">
      <formula>$A4=IsNew</formula>
    </cfRule>
  </conditionalFormatting>
  <conditionalFormatting sqref="G15:G51">
    <cfRule type="cellIs" dxfId="438" priority="79" operator="equal">
      <formula>"INFO ONLY"</formula>
    </cfRule>
    <cfRule type="cellIs" dxfId="437" priority="80" operator="equal">
      <formula>"LOW"</formula>
    </cfRule>
    <cfRule type="cellIs" dxfId="436" priority="81" operator="equal">
      <formula>"HIGH"</formula>
    </cfRule>
  </conditionalFormatting>
  <conditionalFormatting sqref="G54:G81">
    <cfRule type="cellIs" dxfId="435" priority="70" operator="equal">
      <formula>"INFO ONLY"</formula>
    </cfRule>
    <cfRule type="cellIs" dxfId="434" priority="71" operator="equal">
      <formula>"LOW"</formula>
    </cfRule>
    <cfRule type="cellIs" dxfId="433" priority="72" operator="equal">
      <formula>"HIGH"</formula>
    </cfRule>
  </conditionalFormatting>
  <conditionalFormatting sqref="G84:G93">
    <cfRule type="cellIs" dxfId="432" priority="61" operator="equal">
      <formula>"INFO ONLY"</formula>
    </cfRule>
    <cfRule type="cellIs" dxfId="431" priority="62" operator="equal">
      <formula>"LOW"</formula>
    </cfRule>
    <cfRule type="cellIs" dxfId="430" priority="63" operator="equal">
      <formula>"HIGH"</formula>
    </cfRule>
  </conditionalFormatting>
  <conditionalFormatting sqref="G96:G105">
    <cfRule type="cellIs" dxfId="429" priority="52" operator="equal">
      <formula>"INFO ONLY"</formula>
    </cfRule>
    <cfRule type="cellIs" dxfId="428" priority="53" operator="equal">
      <formula>"LOW"</formula>
    </cfRule>
    <cfRule type="cellIs" dxfId="427" priority="54" operator="equal">
      <formula>"HIGH"</formula>
    </cfRule>
  </conditionalFormatting>
  <conditionalFormatting sqref="G108:G120">
    <cfRule type="cellIs" dxfId="426" priority="43" operator="equal">
      <formula>"INFO ONLY"</formula>
    </cfRule>
    <cfRule type="cellIs" dxfId="425" priority="44" operator="equal">
      <formula>"LOW"</formula>
    </cfRule>
    <cfRule type="cellIs" dxfId="424" priority="45" operator="equal">
      <formula>"HIGH"</formula>
    </cfRule>
  </conditionalFormatting>
  <conditionalFormatting sqref="G123:G144">
    <cfRule type="cellIs" dxfId="423" priority="34" operator="equal">
      <formula>"INFO ONLY"</formula>
    </cfRule>
    <cfRule type="cellIs" dxfId="422" priority="35" operator="equal">
      <formula>"LOW"</formula>
    </cfRule>
    <cfRule type="cellIs" dxfId="421" priority="36" operator="equal">
      <formula>"HIGH"</formula>
    </cfRule>
  </conditionalFormatting>
  <conditionalFormatting sqref="G147:G158">
    <cfRule type="cellIs" dxfId="420" priority="25" operator="equal">
      <formula>"INFO ONLY"</formula>
    </cfRule>
    <cfRule type="cellIs" dxfId="419" priority="26" operator="equal">
      <formula>"LOW"</formula>
    </cfRule>
    <cfRule type="cellIs" dxfId="418" priority="27" operator="equal">
      <formula>"HIGH"</formula>
    </cfRule>
  </conditionalFormatting>
  <conditionalFormatting sqref="G161:G163">
    <cfRule type="cellIs" dxfId="417" priority="16" operator="equal">
      <formula>"INFO ONLY"</formula>
    </cfRule>
    <cfRule type="cellIs" dxfId="416" priority="17" operator="equal">
      <formula>"LOW"</formula>
    </cfRule>
    <cfRule type="cellIs" dxfId="415" priority="18" operator="equal">
      <formula>"HIGH"</formula>
    </cfRule>
  </conditionalFormatting>
  <conditionalFormatting sqref="G165:G172">
    <cfRule type="cellIs" dxfId="414" priority="7" operator="equal">
      <formula>"INFO ONLY"</formula>
    </cfRule>
    <cfRule type="cellIs" dxfId="413" priority="8" operator="equal">
      <formula>"LOW"</formula>
    </cfRule>
    <cfRule type="cellIs" dxfId="412" priority="9" operator="equal">
      <formula>"HIGH"</formula>
    </cfRule>
  </conditionalFormatting>
  <conditionalFormatting sqref="B7:N9">
    <cfRule type="expression" dxfId="411" priority="91">
      <formula>$A7=IsChangeLink</formula>
    </cfRule>
    <cfRule type="expression" dxfId="410" priority="92">
      <formula>$A7=IsChange</formula>
    </cfRule>
    <cfRule type="expression" dxfId="409" priority="93">
      <formula>$A7=IsRemove</formula>
    </cfRule>
    <cfRule type="expression" dxfId="408" priority="94">
      <formula>$A7=IsNew</formula>
    </cfRule>
    <cfRule type="expression" dxfId="407" priority="95" stopIfTrue="1">
      <formula>Allow_Edits=IsYes</formula>
    </cfRule>
    <cfRule type="expression" dxfId="406" priority="96">
      <formula>OR($O7=TRUE,$P7=TRUE)</formula>
    </cfRule>
  </conditionalFormatting>
  <conditionalFormatting sqref="G7:G9">
    <cfRule type="cellIs" dxfId="405" priority="97" operator="equal">
      <formula>"INFO ONLY"</formula>
    </cfRule>
    <cfRule type="cellIs" dxfId="404" priority="98" operator="equal">
      <formula>"LOW"</formula>
    </cfRule>
    <cfRule type="cellIs" dxfId="403" priority="99" operator="equal">
      <formula>"HIGH"</formula>
    </cfRule>
  </conditionalFormatting>
  <conditionalFormatting sqref="B11:N12">
    <cfRule type="expression" dxfId="402" priority="82">
      <formula>$A11=IsChangeLink</formula>
    </cfRule>
    <cfRule type="expression" dxfId="401" priority="83">
      <formula>$A11=IsChange</formula>
    </cfRule>
    <cfRule type="expression" dxfId="400" priority="84">
      <formula>$A11=IsRemove</formula>
    </cfRule>
    <cfRule type="expression" dxfId="399" priority="85">
      <formula>$A11=IsNew</formula>
    </cfRule>
    <cfRule type="expression" dxfId="398" priority="86" stopIfTrue="1">
      <formula>Allow_Edits=IsYes</formula>
    </cfRule>
    <cfRule type="expression" dxfId="397" priority="87">
      <formula>OR($O11=TRUE,$P11=TRUE)</formula>
    </cfRule>
  </conditionalFormatting>
  <conditionalFormatting sqref="G11:G12">
    <cfRule type="cellIs" dxfId="396" priority="88" operator="equal">
      <formula>"INFO ONLY"</formula>
    </cfRule>
    <cfRule type="cellIs" dxfId="395" priority="89" operator="equal">
      <formula>"LOW"</formula>
    </cfRule>
    <cfRule type="cellIs" dxfId="394" priority="90" operator="equal">
      <formula>"HIGH"</formula>
    </cfRule>
  </conditionalFormatting>
  <conditionalFormatting sqref="B15:N51">
    <cfRule type="expression" dxfId="393" priority="73">
      <formula>$A15=IsChangeLink</formula>
    </cfRule>
    <cfRule type="expression" dxfId="392" priority="74">
      <formula>$A15=IsChange</formula>
    </cfRule>
    <cfRule type="expression" dxfId="391" priority="75">
      <formula>$A15=IsRemove</formula>
    </cfRule>
    <cfRule type="expression" dxfId="390" priority="76">
      <formula>$A15=IsNew</formula>
    </cfRule>
    <cfRule type="expression" dxfId="389" priority="77" stopIfTrue="1">
      <formula>Allow_Edits=IsYes</formula>
    </cfRule>
    <cfRule type="expression" dxfId="388" priority="78">
      <formula>OR($O15=TRUE,$P15=TRUE)</formula>
    </cfRule>
  </conditionalFormatting>
  <conditionalFormatting sqref="B54:N81">
    <cfRule type="expression" dxfId="387" priority="64">
      <formula>$A54=IsChangeLink</formula>
    </cfRule>
    <cfRule type="expression" dxfId="386" priority="65">
      <formula>$A54=IsChange</formula>
    </cfRule>
    <cfRule type="expression" dxfId="385" priority="66">
      <formula>$A54=IsRemove</formula>
    </cfRule>
    <cfRule type="expression" dxfId="384" priority="67">
      <formula>$A54=IsNew</formula>
    </cfRule>
    <cfRule type="expression" dxfId="383" priority="68" stopIfTrue="1">
      <formula>Allow_Edits=IsYes</formula>
    </cfRule>
    <cfRule type="expression" dxfId="382" priority="69">
      <formula>OR($O54=TRUE,$P54=TRUE)</formula>
    </cfRule>
  </conditionalFormatting>
  <conditionalFormatting sqref="B84:N93">
    <cfRule type="expression" dxfId="381" priority="55">
      <formula>$A84=IsChangeLink</formula>
    </cfRule>
    <cfRule type="expression" dxfId="380" priority="56">
      <formula>$A84=IsChange</formula>
    </cfRule>
    <cfRule type="expression" dxfId="379" priority="57">
      <formula>$A84=IsRemove</formula>
    </cfRule>
    <cfRule type="expression" dxfId="378" priority="58">
      <formula>$A84=IsNew</formula>
    </cfRule>
    <cfRule type="expression" dxfId="377" priority="59" stopIfTrue="1">
      <formula>Allow_Edits=IsYes</formula>
    </cfRule>
    <cfRule type="expression" dxfId="376" priority="60">
      <formula>OR($O84=TRUE,$P84=TRUE)</formula>
    </cfRule>
  </conditionalFormatting>
  <conditionalFormatting sqref="B96:N105">
    <cfRule type="expression" dxfId="375" priority="46">
      <formula>$A96=IsChangeLink</formula>
    </cfRule>
    <cfRule type="expression" dxfId="374" priority="47">
      <formula>$A96=IsChange</formula>
    </cfRule>
    <cfRule type="expression" dxfId="373" priority="48">
      <formula>$A96=IsRemove</formula>
    </cfRule>
    <cfRule type="expression" dxfId="372" priority="49">
      <formula>$A96=IsNew</formula>
    </cfRule>
    <cfRule type="expression" dxfId="371" priority="50" stopIfTrue="1">
      <formula>Allow_Edits=IsYes</formula>
    </cfRule>
    <cfRule type="expression" dxfId="370" priority="51">
      <formula>OR($O96=TRUE,$P96=TRUE)</formula>
    </cfRule>
  </conditionalFormatting>
  <conditionalFormatting sqref="B108:N120">
    <cfRule type="expression" dxfId="369" priority="37">
      <formula>$A108=IsChangeLink</formula>
    </cfRule>
    <cfRule type="expression" dxfId="368" priority="38">
      <formula>$A108=IsChange</formula>
    </cfRule>
    <cfRule type="expression" dxfId="367" priority="39">
      <formula>$A108=IsRemove</formula>
    </cfRule>
    <cfRule type="expression" dxfId="366" priority="40">
      <formula>$A108=IsNew</formula>
    </cfRule>
    <cfRule type="expression" dxfId="365" priority="41" stopIfTrue="1">
      <formula>Allow_Edits=IsYes</formula>
    </cfRule>
    <cfRule type="expression" dxfId="364" priority="42">
      <formula>OR($O108=TRUE,$P108=TRUE)</formula>
    </cfRule>
  </conditionalFormatting>
  <conditionalFormatting sqref="B123:N144">
    <cfRule type="expression" dxfId="363" priority="28">
      <formula>$A123=IsChangeLink</formula>
    </cfRule>
    <cfRule type="expression" dxfId="362" priority="29">
      <formula>$A123=IsChange</formula>
    </cfRule>
    <cfRule type="expression" dxfId="361" priority="30">
      <formula>$A123=IsRemove</formula>
    </cfRule>
    <cfRule type="expression" dxfId="360" priority="31">
      <formula>$A123=IsNew</formula>
    </cfRule>
    <cfRule type="expression" dxfId="359" priority="32" stopIfTrue="1">
      <formula>Allow_Edits=IsYes</formula>
    </cfRule>
    <cfRule type="expression" dxfId="358" priority="33">
      <formula>OR($O123=TRUE,$P123=TRUE)</formula>
    </cfRule>
  </conditionalFormatting>
  <conditionalFormatting sqref="B147:N158">
    <cfRule type="expression" dxfId="357" priority="19">
      <formula>$A147=IsChangeLink</formula>
    </cfRule>
    <cfRule type="expression" dxfId="356" priority="20">
      <formula>$A147=IsChange</formula>
    </cfRule>
    <cfRule type="expression" dxfId="355" priority="21">
      <formula>$A147=IsRemove</formula>
    </cfRule>
    <cfRule type="expression" dxfId="354" priority="22">
      <formula>$A147=IsNew</formula>
    </cfRule>
    <cfRule type="expression" dxfId="353" priority="23" stopIfTrue="1">
      <formula>Allow_Edits=IsYes</formula>
    </cfRule>
    <cfRule type="expression" dxfId="352" priority="24">
      <formula>OR($O147=TRUE,$P147=TRUE)</formula>
    </cfRule>
  </conditionalFormatting>
  <conditionalFormatting sqref="B161:N163">
    <cfRule type="expression" dxfId="351" priority="10">
      <formula>$A161=IsChangeLink</formula>
    </cfRule>
    <cfRule type="expression" dxfId="350" priority="11">
      <formula>$A161=IsChange</formula>
    </cfRule>
    <cfRule type="expression" dxfId="349" priority="12">
      <formula>$A161=IsRemove</formula>
    </cfRule>
    <cfRule type="expression" dxfId="348" priority="13">
      <formula>$A161=IsNew</formula>
    </cfRule>
    <cfRule type="expression" dxfId="347" priority="14" stopIfTrue="1">
      <formula>Allow_Edits=IsYes</formula>
    </cfRule>
    <cfRule type="expression" dxfId="346" priority="15">
      <formula>OR($O161=TRUE,$P161=TRUE)</formula>
    </cfRule>
  </conditionalFormatting>
  <conditionalFormatting sqref="B165:N172">
    <cfRule type="expression" dxfId="345" priority="1">
      <formula>$A165=IsChangeLink</formula>
    </cfRule>
    <cfRule type="expression" dxfId="344" priority="2">
      <formula>$A165=IsChange</formula>
    </cfRule>
    <cfRule type="expression" dxfId="343" priority="3">
      <formula>$A165=IsRemove</formula>
    </cfRule>
    <cfRule type="expression" dxfId="342" priority="4">
      <formula>$A165=IsNew</formula>
    </cfRule>
    <cfRule type="expression" dxfId="341" priority="5" stopIfTrue="1">
      <formula>Allow_Edits=IsYes</formula>
    </cfRule>
    <cfRule type="expression" dxfId="340" priority="6">
      <formula>OR($O165=TRUE,$P165=TRUE)</formula>
    </cfRule>
  </conditionalFormatting>
  <dataValidations count="4">
    <dataValidation type="list" allowBlank="1" showInputMessage="1" showErrorMessage="1" sqref="G7:G9 G11:G12 G54:G81 G84:G93 G96:G105 G108:G120 G123:G144 G147:G158 G161:G163 G165:G172 G15:G51" xr:uid="{00000000-0002-0000-0300-000000000000}">
      <formula1>Priority_Options</formula1>
    </dataValidation>
    <dataValidation type="list" showInputMessage="1" showErrorMessage="1" sqref="I11:I12 I96:I105 I108:I120 I15:I51 I84:I93 I165:I172 I54:I81 I7:I9 I123:I144 I147:I158 I161:I163" xr:uid="{00000000-0002-0000-0300-000001000000}">
      <formula1>"Not Started, In Progress, Complete, Info Only"</formula1>
    </dataValidation>
    <dataValidation type="list" allowBlank="1" showInputMessage="1" showErrorMessage="1" sqref="G82 G121 G145 G159" xr:uid="{00000000-0002-0000-0300-000002000000}">
      <formula1>"HIGH, LOW,OPTIONAL,INFO ONLY, COMPLETE"</formula1>
    </dataValidation>
    <dataValidation type="list" allowBlank="1" showInputMessage="1" showErrorMessage="1" sqref="A4:A172 A1" xr:uid="{00000000-0002-0000-0300-000003000000}">
      <formula1>EDIT_OPTIONS_ALL</formula1>
    </dataValidation>
  </dataValidations>
  <hyperlinks>
    <hyperlink ref="E78" location="ExchangeTestPlan!A1" display="ExchangeTestPlan!A1" xr:uid="{00000000-0004-0000-0300-000000000000}"/>
    <hyperlink ref="E7" r:id="rId1" xr:uid="{00000000-0004-0000-0300-000001000000}"/>
    <hyperlink ref="E9" r:id="rId2" xr:uid="{00000000-0004-0000-0300-000002000000}"/>
    <hyperlink ref="E8" r:id="rId3" xr:uid="{00000000-0004-0000-0300-000003000000}"/>
    <hyperlink ref="E12" r:id="rId4" xr:uid="{00000000-0004-0000-0300-000004000000}"/>
    <hyperlink ref="E11" r:id="rId5" xr:uid="{00000000-0004-0000-0300-000005000000}"/>
    <hyperlink ref="E24" r:id="rId6" xr:uid="{00000000-0004-0000-0300-000006000000}"/>
    <hyperlink ref="E19" r:id="rId7" xr:uid="{00000000-0004-0000-0300-000007000000}"/>
    <hyperlink ref="E15" r:id="rId8" xr:uid="{00000000-0004-0000-0300-000008000000}"/>
    <hyperlink ref="E22" r:id="rId9" xr:uid="{00000000-0004-0000-0300-000009000000}"/>
    <hyperlink ref="E23" r:id="rId10" xr:uid="{00000000-0004-0000-0300-00000A000000}"/>
    <hyperlink ref="E16" r:id="rId11" xr:uid="{00000000-0004-0000-0300-00000B000000}"/>
    <hyperlink ref="E17" r:id="rId12" xr:uid="{00000000-0004-0000-0300-00000C000000}"/>
    <hyperlink ref="E20" r:id="rId13" xr:uid="{00000000-0004-0000-0300-00000D000000}"/>
    <hyperlink ref="E21" r:id="rId14" xr:uid="{00000000-0004-0000-0300-00000E000000}"/>
    <hyperlink ref="E18" r:id="rId15" xr:uid="{00000000-0004-0000-0300-00000F000000}"/>
    <hyperlink ref="E31" r:id="rId16" xr:uid="{00000000-0004-0000-0300-000010000000}"/>
    <hyperlink ref="E26" r:id="rId17" xr:uid="{00000000-0004-0000-0300-000011000000}"/>
    <hyperlink ref="E27" r:id="rId18" xr:uid="{00000000-0004-0000-0300-000012000000}"/>
    <hyperlink ref="E29" r:id="rId19" xr:uid="{00000000-0004-0000-0300-000013000000}"/>
    <hyperlink ref="E28" r:id="rId20" xr:uid="{00000000-0004-0000-0300-000014000000}"/>
    <hyperlink ref="E30" r:id="rId21" xr:uid="{00000000-0004-0000-0300-000015000000}"/>
    <hyperlink ref="E32" r:id="rId22" xr:uid="{00000000-0004-0000-0300-000016000000}"/>
    <hyperlink ref="E25" r:id="rId23" xr:uid="{00000000-0004-0000-0300-000017000000}"/>
    <hyperlink ref="E34" r:id="rId24" xr:uid="{00000000-0004-0000-0300-000018000000}"/>
    <hyperlink ref="E33" r:id="rId25" xr:uid="{00000000-0004-0000-0300-000019000000}"/>
    <hyperlink ref="E35" r:id="rId26" xr:uid="{00000000-0004-0000-0300-00001A000000}"/>
    <hyperlink ref="E41" r:id="rId27" xr:uid="{00000000-0004-0000-0300-00001B000000}"/>
    <hyperlink ref="E45" r:id="rId28" xr:uid="{00000000-0004-0000-0300-00001C000000}"/>
    <hyperlink ref="E49" r:id="rId29" xr:uid="{00000000-0004-0000-0300-00001D000000}"/>
    <hyperlink ref="E42" r:id="rId30" xr:uid="{00000000-0004-0000-0300-00001E000000}"/>
    <hyperlink ref="E39" r:id="rId31" xr:uid="{00000000-0004-0000-0300-00001F000000}"/>
    <hyperlink ref="E43" r:id="rId32" xr:uid="{00000000-0004-0000-0300-000020000000}"/>
    <hyperlink ref="E40" r:id="rId33" xr:uid="{00000000-0004-0000-0300-000021000000}"/>
    <hyperlink ref="E50" r:id="rId34" xr:uid="{00000000-0004-0000-0300-000022000000}"/>
    <hyperlink ref="E48" r:id="rId35" xr:uid="{00000000-0004-0000-0300-000023000000}"/>
    <hyperlink ref="E44" r:id="rId36" xr:uid="{00000000-0004-0000-0300-000024000000}"/>
    <hyperlink ref="E51" r:id="rId37" xr:uid="{00000000-0004-0000-0300-000025000000}"/>
    <hyperlink ref="E58" r:id="rId38" xr:uid="{00000000-0004-0000-0300-000026000000}"/>
    <hyperlink ref="E57" r:id="rId39" xr:uid="{00000000-0004-0000-0300-000027000000}"/>
    <hyperlink ref="E59" r:id="rId40" xr:uid="{00000000-0004-0000-0300-000028000000}"/>
    <hyperlink ref="E60" r:id="rId41" xr:uid="{00000000-0004-0000-0300-000029000000}"/>
    <hyperlink ref="E61" r:id="rId42" xr:uid="{00000000-0004-0000-0300-00002A000000}"/>
    <hyperlink ref="E55" r:id="rId43" xr:uid="{00000000-0004-0000-0300-00002B000000}"/>
    <hyperlink ref="E54" r:id="rId44" xr:uid="{00000000-0004-0000-0300-00002C000000}"/>
    <hyperlink ref="E56" r:id="rId45" xr:uid="{00000000-0004-0000-0300-00002D000000}"/>
    <hyperlink ref="E70" r:id="rId46" xr:uid="{00000000-0004-0000-0300-00002E000000}"/>
    <hyperlink ref="E72" r:id="rId47" xr:uid="{00000000-0004-0000-0300-00002F000000}"/>
    <hyperlink ref="E73" r:id="rId48" xr:uid="{00000000-0004-0000-0300-000030000000}"/>
    <hyperlink ref="E74" r:id="rId49" xr:uid="{00000000-0004-0000-0300-000031000000}"/>
    <hyperlink ref="E75" r:id="rId50" xr:uid="{00000000-0004-0000-0300-000032000000}"/>
    <hyperlink ref="E71" r:id="rId51" xr:uid="{00000000-0004-0000-0300-000033000000}"/>
    <hyperlink ref="E62" r:id="rId52" xr:uid="{00000000-0004-0000-0300-000034000000}"/>
    <hyperlink ref="E76" r:id="rId53" xr:uid="{00000000-0004-0000-0300-000035000000}"/>
    <hyperlink ref="E66" r:id="rId54" xr:uid="{00000000-0004-0000-0300-000036000000}"/>
    <hyperlink ref="E69" r:id="rId55" xr:uid="{00000000-0004-0000-0300-000037000000}"/>
    <hyperlink ref="E68" r:id="rId56" xr:uid="{00000000-0004-0000-0300-000038000000}"/>
    <hyperlink ref="E64" r:id="rId57" xr:uid="{00000000-0004-0000-0300-000039000000}"/>
    <hyperlink ref="E63" r:id="rId58" xr:uid="{00000000-0004-0000-0300-00003A000000}"/>
    <hyperlink ref="E65" r:id="rId59" xr:uid="{00000000-0004-0000-0300-00003B000000}"/>
    <hyperlink ref="E81" r:id="rId60" xr:uid="{00000000-0004-0000-0300-00003C000000}"/>
    <hyperlink ref="E79" r:id="rId61" xr:uid="{00000000-0004-0000-0300-00003D000000}"/>
    <hyperlink ref="E84" r:id="rId62" xr:uid="{00000000-0004-0000-0300-00003E000000}"/>
    <hyperlink ref="E92" r:id="rId63" xr:uid="{00000000-0004-0000-0300-00003F000000}"/>
    <hyperlink ref="E85" r:id="rId64" xr:uid="{00000000-0004-0000-0300-000040000000}"/>
    <hyperlink ref="E87" r:id="rId65" xr:uid="{00000000-0004-0000-0300-000041000000}"/>
    <hyperlink ref="E88" r:id="rId66" xr:uid="{00000000-0004-0000-0300-000042000000}"/>
    <hyperlink ref="E89" r:id="rId67" xr:uid="{00000000-0004-0000-0300-000043000000}"/>
    <hyperlink ref="E90" r:id="rId68" xr:uid="{00000000-0004-0000-0300-000044000000}"/>
    <hyperlink ref="E91" r:id="rId69" xr:uid="{00000000-0004-0000-0300-000045000000}"/>
    <hyperlink ref="E93" r:id="rId70" xr:uid="{00000000-0004-0000-0300-000046000000}"/>
    <hyperlink ref="E86" r:id="rId71" xr:uid="{00000000-0004-0000-0300-000047000000}"/>
    <hyperlink ref="E96" r:id="rId72" xr:uid="{00000000-0004-0000-0300-000048000000}"/>
    <hyperlink ref="E98" r:id="rId73" xr:uid="{00000000-0004-0000-0300-000049000000}"/>
    <hyperlink ref="E99" r:id="rId74" xr:uid="{00000000-0004-0000-0300-00004A000000}"/>
    <hyperlink ref="E101" r:id="rId75" xr:uid="{00000000-0004-0000-0300-00004B000000}"/>
    <hyperlink ref="E102" r:id="rId76" xr:uid="{00000000-0004-0000-0300-00004C000000}"/>
    <hyperlink ref="E103" r:id="rId77" xr:uid="{00000000-0004-0000-0300-00004D000000}"/>
    <hyperlink ref="E100" r:id="rId78" xr:uid="{00000000-0004-0000-0300-00004E000000}"/>
    <hyperlink ref="E104" r:id="rId79" xr:uid="{00000000-0004-0000-0300-00004F000000}"/>
    <hyperlink ref="E105" r:id="rId80" xr:uid="{00000000-0004-0000-0300-000050000000}"/>
    <hyperlink ref="E97" r:id="rId81" xr:uid="{00000000-0004-0000-0300-000051000000}"/>
    <hyperlink ref="E111" r:id="rId82" xr:uid="{00000000-0004-0000-0300-000052000000}"/>
    <hyperlink ref="E114" r:id="rId83" xr:uid="{00000000-0004-0000-0300-000053000000}"/>
    <hyperlink ref="E115" r:id="rId84" xr:uid="{00000000-0004-0000-0300-000054000000}"/>
    <hyperlink ref="E116" r:id="rId85" xr:uid="{00000000-0004-0000-0300-000055000000}"/>
    <hyperlink ref="E108" r:id="rId86" xr:uid="{00000000-0004-0000-0300-000056000000}"/>
    <hyperlink ref="E110" r:id="rId87" xr:uid="{00000000-0004-0000-0300-000057000000}"/>
    <hyperlink ref="E112" r:id="rId88" xr:uid="{00000000-0004-0000-0300-000058000000}"/>
    <hyperlink ref="E113" r:id="rId89" xr:uid="{00000000-0004-0000-0300-000059000000}"/>
    <hyperlink ref="E117" r:id="rId90" xr:uid="{00000000-0004-0000-0300-00005A000000}"/>
    <hyperlink ref="E118" r:id="rId91" xr:uid="{00000000-0004-0000-0300-00005B000000}"/>
    <hyperlink ref="E119" r:id="rId92" xr:uid="{00000000-0004-0000-0300-00005C000000}"/>
    <hyperlink ref="E120" r:id="rId93" xr:uid="{00000000-0004-0000-0300-00005D000000}"/>
    <hyperlink ref="E109" r:id="rId94" xr:uid="{00000000-0004-0000-0300-00005E000000}"/>
    <hyperlink ref="E126" r:id="rId95" xr:uid="{00000000-0004-0000-0300-00005F000000}"/>
    <hyperlink ref="E142" r:id="rId96" xr:uid="{00000000-0004-0000-0300-000060000000}"/>
    <hyperlink ref="E123" r:id="rId97" xr:uid="{00000000-0004-0000-0300-000061000000}"/>
    <hyperlink ref="E125" r:id="rId98" xr:uid="{00000000-0004-0000-0300-000062000000}"/>
    <hyperlink ref="E128" r:id="rId99" xr:uid="{00000000-0004-0000-0300-000063000000}"/>
    <hyperlink ref="E129" r:id="rId100" xr:uid="{00000000-0004-0000-0300-000064000000}"/>
    <hyperlink ref="E131" r:id="rId101" xr:uid="{00000000-0004-0000-0300-000065000000}"/>
    <hyperlink ref="E132" r:id="rId102" xr:uid="{00000000-0004-0000-0300-000066000000}"/>
    <hyperlink ref="E133" r:id="rId103" xr:uid="{00000000-0004-0000-0300-000067000000}"/>
    <hyperlink ref="E134" r:id="rId104" xr:uid="{00000000-0004-0000-0300-000068000000}"/>
    <hyperlink ref="E135" r:id="rId105" xr:uid="{00000000-0004-0000-0300-000069000000}"/>
    <hyperlink ref="E138" r:id="rId106" xr:uid="{00000000-0004-0000-0300-00006A000000}"/>
    <hyperlink ref="E139" r:id="rId107" xr:uid="{00000000-0004-0000-0300-00006B000000}"/>
    <hyperlink ref="E143" r:id="rId108" xr:uid="{00000000-0004-0000-0300-00006C000000}"/>
    <hyperlink ref="E144" r:id="rId109" xr:uid="{00000000-0004-0000-0300-00006D000000}"/>
    <hyperlink ref="E158" r:id="rId110" xr:uid="{00000000-0004-0000-0300-00006E000000}"/>
    <hyperlink ref="E148" r:id="rId111" xr:uid="{00000000-0004-0000-0300-00006F000000}"/>
    <hyperlink ref="E149" r:id="rId112" xr:uid="{00000000-0004-0000-0300-000070000000}"/>
    <hyperlink ref="E150" r:id="rId113" xr:uid="{00000000-0004-0000-0300-000071000000}"/>
    <hyperlink ref="E151" r:id="rId114" xr:uid="{00000000-0004-0000-0300-000072000000}"/>
    <hyperlink ref="E152" r:id="rId115" xr:uid="{00000000-0004-0000-0300-000073000000}"/>
    <hyperlink ref="E153" r:id="rId116" xr:uid="{00000000-0004-0000-0300-000074000000}"/>
    <hyperlink ref="E155" r:id="rId117" xr:uid="{00000000-0004-0000-0300-000075000000}"/>
    <hyperlink ref="E156" r:id="rId118" xr:uid="{00000000-0004-0000-0300-000076000000}"/>
    <hyperlink ref="E157" r:id="rId119" xr:uid="{00000000-0004-0000-0300-000077000000}"/>
    <hyperlink ref="E147" r:id="rId120" xr:uid="{00000000-0004-0000-0300-000078000000}"/>
    <hyperlink ref="E154" r:id="rId121" xr:uid="{00000000-0004-0000-0300-000079000000}"/>
    <hyperlink ref="E162" r:id="rId122" xr:uid="{00000000-0004-0000-0300-00007A000000}"/>
    <hyperlink ref="E163" r:id="rId123" xr:uid="{00000000-0004-0000-0300-00007B000000}"/>
    <hyperlink ref="E161" r:id="rId124" xr:uid="{00000000-0004-0000-0300-00007C000000}"/>
    <hyperlink ref="E165" r:id="rId125" xr:uid="{00000000-0004-0000-0300-00007D000000}"/>
    <hyperlink ref="E167" r:id="rId126" xr:uid="{00000000-0004-0000-0300-00007E000000}"/>
    <hyperlink ref="E168" r:id="rId127" xr:uid="{00000000-0004-0000-0300-00007F000000}"/>
    <hyperlink ref="E169" r:id="rId128" xr:uid="{00000000-0004-0000-0300-000080000000}"/>
    <hyperlink ref="E170" r:id="rId129" xr:uid="{00000000-0004-0000-0300-000081000000}"/>
    <hyperlink ref="E171" r:id="rId130" xr:uid="{00000000-0004-0000-0300-000082000000}"/>
    <hyperlink ref="E172" r:id="rId131" xr:uid="{00000000-0004-0000-0300-000083000000}"/>
    <hyperlink ref="E80" r:id="rId132" xr:uid="{00000000-0004-0000-0300-000084000000}"/>
    <hyperlink ref="E124" r:id="rId133" xr:uid="{00000000-0004-0000-0300-000085000000}"/>
    <hyperlink ref="E166" r:id="rId134" xr:uid="{00000000-0004-0000-0300-000086000000}"/>
    <hyperlink ref="E47" location="ExchangeTestPlan!A1" display="ExchangeTestPlan!A1" xr:uid="{00000000-0004-0000-0300-000087000000}"/>
  </hyperlinks>
  <pageMargins left="0.25" right="0.25" top="0.5" bottom="0.5" header="0.3" footer="0.3"/>
  <pageSetup scale="28" fitToHeight="0" orientation="landscape" r:id="rId135"/>
  <headerFooter>
    <oddFooter>Page &amp;P of &amp;N</oddFooter>
  </headerFooter>
  <drawing r:id="rId13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pageSetUpPr fitToPage="1"/>
  </sheetPr>
  <dimension ref="A1:P63"/>
  <sheetViews>
    <sheetView tabSelected="1" zoomScale="75" zoomScaleNormal="75" workbookViewId="0">
      <pane ySplit="3" topLeftCell="A4" activePane="bottomLeft" state="frozen"/>
      <selection pane="bottomLeft" activeCell="J6" sqref="J6"/>
    </sheetView>
  </sheetViews>
  <sheetFormatPr defaultColWidth="20" defaultRowHeight="15.75" x14ac:dyDescent="0.25"/>
  <cols>
    <col min="1" max="1" width="0" style="13" hidden="1" customWidth="1"/>
    <col min="2" max="2" width="18.7109375" style="17" customWidth="1"/>
    <col min="3" max="3" width="71.42578125" style="17" customWidth="1"/>
    <col min="4" max="4" width="170.7109375" style="30" customWidth="1"/>
    <col min="5" max="5" width="15.7109375" style="22" customWidth="1"/>
    <col min="6" max="6" width="38.5703125" style="21" customWidth="1"/>
    <col min="7" max="7" width="16.7109375" style="23" customWidth="1"/>
    <col min="8" max="8" width="33.5703125" style="19" customWidth="1"/>
    <col min="9" max="12" width="17.28515625" style="20" customWidth="1"/>
    <col min="13" max="13" width="20.28515625" style="17" customWidth="1"/>
    <col min="14" max="14" width="68" style="20" customWidth="1"/>
    <col min="15" max="15" width="11.7109375" style="13" hidden="1" customWidth="1"/>
    <col min="16" max="16" width="14.28515625" style="16" hidden="1" customWidth="1"/>
    <col min="17" max="16384" width="20" style="13"/>
  </cols>
  <sheetData>
    <row r="1" spans="1:16" ht="68.849999999999994" customHeight="1" x14ac:dyDescent="0.25">
      <c r="A1" s="150" t="s">
        <v>308</v>
      </c>
      <c r="B1" s="174" t="str">
        <f>CustomerName&amp;" Microsoft 365 Onboarding Technical Checklist - SharePoint Online and OneDrive For Business"</f>
        <v xml:space="preserve"> Microsoft 365 Onboarding Technical Checklist - SharePoint Online and OneDrive For Business</v>
      </c>
      <c r="C1" s="171"/>
      <c r="D1" s="171"/>
      <c r="E1" s="171"/>
      <c r="F1" s="171"/>
      <c r="G1" s="171"/>
      <c r="H1" s="171"/>
      <c r="I1" s="76"/>
      <c r="J1" s="76"/>
      <c r="K1" s="76"/>
      <c r="L1" s="76"/>
      <c r="M1" s="76"/>
      <c r="N1" s="77"/>
    </row>
    <row r="2" spans="1:16" ht="40.5" x14ac:dyDescent="0.25">
      <c r="A2" s="147"/>
      <c r="B2" s="165" t="str">
        <f ca="1">IF(NOW()&gt;Expiration_Date,Guidance_Expiration&amp;" "&amp;TEXT(Expiration_Date,"MMM DD, YYYY"),"")</f>
        <v/>
      </c>
      <c r="C2" s="166"/>
      <c r="D2" s="166"/>
      <c r="E2" s="166"/>
      <c r="F2" s="166"/>
      <c r="G2" s="166"/>
      <c r="H2" s="166"/>
      <c r="I2" s="76"/>
      <c r="J2" s="76"/>
      <c r="K2" s="76"/>
      <c r="L2" s="76"/>
      <c r="M2" s="76"/>
      <c r="N2" s="77"/>
    </row>
    <row r="3" spans="1:16" s="14" customFormat="1" ht="34.5" x14ac:dyDescent="0.3">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25">
      <c r="A4" s="150"/>
      <c r="B4" s="83" t="s">
        <v>1213</v>
      </c>
      <c r="C4" s="107" t="s">
        <v>28</v>
      </c>
      <c r="D4" s="85"/>
      <c r="E4" s="110"/>
      <c r="F4" s="89"/>
      <c r="G4" s="86"/>
      <c r="H4" s="87"/>
      <c r="I4" s="113" t="str">
        <f>IF(AND(COUNTIF(I5:I7,"Complete")&gt;=1,COUNTIF(I5:I7,"In Progress")=0,COUNTIF(I5:I7,"Not Started")=0),"Complete",IF(OR(COUNTIF(I5:I7,"In Progress")&gt;=1,COUNTIF(I5:I7,"Complete")&gt;=1),"In Progress",IF(COUNTIF(I5:I7,"Not Started")&gt;=1,"Not Started",IF(COUNTIF(I5:I7,"Complete")&gt;=1,"Complete","Info Only"))))</f>
        <v>Not Started</v>
      </c>
      <c r="J4" s="113"/>
      <c r="K4" s="113"/>
      <c r="L4" s="113"/>
      <c r="M4" s="88"/>
      <c r="N4" s="89"/>
      <c r="O4" s="16" t="b">
        <f>Deploy_SPO=IsNoDeploy</f>
        <v>0</v>
      </c>
      <c r="P4" s="16"/>
    </row>
    <row r="5" spans="1:16" s="16" customFormat="1" ht="20.25" x14ac:dyDescent="0.25">
      <c r="A5" s="150"/>
      <c r="B5" s="173" t="s">
        <v>1214</v>
      </c>
      <c r="C5" s="173"/>
      <c r="D5" s="173"/>
      <c r="E5" s="173"/>
      <c r="F5" s="173"/>
      <c r="G5" s="173"/>
      <c r="H5" s="173"/>
      <c r="I5" s="173"/>
      <c r="J5" s="173"/>
      <c r="K5" s="173"/>
      <c r="L5" s="173"/>
      <c r="M5" s="173"/>
      <c r="N5" s="173"/>
      <c r="O5" s="16" t="b">
        <f>Deploy_SPO=IsNoDeploy</f>
        <v>0</v>
      </c>
    </row>
    <row r="6" spans="1:16" s="29" customFormat="1" ht="64.5" customHeight="1" x14ac:dyDescent="0.25">
      <c r="A6" s="150"/>
      <c r="B6" s="78" t="s">
        <v>1215</v>
      </c>
      <c r="C6" s="51" t="s">
        <v>1216</v>
      </c>
      <c r="D6" s="52" t="s">
        <v>1217</v>
      </c>
      <c r="E6" s="79" t="s">
        <v>447</v>
      </c>
      <c r="F6" s="78" t="s">
        <v>586</v>
      </c>
      <c r="G6" s="80" t="s">
        <v>441</v>
      </c>
      <c r="H6" s="108" t="s">
        <v>1218</v>
      </c>
      <c r="I6" s="78" t="s">
        <v>443</v>
      </c>
      <c r="J6" s="78"/>
      <c r="K6" s="78"/>
      <c r="L6" s="78"/>
      <c r="M6" s="78"/>
      <c r="N6" s="114"/>
      <c r="O6" s="16" t="b">
        <f>Deploy_SPO=IsNoDeploy</f>
        <v>0</v>
      </c>
      <c r="P6" s="16"/>
    </row>
    <row r="7" spans="1:16" s="29" customFormat="1" ht="36.75" customHeight="1" x14ac:dyDescent="0.25">
      <c r="A7" s="150"/>
      <c r="B7" s="78" t="s">
        <v>1219</v>
      </c>
      <c r="C7" s="51" t="s">
        <v>1220</v>
      </c>
      <c r="D7" s="52" t="s">
        <v>1221</v>
      </c>
      <c r="E7" s="79" t="s">
        <v>447</v>
      </c>
      <c r="F7" s="78" t="s">
        <v>586</v>
      </c>
      <c r="G7" s="80" t="s">
        <v>441</v>
      </c>
      <c r="H7" s="108" t="s">
        <v>1218</v>
      </c>
      <c r="I7" s="78" t="s">
        <v>443</v>
      </c>
      <c r="J7" s="78"/>
      <c r="K7" s="78"/>
      <c r="L7" s="78"/>
      <c r="M7" s="78"/>
      <c r="N7" s="114"/>
      <c r="O7" s="16" t="b">
        <f>Deploy_SPO=IsNoDeploy</f>
        <v>0</v>
      </c>
      <c r="P7" s="16"/>
    </row>
    <row r="8" spans="1:16" s="15" customFormat="1" ht="48" customHeight="1" x14ac:dyDescent="0.25">
      <c r="A8" s="150"/>
      <c r="B8" s="100" t="s">
        <v>1222</v>
      </c>
      <c r="C8" s="112" t="s">
        <v>1223</v>
      </c>
      <c r="D8" s="102"/>
      <c r="E8" s="111"/>
      <c r="F8" s="106"/>
      <c r="G8" s="103"/>
      <c r="H8" s="104"/>
      <c r="I8" s="115" t="str">
        <f>IF(AND(COUNTIF(I10:I17,"Complete")&gt;=1,COUNTIF(I10:I17,"In Progress")=0,COUNTIF(I10:I17,"Not Started")=0),"Complete",IF(OR(COUNTIF(I10:I17,"In Progress")&gt;=1,COUNTIF(I10:I17,"Complete")&gt;=1),"In Progress",IF(COUNTIF(I10:I17,"Not Started")&gt;=1,"Not Started",IF(COUNTIF(I10:I17,"Complete")&gt;=1,"Complete","Info Only"))))</f>
        <v>Not Started</v>
      </c>
      <c r="J8" s="115"/>
      <c r="K8" s="115"/>
      <c r="L8" s="115"/>
      <c r="M8" s="105"/>
      <c r="N8" s="106"/>
      <c r="O8" s="16" t="b">
        <f t="shared" ref="O8:O17" si="0">OR(Deploy_SPO=IsNoDeploy,Need_SPHS&lt;&gt;IsYes)</f>
        <v>1</v>
      </c>
      <c r="P8" s="16" t="b">
        <f>OR(AND(Deploy_Teams=IsNoDeploy,Deploy_SPO=IsNoDeploy),Need_SPHS&lt;&gt;IsYes)</f>
        <v>1</v>
      </c>
    </row>
    <row r="9" spans="1:16" s="16" customFormat="1" ht="20.25" x14ac:dyDescent="0.25">
      <c r="A9" s="150"/>
      <c r="B9" s="172" t="s">
        <v>1224</v>
      </c>
      <c r="C9" s="172"/>
      <c r="D9" s="172"/>
      <c r="E9" s="172"/>
      <c r="F9" s="172"/>
      <c r="G9" s="172"/>
      <c r="H9" s="172"/>
      <c r="I9" s="172"/>
      <c r="J9" s="172"/>
      <c r="K9" s="172"/>
      <c r="L9" s="172"/>
      <c r="M9" s="172"/>
      <c r="N9" s="172"/>
      <c r="O9" s="16" t="b">
        <f t="shared" si="0"/>
        <v>1</v>
      </c>
    </row>
    <row r="10" spans="1:16" s="29" customFormat="1" ht="29.25" customHeight="1" x14ac:dyDescent="0.25">
      <c r="A10" s="150"/>
      <c r="B10" s="78" t="s">
        <v>1225</v>
      </c>
      <c r="C10" s="51" t="s">
        <v>1226</v>
      </c>
      <c r="D10" s="52"/>
      <c r="E10" s="79"/>
      <c r="F10" s="78" t="s">
        <v>1228</v>
      </c>
      <c r="G10" s="80" t="s">
        <v>559</v>
      </c>
      <c r="H10" s="108" t="s">
        <v>1227</v>
      </c>
      <c r="I10" s="78" t="s">
        <v>443</v>
      </c>
      <c r="J10" s="78"/>
      <c r="K10" s="78"/>
      <c r="L10" s="78"/>
      <c r="M10" s="78"/>
      <c r="N10" s="114"/>
      <c r="O10" s="16" t="b">
        <f t="shared" si="0"/>
        <v>1</v>
      </c>
      <c r="P10" s="16"/>
    </row>
    <row r="11" spans="1:16" s="29" customFormat="1" ht="88.5" customHeight="1" x14ac:dyDescent="0.25">
      <c r="A11" s="150"/>
      <c r="B11" s="78" t="s">
        <v>1229</v>
      </c>
      <c r="C11" s="51" t="s">
        <v>1230</v>
      </c>
      <c r="D11" s="52" t="s">
        <v>1231</v>
      </c>
      <c r="E11" s="79" t="s">
        <v>447</v>
      </c>
      <c r="F11" s="78"/>
      <c r="G11" s="80" t="s">
        <v>448</v>
      </c>
      <c r="H11" s="108" t="s">
        <v>1218</v>
      </c>
      <c r="I11" s="78" t="s">
        <v>449</v>
      </c>
      <c r="J11" s="78"/>
      <c r="K11" s="78"/>
      <c r="L11" s="78"/>
      <c r="M11" s="78"/>
      <c r="N11" s="114"/>
      <c r="O11" s="16" t="b">
        <f t="shared" si="0"/>
        <v>1</v>
      </c>
      <c r="P11" s="16"/>
    </row>
    <row r="12" spans="1:16" s="29" customFormat="1" ht="172.5" x14ac:dyDescent="0.25">
      <c r="A12" s="150"/>
      <c r="B12" s="78" t="s">
        <v>1232</v>
      </c>
      <c r="C12" s="51" t="s">
        <v>1233</v>
      </c>
      <c r="D12" s="52" t="s">
        <v>1234</v>
      </c>
      <c r="E12" s="79" t="s">
        <v>447</v>
      </c>
      <c r="F12" s="78"/>
      <c r="G12" s="80" t="s">
        <v>559</v>
      </c>
      <c r="H12" s="108" t="s">
        <v>1218</v>
      </c>
      <c r="I12" s="78" t="s">
        <v>443</v>
      </c>
      <c r="J12" s="78"/>
      <c r="K12" s="78"/>
      <c r="L12" s="78"/>
      <c r="M12" s="78"/>
      <c r="N12" s="114"/>
      <c r="O12" s="16" t="b">
        <f t="shared" si="0"/>
        <v>1</v>
      </c>
      <c r="P12" s="16"/>
    </row>
    <row r="13" spans="1:16" s="29" customFormat="1" ht="33.75" customHeight="1" x14ac:dyDescent="0.25">
      <c r="A13" s="150"/>
      <c r="B13" s="78" t="s">
        <v>1235</v>
      </c>
      <c r="C13" s="51" t="s">
        <v>1236</v>
      </c>
      <c r="D13" s="52"/>
      <c r="E13" s="79" t="s">
        <v>447</v>
      </c>
      <c r="F13" s="78"/>
      <c r="G13" s="80" t="s">
        <v>559</v>
      </c>
      <c r="H13" s="108" t="s">
        <v>1218</v>
      </c>
      <c r="I13" s="78" t="s">
        <v>443</v>
      </c>
      <c r="J13" s="78"/>
      <c r="K13" s="78"/>
      <c r="L13" s="78"/>
      <c r="M13" s="78"/>
      <c r="N13" s="114"/>
      <c r="O13" s="16" t="b">
        <f t="shared" si="0"/>
        <v>1</v>
      </c>
      <c r="P13" s="16"/>
    </row>
    <row r="14" spans="1:16" s="29" customFormat="1" ht="34.5" x14ac:dyDescent="0.25">
      <c r="A14" s="150"/>
      <c r="B14" s="78" t="s">
        <v>1235</v>
      </c>
      <c r="C14" s="51" t="s">
        <v>1237</v>
      </c>
      <c r="D14" s="52"/>
      <c r="E14" s="79" t="s">
        <v>447</v>
      </c>
      <c r="F14" s="78"/>
      <c r="G14" s="80" t="s">
        <v>559</v>
      </c>
      <c r="H14" s="108" t="s">
        <v>1218</v>
      </c>
      <c r="I14" s="78" t="s">
        <v>443</v>
      </c>
      <c r="J14" s="78"/>
      <c r="K14" s="78"/>
      <c r="L14" s="78"/>
      <c r="M14" s="78"/>
      <c r="N14" s="114"/>
      <c r="O14" s="16" t="b">
        <f t="shared" si="0"/>
        <v>1</v>
      </c>
      <c r="P14" s="16"/>
    </row>
    <row r="15" spans="1:16" s="29" customFormat="1" ht="52.5" customHeight="1" x14ac:dyDescent="0.25">
      <c r="A15" s="150"/>
      <c r="B15" s="78" t="s">
        <v>1238</v>
      </c>
      <c r="C15" s="51" t="s">
        <v>1239</v>
      </c>
      <c r="D15" s="52" t="s">
        <v>1240</v>
      </c>
      <c r="E15" s="79" t="s">
        <v>447</v>
      </c>
      <c r="F15" s="78"/>
      <c r="G15" s="80" t="s">
        <v>559</v>
      </c>
      <c r="H15" s="108" t="s">
        <v>1218</v>
      </c>
      <c r="I15" s="78" t="s">
        <v>443</v>
      </c>
      <c r="J15" s="78"/>
      <c r="K15" s="78"/>
      <c r="L15" s="78"/>
      <c r="M15" s="78"/>
      <c r="N15" s="114"/>
      <c r="O15" s="16" t="b">
        <f t="shared" si="0"/>
        <v>1</v>
      </c>
      <c r="P15" s="16"/>
    </row>
    <row r="16" spans="1:16" s="29" customFormat="1" ht="47.25" customHeight="1" x14ac:dyDescent="0.25">
      <c r="A16" s="150"/>
      <c r="B16" s="78" t="s">
        <v>1241</v>
      </c>
      <c r="C16" s="51" t="s">
        <v>1242</v>
      </c>
      <c r="D16" s="52" t="s">
        <v>1243</v>
      </c>
      <c r="E16" s="79" t="s">
        <v>447</v>
      </c>
      <c r="F16" s="78"/>
      <c r="G16" s="80" t="s">
        <v>559</v>
      </c>
      <c r="H16" s="108" t="s">
        <v>1218</v>
      </c>
      <c r="I16" s="78" t="s">
        <v>443</v>
      </c>
      <c r="J16" s="78"/>
      <c r="K16" s="78"/>
      <c r="L16" s="78"/>
      <c r="M16" s="78"/>
      <c r="N16" s="114"/>
      <c r="O16" s="16" t="b">
        <f t="shared" si="0"/>
        <v>1</v>
      </c>
      <c r="P16" s="16"/>
    </row>
    <row r="17" spans="1:16" s="29" customFormat="1" ht="36.75" customHeight="1" x14ac:dyDescent="0.25">
      <c r="A17" s="150"/>
      <c r="B17" s="78" t="s">
        <v>1244</v>
      </c>
      <c r="C17" s="51" t="s">
        <v>1245</v>
      </c>
      <c r="D17" s="52" t="s">
        <v>1246</v>
      </c>
      <c r="E17" s="79" t="s">
        <v>447</v>
      </c>
      <c r="F17" s="78" t="s">
        <v>1247</v>
      </c>
      <c r="G17" s="80" t="s">
        <v>559</v>
      </c>
      <c r="H17" s="108" t="s">
        <v>1218</v>
      </c>
      <c r="I17" s="78" t="s">
        <v>443</v>
      </c>
      <c r="J17" s="78"/>
      <c r="K17" s="78"/>
      <c r="L17" s="78"/>
      <c r="M17" s="78"/>
      <c r="N17" s="114"/>
      <c r="O17" s="16" t="b">
        <f t="shared" si="0"/>
        <v>1</v>
      </c>
      <c r="P17" s="16"/>
    </row>
    <row r="18" spans="1:16" s="15" customFormat="1" ht="48" customHeight="1" x14ac:dyDescent="0.25">
      <c r="A18" s="150"/>
      <c r="B18" s="100" t="s">
        <v>1248</v>
      </c>
      <c r="C18" s="112" t="s">
        <v>1249</v>
      </c>
      <c r="D18" s="102"/>
      <c r="E18" s="111"/>
      <c r="F18" s="106"/>
      <c r="G18" s="103"/>
      <c r="H18" s="104"/>
      <c r="I18" s="115" t="str">
        <f>IF(AND(COUNTIF(I20:I29,"Complete")&gt;=1,COUNTIF(I20:I29,"In Progress")=0,COUNTIF(I20:I29,"Not Started")=0),"Complete",IF(OR(COUNTIF(I20:I29,"In Progress")&gt;=1,COUNTIF(I20:I29,"Complete")&gt;=1),"In Progress",IF(COUNTIF(I20:I29,"Not Started")&gt;=1,"Not Started",IF(COUNTIF(I20:I29,"Complete")&gt;=1,"Complete","Info Only"))))</f>
        <v>Not Started</v>
      </c>
      <c r="J18" s="115"/>
      <c r="K18" s="115"/>
      <c r="L18" s="115"/>
      <c r="M18" s="105"/>
      <c r="N18" s="106"/>
      <c r="O18" s="16" t="b">
        <f t="shared" ref="O18:O29" si="1">OR(Deploy_SPO=IsNoDeploy,ODfB_FSMig&lt;&gt;IsYes)</f>
        <v>1</v>
      </c>
      <c r="P18" s="16"/>
    </row>
    <row r="19" spans="1:16" s="16" customFormat="1" ht="20.25" x14ac:dyDescent="0.25">
      <c r="A19" s="150"/>
      <c r="B19" s="172" t="s">
        <v>1250</v>
      </c>
      <c r="C19" s="172"/>
      <c r="D19" s="172"/>
      <c r="E19" s="172"/>
      <c r="F19" s="172"/>
      <c r="G19" s="172"/>
      <c r="H19" s="172"/>
      <c r="I19" s="172"/>
      <c r="J19" s="172"/>
      <c r="K19" s="172"/>
      <c r="L19" s="172"/>
      <c r="M19" s="172"/>
      <c r="N19" s="172"/>
      <c r="O19" s="16" t="b">
        <f t="shared" si="1"/>
        <v>1</v>
      </c>
    </row>
    <row r="20" spans="1:16" ht="34.5" x14ac:dyDescent="0.25">
      <c r="A20" s="150"/>
      <c r="B20" s="78" t="s">
        <v>1251</v>
      </c>
      <c r="C20" s="51" t="s">
        <v>1252</v>
      </c>
      <c r="D20" s="52" t="s">
        <v>1253</v>
      </c>
      <c r="E20" s="79"/>
      <c r="F20" s="78" t="s">
        <v>586</v>
      </c>
      <c r="G20" s="80" t="s">
        <v>441</v>
      </c>
      <c r="H20" s="108" t="s">
        <v>1254</v>
      </c>
      <c r="I20" s="78" t="s">
        <v>443</v>
      </c>
      <c r="J20" s="78"/>
      <c r="K20" s="78"/>
      <c r="L20" s="78"/>
      <c r="M20" s="78"/>
      <c r="N20" s="114"/>
      <c r="O20" s="16" t="b">
        <f t="shared" si="1"/>
        <v>1</v>
      </c>
    </row>
    <row r="21" spans="1:16" ht="34.5" x14ac:dyDescent="0.25">
      <c r="A21" s="150"/>
      <c r="B21" s="78" t="s">
        <v>1255</v>
      </c>
      <c r="C21" s="51" t="s">
        <v>1256</v>
      </c>
      <c r="D21" s="52" t="s">
        <v>1257</v>
      </c>
      <c r="E21" s="79"/>
      <c r="F21" s="78" t="s">
        <v>586</v>
      </c>
      <c r="G21" s="80" t="s">
        <v>441</v>
      </c>
      <c r="H21" s="108" t="s">
        <v>1254</v>
      </c>
      <c r="I21" s="78" t="s">
        <v>443</v>
      </c>
      <c r="J21" s="78"/>
      <c r="K21" s="78"/>
      <c r="L21" s="78"/>
      <c r="M21" s="78"/>
      <c r="N21" s="114"/>
      <c r="O21" s="16" t="b">
        <f t="shared" si="1"/>
        <v>1</v>
      </c>
    </row>
    <row r="22" spans="1:16" ht="34.5" x14ac:dyDescent="0.25">
      <c r="A22" s="150"/>
      <c r="B22" s="78" t="s">
        <v>1258</v>
      </c>
      <c r="C22" s="51" t="s">
        <v>1259</v>
      </c>
      <c r="D22" s="52" t="s">
        <v>1260</v>
      </c>
      <c r="E22" s="79"/>
      <c r="F22" s="78" t="s">
        <v>586</v>
      </c>
      <c r="G22" s="80" t="s">
        <v>441</v>
      </c>
      <c r="H22" s="108" t="s">
        <v>1254</v>
      </c>
      <c r="I22" s="78" t="s">
        <v>443</v>
      </c>
      <c r="J22" s="78"/>
      <c r="K22" s="78"/>
      <c r="L22" s="78"/>
      <c r="M22" s="78"/>
      <c r="N22" s="114"/>
      <c r="O22" s="16" t="b">
        <f t="shared" si="1"/>
        <v>1</v>
      </c>
    </row>
    <row r="23" spans="1:16" ht="34.5" x14ac:dyDescent="0.25">
      <c r="A23" s="150"/>
      <c r="B23" s="78" t="s">
        <v>1261</v>
      </c>
      <c r="C23" s="51" t="s">
        <v>1262</v>
      </c>
      <c r="D23" s="52" t="s">
        <v>1263</v>
      </c>
      <c r="E23" s="79"/>
      <c r="F23" s="78" t="s">
        <v>586</v>
      </c>
      <c r="G23" s="80" t="s">
        <v>441</v>
      </c>
      <c r="H23" s="108" t="s">
        <v>616</v>
      </c>
      <c r="I23" s="78" t="s">
        <v>443</v>
      </c>
      <c r="J23" s="78"/>
      <c r="K23" s="78"/>
      <c r="L23" s="78"/>
      <c r="M23" s="78"/>
      <c r="N23" s="114"/>
      <c r="O23" s="16" t="b">
        <f t="shared" si="1"/>
        <v>1</v>
      </c>
    </row>
    <row r="24" spans="1:16" ht="34.5" x14ac:dyDescent="0.25">
      <c r="A24" s="150"/>
      <c r="B24" s="78" t="s">
        <v>1264</v>
      </c>
      <c r="C24" s="51" t="s">
        <v>1265</v>
      </c>
      <c r="D24" s="52" t="s">
        <v>1266</v>
      </c>
      <c r="E24" s="79"/>
      <c r="F24" s="78" t="s">
        <v>586</v>
      </c>
      <c r="G24" s="80" t="s">
        <v>441</v>
      </c>
      <c r="H24" s="108" t="s">
        <v>1267</v>
      </c>
      <c r="I24" s="78" t="s">
        <v>443</v>
      </c>
      <c r="J24" s="78"/>
      <c r="K24" s="78"/>
      <c r="L24" s="78"/>
      <c r="M24" s="78"/>
      <c r="N24" s="114"/>
      <c r="O24" s="16" t="b">
        <f t="shared" si="1"/>
        <v>1</v>
      </c>
    </row>
    <row r="25" spans="1:16" s="29" customFormat="1" ht="69" x14ac:dyDescent="0.25">
      <c r="A25" s="150"/>
      <c r="B25" s="78" t="s">
        <v>1268</v>
      </c>
      <c r="C25" s="51" t="s">
        <v>1269</v>
      </c>
      <c r="D25" s="52" t="s">
        <v>1270</v>
      </c>
      <c r="E25" s="79"/>
      <c r="F25" s="78" t="s">
        <v>586</v>
      </c>
      <c r="G25" s="80" t="s">
        <v>441</v>
      </c>
      <c r="H25" s="108" t="s">
        <v>1218</v>
      </c>
      <c r="I25" s="78" t="s">
        <v>443</v>
      </c>
      <c r="J25" s="78"/>
      <c r="K25" s="78"/>
      <c r="L25" s="78"/>
      <c r="M25" s="78"/>
      <c r="N25" s="114"/>
      <c r="O25" s="16" t="b">
        <f t="shared" si="1"/>
        <v>1</v>
      </c>
      <c r="P25" s="16"/>
    </row>
    <row r="26" spans="1:16" ht="39.75" customHeight="1" x14ac:dyDescent="0.25">
      <c r="A26" s="150"/>
      <c r="B26" s="78" t="s">
        <v>1271</v>
      </c>
      <c r="C26" s="51" t="s">
        <v>1272</v>
      </c>
      <c r="D26" s="52" t="s">
        <v>453</v>
      </c>
      <c r="E26" s="79" t="s">
        <v>447</v>
      </c>
      <c r="F26" s="78" t="s">
        <v>586</v>
      </c>
      <c r="G26" s="80" t="s">
        <v>441</v>
      </c>
      <c r="H26" s="108" t="s">
        <v>1254</v>
      </c>
      <c r="I26" s="78" t="s">
        <v>443</v>
      </c>
      <c r="J26" s="78"/>
      <c r="K26" s="78"/>
      <c r="L26" s="78"/>
      <c r="M26" s="78"/>
      <c r="N26" s="114"/>
      <c r="O26" s="16" t="b">
        <f t="shared" si="1"/>
        <v>1</v>
      </c>
    </row>
    <row r="27" spans="1:16" ht="155.25" x14ac:dyDescent="0.25">
      <c r="A27" s="150"/>
      <c r="B27" s="78" t="s">
        <v>1273</v>
      </c>
      <c r="C27" s="51" t="s">
        <v>1274</v>
      </c>
      <c r="D27" s="52" t="s">
        <v>1275</v>
      </c>
      <c r="E27" s="79" t="s">
        <v>447</v>
      </c>
      <c r="F27" s="78" t="s">
        <v>586</v>
      </c>
      <c r="G27" s="80" t="s">
        <v>441</v>
      </c>
      <c r="H27" s="108" t="s">
        <v>624</v>
      </c>
      <c r="I27" s="78" t="s">
        <v>443</v>
      </c>
      <c r="J27" s="78"/>
      <c r="K27" s="78"/>
      <c r="L27" s="78"/>
      <c r="M27" s="78"/>
      <c r="N27" s="114"/>
      <c r="O27" s="16" t="b">
        <f t="shared" si="1"/>
        <v>1</v>
      </c>
    </row>
    <row r="28" spans="1:16" s="31" customFormat="1" ht="51.75" x14ac:dyDescent="0.25">
      <c r="A28" s="150"/>
      <c r="B28" s="78" t="s">
        <v>1276</v>
      </c>
      <c r="C28" s="51" t="s">
        <v>1277</v>
      </c>
      <c r="D28" s="52" t="s">
        <v>1278</v>
      </c>
      <c r="E28" s="79" t="s">
        <v>447</v>
      </c>
      <c r="F28" s="78" t="s">
        <v>586</v>
      </c>
      <c r="G28" s="80" t="s">
        <v>441</v>
      </c>
      <c r="H28" s="108" t="s">
        <v>1218</v>
      </c>
      <c r="I28" s="78" t="s">
        <v>443</v>
      </c>
      <c r="J28" s="78"/>
      <c r="K28" s="78"/>
      <c r="L28" s="78"/>
      <c r="M28" s="78"/>
      <c r="N28" s="114"/>
      <c r="O28" s="16" t="b">
        <f t="shared" si="1"/>
        <v>1</v>
      </c>
      <c r="P28" s="16"/>
    </row>
    <row r="29" spans="1:16" s="32" customFormat="1" ht="45.75" customHeight="1" x14ac:dyDescent="0.25">
      <c r="A29" s="150"/>
      <c r="B29" s="78" t="s">
        <v>1279</v>
      </c>
      <c r="C29" s="51" t="s">
        <v>1280</v>
      </c>
      <c r="D29" s="52" t="s">
        <v>1281</v>
      </c>
      <c r="E29" s="79"/>
      <c r="F29" s="78" t="s">
        <v>586</v>
      </c>
      <c r="G29" s="80" t="s">
        <v>441</v>
      </c>
      <c r="H29" s="108" t="s">
        <v>1254</v>
      </c>
      <c r="I29" s="78" t="s">
        <v>443</v>
      </c>
      <c r="J29" s="78"/>
      <c r="K29" s="78"/>
      <c r="L29" s="78"/>
      <c r="M29" s="78"/>
      <c r="N29" s="114"/>
      <c r="O29" s="16" t="b">
        <f t="shared" si="1"/>
        <v>1</v>
      </c>
      <c r="P29" s="16"/>
    </row>
    <row r="30" spans="1:16" s="15" customFormat="1" ht="48" customHeight="1" x14ac:dyDescent="0.25">
      <c r="A30" s="150"/>
      <c r="B30" s="100" t="s">
        <v>1282</v>
      </c>
      <c r="C30" s="112" t="s">
        <v>1283</v>
      </c>
      <c r="D30" s="102"/>
      <c r="E30" s="111"/>
      <c r="F30" s="106"/>
      <c r="G30" s="103"/>
      <c r="H30" s="104"/>
      <c r="I30" s="153" t="str">
        <f>IF(AND(COUNTIF(I32:I39,"Complete")&gt;=1,COUNTIF(I32:I39,"In Progress")=0,COUNTIF(I32:I39,"Not Started")=0),"Complete",IF(OR(COUNTIF(I32:I39,"In Progress")&gt;=1,COUNTIF(I32:I39,"Complete")&gt;=1),"In Progress",IF(COUNTIF(I32:I39,"Not Started")&gt;=1,"Not Started",IF(COUNTIF(I32:I39,"Complete")&gt;=1,"Complete","Info Only"))))</f>
        <v>Not Started</v>
      </c>
      <c r="J30" s="153"/>
      <c r="K30" s="153"/>
      <c r="L30" s="153"/>
      <c r="M30" s="105"/>
      <c r="N30" s="106"/>
      <c r="O30" s="16" t="b">
        <f t="shared" ref="O30:O39" si="2">OR(Deploy_ODFB=IsNoDeploy,ODfB_GDriveMig&lt;&gt;IsYes)</f>
        <v>1</v>
      </c>
      <c r="P30" s="16"/>
    </row>
    <row r="31" spans="1:16" s="16" customFormat="1" ht="20.25" x14ac:dyDescent="0.25">
      <c r="A31" s="150"/>
      <c r="B31" s="172" t="s">
        <v>1284</v>
      </c>
      <c r="C31" s="172"/>
      <c r="D31" s="172"/>
      <c r="E31" s="172"/>
      <c r="F31" s="172"/>
      <c r="G31" s="172"/>
      <c r="H31" s="172"/>
      <c r="I31" s="172"/>
      <c r="J31" s="172"/>
      <c r="K31" s="172"/>
      <c r="L31" s="172"/>
      <c r="M31" s="172"/>
      <c r="N31" s="172"/>
      <c r="O31" s="16" t="b">
        <f t="shared" si="2"/>
        <v>1</v>
      </c>
    </row>
    <row r="32" spans="1:16" ht="34.5" x14ac:dyDescent="0.25">
      <c r="A32" s="150"/>
      <c r="B32" s="78" t="s">
        <v>1285</v>
      </c>
      <c r="C32" s="51" t="s">
        <v>1286</v>
      </c>
      <c r="D32" s="52" t="s">
        <v>1287</v>
      </c>
      <c r="E32" s="79"/>
      <c r="F32" s="78" t="s">
        <v>586</v>
      </c>
      <c r="G32" s="80" t="s">
        <v>441</v>
      </c>
      <c r="H32" s="108" t="s">
        <v>1254</v>
      </c>
      <c r="I32" s="78" t="s">
        <v>443</v>
      </c>
      <c r="J32" s="78"/>
      <c r="K32" s="78"/>
      <c r="L32" s="78"/>
      <c r="M32" s="78"/>
      <c r="N32" s="114"/>
      <c r="O32" s="16" t="b">
        <f t="shared" si="2"/>
        <v>1</v>
      </c>
    </row>
    <row r="33" spans="1:16" ht="34.5" x14ac:dyDescent="0.25">
      <c r="A33" s="150"/>
      <c r="B33" s="78" t="s">
        <v>1288</v>
      </c>
      <c r="C33" s="51" t="s">
        <v>1289</v>
      </c>
      <c r="D33" s="52" t="s">
        <v>1290</v>
      </c>
      <c r="E33" s="79"/>
      <c r="F33" s="78" t="s">
        <v>586</v>
      </c>
      <c r="G33" s="80" t="s">
        <v>441</v>
      </c>
      <c r="H33" s="108" t="s">
        <v>1291</v>
      </c>
      <c r="I33" s="78" t="s">
        <v>443</v>
      </c>
      <c r="J33" s="78"/>
      <c r="K33" s="78"/>
      <c r="L33" s="78"/>
      <c r="M33" s="78"/>
      <c r="N33" s="114"/>
      <c r="O33" s="16" t="b">
        <f t="shared" si="2"/>
        <v>1</v>
      </c>
    </row>
    <row r="34" spans="1:16" ht="34.5" x14ac:dyDescent="0.25">
      <c r="A34" s="150"/>
      <c r="B34" s="78" t="s">
        <v>1292</v>
      </c>
      <c r="C34" s="51" t="s">
        <v>1293</v>
      </c>
      <c r="D34" s="52" t="s">
        <v>1294</v>
      </c>
      <c r="E34" s="79" t="s">
        <v>447</v>
      </c>
      <c r="F34" s="78" t="s">
        <v>586</v>
      </c>
      <c r="G34" s="80" t="s">
        <v>441</v>
      </c>
      <c r="H34" s="108" t="s">
        <v>1291</v>
      </c>
      <c r="I34" s="78" t="s">
        <v>443</v>
      </c>
      <c r="J34" s="78"/>
      <c r="K34" s="78"/>
      <c r="L34" s="78"/>
      <c r="M34" s="78"/>
      <c r="N34" s="114"/>
      <c r="O34" s="16" t="b">
        <f t="shared" si="2"/>
        <v>1</v>
      </c>
    </row>
    <row r="35" spans="1:16" ht="41.25" customHeight="1" x14ac:dyDescent="0.25">
      <c r="A35" s="150"/>
      <c r="B35" s="78" t="s">
        <v>1295</v>
      </c>
      <c r="C35" s="51" t="s">
        <v>1296</v>
      </c>
      <c r="D35" s="52" t="s">
        <v>1297</v>
      </c>
      <c r="E35" s="79"/>
      <c r="F35" s="78" t="s">
        <v>586</v>
      </c>
      <c r="G35" s="80" t="s">
        <v>441</v>
      </c>
      <c r="H35" s="108" t="s">
        <v>1291</v>
      </c>
      <c r="I35" s="78" t="s">
        <v>443</v>
      </c>
      <c r="J35" s="78"/>
      <c r="K35" s="78"/>
      <c r="L35" s="78"/>
      <c r="M35" s="78"/>
      <c r="N35" s="114"/>
      <c r="O35" s="16" t="b">
        <f t="shared" si="2"/>
        <v>1</v>
      </c>
    </row>
    <row r="36" spans="1:16" ht="34.5" x14ac:dyDescent="0.25">
      <c r="A36" s="150"/>
      <c r="B36" s="78" t="s">
        <v>1298</v>
      </c>
      <c r="C36" s="51" t="s">
        <v>1256</v>
      </c>
      <c r="D36" s="52" t="s">
        <v>1257</v>
      </c>
      <c r="E36" s="79"/>
      <c r="F36" s="78" t="s">
        <v>586</v>
      </c>
      <c r="G36" s="80" t="s">
        <v>441</v>
      </c>
      <c r="H36" s="108" t="s">
        <v>1254</v>
      </c>
      <c r="I36" s="78" t="s">
        <v>443</v>
      </c>
      <c r="J36" s="78"/>
      <c r="K36" s="78"/>
      <c r="L36" s="78"/>
      <c r="M36" s="78"/>
      <c r="N36" s="114"/>
      <c r="O36" s="16" t="b">
        <f t="shared" si="2"/>
        <v>1</v>
      </c>
    </row>
    <row r="37" spans="1:16" ht="33.75" customHeight="1" x14ac:dyDescent="0.25">
      <c r="A37" s="150"/>
      <c r="B37" s="78" t="s">
        <v>1299</v>
      </c>
      <c r="C37" s="51" t="s">
        <v>1300</v>
      </c>
      <c r="D37" s="52" t="s">
        <v>1301</v>
      </c>
      <c r="E37" s="79" t="s">
        <v>447</v>
      </c>
      <c r="F37" s="78" t="s">
        <v>586</v>
      </c>
      <c r="G37" s="80" t="s">
        <v>441</v>
      </c>
      <c r="H37" s="108" t="s">
        <v>1254</v>
      </c>
      <c r="I37" s="78" t="s">
        <v>443</v>
      </c>
      <c r="J37" s="78"/>
      <c r="K37" s="78"/>
      <c r="L37" s="78"/>
      <c r="M37" s="78"/>
      <c r="N37" s="114"/>
      <c r="O37" s="16" t="b">
        <f t="shared" si="2"/>
        <v>1</v>
      </c>
    </row>
    <row r="38" spans="1:16" s="31" customFormat="1" ht="155.25" x14ac:dyDescent="0.25">
      <c r="A38" s="150"/>
      <c r="B38" s="78" t="s">
        <v>1302</v>
      </c>
      <c r="C38" s="51" t="s">
        <v>1274</v>
      </c>
      <c r="D38" s="52" t="s">
        <v>1275</v>
      </c>
      <c r="E38" s="79" t="s">
        <v>447</v>
      </c>
      <c r="F38" s="78" t="s">
        <v>586</v>
      </c>
      <c r="G38" s="80" t="s">
        <v>441</v>
      </c>
      <c r="H38" s="108" t="s">
        <v>624</v>
      </c>
      <c r="I38" s="78" t="s">
        <v>443</v>
      </c>
      <c r="J38" s="78"/>
      <c r="K38" s="78"/>
      <c r="L38" s="78"/>
      <c r="M38" s="78"/>
      <c r="N38" s="114"/>
      <c r="O38" s="16" t="b">
        <f t="shared" si="2"/>
        <v>1</v>
      </c>
      <c r="P38" s="16"/>
    </row>
    <row r="39" spans="1:16" s="32" customFormat="1" ht="45.75" customHeight="1" x14ac:dyDescent="0.25">
      <c r="A39" s="150"/>
      <c r="B39" s="78" t="s">
        <v>1303</v>
      </c>
      <c r="C39" s="51" t="s">
        <v>1280</v>
      </c>
      <c r="D39" s="52" t="s">
        <v>1281</v>
      </c>
      <c r="E39" s="79"/>
      <c r="F39" s="78" t="s">
        <v>586</v>
      </c>
      <c r="G39" s="80" t="s">
        <v>441</v>
      </c>
      <c r="H39" s="108" t="s">
        <v>1254</v>
      </c>
      <c r="I39" s="78" t="s">
        <v>443</v>
      </c>
      <c r="J39" s="78"/>
      <c r="K39" s="78"/>
      <c r="L39" s="78"/>
      <c r="M39" s="78"/>
      <c r="N39" s="114"/>
      <c r="O39" s="16" t="b">
        <f t="shared" si="2"/>
        <v>1</v>
      </c>
      <c r="P39" s="16"/>
    </row>
    <row r="40" spans="1:16" s="15" customFormat="1" ht="48" customHeight="1" x14ac:dyDescent="0.25">
      <c r="A40" s="150"/>
      <c r="B40" s="83" t="s">
        <v>1304</v>
      </c>
      <c r="C40" s="107" t="s">
        <v>38</v>
      </c>
      <c r="D40" s="85"/>
      <c r="E40" s="110"/>
      <c r="F40" s="89"/>
      <c r="G40" s="86"/>
      <c r="H40" s="87"/>
      <c r="I40" s="113" t="str">
        <f>IF(AND(COUNTIF(I41:I44,"Complete")&gt;=1,COUNTIF(I41:I44,"In Progress")=0,COUNTIF(I41:I44,"Not Started")=0),"Complete",IF(OR(COUNTIF(I41:I44,"In Progress")&gt;=1,COUNTIF(I41:I44,"Complete")&gt;=1),"In Progress",IF(COUNTIF(I41:I44,"Not Started")&gt;=1,"Not Started",IF(COUNTIF(I41:I44,"Complete")&gt;=1,"Complete","Info Only"))))</f>
        <v>Not Started</v>
      </c>
      <c r="J40" s="113"/>
      <c r="K40" s="113"/>
      <c r="L40" s="113"/>
      <c r="M40" s="88"/>
      <c r="N40" s="89"/>
      <c r="O40" s="16" t="b">
        <f>Deploy_ODFB=IsNoDeploy</f>
        <v>0</v>
      </c>
      <c r="P40" s="16"/>
    </row>
    <row r="41" spans="1:16" s="16" customFormat="1" ht="20.25" x14ac:dyDescent="0.25">
      <c r="A41" s="150"/>
      <c r="B41" s="173" t="s">
        <v>1305</v>
      </c>
      <c r="C41" s="173"/>
      <c r="D41" s="173"/>
      <c r="E41" s="173"/>
      <c r="F41" s="173"/>
      <c r="G41" s="173"/>
      <c r="H41" s="173"/>
      <c r="I41" s="173"/>
      <c r="J41" s="173"/>
      <c r="K41" s="173"/>
      <c r="L41" s="173"/>
      <c r="M41" s="173"/>
      <c r="N41" s="173"/>
      <c r="O41" s="16" t="b">
        <f>Deploy_ODFB=IsNoDeploy</f>
        <v>0</v>
      </c>
    </row>
    <row r="42" spans="1:16" ht="46.5" customHeight="1" x14ac:dyDescent="0.25">
      <c r="A42" s="150"/>
      <c r="B42" s="78" t="s">
        <v>1306</v>
      </c>
      <c r="C42" s="51" t="s">
        <v>1307</v>
      </c>
      <c r="D42" s="52" t="s">
        <v>1308</v>
      </c>
      <c r="E42" s="79" t="s">
        <v>447</v>
      </c>
      <c r="F42" s="78" t="s">
        <v>586</v>
      </c>
      <c r="G42" s="80" t="s">
        <v>441</v>
      </c>
      <c r="H42" s="108" t="s">
        <v>1254</v>
      </c>
      <c r="I42" s="78" t="s">
        <v>443</v>
      </c>
      <c r="J42" s="78"/>
      <c r="K42" s="78"/>
      <c r="L42" s="78"/>
      <c r="M42" s="78"/>
      <c r="N42" s="114"/>
      <c r="O42" s="16" t="b">
        <f>Deploy_ODFB=IsNoDeploy</f>
        <v>0</v>
      </c>
    </row>
    <row r="43" spans="1:16" ht="36.75" customHeight="1" x14ac:dyDescent="0.25">
      <c r="A43" s="150"/>
      <c r="B43" s="78" t="s">
        <v>1309</v>
      </c>
      <c r="C43" s="51" t="s">
        <v>1310</v>
      </c>
      <c r="D43" s="52" t="s">
        <v>1311</v>
      </c>
      <c r="E43" s="79" t="s">
        <v>447</v>
      </c>
      <c r="F43" s="78" t="s">
        <v>586</v>
      </c>
      <c r="G43" s="80" t="s">
        <v>441</v>
      </c>
      <c r="H43" s="108" t="s">
        <v>1254</v>
      </c>
      <c r="I43" s="78" t="s">
        <v>443</v>
      </c>
      <c r="J43" s="78"/>
      <c r="K43" s="78"/>
      <c r="L43" s="78"/>
      <c r="M43" s="78"/>
      <c r="N43" s="114"/>
      <c r="O43" s="16" t="b">
        <f>Deploy_ODFB=IsNoDeploy</f>
        <v>0</v>
      </c>
    </row>
    <row r="44" spans="1:16" ht="156" customHeight="1" x14ac:dyDescent="0.25">
      <c r="A44" s="150"/>
      <c r="B44" s="78" t="s">
        <v>1312</v>
      </c>
      <c r="C44" s="51" t="s">
        <v>1313</v>
      </c>
      <c r="D44" s="52" t="s">
        <v>1275</v>
      </c>
      <c r="E44" s="79" t="s">
        <v>447</v>
      </c>
      <c r="F44" s="78" t="s">
        <v>586</v>
      </c>
      <c r="G44" s="80" t="s">
        <v>441</v>
      </c>
      <c r="H44" s="108" t="s">
        <v>1254</v>
      </c>
      <c r="I44" s="78" t="s">
        <v>443</v>
      </c>
      <c r="J44" s="78"/>
      <c r="K44" s="78"/>
      <c r="L44" s="78"/>
      <c r="M44" s="78"/>
      <c r="N44" s="114"/>
      <c r="O44" s="16" t="b">
        <f>Deploy_ODFB=IsNoDeploy</f>
        <v>0</v>
      </c>
    </row>
    <row r="45" spans="1:16" s="15" customFormat="1" ht="48" customHeight="1" x14ac:dyDescent="0.25">
      <c r="A45" s="150"/>
      <c r="B45" s="100" t="s">
        <v>1314</v>
      </c>
      <c r="C45" s="112" t="s">
        <v>1315</v>
      </c>
      <c r="D45" s="102"/>
      <c r="E45" s="111"/>
      <c r="F45" s="106"/>
      <c r="G45" s="103"/>
      <c r="H45" s="104"/>
      <c r="I45" s="115" t="str">
        <f>IF(AND(COUNTIF(I47:I53,"Complete")&gt;=1,COUNTIF(I47:I53,"In Progress")=0,COUNTIF(I47:I53,"Not Started")=0),"Complete",IF(OR(COUNTIF(I47:I53,"In Progress")&gt;=1,COUNTIF(I47:I53,"Complete")&gt;=1),"In Progress",IF(COUNTIF(I47:I53,"Not Started")&gt;=1,"Not Started",IF(COUNTIF(I47:I53,"Complete")&gt;=1,"Complete","Info Only"))))</f>
        <v>Not Started</v>
      </c>
      <c r="J45" s="115"/>
      <c r="K45" s="115"/>
      <c r="L45" s="115"/>
      <c r="M45" s="105"/>
      <c r="N45" s="106"/>
      <c r="O45" s="16" t="b">
        <f t="shared" ref="O45:O53" si="3">OR(Deploy_SPO=IsNoDeploy,ODfB_FSMig&lt;&gt;IsYes)</f>
        <v>1</v>
      </c>
      <c r="P45" s="16"/>
    </row>
    <row r="46" spans="1:16" s="16" customFormat="1" ht="20.25" x14ac:dyDescent="0.25">
      <c r="A46" s="150"/>
      <c r="B46" s="172" t="s">
        <v>1316</v>
      </c>
      <c r="C46" s="172"/>
      <c r="D46" s="172"/>
      <c r="E46" s="172"/>
      <c r="F46" s="172"/>
      <c r="G46" s="172"/>
      <c r="H46" s="172"/>
      <c r="I46" s="172"/>
      <c r="J46" s="172"/>
      <c r="K46" s="172"/>
      <c r="L46" s="172"/>
      <c r="M46" s="172"/>
      <c r="N46" s="172"/>
      <c r="O46" s="16" t="b">
        <f t="shared" si="3"/>
        <v>1</v>
      </c>
    </row>
    <row r="47" spans="1:16" ht="34.5" x14ac:dyDescent="0.25">
      <c r="A47" s="150"/>
      <c r="B47" s="78" t="s">
        <v>1317</v>
      </c>
      <c r="C47" s="51" t="s">
        <v>1252</v>
      </c>
      <c r="D47" s="52" t="s">
        <v>1318</v>
      </c>
      <c r="E47" s="79"/>
      <c r="F47" s="78" t="s">
        <v>586</v>
      </c>
      <c r="G47" s="80" t="s">
        <v>441</v>
      </c>
      <c r="H47" s="108" t="s">
        <v>1254</v>
      </c>
      <c r="I47" s="78" t="s">
        <v>443</v>
      </c>
      <c r="J47" s="78"/>
      <c r="K47" s="78"/>
      <c r="L47" s="78"/>
      <c r="M47" s="78"/>
      <c r="N47" s="114"/>
      <c r="O47" s="16" t="b">
        <f t="shared" si="3"/>
        <v>1</v>
      </c>
    </row>
    <row r="48" spans="1:16" ht="34.5" x14ac:dyDescent="0.25">
      <c r="A48" s="150"/>
      <c r="B48" s="78" t="s">
        <v>1319</v>
      </c>
      <c r="C48" s="51" t="s">
        <v>1256</v>
      </c>
      <c r="D48" s="52" t="s">
        <v>1257</v>
      </c>
      <c r="E48" s="79"/>
      <c r="F48" s="78" t="s">
        <v>586</v>
      </c>
      <c r="G48" s="80" t="s">
        <v>441</v>
      </c>
      <c r="H48" s="108" t="s">
        <v>1254</v>
      </c>
      <c r="I48" s="78" t="s">
        <v>443</v>
      </c>
      <c r="J48" s="78"/>
      <c r="K48" s="78"/>
      <c r="L48" s="78"/>
      <c r="M48" s="78"/>
      <c r="N48" s="114"/>
      <c r="O48" s="16" t="b">
        <f t="shared" si="3"/>
        <v>1</v>
      </c>
    </row>
    <row r="49" spans="1:16" ht="34.5" x14ac:dyDescent="0.25">
      <c r="A49" s="150"/>
      <c r="B49" s="78" t="s">
        <v>1320</v>
      </c>
      <c r="C49" s="51" t="s">
        <v>1321</v>
      </c>
      <c r="D49" s="52" t="s">
        <v>1260</v>
      </c>
      <c r="E49" s="79"/>
      <c r="F49" s="78" t="s">
        <v>586</v>
      </c>
      <c r="G49" s="80" t="s">
        <v>441</v>
      </c>
      <c r="H49" s="108" t="s">
        <v>1254</v>
      </c>
      <c r="I49" s="78" t="s">
        <v>443</v>
      </c>
      <c r="J49" s="78"/>
      <c r="K49" s="78"/>
      <c r="L49" s="78"/>
      <c r="M49" s="78"/>
      <c r="N49" s="114"/>
      <c r="O49" s="16" t="b">
        <f t="shared" si="3"/>
        <v>1</v>
      </c>
    </row>
    <row r="50" spans="1:16" ht="51.75" x14ac:dyDescent="0.25">
      <c r="A50" s="150"/>
      <c r="B50" s="78" t="s">
        <v>1322</v>
      </c>
      <c r="C50" s="51" t="s">
        <v>1323</v>
      </c>
      <c r="D50" s="52" t="s">
        <v>1324</v>
      </c>
      <c r="E50" s="79"/>
      <c r="F50" s="78" t="s">
        <v>586</v>
      </c>
      <c r="G50" s="80" t="s">
        <v>441</v>
      </c>
      <c r="H50" s="108" t="s">
        <v>616</v>
      </c>
      <c r="I50" s="78" t="s">
        <v>443</v>
      </c>
      <c r="J50" s="78"/>
      <c r="K50" s="78"/>
      <c r="L50" s="78"/>
      <c r="M50" s="78"/>
      <c r="N50" s="114"/>
      <c r="O50" s="16" t="b">
        <f t="shared" si="3"/>
        <v>1</v>
      </c>
    </row>
    <row r="51" spans="1:16" ht="44.25" customHeight="1" x14ac:dyDescent="0.25">
      <c r="A51" s="150"/>
      <c r="B51" s="78" t="s">
        <v>1325</v>
      </c>
      <c r="C51" s="51" t="s">
        <v>1300</v>
      </c>
      <c r="D51" s="52" t="s">
        <v>1326</v>
      </c>
      <c r="E51" s="79" t="s">
        <v>447</v>
      </c>
      <c r="F51" s="78" t="s">
        <v>586</v>
      </c>
      <c r="G51" s="80" t="s">
        <v>441</v>
      </c>
      <c r="H51" s="108" t="s">
        <v>1254</v>
      </c>
      <c r="I51" s="78" t="s">
        <v>443</v>
      </c>
      <c r="J51" s="78"/>
      <c r="K51" s="78"/>
      <c r="L51" s="78"/>
      <c r="M51" s="78"/>
      <c r="N51" s="114"/>
      <c r="O51" s="16" t="b">
        <f t="shared" si="3"/>
        <v>1</v>
      </c>
    </row>
    <row r="52" spans="1:16" s="31" customFormat="1" ht="155.25" x14ac:dyDescent="0.25">
      <c r="A52" s="150"/>
      <c r="B52" s="78" t="s">
        <v>1327</v>
      </c>
      <c r="C52" s="51" t="s">
        <v>1313</v>
      </c>
      <c r="D52" s="52" t="s">
        <v>1275</v>
      </c>
      <c r="E52" s="79" t="s">
        <v>447</v>
      </c>
      <c r="F52" s="78" t="s">
        <v>586</v>
      </c>
      <c r="G52" s="80" t="s">
        <v>441</v>
      </c>
      <c r="H52" s="108" t="s">
        <v>624</v>
      </c>
      <c r="I52" s="78" t="s">
        <v>443</v>
      </c>
      <c r="J52" s="78"/>
      <c r="K52" s="78"/>
      <c r="L52" s="78"/>
      <c r="M52" s="78"/>
      <c r="N52" s="114"/>
      <c r="O52" s="16" t="b">
        <f t="shared" si="3"/>
        <v>1</v>
      </c>
      <c r="P52" s="16"/>
    </row>
    <row r="53" spans="1:16" s="32" customFormat="1" ht="45.75" customHeight="1" x14ac:dyDescent="0.25">
      <c r="A53" s="150"/>
      <c r="B53" s="78" t="s">
        <v>1328</v>
      </c>
      <c r="C53" s="51" t="s">
        <v>1280</v>
      </c>
      <c r="D53" s="52" t="s">
        <v>1281</v>
      </c>
      <c r="E53" s="79"/>
      <c r="F53" s="78" t="s">
        <v>586</v>
      </c>
      <c r="G53" s="80" t="s">
        <v>441</v>
      </c>
      <c r="H53" s="108" t="s">
        <v>1254</v>
      </c>
      <c r="I53" s="78" t="s">
        <v>443</v>
      </c>
      <c r="J53" s="78"/>
      <c r="K53" s="78"/>
      <c r="L53" s="78"/>
      <c r="M53" s="78"/>
      <c r="N53" s="114"/>
      <c r="O53" s="16" t="b">
        <f t="shared" si="3"/>
        <v>1</v>
      </c>
      <c r="P53" s="16"/>
    </row>
    <row r="54" spans="1:16" s="15" customFormat="1" ht="48" customHeight="1" x14ac:dyDescent="0.25">
      <c r="A54" s="150"/>
      <c r="B54" s="100" t="s">
        <v>1329</v>
      </c>
      <c r="C54" s="112" t="s">
        <v>1330</v>
      </c>
      <c r="D54" s="102"/>
      <c r="E54" s="111"/>
      <c r="F54" s="106"/>
      <c r="G54" s="103"/>
      <c r="H54" s="104"/>
      <c r="I54" s="115" t="str">
        <f>IF(AND(COUNTIF(I56:I62,"Complete")&gt;=1,COUNTIF(I56:I62,"In Progress")=0,COUNTIF(I56:I62,"Not Started")=0),"Complete",IF(OR(COUNTIF(I56:I62,"In Progress")&gt;=1,COUNTIF(I56:I62,"Complete")&gt;=1),"In Progress",IF(COUNTIF(I56:I62,"Not Started")&gt;=1,"Not Started",IF(COUNTIF(I56:I62,"Complete")&gt;=1,"Complete","Info Only"))))</f>
        <v>Not Started</v>
      </c>
      <c r="J54" s="115"/>
      <c r="K54" s="115"/>
      <c r="L54" s="115"/>
      <c r="M54" s="105"/>
      <c r="N54" s="106"/>
      <c r="O54" s="16" t="b">
        <f>OR(Deploy_SPO=IsNoDeploy,ODfB_BoxMig&lt;&gt;IsYes)</f>
        <v>1</v>
      </c>
      <c r="P54" s="16"/>
    </row>
    <row r="55" spans="1:16" s="16" customFormat="1" ht="20.25" x14ac:dyDescent="0.25">
      <c r="A55" s="150"/>
      <c r="B55" s="172" t="s">
        <v>1331</v>
      </c>
      <c r="C55" s="172"/>
      <c r="D55" s="172"/>
      <c r="E55" s="172"/>
      <c r="F55" s="172"/>
      <c r="G55" s="172"/>
      <c r="H55" s="172"/>
      <c r="I55" s="172"/>
      <c r="J55" s="172"/>
      <c r="K55" s="172"/>
      <c r="L55" s="172"/>
      <c r="M55" s="172"/>
      <c r="N55" s="172"/>
      <c r="O55" s="16" t="b">
        <f>OR(Deploy_SPO=IsNoDeploy,ODfB_FSMig&lt;&gt;IsYes)</f>
        <v>1</v>
      </c>
    </row>
    <row r="56" spans="1:16" s="32" customFormat="1" ht="46.5" customHeight="1" x14ac:dyDescent="0.25">
      <c r="A56" s="150"/>
      <c r="B56" s="78" t="s">
        <v>1332</v>
      </c>
      <c r="C56" s="51" t="s">
        <v>1333</v>
      </c>
      <c r="D56" s="52" t="s">
        <v>1334</v>
      </c>
      <c r="E56" s="79"/>
      <c r="F56" s="78" t="s">
        <v>586</v>
      </c>
      <c r="G56" s="80" t="s">
        <v>441</v>
      </c>
      <c r="H56" s="108" t="s">
        <v>1254</v>
      </c>
      <c r="I56" s="78" t="s">
        <v>443</v>
      </c>
      <c r="J56" s="78"/>
      <c r="K56" s="78"/>
      <c r="L56" s="78"/>
      <c r="M56" s="78"/>
      <c r="N56" s="114"/>
      <c r="O56" s="16" t="b">
        <f t="shared" ref="O56:O62" si="4">OR(Deploy_SPO=IsNoDeploy,ODfB_BoxMig&lt;&gt;IsYes)</f>
        <v>1</v>
      </c>
      <c r="P56" s="16"/>
    </row>
    <row r="57" spans="1:16" s="32" customFormat="1" ht="56.25" customHeight="1" x14ac:dyDescent="0.25">
      <c r="A57" s="150"/>
      <c r="B57" s="78" t="s">
        <v>1335</v>
      </c>
      <c r="C57" s="51" t="s">
        <v>1336</v>
      </c>
      <c r="D57" s="52" t="s">
        <v>1337</v>
      </c>
      <c r="E57" s="79"/>
      <c r="F57" s="78" t="s">
        <v>586</v>
      </c>
      <c r="G57" s="80" t="s">
        <v>441</v>
      </c>
      <c r="H57" s="108" t="s">
        <v>1338</v>
      </c>
      <c r="I57" s="78" t="s">
        <v>443</v>
      </c>
      <c r="J57" s="78"/>
      <c r="K57" s="78"/>
      <c r="L57" s="78"/>
      <c r="M57" s="78"/>
      <c r="N57" s="114"/>
      <c r="O57" s="16" t="b">
        <f t="shared" si="4"/>
        <v>1</v>
      </c>
      <c r="P57" s="16"/>
    </row>
    <row r="58" spans="1:16" s="32" customFormat="1" ht="55.5" customHeight="1" x14ac:dyDescent="0.25">
      <c r="A58" s="150"/>
      <c r="B58" s="78" t="s">
        <v>1339</v>
      </c>
      <c r="C58" s="51" t="s">
        <v>1340</v>
      </c>
      <c r="D58" s="52" t="s">
        <v>1341</v>
      </c>
      <c r="E58" s="79"/>
      <c r="F58" s="78" t="s">
        <v>586</v>
      </c>
      <c r="G58" s="80" t="s">
        <v>441</v>
      </c>
      <c r="H58" s="108" t="s">
        <v>1342</v>
      </c>
      <c r="I58" s="78" t="s">
        <v>443</v>
      </c>
      <c r="J58" s="78"/>
      <c r="K58" s="78"/>
      <c r="L58" s="78"/>
      <c r="M58" s="78"/>
      <c r="N58" s="114"/>
      <c r="O58" s="16" t="b">
        <f t="shared" si="4"/>
        <v>1</v>
      </c>
      <c r="P58" s="16"/>
    </row>
    <row r="59" spans="1:16" s="32" customFormat="1" ht="34.5" x14ac:dyDescent="0.25">
      <c r="A59" s="150"/>
      <c r="B59" s="78" t="s">
        <v>1343</v>
      </c>
      <c r="C59" s="51" t="s">
        <v>1256</v>
      </c>
      <c r="D59" s="52" t="s">
        <v>1257</v>
      </c>
      <c r="E59" s="79"/>
      <c r="F59" s="78" t="s">
        <v>586</v>
      </c>
      <c r="G59" s="80" t="s">
        <v>441</v>
      </c>
      <c r="H59" s="108" t="s">
        <v>1254</v>
      </c>
      <c r="I59" s="78" t="s">
        <v>443</v>
      </c>
      <c r="J59" s="78"/>
      <c r="K59" s="78"/>
      <c r="L59" s="78"/>
      <c r="M59" s="78"/>
      <c r="N59" s="114"/>
      <c r="O59" s="16" t="b">
        <f t="shared" si="4"/>
        <v>1</v>
      </c>
      <c r="P59" s="16"/>
    </row>
    <row r="60" spans="1:16" s="32" customFormat="1" ht="48.75" customHeight="1" x14ac:dyDescent="0.25">
      <c r="A60" s="150"/>
      <c r="B60" s="78" t="s">
        <v>1344</v>
      </c>
      <c r="C60" s="51" t="s">
        <v>1300</v>
      </c>
      <c r="D60" s="52" t="s">
        <v>1345</v>
      </c>
      <c r="E60" s="79" t="s">
        <v>447</v>
      </c>
      <c r="F60" s="78" t="s">
        <v>586</v>
      </c>
      <c r="G60" s="80" t="s">
        <v>441</v>
      </c>
      <c r="H60" s="108" t="s">
        <v>1254</v>
      </c>
      <c r="I60" s="78" t="s">
        <v>443</v>
      </c>
      <c r="J60" s="78"/>
      <c r="K60" s="78"/>
      <c r="L60" s="78"/>
      <c r="M60" s="78"/>
      <c r="N60" s="114"/>
      <c r="O60" s="16" t="b">
        <f t="shared" si="4"/>
        <v>1</v>
      </c>
      <c r="P60" s="16"/>
    </row>
    <row r="61" spans="1:16" s="32" customFormat="1" ht="45.75" customHeight="1" x14ac:dyDescent="0.25">
      <c r="A61" s="150"/>
      <c r="B61" s="78" t="s">
        <v>1346</v>
      </c>
      <c r="C61" s="51" t="s">
        <v>1280</v>
      </c>
      <c r="D61" s="52" t="s">
        <v>1281</v>
      </c>
      <c r="E61" s="79"/>
      <c r="F61" s="78" t="s">
        <v>586</v>
      </c>
      <c r="G61" s="80" t="s">
        <v>441</v>
      </c>
      <c r="H61" s="108" t="s">
        <v>1254</v>
      </c>
      <c r="I61" s="78" t="s">
        <v>443</v>
      </c>
      <c r="J61" s="78"/>
      <c r="K61" s="78"/>
      <c r="L61" s="78"/>
      <c r="M61" s="78"/>
      <c r="N61" s="114"/>
      <c r="O61" s="16" t="b">
        <f t="shared" si="4"/>
        <v>1</v>
      </c>
      <c r="P61" s="16"/>
    </row>
    <row r="62" spans="1:16" s="32" customFormat="1" ht="51" customHeight="1" x14ac:dyDescent="0.25">
      <c r="A62" s="150"/>
      <c r="B62" s="78" t="s">
        <v>1347</v>
      </c>
      <c r="C62" s="51" t="s">
        <v>1348</v>
      </c>
      <c r="D62" s="52" t="s">
        <v>1349</v>
      </c>
      <c r="E62" s="79" t="s">
        <v>447</v>
      </c>
      <c r="F62" s="78" t="s">
        <v>586</v>
      </c>
      <c r="G62" s="80" t="s">
        <v>441</v>
      </c>
      <c r="H62" s="108" t="s">
        <v>624</v>
      </c>
      <c r="I62" s="78" t="s">
        <v>443</v>
      </c>
      <c r="J62" s="78"/>
      <c r="K62" s="78"/>
      <c r="L62" s="78"/>
      <c r="M62" s="78"/>
      <c r="N62" s="114"/>
      <c r="O62" s="16" t="b">
        <f t="shared" si="4"/>
        <v>1</v>
      </c>
      <c r="P62" s="16"/>
    </row>
    <row r="63" spans="1:16" x14ac:dyDescent="0.25">
      <c r="A63" s="148"/>
      <c r="B63" s="93"/>
      <c r="C63" s="93"/>
      <c r="D63" s="94"/>
      <c r="E63" s="95"/>
      <c r="F63" s="99"/>
      <c r="G63" s="96"/>
      <c r="H63" s="97"/>
      <c r="I63" s="98"/>
      <c r="J63" s="98"/>
      <c r="K63" s="98"/>
      <c r="L63" s="98"/>
      <c r="M63" s="93"/>
      <c r="N63" s="98"/>
    </row>
  </sheetData>
  <sheetProtection algorithmName="SHA-512" hashValue="K8X8BBbW6nts/NntqgRcHlWbOnskNqKLCjdQ3HPY8i1rbwhOMd8cNdh9RanqINgK7qlEXxCHApYniA6Mh6AwBw==" saltValue="ytNfwPqFi2L5yUKSsWlMyA==" spinCount="100000" sheet="1" formatRows="0" insertRows="0"/>
  <protectedRanges>
    <protectedRange sqref="F47:N53" name="FileShareOneDrive"/>
    <protectedRange sqref="F32:N39" name="GDrive"/>
    <protectedRange sqref="F10:N17" name="SPOH"/>
    <protectedRange sqref="F6:N7" name="SPO"/>
    <protectedRange sqref="F20:N29" name="FileShareSPO"/>
    <protectedRange sqref="F42:N44" name="OneDrive"/>
    <protectedRange sqref="F56:N62" name="BoxODBSPO"/>
  </protectedRanges>
  <mergeCells count="9">
    <mergeCell ref="B1:H1"/>
    <mergeCell ref="B2:H2"/>
    <mergeCell ref="B55:N55"/>
    <mergeCell ref="B5:N5"/>
    <mergeCell ref="B9:N9"/>
    <mergeCell ref="B19:N19"/>
    <mergeCell ref="B31:N31"/>
    <mergeCell ref="B41:N41"/>
    <mergeCell ref="B46:N46"/>
  </mergeCells>
  <conditionalFormatting sqref="B4:E4 G4:N4 G8:N8 G18:N18 G30:N30 G40:N40 G45:N45 G54:N54">
    <cfRule type="expression" dxfId="339" priority="479">
      <formula>$O4=TRUE</formula>
    </cfRule>
  </conditionalFormatting>
  <conditionalFormatting sqref="I4:N4 I8:N8 I18:N18 I30:N30 I40:N40 I45:N45 I54:N54">
    <cfRule type="expression" dxfId="338" priority="480">
      <formula>$I4="Not Started"</formula>
    </cfRule>
    <cfRule type="expression" dxfId="337" priority="481">
      <formula>$I4="In progress"</formula>
    </cfRule>
    <cfRule type="expression" dxfId="336" priority="482">
      <formula>$I4="Complete"</formula>
    </cfRule>
  </conditionalFormatting>
  <conditionalFormatting sqref="B5:E5 G5:N5">
    <cfRule type="expression" dxfId="335" priority="478">
      <formula>Deploy_SPO=IsNoDeploy</formula>
    </cfRule>
  </conditionalFormatting>
  <conditionalFormatting sqref="B8:E8">
    <cfRule type="expression" dxfId="334" priority="474">
      <formula>$O8=TRUE</formula>
    </cfRule>
  </conditionalFormatting>
  <conditionalFormatting sqref="B18:E18">
    <cfRule type="expression" dxfId="333" priority="470">
      <formula>$O18=TRUE</formula>
    </cfRule>
  </conditionalFormatting>
  <conditionalFormatting sqref="B30:E30">
    <cfRule type="expression" dxfId="332" priority="466">
      <formula>$O30=TRUE</formula>
    </cfRule>
  </conditionalFormatting>
  <conditionalFormatting sqref="B40:E40">
    <cfRule type="expression" dxfId="331" priority="462">
      <formula>$O40=TRUE</formula>
    </cfRule>
  </conditionalFormatting>
  <conditionalFormatting sqref="B46:E46 G46:N46 G55:N55">
    <cfRule type="expression" dxfId="330" priority="461">
      <formula>OR($O46=TRUE,$P46=TRUE)</formula>
    </cfRule>
  </conditionalFormatting>
  <conditionalFormatting sqref="B45:E45">
    <cfRule type="expression" dxfId="329" priority="457">
      <formula>$O45=TRUE</formula>
    </cfRule>
  </conditionalFormatting>
  <conditionalFormatting sqref="B54:E54">
    <cfRule type="expression" dxfId="328" priority="453">
      <formula>$O54=TRUE</formula>
    </cfRule>
  </conditionalFormatting>
  <conditionalFormatting sqref="B55:E55">
    <cfRule type="expression" dxfId="327" priority="452">
      <formula>OR($O55=TRUE,$P55=TRUE)</formula>
    </cfRule>
  </conditionalFormatting>
  <conditionalFormatting sqref="B9:E9 G9:N9 G19:N19 G31:N31">
    <cfRule type="expression" dxfId="326" priority="265">
      <formula>Deploy_EXO=IsNoDeploy</formula>
    </cfRule>
    <cfRule type="expression" dxfId="325" priority="266">
      <formula>$O9=TRUE</formula>
    </cfRule>
  </conditionalFormatting>
  <conditionalFormatting sqref="B19:E19">
    <cfRule type="expression" dxfId="324" priority="263">
      <formula>Deploy_EXO=IsNoDeploy</formula>
    </cfRule>
    <cfRule type="expression" dxfId="323" priority="264">
      <formula>$O19=TRUE</formula>
    </cfRule>
  </conditionalFormatting>
  <conditionalFormatting sqref="B31:E31">
    <cfRule type="expression" dxfId="322" priority="261">
      <formula>Deploy_EXO=IsNoDeploy</formula>
    </cfRule>
    <cfRule type="expression" dxfId="321" priority="262">
      <formula>$O31=TRUE</formula>
    </cfRule>
  </conditionalFormatting>
  <conditionalFormatting sqref="B1:E5 B8:E9 B18:E19 B30:E31 B40:E41 B45:E46 B54:E55 B63:E1048576 G1:N5 G8:N9 G18:N19 G30:N31 G40:N41 G45:N46 G54:N55 G63:N1048576">
    <cfRule type="expression" dxfId="320" priority="226" stopIfTrue="1">
      <formula>Allow_Edits=IsYes</formula>
    </cfRule>
  </conditionalFormatting>
  <conditionalFormatting sqref="E4:E5 E8:E9 E18:E19 E30:E31 E40:E41 E45:E46 E54:E55">
    <cfRule type="expression" dxfId="319" priority="203">
      <formula>$A4=IsChangeLink</formula>
    </cfRule>
  </conditionalFormatting>
  <conditionalFormatting sqref="B4:E5 B8:E9 B18:E19 B30:E31 B40:E41 B45:E46 B54:E55 G4:N5 G8:N9 G18:N19 G30:N31 G40:N41 G45:N46 G54:N55">
    <cfRule type="expression" dxfId="318" priority="204">
      <formula>$A4=IsChange</formula>
    </cfRule>
    <cfRule type="expression" dxfId="317" priority="205">
      <formula>$A4=IsRemove</formula>
    </cfRule>
    <cfRule type="expression" dxfId="316" priority="206">
      <formula>$A4=IsNew</formula>
    </cfRule>
  </conditionalFormatting>
  <conditionalFormatting sqref="F4">
    <cfRule type="expression" dxfId="315" priority="136">
      <formula>$O4=TRUE</formula>
    </cfRule>
  </conditionalFormatting>
  <conditionalFormatting sqref="F4">
    <cfRule type="expression" dxfId="314" priority="137">
      <formula>$I4="Not Started"</formula>
    </cfRule>
    <cfRule type="expression" dxfId="313" priority="138">
      <formula>$I4="In progress"</formula>
    </cfRule>
    <cfRule type="expression" dxfId="312" priority="139">
      <formula>$I4="Complete"</formula>
    </cfRule>
  </conditionalFormatting>
  <conditionalFormatting sqref="F5">
    <cfRule type="expression" dxfId="311" priority="135">
      <formula>Deploy_SPO=IsNoDeploy</formula>
    </cfRule>
  </conditionalFormatting>
  <conditionalFormatting sqref="F8">
    <cfRule type="expression" dxfId="310" priority="131">
      <formula>$O8=TRUE</formula>
    </cfRule>
  </conditionalFormatting>
  <conditionalFormatting sqref="F8">
    <cfRule type="expression" dxfId="309" priority="132">
      <formula>$I8="Not Started"</formula>
    </cfRule>
    <cfRule type="expression" dxfId="308" priority="133">
      <formula>$I8="In progress"</formula>
    </cfRule>
    <cfRule type="expression" dxfId="307" priority="134">
      <formula>$I8="Complete"</formula>
    </cfRule>
  </conditionalFormatting>
  <conditionalFormatting sqref="F18">
    <cfRule type="expression" dxfId="306" priority="127">
      <formula>$O18=TRUE</formula>
    </cfRule>
  </conditionalFormatting>
  <conditionalFormatting sqref="F18">
    <cfRule type="expression" dxfId="305" priority="128">
      <formula>$I18="Not Started"</formula>
    </cfRule>
    <cfRule type="expression" dxfId="304" priority="129">
      <formula>$I18="In progress"</formula>
    </cfRule>
    <cfRule type="expression" dxfId="303" priority="130">
      <formula>$I18="Complete"</formula>
    </cfRule>
  </conditionalFormatting>
  <conditionalFormatting sqref="F30">
    <cfRule type="expression" dxfId="302" priority="123">
      <formula>$O30=TRUE</formula>
    </cfRule>
  </conditionalFormatting>
  <conditionalFormatting sqref="F30">
    <cfRule type="expression" dxfId="301" priority="124">
      <formula>$I30="Not Started"</formula>
    </cfRule>
    <cfRule type="expression" dxfId="300" priority="125">
      <formula>$I30="In progress"</formula>
    </cfRule>
    <cfRule type="expression" dxfId="299" priority="126">
      <formula>$I30="Complete"</formula>
    </cfRule>
  </conditionalFormatting>
  <conditionalFormatting sqref="F40">
    <cfRule type="expression" dxfId="298" priority="119">
      <formula>$O40=TRUE</formula>
    </cfRule>
  </conditionalFormatting>
  <conditionalFormatting sqref="F40">
    <cfRule type="expression" dxfId="297" priority="120">
      <formula>$I40="Not Started"</formula>
    </cfRule>
    <cfRule type="expression" dxfId="296" priority="121">
      <formula>$I40="In progress"</formula>
    </cfRule>
    <cfRule type="expression" dxfId="295" priority="122">
      <formula>$I40="Complete"</formula>
    </cfRule>
  </conditionalFormatting>
  <conditionalFormatting sqref="F46">
    <cfRule type="expression" dxfId="294" priority="118">
      <formula>OR($O46=TRUE,$P46=TRUE)</formula>
    </cfRule>
  </conditionalFormatting>
  <conditionalFormatting sqref="F45">
    <cfRule type="expression" dxfId="293" priority="114">
      <formula>$O45=TRUE</formula>
    </cfRule>
  </conditionalFormatting>
  <conditionalFormatting sqref="F45">
    <cfRule type="expression" dxfId="292" priority="115">
      <formula>$I45="Not Started"</formula>
    </cfRule>
    <cfRule type="expression" dxfId="291" priority="116">
      <formula>$I45="In progress"</formula>
    </cfRule>
    <cfRule type="expression" dxfId="290" priority="117">
      <formula>$I45="Complete"</formula>
    </cfRule>
  </conditionalFormatting>
  <conditionalFormatting sqref="F54">
    <cfRule type="expression" dxfId="289" priority="110">
      <formula>$O54=TRUE</formula>
    </cfRule>
  </conditionalFormatting>
  <conditionalFormatting sqref="F54">
    <cfRule type="expression" dxfId="288" priority="111">
      <formula>$I54="Not Started"</formula>
    </cfRule>
    <cfRule type="expression" dxfId="287" priority="112">
      <formula>$I54="In progress"</formula>
    </cfRule>
    <cfRule type="expression" dxfId="286" priority="113">
      <formula>$I54="Complete"</formula>
    </cfRule>
  </conditionalFormatting>
  <conditionalFormatting sqref="F55">
    <cfRule type="expression" dxfId="285" priority="109">
      <formula>OR($O55=TRUE,$P55=TRUE)</formula>
    </cfRule>
  </conditionalFormatting>
  <conditionalFormatting sqref="F9">
    <cfRule type="expression" dxfId="284" priority="107">
      <formula>Deploy_EXO=IsNoDeploy</formula>
    </cfRule>
    <cfRule type="expression" dxfId="283" priority="108">
      <formula>$O9=TRUE</formula>
    </cfRule>
  </conditionalFormatting>
  <conditionalFormatting sqref="F19">
    <cfRule type="expression" dxfId="282" priority="105">
      <formula>Deploy_EXO=IsNoDeploy</formula>
    </cfRule>
    <cfRule type="expression" dxfId="281" priority="106">
      <formula>$O19=TRUE</formula>
    </cfRule>
  </conditionalFormatting>
  <conditionalFormatting sqref="F31">
    <cfRule type="expression" dxfId="280" priority="103">
      <formula>Deploy_EXO=IsNoDeploy</formula>
    </cfRule>
    <cfRule type="expression" dxfId="279" priority="104">
      <formula>$O31=TRUE</formula>
    </cfRule>
  </conditionalFormatting>
  <conditionalFormatting sqref="F63:F1048576 F54:F55 F45:F46 F40:F41 F30:F31 F18:F19 F8:F9 F1:F5">
    <cfRule type="expression" dxfId="278" priority="102" stopIfTrue="1">
      <formula>Allow_Edits=IsYes</formula>
    </cfRule>
  </conditionalFormatting>
  <conditionalFormatting sqref="F54:F55 F45:F46 F40:F41 F30:F31 F18:F19 F8:F9 F4:F5">
    <cfRule type="expression" dxfId="277" priority="99">
      <formula>$A4=IsChange</formula>
    </cfRule>
    <cfRule type="expression" dxfId="276" priority="100">
      <formula>$A4=IsRemove</formula>
    </cfRule>
    <cfRule type="expression" dxfId="275" priority="101">
      <formula>$A4=IsNew</formula>
    </cfRule>
  </conditionalFormatting>
  <conditionalFormatting sqref="B6:N7">
    <cfRule type="expression" dxfId="274" priority="55">
      <formula>$A6=IsChangeLink</formula>
    </cfRule>
    <cfRule type="expression" dxfId="273" priority="56">
      <formula>$A6=IsChange</formula>
    </cfRule>
    <cfRule type="expression" dxfId="272" priority="57">
      <formula>$A6=IsRemove</formula>
    </cfRule>
    <cfRule type="expression" dxfId="271" priority="58">
      <formula>$A6=IsNew</formula>
    </cfRule>
    <cfRule type="expression" dxfId="270" priority="59" stopIfTrue="1">
      <formula>Allow_Edits=IsYes</formula>
    </cfRule>
    <cfRule type="expression" dxfId="269" priority="60">
      <formula>OR($O6=TRUE,$P6=TRUE)</formula>
    </cfRule>
  </conditionalFormatting>
  <conditionalFormatting sqref="G6:G7">
    <cfRule type="cellIs" dxfId="268" priority="61" operator="equal">
      <formula>"INFO ONLY"</formula>
    </cfRule>
    <cfRule type="cellIs" dxfId="267" priority="62" operator="equal">
      <formula>"LOW"</formula>
    </cfRule>
    <cfRule type="cellIs" dxfId="266" priority="63" operator="equal">
      <formula>"HIGH"</formula>
    </cfRule>
  </conditionalFormatting>
  <conditionalFormatting sqref="B10:N17">
    <cfRule type="expression" dxfId="265" priority="46">
      <formula>$A10=IsChangeLink</formula>
    </cfRule>
    <cfRule type="expression" dxfId="264" priority="47">
      <formula>$A10=IsChange</formula>
    </cfRule>
    <cfRule type="expression" dxfId="263" priority="48">
      <formula>$A10=IsRemove</formula>
    </cfRule>
    <cfRule type="expression" dxfId="262" priority="49">
      <formula>$A10=IsNew</formula>
    </cfRule>
    <cfRule type="expression" dxfId="261" priority="50" stopIfTrue="1">
      <formula>Allow_Edits=IsYes</formula>
    </cfRule>
    <cfRule type="expression" dxfId="260" priority="51">
      <formula>OR($O10=TRUE,$P10=TRUE)</formula>
    </cfRule>
  </conditionalFormatting>
  <conditionalFormatting sqref="G10:G17">
    <cfRule type="cellIs" dxfId="259" priority="52" operator="equal">
      <formula>"INFO ONLY"</formula>
    </cfRule>
    <cfRule type="cellIs" dxfId="258" priority="53" operator="equal">
      <formula>"LOW"</formula>
    </cfRule>
    <cfRule type="cellIs" dxfId="257" priority="54" operator="equal">
      <formula>"HIGH"</formula>
    </cfRule>
  </conditionalFormatting>
  <conditionalFormatting sqref="B56:N62">
    <cfRule type="expression" dxfId="256" priority="1">
      <formula>$A56=IsChangeLink</formula>
    </cfRule>
    <cfRule type="expression" dxfId="255" priority="2">
      <formula>$A56=IsChange</formula>
    </cfRule>
    <cfRule type="expression" dxfId="254" priority="3">
      <formula>$A56=IsRemove</formula>
    </cfRule>
    <cfRule type="expression" dxfId="253" priority="4">
      <formula>$A56=IsNew</formula>
    </cfRule>
    <cfRule type="expression" dxfId="252" priority="5" stopIfTrue="1">
      <formula>Allow_Edits=IsYes</formula>
    </cfRule>
    <cfRule type="expression" dxfId="251" priority="6">
      <formula>OR($O56=TRUE,$P56=TRUE)</formula>
    </cfRule>
  </conditionalFormatting>
  <conditionalFormatting sqref="B20:N29">
    <cfRule type="expression" dxfId="250" priority="37">
      <formula>$A20=IsChangeLink</formula>
    </cfRule>
    <cfRule type="expression" dxfId="249" priority="38">
      <formula>$A20=IsChange</formula>
    </cfRule>
    <cfRule type="expression" dxfId="248" priority="39">
      <formula>$A20=IsRemove</formula>
    </cfRule>
    <cfRule type="expression" dxfId="247" priority="40">
      <formula>$A20=IsNew</formula>
    </cfRule>
    <cfRule type="expression" dxfId="246" priority="41" stopIfTrue="1">
      <formula>Allow_Edits=IsYes</formula>
    </cfRule>
    <cfRule type="expression" dxfId="245" priority="42">
      <formula>OR($O20=TRUE,$P20=TRUE)</formula>
    </cfRule>
  </conditionalFormatting>
  <conditionalFormatting sqref="G20:G29">
    <cfRule type="cellIs" dxfId="244" priority="43" operator="equal">
      <formula>"INFO ONLY"</formula>
    </cfRule>
    <cfRule type="cellIs" dxfId="243" priority="44" operator="equal">
      <formula>"LOW"</formula>
    </cfRule>
    <cfRule type="cellIs" dxfId="242" priority="45" operator="equal">
      <formula>"HIGH"</formula>
    </cfRule>
  </conditionalFormatting>
  <conditionalFormatting sqref="B32:N39">
    <cfRule type="expression" dxfId="241" priority="28">
      <formula>$A32=IsChangeLink</formula>
    </cfRule>
    <cfRule type="expression" dxfId="240" priority="29">
      <formula>$A32=IsChange</formula>
    </cfRule>
    <cfRule type="expression" dxfId="239" priority="30">
      <formula>$A32=IsRemove</formula>
    </cfRule>
    <cfRule type="expression" dxfId="238" priority="31">
      <formula>$A32=IsNew</formula>
    </cfRule>
    <cfRule type="expression" dxfId="237" priority="32" stopIfTrue="1">
      <formula>Allow_Edits=IsYes</formula>
    </cfRule>
    <cfRule type="expression" dxfId="236" priority="33">
      <formula>OR($O32=TRUE,$P32=TRUE)</formula>
    </cfRule>
  </conditionalFormatting>
  <conditionalFormatting sqref="G32:G39">
    <cfRule type="cellIs" dxfId="235" priority="34" operator="equal">
      <formula>"INFO ONLY"</formula>
    </cfRule>
    <cfRule type="cellIs" dxfId="234" priority="35" operator="equal">
      <formula>"LOW"</formula>
    </cfRule>
    <cfRule type="cellIs" dxfId="233" priority="36" operator="equal">
      <formula>"HIGH"</formula>
    </cfRule>
  </conditionalFormatting>
  <conditionalFormatting sqref="B42:N44">
    <cfRule type="expression" dxfId="232" priority="19">
      <formula>$A42=IsChangeLink</formula>
    </cfRule>
    <cfRule type="expression" dxfId="231" priority="20">
      <formula>$A42=IsChange</formula>
    </cfRule>
    <cfRule type="expression" dxfId="230" priority="21">
      <formula>$A42=IsRemove</formula>
    </cfRule>
    <cfRule type="expression" dxfId="229" priority="22">
      <formula>$A42=IsNew</formula>
    </cfRule>
    <cfRule type="expression" dxfId="228" priority="23" stopIfTrue="1">
      <formula>Allow_Edits=IsYes</formula>
    </cfRule>
    <cfRule type="expression" dxfId="227" priority="24">
      <formula>OR($O42=TRUE,$P42=TRUE)</formula>
    </cfRule>
  </conditionalFormatting>
  <conditionalFormatting sqref="G42:G44">
    <cfRule type="cellIs" dxfId="226" priority="25" operator="equal">
      <formula>"INFO ONLY"</formula>
    </cfRule>
    <cfRule type="cellIs" dxfId="225" priority="26" operator="equal">
      <formula>"LOW"</formula>
    </cfRule>
    <cfRule type="cellIs" dxfId="224" priority="27" operator="equal">
      <formula>"HIGH"</formula>
    </cfRule>
  </conditionalFormatting>
  <conditionalFormatting sqref="B47:N53">
    <cfRule type="expression" dxfId="223" priority="10">
      <formula>$A47=IsChangeLink</formula>
    </cfRule>
    <cfRule type="expression" dxfId="222" priority="11">
      <formula>$A47=IsChange</formula>
    </cfRule>
    <cfRule type="expression" dxfId="221" priority="12">
      <formula>$A47=IsRemove</formula>
    </cfRule>
    <cfRule type="expression" dxfId="220" priority="13">
      <formula>$A47=IsNew</formula>
    </cfRule>
    <cfRule type="expression" dxfId="219" priority="14" stopIfTrue="1">
      <formula>Allow_Edits=IsYes</formula>
    </cfRule>
    <cfRule type="expression" dxfId="218" priority="15">
      <formula>OR($O47=TRUE,$P47=TRUE)</formula>
    </cfRule>
  </conditionalFormatting>
  <conditionalFormatting sqref="G47:G53">
    <cfRule type="cellIs" dxfId="217" priority="16" operator="equal">
      <formula>"INFO ONLY"</formula>
    </cfRule>
    <cfRule type="cellIs" dxfId="216" priority="17" operator="equal">
      <formula>"LOW"</formula>
    </cfRule>
    <cfRule type="cellIs" dxfId="215" priority="18" operator="equal">
      <formula>"HIGH"</formula>
    </cfRule>
  </conditionalFormatting>
  <conditionalFormatting sqref="G56:G62">
    <cfRule type="cellIs" dxfId="214" priority="7" operator="equal">
      <formula>"INFO ONLY"</formula>
    </cfRule>
    <cfRule type="cellIs" dxfId="213" priority="8" operator="equal">
      <formula>"LOW"</formula>
    </cfRule>
    <cfRule type="cellIs" dxfId="212" priority="9" operator="equal">
      <formula>"HIGH"</formula>
    </cfRule>
  </conditionalFormatting>
  <dataValidations count="4">
    <dataValidation type="list" allowBlank="1" showInputMessage="1" showErrorMessage="1" sqref="G6:G7 G10:G17 G20:G29 G32:G39 G42:G44 G47:G53 G56:G62" xr:uid="{00000000-0002-0000-0400-000000000000}">
      <formula1>Priority_Options</formula1>
    </dataValidation>
    <dataValidation type="list" showInputMessage="1" showErrorMessage="1" sqref="I42:I44 I20:I29 I10:I17 I32:I39 I6:I7 I56:I62 I47:I53" xr:uid="{00000000-0002-0000-0400-000001000000}">
      <formula1>"Not Started, In Progress, Complete, Info Only"</formula1>
    </dataValidation>
    <dataValidation type="list" allowBlank="1" showInputMessage="1" showErrorMessage="1" sqref="G4 G8 G54 G40 G45 G30" xr:uid="{00000000-0002-0000-0400-000002000000}">
      <formula1>"HIGH, LOW,OPTIONAL,INFO ONLY, COMPLETE"</formula1>
    </dataValidation>
    <dataValidation type="list" allowBlank="1" showInputMessage="1" showErrorMessage="1" sqref="A4:A62 A1" xr:uid="{00000000-0002-0000-0400-000003000000}">
      <formula1>EDIT_OPTIONS_ALL</formula1>
    </dataValidation>
  </dataValidations>
  <hyperlinks>
    <hyperlink ref="E52" r:id="rId1" xr:uid="{00000000-0004-0000-0400-000000000000}"/>
    <hyperlink ref="E40" r:id="rId2" display="LINK" xr:uid="{00000000-0004-0000-0400-000001000000}"/>
    <hyperlink ref="E6" r:id="rId3" xr:uid="{00000000-0004-0000-0400-000002000000}"/>
    <hyperlink ref="E7" r:id="rId4" xr:uid="{00000000-0004-0000-0400-000003000000}"/>
    <hyperlink ref="E13" r:id="rId5" xr:uid="{00000000-0004-0000-0400-000004000000}"/>
    <hyperlink ref="E15" r:id="rId6" xr:uid="{00000000-0004-0000-0400-000005000000}"/>
    <hyperlink ref="E17" r:id="rId7" xr:uid="{00000000-0004-0000-0400-000006000000}"/>
    <hyperlink ref="E11" r:id="rId8" xr:uid="{00000000-0004-0000-0400-000007000000}"/>
    <hyperlink ref="E14" r:id="rId9" xr:uid="{00000000-0004-0000-0400-000008000000}"/>
    <hyperlink ref="E12" r:id="rId10" xr:uid="{00000000-0004-0000-0400-000009000000}"/>
    <hyperlink ref="E26" r:id="rId11" xr:uid="{00000000-0004-0000-0400-00000A000000}"/>
    <hyperlink ref="E28" r:id="rId12" xr:uid="{00000000-0004-0000-0400-00000B000000}"/>
    <hyperlink ref="E27" r:id="rId13" xr:uid="{00000000-0004-0000-0400-00000C000000}"/>
    <hyperlink ref="E34" r:id="rId14" xr:uid="{00000000-0004-0000-0400-00000D000000}"/>
    <hyperlink ref="E37" r:id="rId15" xr:uid="{00000000-0004-0000-0400-00000E000000}"/>
    <hyperlink ref="E38" r:id="rId16" xr:uid="{00000000-0004-0000-0400-00000F000000}"/>
    <hyperlink ref="E43" r:id="rId17" xr:uid="{00000000-0004-0000-0400-000010000000}"/>
    <hyperlink ref="E42" r:id="rId18" xr:uid="{00000000-0004-0000-0400-000011000000}"/>
    <hyperlink ref="E44" r:id="rId19" xr:uid="{00000000-0004-0000-0400-000012000000}"/>
    <hyperlink ref="E60" r:id="rId20" xr:uid="{00000000-0004-0000-0400-000013000000}"/>
    <hyperlink ref="E62" r:id="rId21" xr:uid="{00000000-0004-0000-0400-000014000000}"/>
    <hyperlink ref="E51" r:id="rId22" xr:uid="{00000000-0004-0000-0400-000015000000}"/>
    <hyperlink ref="E16" r:id="rId23" xr:uid="{00000000-0004-0000-0400-000016000000}"/>
  </hyperlinks>
  <pageMargins left="0.25" right="0.25" top="0.5" bottom="0.5" header="0.3" footer="0.3"/>
  <pageSetup scale="28" fitToHeight="0" orientation="landscape" r:id="rId24"/>
  <headerFooter>
    <oddFooter>Page &amp;P of &amp;N</oddFooter>
  </headerFooter>
  <drawing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1:P88"/>
  <sheetViews>
    <sheetView zoomScale="75" zoomScaleNormal="75" workbookViewId="0">
      <pane ySplit="3" topLeftCell="A4" activePane="bottomLeft" state="frozen"/>
      <selection pane="bottomLeft" sqref="A1:A1048576"/>
    </sheetView>
  </sheetViews>
  <sheetFormatPr defaultColWidth="20" defaultRowHeight="15.75" x14ac:dyDescent="0.25"/>
  <cols>
    <col min="1" max="1" width="0" style="13" hidden="1" customWidth="1"/>
    <col min="2" max="2" width="18.7109375" style="17" customWidth="1"/>
    <col min="3" max="3" width="71.42578125" style="17" customWidth="1"/>
    <col min="4" max="4" width="170.7109375" style="30" customWidth="1"/>
    <col min="5" max="5" width="15.7109375" style="22" customWidth="1"/>
    <col min="6" max="6" width="38.5703125" style="21" customWidth="1"/>
    <col min="7" max="7" width="16.7109375" style="23" customWidth="1"/>
    <col min="8" max="8" width="33.5703125" style="19" customWidth="1"/>
    <col min="9" max="12" width="17.28515625" style="20" customWidth="1"/>
    <col min="13" max="13" width="20.28515625" style="17" customWidth="1"/>
    <col min="14" max="14" width="68" style="20" customWidth="1"/>
    <col min="15" max="15" width="11.7109375" style="13" hidden="1" customWidth="1"/>
    <col min="16" max="16" width="14.28515625" style="16" hidden="1" customWidth="1"/>
    <col min="17" max="16384" width="20" style="13"/>
  </cols>
  <sheetData>
    <row r="1" spans="1:16" ht="68.849999999999994" customHeight="1" x14ac:dyDescent="0.25">
      <c r="A1" s="150" t="s">
        <v>308</v>
      </c>
      <c r="B1" s="174" t="str">
        <f>CustomerName&amp;" Microsoft 365 Onboarding Technical Checklist - Microsoft Teams and Skype For Business"</f>
        <v xml:space="preserve"> Microsoft 365 Onboarding Technical Checklist - Microsoft Teams and Skype For Business</v>
      </c>
      <c r="C1" s="171"/>
      <c r="D1" s="171"/>
      <c r="E1" s="171"/>
      <c r="F1" s="171"/>
      <c r="G1" s="171"/>
      <c r="H1" s="171"/>
      <c r="I1" s="76"/>
      <c r="J1" s="76"/>
      <c r="K1" s="76"/>
      <c r="L1" s="76"/>
      <c r="M1" s="76"/>
      <c r="N1" s="77"/>
    </row>
    <row r="2" spans="1:16" ht="40.5" x14ac:dyDescent="0.25">
      <c r="A2" s="147"/>
      <c r="B2" s="165" t="str">
        <f ca="1">IF(NOW()&gt;Expiration_Date,Guidance_Expiration&amp;" "&amp;TEXT(Expiration_Date,"MMM DD, YYYY"),"")</f>
        <v/>
      </c>
      <c r="C2" s="166"/>
      <c r="D2" s="166"/>
      <c r="E2" s="166"/>
      <c r="F2" s="166"/>
      <c r="G2" s="166"/>
      <c r="H2" s="166"/>
      <c r="I2" s="76"/>
      <c r="J2" s="76"/>
      <c r="K2" s="76"/>
      <c r="L2" s="76"/>
      <c r="M2" s="76"/>
      <c r="N2" s="77"/>
    </row>
    <row r="3" spans="1:16" s="14" customFormat="1" ht="34.5" x14ac:dyDescent="0.3">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25">
      <c r="A4" s="150"/>
      <c r="B4" s="83" t="s">
        <v>33</v>
      </c>
      <c r="C4" s="107" t="s">
        <v>32</v>
      </c>
      <c r="D4" s="85"/>
      <c r="E4" s="110"/>
      <c r="F4" s="89"/>
      <c r="G4" s="86"/>
      <c r="H4" s="87"/>
      <c r="I4" s="113" t="str">
        <f>IF(AND(COUNTIF(I5:I12,"Complete")&gt;=1,COUNTIF(I5:I12,"In Progress")=0,COUNTIF(I5:I12,"Not Started")=0),"Complete",IF(OR(COUNTIF(I5:I12,"In Progress")&gt;=1,COUNTIF(I5:I12,"Complete")&gt;=1),"In Progress",IF(COUNTIF(I5:I12,"Not Started")&gt;=1,"Not Started",IF(COUNTIF(I5:I12,"Complete")&gt;=1,"Complete","Info Only"))))</f>
        <v>Not Started</v>
      </c>
      <c r="J4" s="113"/>
      <c r="K4" s="113"/>
      <c r="L4" s="113"/>
      <c r="M4" s="88"/>
      <c r="N4" s="89"/>
      <c r="O4" s="16" t="b">
        <f t="shared" ref="O4:O27" si="0">Deploy_Teams=IsNoDeploy</f>
        <v>0</v>
      </c>
      <c r="P4" s="16"/>
    </row>
    <row r="5" spans="1:16" s="16" customFormat="1" ht="20.25" x14ac:dyDescent="0.25">
      <c r="A5" s="150"/>
      <c r="B5" s="173" t="s">
        <v>1350</v>
      </c>
      <c r="C5" s="173"/>
      <c r="D5" s="173"/>
      <c r="E5" s="173"/>
      <c r="F5" s="173"/>
      <c r="G5" s="173"/>
      <c r="H5" s="173"/>
      <c r="I5" s="173"/>
      <c r="J5" s="173"/>
      <c r="K5" s="173"/>
      <c r="L5" s="173"/>
      <c r="M5" s="173"/>
      <c r="N5" s="173"/>
      <c r="O5" s="16" t="b">
        <f t="shared" si="0"/>
        <v>0</v>
      </c>
    </row>
    <row r="6" spans="1:16" ht="42.75" customHeight="1" x14ac:dyDescent="0.25">
      <c r="A6" s="150"/>
      <c r="B6" s="78" t="s">
        <v>1351</v>
      </c>
      <c r="C6" s="51" t="s">
        <v>1352</v>
      </c>
      <c r="D6" s="52" t="s">
        <v>1353</v>
      </c>
      <c r="E6" s="79" t="s">
        <v>447</v>
      </c>
      <c r="F6" s="78" t="s">
        <v>586</v>
      </c>
      <c r="G6" s="80" t="s">
        <v>441</v>
      </c>
      <c r="H6" s="108" t="s">
        <v>1354</v>
      </c>
      <c r="I6" s="78" t="s">
        <v>443</v>
      </c>
      <c r="J6" s="78"/>
      <c r="K6" s="78"/>
      <c r="L6" s="78"/>
      <c r="M6" s="78"/>
      <c r="N6" s="114"/>
      <c r="O6" s="16" t="b">
        <f t="shared" si="0"/>
        <v>0</v>
      </c>
    </row>
    <row r="7" spans="1:16" ht="86.25" x14ac:dyDescent="0.25">
      <c r="A7" s="150"/>
      <c r="B7" s="78" t="s">
        <v>1355</v>
      </c>
      <c r="C7" s="51" t="s">
        <v>1356</v>
      </c>
      <c r="D7" s="52" t="s">
        <v>1357</v>
      </c>
      <c r="E7" s="79" t="s">
        <v>447</v>
      </c>
      <c r="F7" s="78" t="s">
        <v>586</v>
      </c>
      <c r="G7" s="80" t="s">
        <v>441</v>
      </c>
      <c r="H7" s="108" t="s">
        <v>1354</v>
      </c>
      <c r="I7" s="78" t="s">
        <v>443</v>
      </c>
      <c r="J7" s="78"/>
      <c r="K7" s="78"/>
      <c r="L7" s="78"/>
      <c r="M7" s="78"/>
      <c r="N7" s="114"/>
      <c r="O7" s="16" t="b">
        <f t="shared" si="0"/>
        <v>0</v>
      </c>
    </row>
    <row r="8" spans="1:16" ht="69" x14ac:dyDescent="0.25">
      <c r="A8" s="150"/>
      <c r="B8" s="78" t="s">
        <v>1358</v>
      </c>
      <c r="C8" s="51" t="s">
        <v>1359</v>
      </c>
      <c r="D8" s="52" t="s">
        <v>1360</v>
      </c>
      <c r="E8" s="79" t="s">
        <v>447</v>
      </c>
      <c r="F8" s="78" t="s">
        <v>586</v>
      </c>
      <c r="G8" s="80" t="s">
        <v>441</v>
      </c>
      <c r="H8" s="108" t="s">
        <v>1142</v>
      </c>
      <c r="I8" s="78" t="s">
        <v>443</v>
      </c>
      <c r="J8" s="78"/>
      <c r="K8" s="78"/>
      <c r="L8" s="78"/>
      <c r="M8" s="78"/>
      <c r="N8" s="114"/>
      <c r="O8" s="16" t="b">
        <f t="shared" si="0"/>
        <v>0</v>
      </c>
    </row>
    <row r="9" spans="1:16" ht="103.5" x14ac:dyDescent="0.25">
      <c r="A9" s="150"/>
      <c r="B9" s="78" t="s">
        <v>1361</v>
      </c>
      <c r="C9" s="51" t="s">
        <v>1362</v>
      </c>
      <c r="D9" s="52" t="s">
        <v>1363</v>
      </c>
      <c r="E9" s="79" t="s">
        <v>447</v>
      </c>
      <c r="F9" s="78" t="s">
        <v>586</v>
      </c>
      <c r="G9" s="80" t="s">
        <v>441</v>
      </c>
      <c r="H9" s="108" t="s">
        <v>631</v>
      </c>
      <c r="I9" s="78" t="s">
        <v>443</v>
      </c>
      <c r="J9" s="78"/>
      <c r="K9" s="78"/>
      <c r="L9" s="78"/>
      <c r="M9" s="78"/>
      <c r="N9" s="114"/>
      <c r="O9" s="16" t="b">
        <f t="shared" si="0"/>
        <v>0</v>
      </c>
    </row>
    <row r="10" spans="1:16" ht="103.5" x14ac:dyDescent="0.25">
      <c r="A10" s="150"/>
      <c r="B10" s="78" t="s">
        <v>1364</v>
      </c>
      <c r="C10" s="51" t="s">
        <v>1365</v>
      </c>
      <c r="D10" s="52" t="s">
        <v>1366</v>
      </c>
      <c r="E10" s="79" t="s">
        <v>447</v>
      </c>
      <c r="F10" s="78" t="s">
        <v>586</v>
      </c>
      <c r="G10" s="80" t="s">
        <v>441</v>
      </c>
      <c r="H10" s="108" t="s">
        <v>631</v>
      </c>
      <c r="I10" s="78" t="s">
        <v>443</v>
      </c>
      <c r="J10" s="78"/>
      <c r="K10" s="78"/>
      <c r="L10" s="78"/>
      <c r="M10" s="78"/>
      <c r="N10" s="114"/>
      <c r="O10" s="16" t="b">
        <f t="shared" si="0"/>
        <v>0</v>
      </c>
    </row>
    <row r="11" spans="1:16" ht="34.5" x14ac:dyDescent="0.25">
      <c r="A11" s="150"/>
      <c r="B11" s="78" t="s">
        <v>1367</v>
      </c>
      <c r="C11" s="51" t="s">
        <v>1368</v>
      </c>
      <c r="D11" s="52" t="s">
        <v>1369</v>
      </c>
      <c r="E11" s="79" t="s">
        <v>447</v>
      </c>
      <c r="F11" s="78" t="s">
        <v>586</v>
      </c>
      <c r="G11" s="80" t="s">
        <v>441</v>
      </c>
      <c r="H11" s="108" t="s">
        <v>631</v>
      </c>
      <c r="I11" s="78" t="s">
        <v>443</v>
      </c>
      <c r="J11" s="78"/>
      <c r="K11" s="78"/>
      <c r="L11" s="78"/>
      <c r="M11" s="78"/>
      <c r="N11" s="114"/>
      <c r="O11" s="16" t="b">
        <f t="shared" si="0"/>
        <v>0</v>
      </c>
    </row>
    <row r="12" spans="1:16" ht="69" x14ac:dyDescent="0.25">
      <c r="A12" s="150"/>
      <c r="B12" s="78" t="s">
        <v>1370</v>
      </c>
      <c r="C12" s="51" t="s">
        <v>1371</v>
      </c>
      <c r="D12" s="52" t="s">
        <v>1372</v>
      </c>
      <c r="E12" s="79" t="s">
        <v>447</v>
      </c>
      <c r="F12" s="78" t="s">
        <v>586</v>
      </c>
      <c r="G12" s="80" t="s">
        <v>489</v>
      </c>
      <c r="H12" s="108" t="s">
        <v>624</v>
      </c>
      <c r="I12" s="78" t="s">
        <v>443</v>
      </c>
      <c r="J12" s="78"/>
      <c r="K12" s="78"/>
      <c r="L12" s="78"/>
      <c r="M12" s="78"/>
      <c r="N12" s="114"/>
      <c r="O12" s="16" t="b">
        <f t="shared" si="0"/>
        <v>0</v>
      </c>
    </row>
    <row r="13" spans="1:16" ht="72.75" customHeight="1" x14ac:dyDescent="0.25">
      <c r="A13" s="150"/>
      <c r="B13" s="78" t="s">
        <v>1373</v>
      </c>
      <c r="C13" s="51" t="s">
        <v>1374</v>
      </c>
      <c r="D13" s="52" t="s">
        <v>1375</v>
      </c>
      <c r="E13" s="79" t="s">
        <v>447</v>
      </c>
      <c r="F13" s="78" t="s">
        <v>586</v>
      </c>
      <c r="G13" s="80" t="s">
        <v>448</v>
      </c>
      <c r="H13" s="108" t="s">
        <v>1354</v>
      </c>
      <c r="I13" s="78" t="s">
        <v>449</v>
      </c>
      <c r="J13" s="78"/>
      <c r="K13" s="78"/>
      <c r="L13" s="78"/>
      <c r="M13" s="78"/>
      <c r="N13" s="114"/>
      <c r="O13" s="16" t="b">
        <f t="shared" si="0"/>
        <v>0</v>
      </c>
    </row>
    <row r="14" spans="1:16" s="12" customFormat="1" ht="69" customHeight="1" x14ac:dyDescent="0.25">
      <c r="A14" s="150"/>
      <c r="B14" s="78" t="s">
        <v>1376</v>
      </c>
      <c r="C14" s="51" t="s">
        <v>1377</v>
      </c>
      <c r="D14" s="52" t="s">
        <v>1378</v>
      </c>
      <c r="E14" s="79" t="s">
        <v>447</v>
      </c>
      <c r="F14" s="78" t="s">
        <v>586</v>
      </c>
      <c r="G14" s="80" t="s">
        <v>448</v>
      </c>
      <c r="H14" s="108" t="s">
        <v>515</v>
      </c>
      <c r="I14" s="78" t="s">
        <v>449</v>
      </c>
      <c r="J14" s="78"/>
      <c r="K14" s="78"/>
      <c r="L14" s="78"/>
      <c r="M14" s="78"/>
      <c r="N14" s="114"/>
      <c r="O14" s="16" t="b">
        <f t="shared" si="0"/>
        <v>0</v>
      </c>
      <c r="P14" s="16"/>
    </row>
    <row r="15" spans="1:16" s="12" customFormat="1" ht="43.5" customHeight="1" x14ac:dyDescent="0.25">
      <c r="A15" s="150"/>
      <c r="B15" s="78" t="s">
        <v>1379</v>
      </c>
      <c r="C15" s="51" t="s">
        <v>1380</v>
      </c>
      <c r="D15" s="52" t="s">
        <v>1381</v>
      </c>
      <c r="E15" s="79" t="s">
        <v>1382</v>
      </c>
      <c r="F15" s="78" t="s">
        <v>586</v>
      </c>
      <c r="G15" s="80" t="s">
        <v>489</v>
      </c>
      <c r="H15" s="108" t="s">
        <v>1354</v>
      </c>
      <c r="I15" s="78" t="s">
        <v>443</v>
      </c>
      <c r="J15" s="78"/>
      <c r="K15" s="78"/>
      <c r="L15" s="78"/>
      <c r="M15" s="78"/>
      <c r="N15" s="114"/>
      <c r="O15" s="16" t="b">
        <f t="shared" si="0"/>
        <v>0</v>
      </c>
      <c r="P15" s="16"/>
    </row>
    <row r="16" spans="1:16" s="12" customFormat="1" ht="172.5" customHeight="1" x14ac:dyDescent="0.25">
      <c r="A16" s="150"/>
      <c r="B16" s="78" t="s">
        <v>1383</v>
      </c>
      <c r="C16" s="51" t="s">
        <v>1384</v>
      </c>
      <c r="D16" s="52" t="s">
        <v>1385</v>
      </c>
      <c r="E16" s="79" t="s">
        <v>447</v>
      </c>
      <c r="F16" s="78" t="s">
        <v>586</v>
      </c>
      <c r="G16" s="80" t="s">
        <v>441</v>
      </c>
      <c r="H16" s="108" t="s">
        <v>1354</v>
      </c>
      <c r="I16" s="78" t="s">
        <v>443</v>
      </c>
      <c r="J16" s="78"/>
      <c r="K16" s="78"/>
      <c r="L16" s="78"/>
      <c r="M16" s="78"/>
      <c r="N16" s="114"/>
      <c r="O16" s="16" t="b">
        <f t="shared" si="0"/>
        <v>0</v>
      </c>
      <c r="P16" s="16"/>
    </row>
    <row r="17" spans="1:16" s="12" customFormat="1" ht="68.25" customHeight="1" x14ac:dyDescent="0.25">
      <c r="A17" s="150"/>
      <c r="B17" s="78" t="s">
        <v>1386</v>
      </c>
      <c r="C17" s="51" t="s">
        <v>1387</v>
      </c>
      <c r="D17" s="52" t="s">
        <v>1388</v>
      </c>
      <c r="E17" s="79" t="s">
        <v>447</v>
      </c>
      <c r="F17" s="78" t="s">
        <v>586</v>
      </c>
      <c r="G17" s="80" t="s">
        <v>441</v>
      </c>
      <c r="H17" s="108" t="s">
        <v>1354</v>
      </c>
      <c r="I17" s="78" t="s">
        <v>443</v>
      </c>
      <c r="J17" s="78"/>
      <c r="K17" s="78"/>
      <c r="L17" s="78"/>
      <c r="M17" s="78"/>
      <c r="N17" s="114"/>
      <c r="O17" s="16" t="b">
        <f t="shared" si="0"/>
        <v>0</v>
      </c>
      <c r="P17" s="16"/>
    </row>
    <row r="18" spans="1:16" s="12" customFormat="1" ht="68.25" customHeight="1" x14ac:dyDescent="0.25">
      <c r="A18" s="150"/>
      <c r="B18" s="78" t="s">
        <v>1389</v>
      </c>
      <c r="C18" s="51" t="s">
        <v>1390</v>
      </c>
      <c r="D18" s="52" t="s">
        <v>1391</v>
      </c>
      <c r="E18" s="79" t="s">
        <v>447</v>
      </c>
      <c r="F18" s="78"/>
      <c r="G18" s="80" t="s">
        <v>441</v>
      </c>
      <c r="H18" s="108" t="s">
        <v>1354</v>
      </c>
      <c r="I18" s="78" t="s">
        <v>443</v>
      </c>
      <c r="J18" s="78"/>
      <c r="K18" s="78"/>
      <c r="L18" s="78"/>
      <c r="M18" s="78"/>
      <c r="N18" s="114"/>
      <c r="O18" s="16" t="b">
        <f t="shared" si="0"/>
        <v>0</v>
      </c>
      <c r="P18" s="16"/>
    </row>
    <row r="19" spans="1:16" s="12" customFormat="1" ht="51.75" x14ac:dyDescent="0.25">
      <c r="A19" s="150"/>
      <c r="B19" s="78" t="s">
        <v>1392</v>
      </c>
      <c r="C19" s="51" t="s">
        <v>1393</v>
      </c>
      <c r="D19" s="52" t="s">
        <v>1394</v>
      </c>
      <c r="E19" s="79" t="s">
        <v>447</v>
      </c>
      <c r="F19" s="78"/>
      <c r="G19" s="80" t="s">
        <v>448</v>
      </c>
      <c r="H19" s="108" t="s">
        <v>1354</v>
      </c>
      <c r="I19" s="78" t="s">
        <v>449</v>
      </c>
      <c r="J19" s="78"/>
      <c r="K19" s="78"/>
      <c r="L19" s="78"/>
      <c r="M19" s="78"/>
      <c r="N19" s="114"/>
      <c r="O19" s="16" t="b">
        <f t="shared" si="0"/>
        <v>0</v>
      </c>
      <c r="P19" s="16"/>
    </row>
    <row r="20" spans="1:16" s="12" customFormat="1" ht="90.75" customHeight="1" x14ac:dyDescent="0.25">
      <c r="A20" s="150"/>
      <c r="B20" s="78" t="s">
        <v>1395</v>
      </c>
      <c r="C20" s="51" t="s">
        <v>1396</v>
      </c>
      <c r="D20" s="52" t="s">
        <v>1397</v>
      </c>
      <c r="E20" s="79" t="s">
        <v>447</v>
      </c>
      <c r="F20" s="78"/>
      <c r="G20" s="80" t="s">
        <v>441</v>
      </c>
      <c r="H20" s="108" t="s">
        <v>1354</v>
      </c>
      <c r="I20" s="78" t="s">
        <v>443</v>
      </c>
      <c r="J20" s="78"/>
      <c r="K20" s="78"/>
      <c r="L20" s="78"/>
      <c r="M20" s="78"/>
      <c r="N20" s="114"/>
      <c r="O20" s="16" t="b">
        <f t="shared" si="0"/>
        <v>0</v>
      </c>
      <c r="P20" s="16"/>
    </row>
    <row r="21" spans="1:16" s="12" customFormat="1" ht="69.75" customHeight="1" x14ac:dyDescent="0.25">
      <c r="A21" s="150"/>
      <c r="B21" s="78" t="s">
        <v>1398</v>
      </c>
      <c r="C21" s="51" t="s">
        <v>1399</v>
      </c>
      <c r="D21" s="52" t="s">
        <v>1400</v>
      </c>
      <c r="E21" s="79" t="s">
        <v>447</v>
      </c>
      <c r="F21" s="78"/>
      <c r="G21" s="80" t="s">
        <v>559</v>
      </c>
      <c r="H21" s="108" t="s">
        <v>1354</v>
      </c>
      <c r="I21" s="78" t="s">
        <v>443</v>
      </c>
      <c r="J21" s="78"/>
      <c r="K21" s="78"/>
      <c r="L21" s="78"/>
      <c r="M21" s="78"/>
      <c r="N21" s="114"/>
      <c r="O21" s="16" t="b">
        <f t="shared" si="0"/>
        <v>0</v>
      </c>
      <c r="P21" s="16"/>
    </row>
    <row r="22" spans="1:16" s="12" customFormat="1" ht="120.75" x14ac:dyDescent="0.25">
      <c r="A22" s="150"/>
      <c r="B22" s="78" t="s">
        <v>1401</v>
      </c>
      <c r="C22" s="51" t="s">
        <v>1402</v>
      </c>
      <c r="D22" s="52" t="s">
        <v>1403</v>
      </c>
      <c r="E22" s="79" t="s">
        <v>447</v>
      </c>
      <c r="F22" s="78"/>
      <c r="G22" s="80" t="s">
        <v>448</v>
      </c>
      <c r="H22" s="108" t="s">
        <v>1354</v>
      </c>
      <c r="I22" s="78" t="s">
        <v>449</v>
      </c>
      <c r="J22" s="78"/>
      <c r="K22" s="78"/>
      <c r="L22" s="78"/>
      <c r="M22" s="78"/>
      <c r="N22" s="114"/>
      <c r="O22" s="16" t="b">
        <f t="shared" si="0"/>
        <v>0</v>
      </c>
      <c r="P22" s="16"/>
    </row>
    <row r="23" spans="1:16" s="12" customFormat="1" ht="54.75" customHeight="1" x14ac:dyDescent="0.25">
      <c r="A23" s="150"/>
      <c r="B23" s="78" t="s">
        <v>1404</v>
      </c>
      <c r="C23" s="51" t="s">
        <v>1405</v>
      </c>
      <c r="D23" s="52" t="s">
        <v>1406</v>
      </c>
      <c r="E23" s="79" t="s">
        <v>447</v>
      </c>
      <c r="F23" s="78"/>
      <c r="G23" s="80" t="s">
        <v>448</v>
      </c>
      <c r="H23" s="108" t="s">
        <v>1354</v>
      </c>
      <c r="I23" s="78" t="s">
        <v>449</v>
      </c>
      <c r="J23" s="78"/>
      <c r="K23" s="78"/>
      <c r="L23" s="78"/>
      <c r="M23" s="78"/>
      <c r="N23" s="114"/>
      <c r="O23" s="16" t="b">
        <f t="shared" si="0"/>
        <v>0</v>
      </c>
      <c r="P23" s="16"/>
    </row>
    <row r="24" spans="1:16" s="12" customFormat="1" ht="54.75" customHeight="1" x14ac:dyDescent="0.25">
      <c r="A24" s="150"/>
      <c r="B24" s="78" t="s">
        <v>1407</v>
      </c>
      <c r="C24" s="51" t="s">
        <v>1408</v>
      </c>
      <c r="D24" s="52" t="s">
        <v>1409</v>
      </c>
      <c r="E24" s="79" t="s">
        <v>447</v>
      </c>
      <c r="F24" s="78"/>
      <c r="G24" s="80" t="s">
        <v>448</v>
      </c>
      <c r="H24" s="108" t="s">
        <v>1354</v>
      </c>
      <c r="I24" s="78" t="s">
        <v>449</v>
      </c>
      <c r="J24" s="78"/>
      <c r="K24" s="78"/>
      <c r="L24" s="78"/>
      <c r="M24" s="78"/>
      <c r="N24" s="114"/>
      <c r="O24" s="16" t="b">
        <f t="shared" si="0"/>
        <v>0</v>
      </c>
      <c r="P24" s="16"/>
    </row>
    <row r="25" spans="1:16" s="12" customFormat="1" ht="54.75" customHeight="1" x14ac:dyDescent="0.25">
      <c r="A25" s="150"/>
      <c r="B25" s="78" t="s">
        <v>1410</v>
      </c>
      <c r="C25" s="51" t="s">
        <v>1411</v>
      </c>
      <c r="D25" s="52" t="s">
        <v>1412</v>
      </c>
      <c r="E25" s="79" t="s">
        <v>447</v>
      </c>
      <c r="F25" s="78"/>
      <c r="G25" s="80" t="s">
        <v>448</v>
      </c>
      <c r="H25" s="108" t="s">
        <v>1354</v>
      </c>
      <c r="I25" s="78" t="s">
        <v>449</v>
      </c>
      <c r="J25" s="78"/>
      <c r="K25" s="78"/>
      <c r="L25" s="78"/>
      <c r="M25" s="78"/>
      <c r="N25" s="114"/>
      <c r="O25" s="16" t="b">
        <f t="shared" si="0"/>
        <v>0</v>
      </c>
      <c r="P25" s="16"/>
    </row>
    <row r="26" spans="1:16" s="12" customFormat="1" ht="54.75" customHeight="1" x14ac:dyDescent="0.25">
      <c r="A26" s="150"/>
      <c r="B26" s="78" t="s">
        <v>1413</v>
      </c>
      <c r="C26" s="51" t="s">
        <v>1414</v>
      </c>
      <c r="D26" s="52" t="s">
        <v>1415</v>
      </c>
      <c r="E26" s="79" t="s">
        <v>447</v>
      </c>
      <c r="F26" s="78"/>
      <c r="G26" s="80" t="s">
        <v>448</v>
      </c>
      <c r="H26" s="108" t="s">
        <v>1354</v>
      </c>
      <c r="I26" s="78" t="s">
        <v>449</v>
      </c>
      <c r="J26" s="78"/>
      <c r="K26" s="78"/>
      <c r="L26" s="78"/>
      <c r="M26" s="78"/>
      <c r="N26" s="114"/>
      <c r="O26" s="16" t="b">
        <f t="shared" si="0"/>
        <v>0</v>
      </c>
      <c r="P26" s="16"/>
    </row>
    <row r="27" spans="1:16" s="12" customFormat="1" ht="54.75" customHeight="1" x14ac:dyDescent="0.25">
      <c r="A27" s="150"/>
      <c r="B27" s="78" t="s">
        <v>1416</v>
      </c>
      <c r="C27" s="51" t="s">
        <v>1417</v>
      </c>
      <c r="D27" s="52" t="s">
        <v>1418</v>
      </c>
      <c r="E27" s="79" t="s">
        <v>447</v>
      </c>
      <c r="F27" s="78"/>
      <c r="G27" s="80" t="s">
        <v>448</v>
      </c>
      <c r="H27" s="108" t="s">
        <v>1354</v>
      </c>
      <c r="I27" s="78" t="s">
        <v>449</v>
      </c>
      <c r="J27" s="78"/>
      <c r="K27" s="78"/>
      <c r="L27" s="78"/>
      <c r="M27" s="78"/>
      <c r="N27" s="114"/>
      <c r="O27" s="16" t="b">
        <f t="shared" si="0"/>
        <v>0</v>
      </c>
      <c r="P27" s="16"/>
    </row>
    <row r="28" spans="1:16" s="15" customFormat="1" ht="48" customHeight="1" x14ac:dyDescent="0.25">
      <c r="A28" s="150"/>
      <c r="B28" s="83" t="s">
        <v>31</v>
      </c>
      <c r="C28" s="107" t="s">
        <v>1419</v>
      </c>
      <c r="D28" s="85"/>
      <c r="E28" s="110"/>
      <c r="F28" s="89"/>
      <c r="G28" s="86"/>
      <c r="H28" s="87"/>
      <c r="I28" s="113" t="str">
        <f>IF(AND(COUNTIF(I29:I44,"Complete")&gt;=1,COUNTIF(I29:I44,"In Progress")=0,COUNTIF(I29:I44,"Not Started")=0),"Complete",IF(OR(COUNTIF(I29:I44,"In Progress")&gt;=1,COUNTIF(I29:I44,"Complete")&gt;=1),"In Progress",IF(COUNTIF(I29:I44,"Not Started")&gt;=1,"Not Started",IF(COUNTIF(I29:I44,"Complete")&gt;=1,"Complete","Info Only"))))</f>
        <v>Not Started</v>
      </c>
      <c r="J28" s="113"/>
      <c r="K28" s="113"/>
      <c r="L28" s="113"/>
      <c r="M28" s="88"/>
      <c r="N28" s="89"/>
      <c r="O28" s="16" t="b">
        <f t="shared" ref="O28:O62" si="1">Deploy_SFB=IsNoDeploy</f>
        <v>0</v>
      </c>
      <c r="P28" s="16"/>
    </row>
    <row r="29" spans="1:16" s="16" customFormat="1" ht="20.25" x14ac:dyDescent="0.25">
      <c r="A29" s="150"/>
      <c r="B29" s="173" t="s">
        <v>1420</v>
      </c>
      <c r="C29" s="173"/>
      <c r="D29" s="173"/>
      <c r="E29" s="173"/>
      <c r="F29" s="173"/>
      <c r="G29" s="173"/>
      <c r="H29" s="173"/>
      <c r="I29" s="173"/>
      <c r="J29" s="173"/>
      <c r="K29" s="173"/>
      <c r="L29" s="173"/>
      <c r="M29" s="173"/>
      <c r="N29" s="173"/>
      <c r="O29" s="16" t="b">
        <f t="shared" si="1"/>
        <v>0</v>
      </c>
    </row>
    <row r="30" spans="1:16" s="12" customFormat="1" ht="69" customHeight="1" x14ac:dyDescent="0.25">
      <c r="A30" s="150"/>
      <c r="B30" s="78" t="s">
        <v>1421</v>
      </c>
      <c r="C30" s="51" t="s">
        <v>1422</v>
      </c>
      <c r="D30" s="52" t="s">
        <v>1423</v>
      </c>
      <c r="E30" s="79" t="s">
        <v>447</v>
      </c>
      <c r="F30" s="78"/>
      <c r="G30" s="80" t="s">
        <v>448</v>
      </c>
      <c r="H30" s="108" t="s">
        <v>515</v>
      </c>
      <c r="I30" s="78" t="s">
        <v>449</v>
      </c>
      <c r="J30" s="78"/>
      <c r="K30" s="78"/>
      <c r="L30" s="78"/>
      <c r="M30" s="78"/>
      <c r="N30" s="114"/>
      <c r="O30" s="16" t="b">
        <f t="shared" si="1"/>
        <v>0</v>
      </c>
      <c r="P30" s="16"/>
    </row>
    <row r="31" spans="1:16" s="12" customFormat="1" ht="138" x14ac:dyDescent="0.25">
      <c r="A31" s="150"/>
      <c r="B31" s="78" t="s">
        <v>1424</v>
      </c>
      <c r="C31" s="51" t="s">
        <v>1425</v>
      </c>
      <c r="D31" s="52" t="s">
        <v>1426</v>
      </c>
      <c r="E31" s="79" t="s">
        <v>447</v>
      </c>
      <c r="F31" s="78" t="s">
        <v>586</v>
      </c>
      <c r="G31" s="80" t="s">
        <v>441</v>
      </c>
      <c r="H31" s="108" t="s">
        <v>855</v>
      </c>
      <c r="I31" s="78" t="s">
        <v>443</v>
      </c>
      <c r="J31" s="78"/>
      <c r="K31" s="78"/>
      <c r="L31" s="78"/>
      <c r="M31" s="78"/>
      <c r="N31" s="114"/>
      <c r="O31" s="16" t="b">
        <f t="shared" si="1"/>
        <v>0</v>
      </c>
      <c r="P31" s="16"/>
    </row>
    <row r="32" spans="1:16" s="12" customFormat="1" ht="90.75" customHeight="1" x14ac:dyDescent="0.25">
      <c r="A32" s="150"/>
      <c r="B32" s="78" t="s">
        <v>1427</v>
      </c>
      <c r="C32" s="51" t="s">
        <v>1428</v>
      </c>
      <c r="D32" s="52" t="s">
        <v>1429</v>
      </c>
      <c r="E32" s="79" t="s">
        <v>447</v>
      </c>
      <c r="F32" s="78" t="s">
        <v>586</v>
      </c>
      <c r="G32" s="80" t="s">
        <v>489</v>
      </c>
      <c r="H32" s="108" t="s">
        <v>1430</v>
      </c>
      <c r="I32" s="78" t="s">
        <v>443</v>
      </c>
      <c r="J32" s="78"/>
      <c r="K32" s="78"/>
      <c r="L32" s="78"/>
      <c r="M32" s="78"/>
      <c r="N32" s="114"/>
      <c r="O32" s="16" t="b">
        <f t="shared" si="1"/>
        <v>0</v>
      </c>
      <c r="P32" s="16"/>
    </row>
    <row r="33" spans="1:16" s="12" customFormat="1" ht="138.75" customHeight="1" x14ac:dyDescent="0.25">
      <c r="A33" s="150"/>
      <c r="B33" s="78" t="s">
        <v>1431</v>
      </c>
      <c r="C33" s="51" t="s">
        <v>1432</v>
      </c>
      <c r="D33" s="52" t="s">
        <v>1433</v>
      </c>
      <c r="E33" s="79" t="s">
        <v>1382</v>
      </c>
      <c r="F33" s="78" t="s">
        <v>586</v>
      </c>
      <c r="G33" s="80" t="s">
        <v>489</v>
      </c>
      <c r="H33" s="108" t="s">
        <v>1430</v>
      </c>
      <c r="I33" s="78" t="s">
        <v>443</v>
      </c>
      <c r="J33" s="78"/>
      <c r="K33" s="78"/>
      <c r="L33" s="78"/>
      <c r="M33" s="78"/>
      <c r="N33" s="114"/>
      <c r="O33" s="16" t="b">
        <f t="shared" si="1"/>
        <v>0</v>
      </c>
      <c r="P33" s="16"/>
    </row>
    <row r="34" spans="1:16" s="12" customFormat="1" ht="34.5" x14ac:dyDescent="0.25">
      <c r="A34" s="150"/>
      <c r="B34" s="78" t="s">
        <v>1434</v>
      </c>
      <c r="C34" s="51" t="s">
        <v>1435</v>
      </c>
      <c r="D34" s="52" t="s">
        <v>1436</v>
      </c>
      <c r="E34" s="79" t="s">
        <v>1382</v>
      </c>
      <c r="F34" s="78" t="s">
        <v>586</v>
      </c>
      <c r="G34" s="80" t="s">
        <v>489</v>
      </c>
      <c r="H34" s="108" t="s">
        <v>1430</v>
      </c>
      <c r="I34" s="78" t="s">
        <v>443</v>
      </c>
      <c r="J34" s="78"/>
      <c r="K34" s="78"/>
      <c r="L34" s="78"/>
      <c r="M34" s="78"/>
      <c r="N34" s="114"/>
      <c r="O34" s="16" t="b">
        <f t="shared" si="1"/>
        <v>0</v>
      </c>
      <c r="P34" s="16"/>
    </row>
    <row r="35" spans="1:16" s="12" customFormat="1" ht="138" x14ac:dyDescent="0.25">
      <c r="A35" s="150"/>
      <c r="B35" s="78" t="s">
        <v>1437</v>
      </c>
      <c r="C35" s="51" t="s">
        <v>1384</v>
      </c>
      <c r="D35" s="52" t="s">
        <v>1438</v>
      </c>
      <c r="E35" s="79" t="s">
        <v>447</v>
      </c>
      <c r="F35" s="78" t="s">
        <v>586</v>
      </c>
      <c r="G35" s="80" t="s">
        <v>441</v>
      </c>
      <c r="H35" s="108" t="s">
        <v>1430</v>
      </c>
      <c r="I35" s="78" t="s">
        <v>443</v>
      </c>
      <c r="J35" s="78"/>
      <c r="K35" s="78"/>
      <c r="L35" s="78"/>
      <c r="M35" s="78"/>
      <c r="N35" s="114"/>
      <c r="O35" s="16" t="b">
        <f t="shared" si="1"/>
        <v>0</v>
      </c>
      <c r="P35" s="16"/>
    </row>
    <row r="36" spans="1:16" s="12" customFormat="1" ht="121.5" customHeight="1" x14ac:dyDescent="0.25">
      <c r="A36" s="150"/>
      <c r="B36" s="78" t="s">
        <v>1439</v>
      </c>
      <c r="C36" s="51" t="s">
        <v>1440</v>
      </c>
      <c r="D36" s="52" t="s">
        <v>1441</v>
      </c>
      <c r="E36" s="79" t="s">
        <v>447</v>
      </c>
      <c r="F36" s="78" t="s">
        <v>586</v>
      </c>
      <c r="G36" s="80" t="s">
        <v>441</v>
      </c>
      <c r="H36" s="108" t="s">
        <v>1430</v>
      </c>
      <c r="I36" s="78" t="s">
        <v>443</v>
      </c>
      <c r="J36" s="78"/>
      <c r="K36" s="78"/>
      <c r="L36" s="78"/>
      <c r="M36" s="78"/>
      <c r="N36" s="114"/>
      <c r="O36" s="16" t="b">
        <f t="shared" si="1"/>
        <v>0</v>
      </c>
      <c r="P36" s="16"/>
    </row>
    <row r="37" spans="1:16" s="12" customFormat="1" ht="69" x14ac:dyDescent="0.25">
      <c r="A37" s="150"/>
      <c r="B37" s="78" t="s">
        <v>1442</v>
      </c>
      <c r="C37" s="51" t="s">
        <v>1393</v>
      </c>
      <c r="D37" s="52" t="s">
        <v>1443</v>
      </c>
      <c r="E37" s="79" t="s">
        <v>447</v>
      </c>
      <c r="F37" s="78"/>
      <c r="G37" s="80" t="s">
        <v>448</v>
      </c>
      <c r="H37" s="108" t="s">
        <v>1430</v>
      </c>
      <c r="I37" s="78" t="s">
        <v>449</v>
      </c>
      <c r="J37" s="78"/>
      <c r="K37" s="78"/>
      <c r="L37" s="78"/>
      <c r="M37" s="78"/>
      <c r="N37" s="114"/>
      <c r="O37" s="16" t="b">
        <f t="shared" si="1"/>
        <v>0</v>
      </c>
      <c r="P37" s="16"/>
    </row>
    <row r="38" spans="1:16" s="12" customFormat="1" ht="155.25" x14ac:dyDescent="0.25">
      <c r="A38" s="150"/>
      <c r="B38" s="78" t="s">
        <v>1444</v>
      </c>
      <c r="C38" s="51" t="s">
        <v>1402</v>
      </c>
      <c r="D38" s="52" t="s">
        <v>1445</v>
      </c>
      <c r="E38" s="79" t="s">
        <v>447</v>
      </c>
      <c r="F38" s="78"/>
      <c r="G38" s="80" t="s">
        <v>448</v>
      </c>
      <c r="H38" s="108" t="s">
        <v>1430</v>
      </c>
      <c r="I38" s="78" t="s">
        <v>449</v>
      </c>
      <c r="J38" s="78"/>
      <c r="K38" s="78"/>
      <c r="L38" s="78"/>
      <c r="M38" s="78"/>
      <c r="N38" s="114"/>
      <c r="O38" s="16" t="b">
        <f t="shared" si="1"/>
        <v>0</v>
      </c>
      <c r="P38" s="16"/>
    </row>
    <row r="39" spans="1:16" s="12" customFormat="1" ht="54.75" customHeight="1" x14ac:dyDescent="0.25">
      <c r="A39" s="150"/>
      <c r="B39" s="78" t="s">
        <v>1446</v>
      </c>
      <c r="C39" s="51" t="s">
        <v>1405</v>
      </c>
      <c r="D39" s="52" t="s">
        <v>1406</v>
      </c>
      <c r="E39" s="79" t="s">
        <v>447</v>
      </c>
      <c r="F39" s="78"/>
      <c r="G39" s="80" t="s">
        <v>448</v>
      </c>
      <c r="H39" s="108" t="s">
        <v>1430</v>
      </c>
      <c r="I39" s="78" t="s">
        <v>449</v>
      </c>
      <c r="J39" s="78"/>
      <c r="K39" s="78"/>
      <c r="L39" s="78"/>
      <c r="M39" s="78"/>
      <c r="N39" s="114"/>
      <c r="O39" s="16" t="b">
        <f t="shared" si="1"/>
        <v>0</v>
      </c>
      <c r="P39" s="16"/>
    </row>
    <row r="40" spans="1:16" s="12" customFormat="1" ht="69.75" customHeight="1" x14ac:dyDescent="0.25">
      <c r="A40" s="150"/>
      <c r="B40" s="78" t="s">
        <v>1447</v>
      </c>
      <c r="C40" s="51" t="s">
        <v>1448</v>
      </c>
      <c r="D40" s="52" t="s">
        <v>1449</v>
      </c>
      <c r="E40" s="79" t="s">
        <v>447</v>
      </c>
      <c r="F40" s="78" t="s">
        <v>586</v>
      </c>
      <c r="G40" s="80" t="s">
        <v>489</v>
      </c>
      <c r="H40" s="108" t="s">
        <v>1430</v>
      </c>
      <c r="I40" s="78" t="s">
        <v>443</v>
      </c>
      <c r="J40" s="78"/>
      <c r="K40" s="78"/>
      <c r="L40" s="78"/>
      <c r="M40" s="78"/>
      <c r="N40" s="114"/>
      <c r="O40" s="16" t="b">
        <f t="shared" si="1"/>
        <v>0</v>
      </c>
      <c r="P40" s="16"/>
    </row>
    <row r="41" spans="1:16" s="12" customFormat="1" ht="46.5" customHeight="1" x14ac:dyDescent="0.25">
      <c r="A41" s="150"/>
      <c r="B41" s="78" t="s">
        <v>1450</v>
      </c>
      <c r="C41" s="51" t="s">
        <v>1451</v>
      </c>
      <c r="D41" s="52" t="s">
        <v>1452</v>
      </c>
      <c r="E41" s="79" t="s">
        <v>447</v>
      </c>
      <c r="F41" s="78" t="s">
        <v>1453</v>
      </c>
      <c r="G41" s="80" t="s">
        <v>489</v>
      </c>
      <c r="H41" s="108" t="s">
        <v>1430</v>
      </c>
      <c r="I41" s="78" t="s">
        <v>443</v>
      </c>
      <c r="J41" s="78"/>
      <c r="K41" s="78"/>
      <c r="L41" s="78"/>
      <c r="M41" s="78"/>
      <c r="N41" s="114"/>
      <c r="O41" s="16" t="b">
        <f t="shared" si="1"/>
        <v>0</v>
      </c>
      <c r="P41" s="16"/>
    </row>
    <row r="42" spans="1:16" s="12" customFormat="1" ht="51.75" x14ac:dyDescent="0.25">
      <c r="A42" s="150"/>
      <c r="B42" s="78" t="s">
        <v>1454</v>
      </c>
      <c r="C42" s="51" t="s">
        <v>1455</v>
      </c>
      <c r="D42" s="52" t="s">
        <v>1456</v>
      </c>
      <c r="E42" s="79" t="s">
        <v>447</v>
      </c>
      <c r="F42" s="78"/>
      <c r="G42" s="80" t="s">
        <v>489</v>
      </c>
      <c r="H42" s="108" t="s">
        <v>1430</v>
      </c>
      <c r="I42" s="78" t="s">
        <v>443</v>
      </c>
      <c r="J42" s="78"/>
      <c r="K42" s="78"/>
      <c r="L42" s="78"/>
      <c r="M42" s="78"/>
      <c r="N42" s="114"/>
      <c r="O42" s="16" t="b">
        <f t="shared" si="1"/>
        <v>0</v>
      </c>
      <c r="P42" s="16"/>
    </row>
    <row r="43" spans="1:16" s="12" customFormat="1" ht="104.25" customHeight="1" x14ac:dyDescent="0.25">
      <c r="A43" s="150"/>
      <c r="B43" s="78" t="s">
        <v>1457</v>
      </c>
      <c r="C43" s="51" t="s">
        <v>1458</v>
      </c>
      <c r="D43" s="52" t="s">
        <v>1459</v>
      </c>
      <c r="E43" s="79" t="s">
        <v>447</v>
      </c>
      <c r="F43" s="78"/>
      <c r="G43" s="80" t="s">
        <v>489</v>
      </c>
      <c r="H43" s="108" t="s">
        <v>1430</v>
      </c>
      <c r="I43" s="78" t="s">
        <v>443</v>
      </c>
      <c r="J43" s="78"/>
      <c r="K43" s="78"/>
      <c r="L43" s="78"/>
      <c r="M43" s="78"/>
      <c r="N43" s="114"/>
      <c r="O43" s="16" t="b">
        <f t="shared" si="1"/>
        <v>0</v>
      </c>
      <c r="P43" s="16"/>
    </row>
    <row r="44" spans="1:16" s="12" customFormat="1" ht="86.25" customHeight="1" x14ac:dyDescent="0.25">
      <c r="A44" s="150"/>
      <c r="B44" s="78" t="s">
        <v>1460</v>
      </c>
      <c r="C44" s="51" t="s">
        <v>1461</v>
      </c>
      <c r="D44" s="52" t="s">
        <v>1462</v>
      </c>
      <c r="E44" s="79" t="s">
        <v>447</v>
      </c>
      <c r="F44" s="78"/>
      <c r="G44" s="80" t="s">
        <v>489</v>
      </c>
      <c r="H44" s="108" t="s">
        <v>1430</v>
      </c>
      <c r="I44" s="78" t="s">
        <v>443</v>
      </c>
      <c r="J44" s="78"/>
      <c r="K44" s="78"/>
      <c r="L44" s="78"/>
      <c r="M44" s="78"/>
      <c r="N44" s="114"/>
      <c r="O44" s="16" t="b">
        <f t="shared" si="1"/>
        <v>0</v>
      </c>
      <c r="P44" s="16"/>
    </row>
    <row r="45" spans="1:16" s="15" customFormat="1" ht="48" customHeight="1" x14ac:dyDescent="0.25">
      <c r="A45" s="150"/>
      <c r="B45" s="100" t="s">
        <v>1463</v>
      </c>
      <c r="C45" s="112" t="s">
        <v>1464</v>
      </c>
      <c r="D45" s="102"/>
      <c r="E45" s="111"/>
      <c r="F45" s="106"/>
      <c r="G45" s="103"/>
      <c r="H45" s="104"/>
      <c r="I45" s="115" t="str">
        <f>IF(AND(COUNTIF(I47:I55,"Complete")&gt;=1,COUNTIF(I47:I55,"In Progress")=0,COUNTIF(I47:I55,"Not Started")=0),"Complete",IF(OR(COUNTIF(I47:I55,"In Progress")&gt;=1,COUNTIF(I47:I55,"Complete")&gt;=1),"In Progress",IF(COUNTIF(I47:I55,"Not Started")&gt;=1,"Not Started",IF(COUNTIF(I47:I55,"Complete")&gt;=1,"Complete","Info Only"))))</f>
        <v>Not Started</v>
      </c>
      <c r="J45" s="115"/>
      <c r="K45" s="115"/>
      <c r="L45" s="115"/>
      <c r="M45" s="105"/>
      <c r="N45" s="106"/>
      <c r="O45" s="16" t="b">
        <f t="shared" si="1"/>
        <v>0</v>
      </c>
      <c r="P45" s="16" t="b">
        <f t="shared" ref="P45:P55" si="2">Skype_Deploy&lt;&gt;IsSFBH</f>
        <v>1</v>
      </c>
    </row>
    <row r="46" spans="1:16" s="16" customFormat="1" ht="20.25" x14ac:dyDescent="0.25">
      <c r="A46" s="150"/>
      <c r="B46" s="172" t="s">
        <v>1465</v>
      </c>
      <c r="C46" s="172"/>
      <c r="D46" s="172"/>
      <c r="E46" s="172"/>
      <c r="F46" s="172"/>
      <c r="G46" s="172"/>
      <c r="H46" s="172"/>
      <c r="I46" s="172"/>
      <c r="J46" s="172"/>
      <c r="K46" s="172"/>
      <c r="L46" s="172"/>
      <c r="M46" s="172"/>
      <c r="N46" s="172"/>
      <c r="O46" s="16" t="b">
        <f t="shared" si="1"/>
        <v>0</v>
      </c>
      <c r="P46" s="16" t="b">
        <f t="shared" si="2"/>
        <v>1</v>
      </c>
    </row>
    <row r="47" spans="1:16" ht="34.5" x14ac:dyDescent="0.25">
      <c r="A47" s="150"/>
      <c r="B47" s="78" t="s">
        <v>1466</v>
      </c>
      <c r="C47" s="51" t="s">
        <v>1467</v>
      </c>
      <c r="D47" s="52" t="s">
        <v>1468</v>
      </c>
      <c r="E47" s="79" t="s">
        <v>447</v>
      </c>
      <c r="F47" s="78"/>
      <c r="G47" s="80" t="s">
        <v>448</v>
      </c>
      <c r="H47" s="108" t="s">
        <v>1430</v>
      </c>
      <c r="I47" s="78" t="s">
        <v>449</v>
      </c>
      <c r="J47" s="78"/>
      <c r="K47" s="78"/>
      <c r="L47" s="78"/>
      <c r="M47" s="78"/>
      <c r="N47" s="114"/>
      <c r="O47" s="16" t="b">
        <f t="shared" si="1"/>
        <v>0</v>
      </c>
      <c r="P47" s="16" t="b">
        <f t="shared" si="2"/>
        <v>1</v>
      </c>
    </row>
    <row r="48" spans="1:16" ht="34.5" x14ac:dyDescent="0.25">
      <c r="A48" s="150"/>
      <c r="B48" s="78" t="s">
        <v>1469</v>
      </c>
      <c r="C48" s="51" t="s">
        <v>1470</v>
      </c>
      <c r="D48" s="52" t="s">
        <v>1471</v>
      </c>
      <c r="E48" s="79" t="s">
        <v>447</v>
      </c>
      <c r="F48" s="78" t="s">
        <v>586</v>
      </c>
      <c r="G48" s="80" t="s">
        <v>441</v>
      </c>
      <c r="H48" s="108" t="s">
        <v>1430</v>
      </c>
      <c r="I48" s="78" t="s">
        <v>443</v>
      </c>
      <c r="J48" s="78"/>
      <c r="K48" s="78"/>
      <c r="L48" s="78"/>
      <c r="M48" s="78"/>
      <c r="N48" s="114"/>
      <c r="O48" s="16" t="b">
        <f t="shared" si="1"/>
        <v>0</v>
      </c>
      <c r="P48" s="16" t="b">
        <f t="shared" si="2"/>
        <v>1</v>
      </c>
    </row>
    <row r="49" spans="1:16" ht="34.5" x14ac:dyDescent="0.25">
      <c r="A49" s="150"/>
      <c r="B49" s="78" t="s">
        <v>1472</v>
      </c>
      <c r="C49" s="51" t="s">
        <v>1473</v>
      </c>
      <c r="D49" s="52" t="s">
        <v>1474</v>
      </c>
      <c r="E49" s="79" t="s">
        <v>447</v>
      </c>
      <c r="F49" s="78" t="s">
        <v>586</v>
      </c>
      <c r="G49" s="80" t="s">
        <v>441</v>
      </c>
      <c r="H49" s="108" t="s">
        <v>1430</v>
      </c>
      <c r="I49" s="78" t="s">
        <v>443</v>
      </c>
      <c r="J49" s="78"/>
      <c r="K49" s="78"/>
      <c r="L49" s="78"/>
      <c r="M49" s="78"/>
      <c r="N49" s="114"/>
      <c r="O49" s="16" t="b">
        <f t="shared" si="1"/>
        <v>0</v>
      </c>
      <c r="P49" s="16" t="b">
        <f t="shared" si="2"/>
        <v>1</v>
      </c>
    </row>
    <row r="50" spans="1:16" ht="51.75" x14ac:dyDescent="0.25">
      <c r="A50" s="150"/>
      <c r="B50" s="78" t="s">
        <v>1475</v>
      </c>
      <c r="C50" s="51" t="s">
        <v>1476</v>
      </c>
      <c r="D50" s="52" t="s">
        <v>1477</v>
      </c>
      <c r="E50" s="79" t="s">
        <v>447</v>
      </c>
      <c r="F50" s="78" t="s">
        <v>586</v>
      </c>
      <c r="G50" s="80" t="s">
        <v>441</v>
      </c>
      <c r="H50" s="108" t="s">
        <v>1430</v>
      </c>
      <c r="I50" s="78" t="s">
        <v>443</v>
      </c>
      <c r="J50" s="78"/>
      <c r="K50" s="78"/>
      <c r="L50" s="78"/>
      <c r="M50" s="78"/>
      <c r="N50" s="114"/>
      <c r="O50" s="16" t="b">
        <f t="shared" si="1"/>
        <v>0</v>
      </c>
      <c r="P50" s="16" t="b">
        <f t="shared" si="2"/>
        <v>1</v>
      </c>
    </row>
    <row r="51" spans="1:16" ht="34.5" x14ac:dyDescent="0.25">
      <c r="A51" s="150"/>
      <c r="B51" s="78" t="s">
        <v>1478</v>
      </c>
      <c r="C51" s="51" t="s">
        <v>1479</v>
      </c>
      <c r="D51" s="52" t="s">
        <v>1480</v>
      </c>
      <c r="E51" s="79" t="s">
        <v>447</v>
      </c>
      <c r="F51" s="78" t="s">
        <v>586</v>
      </c>
      <c r="G51" s="80" t="s">
        <v>441</v>
      </c>
      <c r="H51" s="108" t="s">
        <v>1430</v>
      </c>
      <c r="I51" s="78" t="s">
        <v>443</v>
      </c>
      <c r="J51" s="78"/>
      <c r="K51" s="78"/>
      <c r="L51" s="78"/>
      <c r="M51" s="78"/>
      <c r="N51" s="114"/>
      <c r="O51" s="16" t="b">
        <f t="shared" si="1"/>
        <v>0</v>
      </c>
      <c r="P51" s="16" t="b">
        <f t="shared" si="2"/>
        <v>1</v>
      </c>
    </row>
    <row r="52" spans="1:16" ht="51.75" x14ac:dyDescent="0.25">
      <c r="A52" s="150"/>
      <c r="B52" s="78" t="s">
        <v>1481</v>
      </c>
      <c r="C52" s="51" t="s">
        <v>1482</v>
      </c>
      <c r="D52" s="52" t="s">
        <v>1483</v>
      </c>
      <c r="E52" s="79" t="s">
        <v>447</v>
      </c>
      <c r="F52" s="78" t="s">
        <v>586</v>
      </c>
      <c r="G52" s="80" t="s">
        <v>441</v>
      </c>
      <c r="H52" s="108" t="s">
        <v>1430</v>
      </c>
      <c r="I52" s="78" t="s">
        <v>443</v>
      </c>
      <c r="J52" s="78"/>
      <c r="K52" s="78"/>
      <c r="L52" s="78"/>
      <c r="M52" s="78"/>
      <c r="N52" s="114"/>
      <c r="O52" s="16" t="b">
        <f t="shared" si="1"/>
        <v>0</v>
      </c>
      <c r="P52" s="16" t="b">
        <f t="shared" si="2"/>
        <v>1</v>
      </c>
    </row>
    <row r="53" spans="1:16" ht="34.5" x14ac:dyDescent="0.25">
      <c r="A53" s="150"/>
      <c r="B53" s="78" t="s">
        <v>1484</v>
      </c>
      <c r="C53" s="51" t="s">
        <v>1485</v>
      </c>
      <c r="D53" s="52" t="s">
        <v>1486</v>
      </c>
      <c r="E53" s="79" t="s">
        <v>447</v>
      </c>
      <c r="F53" s="78" t="s">
        <v>1487</v>
      </c>
      <c r="G53" s="80" t="s">
        <v>441</v>
      </c>
      <c r="H53" s="108" t="s">
        <v>1430</v>
      </c>
      <c r="I53" s="78" t="s">
        <v>443</v>
      </c>
      <c r="J53" s="78"/>
      <c r="K53" s="78"/>
      <c r="L53" s="78"/>
      <c r="M53" s="78"/>
      <c r="N53" s="114"/>
      <c r="O53" s="16" t="b">
        <f t="shared" si="1"/>
        <v>0</v>
      </c>
      <c r="P53" s="16" t="b">
        <f t="shared" si="2"/>
        <v>1</v>
      </c>
    </row>
    <row r="54" spans="1:16" ht="51.75" x14ac:dyDescent="0.25">
      <c r="A54" s="150"/>
      <c r="B54" s="78" t="s">
        <v>1488</v>
      </c>
      <c r="C54" s="51" t="s">
        <v>1489</v>
      </c>
      <c r="D54" s="52" t="s">
        <v>1490</v>
      </c>
      <c r="E54" s="79" t="s">
        <v>447</v>
      </c>
      <c r="F54" s="78"/>
      <c r="G54" s="80" t="s">
        <v>448</v>
      </c>
      <c r="H54" s="108" t="s">
        <v>1430</v>
      </c>
      <c r="I54" s="78" t="s">
        <v>449</v>
      </c>
      <c r="J54" s="78"/>
      <c r="K54" s="78"/>
      <c r="L54" s="78"/>
      <c r="M54" s="78"/>
      <c r="N54" s="114"/>
      <c r="O54" s="16" t="b">
        <f t="shared" si="1"/>
        <v>0</v>
      </c>
      <c r="P54" s="16" t="b">
        <f t="shared" si="2"/>
        <v>1</v>
      </c>
    </row>
    <row r="55" spans="1:16" ht="51.75" x14ac:dyDescent="0.25">
      <c r="A55" s="150"/>
      <c r="B55" s="78" t="s">
        <v>1491</v>
      </c>
      <c r="C55" s="51" t="s">
        <v>1492</v>
      </c>
      <c r="D55" s="52" t="s">
        <v>1493</v>
      </c>
      <c r="E55" s="79" t="s">
        <v>447</v>
      </c>
      <c r="F55" s="78" t="s">
        <v>586</v>
      </c>
      <c r="G55" s="80" t="s">
        <v>489</v>
      </c>
      <c r="H55" s="108" t="s">
        <v>1430</v>
      </c>
      <c r="I55" s="78" t="s">
        <v>443</v>
      </c>
      <c r="J55" s="78"/>
      <c r="K55" s="78"/>
      <c r="L55" s="78"/>
      <c r="M55" s="78"/>
      <c r="N55" s="114"/>
      <c r="O55" s="16" t="b">
        <f t="shared" si="1"/>
        <v>0</v>
      </c>
      <c r="P55" s="16" t="b">
        <f t="shared" si="2"/>
        <v>1</v>
      </c>
    </row>
    <row r="56" spans="1:16" s="15" customFormat="1" ht="48" customHeight="1" x14ac:dyDescent="0.25">
      <c r="A56" s="150"/>
      <c r="B56" s="100" t="s">
        <v>1494</v>
      </c>
      <c r="C56" s="112" t="s">
        <v>1495</v>
      </c>
      <c r="D56" s="102"/>
      <c r="E56" s="111"/>
      <c r="F56" s="106"/>
      <c r="G56" s="103"/>
      <c r="H56" s="104"/>
      <c r="I56" s="115" t="str">
        <f>IF(AND(COUNTIF(I58:I62,"Complete")&gt;=1,COUNTIF(I58:I62,"In Progress")=0,COUNTIF(I58:I62,"Not Started")=0),"Complete",IF(OR(COUNTIF(I58:I62,"In Progress")&gt;=1,COUNTIF(I58:I62,"Complete")&gt;=1),"In Progress",IF(COUNTIF(I58:I62,"Not Started")&gt;=1,"Not Started",IF(COUNTIF(I58:I62,"Complete")&gt;=1,"Complete","Info Only"))))</f>
        <v>Not Started</v>
      </c>
      <c r="J56" s="115"/>
      <c r="K56" s="115"/>
      <c r="L56" s="115"/>
      <c r="M56" s="105"/>
      <c r="N56" s="106"/>
      <c r="O56" s="16" t="b">
        <f t="shared" si="1"/>
        <v>0</v>
      </c>
      <c r="P56" s="16" t="b">
        <f t="shared" ref="P56:P62" si="3">Need_TeamsLiveEvents&lt;&gt;IsYes</f>
        <v>1</v>
      </c>
    </row>
    <row r="57" spans="1:16" s="16" customFormat="1" ht="20.25" x14ac:dyDescent="0.25">
      <c r="A57" s="150"/>
      <c r="B57" s="172" t="s">
        <v>1496</v>
      </c>
      <c r="C57" s="172"/>
      <c r="D57" s="172"/>
      <c r="E57" s="172"/>
      <c r="F57" s="172"/>
      <c r="G57" s="172"/>
      <c r="H57" s="172"/>
      <c r="I57" s="172"/>
      <c r="J57" s="172"/>
      <c r="K57" s="172"/>
      <c r="L57" s="172"/>
      <c r="M57" s="172"/>
      <c r="N57" s="172"/>
      <c r="O57" s="16" t="b">
        <f t="shared" si="1"/>
        <v>0</v>
      </c>
      <c r="P57" s="16" t="b">
        <f t="shared" si="3"/>
        <v>1</v>
      </c>
    </row>
    <row r="58" spans="1:16" s="81" customFormat="1" ht="145.5" customHeight="1" x14ac:dyDescent="0.25">
      <c r="A58" s="150"/>
      <c r="B58" s="78" t="s">
        <v>1497</v>
      </c>
      <c r="C58" s="51" t="s">
        <v>1498</v>
      </c>
      <c r="D58" s="52" t="s">
        <v>1499</v>
      </c>
      <c r="E58" s="79" t="s">
        <v>447</v>
      </c>
      <c r="F58" s="78"/>
      <c r="G58" s="80" t="s">
        <v>441</v>
      </c>
      <c r="H58" s="108" t="s">
        <v>1430</v>
      </c>
      <c r="I58" s="78" t="s">
        <v>443</v>
      </c>
      <c r="J58" s="78"/>
      <c r="K58" s="78"/>
      <c r="L58" s="78"/>
      <c r="M58" s="78"/>
      <c r="N58" s="114"/>
      <c r="O58" s="16" t="b">
        <f t="shared" si="1"/>
        <v>0</v>
      </c>
      <c r="P58" s="16" t="b">
        <f t="shared" si="3"/>
        <v>1</v>
      </c>
    </row>
    <row r="59" spans="1:16" s="81" customFormat="1" ht="48.75" customHeight="1" x14ac:dyDescent="0.25">
      <c r="A59" s="150"/>
      <c r="B59" s="78" t="s">
        <v>1497</v>
      </c>
      <c r="C59" s="51" t="s">
        <v>1500</v>
      </c>
      <c r="D59" s="52"/>
      <c r="E59" s="79" t="s">
        <v>447</v>
      </c>
      <c r="F59" s="78"/>
      <c r="G59" s="80" t="s">
        <v>441</v>
      </c>
      <c r="H59" s="108" t="s">
        <v>1430</v>
      </c>
      <c r="I59" s="78" t="s">
        <v>443</v>
      </c>
      <c r="J59" s="78"/>
      <c r="K59" s="78"/>
      <c r="L59" s="78"/>
      <c r="M59" s="78"/>
      <c r="N59" s="114"/>
      <c r="O59" s="16" t="b">
        <f t="shared" si="1"/>
        <v>0</v>
      </c>
      <c r="P59" s="16" t="b">
        <f t="shared" si="3"/>
        <v>1</v>
      </c>
    </row>
    <row r="60" spans="1:16" s="81" customFormat="1" ht="42.75" customHeight="1" x14ac:dyDescent="0.25">
      <c r="A60" s="150"/>
      <c r="B60" s="78" t="s">
        <v>1497</v>
      </c>
      <c r="C60" s="51" t="s">
        <v>1501</v>
      </c>
      <c r="D60" s="52"/>
      <c r="E60" s="79" t="s">
        <v>447</v>
      </c>
      <c r="F60" s="78"/>
      <c r="G60" s="80" t="s">
        <v>441</v>
      </c>
      <c r="H60" s="108" t="s">
        <v>1430</v>
      </c>
      <c r="I60" s="78" t="s">
        <v>443</v>
      </c>
      <c r="J60" s="78"/>
      <c r="K60" s="78"/>
      <c r="L60" s="78"/>
      <c r="M60" s="78"/>
      <c r="N60" s="114"/>
      <c r="O60" s="16" t="b">
        <f t="shared" si="1"/>
        <v>0</v>
      </c>
      <c r="P60" s="16" t="b">
        <f t="shared" si="3"/>
        <v>1</v>
      </c>
    </row>
    <row r="61" spans="1:16" s="81" customFormat="1" ht="74.25" customHeight="1" x14ac:dyDescent="0.25">
      <c r="A61" s="150"/>
      <c r="B61" s="78" t="s">
        <v>1502</v>
      </c>
      <c r="C61" s="51" t="s">
        <v>1503</v>
      </c>
      <c r="D61" s="52" t="s">
        <v>1504</v>
      </c>
      <c r="E61" s="79" t="s">
        <v>447</v>
      </c>
      <c r="F61" s="78"/>
      <c r="G61" s="80" t="s">
        <v>489</v>
      </c>
      <c r="H61" s="108" t="s">
        <v>1430</v>
      </c>
      <c r="I61" s="78" t="s">
        <v>443</v>
      </c>
      <c r="J61" s="78"/>
      <c r="K61" s="78"/>
      <c r="L61" s="78"/>
      <c r="M61" s="78"/>
      <c r="N61" s="114"/>
      <c r="O61" s="16" t="b">
        <f t="shared" si="1"/>
        <v>0</v>
      </c>
      <c r="P61" s="16" t="b">
        <f t="shared" si="3"/>
        <v>1</v>
      </c>
    </row>
    <row r="62" spans="1:16" s="81" customFormat="1" ht="86.25" x14ac:dyDescent="0.25">
      <c r="A62" s="150"/>
      <c r="B62" s="78" t="s">
        <v>1505</v>
      </c>
      <c r="C62" s="51" t="s">
        <v>1506</v>
      </c>
      <c r="D62" s="52" t="s">
        <v>1507</v>
      </c>
      <c r="E62" s="79" t="s">
        <v>447</v>
      </c>
      <c r="F62" s="78"/>
      <c r="G62" s="80" t="s">
        <v>441</v>
      </c>
      <c r="H62" s="108" t="s">
        <v>1430</v>
      </c>
      <c r="I62" s="78" t="s">
        <v>443</v>
      </c>
      <c r="J62" s="78"/>
      <c r="K62" s="78"/>
      <c r="L62" s="78"/>
      <c r="M62" s="78"/>
      <c r="N62" s="114"/>
      <c r="O62" s="16" t="b">
        <f t="shared" si="1"/>
        <v>0</v>
      </c>
      <c r="P62" s="16" t="b">
        <f t="shared" si="3"/>
        <v>1</v>
      </c>
    </row>
    <row r="63" spans="1:16" s="15" customFormat="1" ht="48" customHeight="1" x14ac:dyDescent="0.25">
      <c r="A63" s="150"/>
      <c r="B63" s="100" t="s">
        <v>1508</v>
      </c>
      <c r="C63" s="112" t="s">
        <v>1509</v>
      </c>
      <c r="D63" s="102"/>
      <c r="E63" s="111"/>
      <c r="F63" s="106"/>
      <c r="G63" s="103"/>
      <c r="H63" s="104"/>
      <c r="I63" s="115" t="str">
        <f>IF(AND(COUNTIF(I65:I69,"Complete")&gt;=1,COUNTIF(I65:I69,"In Progress")=0,COUNTIF(I65:I69,"Not Started")=0),"Complete",IF(OR(COUNTIF(I65:I69,"In Progress")&gt;=1,COUNTIF(I65:I69,"Complete")&gt;=1),"In Progress",IF(COUNTIF(I65:I69,"Not Started")&gt;=1,"Not Started",IF(COUNTIF(I65:I69,"Complete")&gt;=1,"Complete","Info Only"))))</f>
        <v>Not Started</v>
      </c>
      <c r="J63" s="115"/>
      <c r="K63" s="115"/>
      <c r="L63" s="115"/>
      <c r="M63" s="105"/>
      <c r="N63" s="106"/>
      <c r="O63" s="16" t="b">
        <f t="shared" ref="O63:O87" si="4">AND(Deploy_SFB=IsNoDeploy,Deploy_Teams=IsNoDeploy)</f>
        <v>0</v>
      </c>
      <c r="P63" s="16" t="b">
        <f t="shared" ref="P63:P69" si="5">Need_SfBPhone&lt;&gt;IsYes</f>
        <v>1</v>
      </c>
    </row>
    <row r="64" spans="1:16" s="16" customFormat="1" ht="20.25" x14ac:dyDescent="0.25">
      <c r="A64" s="150"/>
      <c r="B64" s="172" t="s">
        <v>1510</v>
      </c>
      <c r="C64" s="172"/>
      <c r="D64" s="172"/>
      <c r="E64" s="172"/>
      <c r="F64" s="172"/>
      <c r="G64" s="172"/>
      <c r="H64" s="172"/>
      <c r="I64" s="172"/>
      <c r="J64" s="172"/>
      <c r="K64" s="172"/>
      <c r="L64" s="172"/>
      <c r="M64" s="172"/>
      <c r="N64" s="172"/>
      <c r="O64" s="16" t="b">
        <f t="shared" si="4"/>
        <v>0</v>
      </c>
      <c r="P64" s="16" t="b">
        <f t="shared" si="5"/>
        <v>1</v>
      </c>
    </row>
    <row r="65" spans="1:16" ht="50.25" customHeight="1" x14ac:dyDescent="0.25">
      <c r="A65" s="150"/>
      <c r="B65" s="78" t="s">
        <v>1511</v>
      </c>
      <c r="C65" s="51" t="s">
        <v>1512</v>
      </c>
      <c r="D65" s="52" t="s">
        <v>1513</v>
      </c>
      <c r="E65" s="79" t="s">
        <v>447</v>
      </c>
      <c r="F65" s="78" t="s">
        <v>586</v>
      </c>
      <c r="G65" s="80" t="s">
        <v>489</v>
      </c>
      <c r="H65" s="108" t="s">
        <v>1430</v>
      </c>
      <c r="I65" s="78" t="s">
        <v>443</v>
      </c>
      <c r="J65" s="78"/>
      <c r="K65" s="78"/>
      <c r="L65" s="78"/>
      <c r="M65" s="78"/>
      <c r="N65" s="114"/>
      <c r="O65" s="16" t="b">
        <f t="shared" si="4"/>
        <v>0</v>
      </c>
      <c r="P65" s="16" t="b">
        <f t="shared" si="5"/>
        <v>1</v>
      </c>
    </row>
    <row r="66" spans="1:16" ht="27.75" customHeight="1" x14ac:dyDescent="0.25">
      <c r="A66" s="150"/>
      <c r="B66" s="78" t="s">
        <v>1514</v>
      </c>
      <c r="C66" s="51" t="s">
        <v>1515</v>
      </c>
      <c r="D66" s="52" t="s">
        <v>1516</v>
      </c>
      <c r="E66" s="79" t="s">
        <v>447</v>
      </c>
      <c r="F66" s="78" t="s">
        <v>586</v>
      </c>
      <c r="G66" s="80" t="s">
        <v>441</v>
      </c>
      <c r="H66" s="108" t="s">
        <v>1430</v>
      </c>
      <c r="I66" s="78" t="s">
        <v>443</v>
      </c>
      <c r="J66" s="78"/>
      <c r="K66" s="78"/>
      <c r="L66" s="78"/>
      <c r="M66" s="78"/>
      <c r="N66" s="114"/>
      <c r="O66" s="16" t="b">
        <f t="shared" si="4"/>
        <v>0</v>
      </c>
      <c r="P66" s="16" t="b">
        <f t="shared" si="5"/>
        <v>1</v>
      </c>
    </row>
    <row r="67" spans="1:16" ht="45" customHeight="1" x14ac:dyDescent="0.25">
      <c r="A67" s="150"/>
      <c r="B67" s="78" t="s">
        <v>1517</v>
      </c>
      <c r="C67" s="51" t="s">
        <v>1518</v>
      </c>
      <c r="D67" s="52" t="s">
        <v>1519</v>
      </c>
      <c r="E67" s="79" t="s">
        <v>447</v>
      </c>
      <c r="F67" s="78" t="s">
        <v>586</v>
      </c>
      <c r="G67" s="80" t="s">
        <v>441</v>
      </c>
      <c r="H67" s="108" t="s">
        <v>1430</v>
      </c>
      <c r="I67" s="78" t="s">
        <v>443</v>
      </c>
      <c r="J67" s="78"/>
      <c r="K67" s="78"/>
      <c r="L67" s="78"/>
      <c r="M67" s="78"/>
      <c r="N67" s="114"/>
      <c r="O67" s="16" t="b">
        <f t="shared" si="4"/>
        <v>0</v>
      </c>
      <c r="P67" s="16" t="b">
        <f t="shared" si="5"/>
        <v>1</v>
      </c>
    </row>
    <row r="68" spans="1:16" ht="49.5" customHeight="1" x14ac:dyDescent="0.25">
      <c r="A68" s="150"/>
      <c r="B68" s="78" t="s">
        <v>1520</v>
      </c>
      <c r="C68" s="51" t="s">
        <v>1521</v>
      </c>
      <c r="D68" s="52" t="s">
        <v>1522</v>
      </c>
      <c r="E68" s="79" t="s">
        <v>447</v>
      </c>
      <c r="F68" s="78" t="s">
        <v>586</v>
      </c>
      <c r="G68" s="80" t="s">
        <v>441</v>
      </c>
      <c r="H68" s="108" t="s">
        <v>1430</v>
      </c>
      <c r="I68" s="78" t="s">
        <v>443</v>
      </c>
      <c r="J68" s="78"/>
      <c r="K68" s="78"/>
      <c r="L68" s="78"/>
      <c r="M68" s="78"/>
      <c r="N68" s="114"/>
      <c r="O68" s="16" t="b">
        <f t="shared" si="4"/>
        <v>0</v>
      </c>
      <c r="P68" s="16" t="b">
        <f t="shared" si="5"/>
        <v>1</v>
      </c>
    </row>
    <row r="69" spans="1:16" ht="54.75" customHeight="1" x14ac:dyDescent="0.25">
      <c r="A69" s="150"/>
      <c r="B69" s="78" t="s">
        <v>1523</v>
      </c>
      <c r="C69" s="51" t="s">
        <v>1524</v>
      </c>
      <c r="D69" s="52" t="s">
        <v>1525</v>
      </c>
      <c r="E69" s="79" t="s">
        <v>447</v>
      </c>
      <c r="F69" s="78" t="s">
        <v>586</v>
      </c>
      <c r="G69" s="80" t="s">
        <v>441</v>
      </c>
      <c r="H69" s="108" t="s">
        <v>1430</v>
      </c>
      <c r="I69" s="78" t="s">
        <v>443</v>
      </c>
      <c r="J69" s="78"/>
      <c r="K69" s="78"/>
      <c r="L69" s="78"/>
      <c r="M69" s="78"/>
      <c r="N69" s="114"/>
      <c r="O69" s="16" t="b">
        <f t="shared" si="4"/>
        <v>0</v>
      </c>
      <c r="P69" s="16" t="b">
        <f t="shared" si="5"/>
        <v>1</v>
      </c>
    </row>
    <row r="70" spans="1:16" s="15" customFormat="1" ht="48" customHeight="1" x14ac:dyDescent="0.25">
      <c r="A70" s="150"/>
      <c r="B70" s="100" t="s">
        <v>1526</v>
      </c>
      <c r="C70" s="112" t="s">
        <v>1527</v>
      </c>
      <c r="D70" s="102"/>
      <c r="E70" s="111"/>
      <c r="F70" s="106"/>
      <c r="G70" s="103"/>
      <c r="H70" s="104"/>
      <c r="I70" s="115" t="str">
        <f>IF(AND(COUNTIF(I72:I86,"Complete")&gt;=1,COUNTIF(I72:I86,"In Progress")=0,COUNTIF(I72:I86,"Not Started")=0),"Complete",IF(OR(COUNTIF(I72:I86,"In Progress")&gt;=1,COUNTIF(I72:I86,"Complete")&gt;=1),"In Progress",IF(COUNTIF(I72:I86,"Not Started")&gt;=1,"Not Started",IF(COUNTIF(I72:I86,"Complete")&gt;=1,"Complete","Info Only"))))</f>
        <v>Not Started</v>
      </c>
      <c r="J70" s="115"/>
      <c r="K70" s="115"/>
      <c r="L70" s="115"/>
      <c r="M70" s="105"/>
      <c r="N70" s="106"/>
      <c r="O70" s="16" t="b">
        <f t="shared" si="4"/>
        <v>0</v>
      </c>
      <c r="P70" s="16" t="b">
        <f t="shared" ref="P70:P84" si="6">Need_AudioConferencing&lt;&gt;IsYes</f>
        <v>1</v>
      </c>
    </row>
    <row r="71" spans="1:16" s="16" customFormat="1" ht="20.25" x14ac:dyDescent="0.25">
      <c r="A71" s="150"/>
      <c r="B71" s="172" t="s">
        <v>1528</v>
      </c>
      <c r="C71" s="172"/>
      <c r="D71" s="172"/>
      <c r="E71" s="172"/>
      <c r="F71" s="172"/>
      <c r="G71" s="172"/>
      <c r="H71" s="172"/>
      <c r="I71" s="172"/>
      <c r="J71" s="172"/>
      <c r="K71" s="172"/>
      <c r="L71" s="172"/>
      <c r="M71" s="172"/>
      <c r="N71" s="172"/>
      <c r="O71" s="16" t="b">
        <f t="shared" si="4"/>
        <v>0</v>
      </c>
      <c r="P71" s="16" t="b">
        <f t="shared" si="6"/>
        <v>1</v>
      </c>
    </row>
    <row r="72" spans="1:16" ht="77.25" customHeight="1" x14ac:dyDescent="0.25">
      <c r="A72" s="150"/>
      <c r="B72" s="78" t="s">
        <v>1529</v>
      </c>
      <c r="C72" s="51" t="s">
        <v>1530</v>
      </c>
      <c r="D72" s="52" t="s">
        <v>1531</v>
      </c>
      <c r="E72" s="79" t="s">
        <v>1382</v>
      </c>
      <c r="F72" s="78"/>
      <c r="G72" s="80" t="s">
        <v>559</v>
      </c>
      <c r="H72" s="108" t="s">
        <v>1430</v>
      </c>
      <c r="I72" s="78" t="s">
        <v>443</v>
      </c>
      <c r="J72" s="78"/>
      <c r="K72" s="78"/>
      <c r="L72" s="78"/>
      <c r="M72" s="78"/>
      <c r="N72" s="114"/>
      <c r="O72" s="16" t="b">
        <f t="shared" si="4"/>
        <v>0</v>
      </c>
      <c r="P72" s="16" t="b">
        <f t="shared" si="6"/>
        <v>1</v>
      </c>
    </row>
    <row r="73" spans="1:16" ht="81" customHeight="1" x14ac:dyDescent="0.25">
      <c r="A73" s="150"/>
      <c r="B73" s="78" t="s">
        <v>1532</v>
      </c>
      <c r="C73" s="51" t="s">
        <v>1533</v>
      </c>
      <c r="D73" s="52" t="s">
        <v>1534</v>
      </c>
      <c r="E73" s="79" t="s">
        <v>447</v>
      </c>
      <c r="F73" s="78"/>
      <c r="G73" s="80" t="s">
        <v>559</v>
      </c>
      <c r="H73" s="108" t="s">
        <v>1430</v>
      </c>
      <c r="I73" s="78" t="s">
        <v>443</v>
      </c>
      <c r="J73" s="78"/>
      <c r="K73" s="78"/>
      <c r="L73" s="78"/>
      <c r="M73" s="78"/>
      <c r="N73" s="114"/>
      <c r="O73" s="16" t="b">
        <f t="shared" si="4"/>
        <v>0</v>
      </c>
      <c r="P73" s="16" t="b">
        <f t="shared" si="6"/>
        <v>1</v>
      </c>
    </row>
    <row r="74" spans="1:16" ht="74.25" customHeight="1" x14ac:dyDescent="0.25">
      <c r="A74" s="150"/>
      <c r="B74" s="78" t="s">
        <v>1535</v>
      </c>
      <c r="C74" s="51" t="s">
        <v>1536</v>
      </c>
      <c r="D74" s="52" t="s">
        <v>1537</v>
      </c>
      <c r="E74" s="79" t="s">
        <v>1382</v>
      </c>
      <c r="F74" s="78"/>
      <c r="G74" s="80" t="s">
        <v>489</v>
      </c>
      <c r="H74" s="108" t="s">
        <v>1430</v>
      </c>
      <c r="I74" s="78" t="s">
        <v>443</v>
      </c>
      <c r="J74" s="78"/>
      <c r="K74" s="78"/>
      <c r="L74" s="78"/>
      <c r="M74" s="78"/>
      <c r="N74" s="114"/>
      <c r="O74" s="16" t="b">
        <f t="shared" si="4"/>
        <v>0</v>
      </c>
      <c r="P74" s="16" t="b">
        <f t="shared" si="6"/>
        <v>1</v>
      </c>
    </row>
    <row r="75" spans="1:16" ht="74.25" customHeight="1" x14ac:dyDescent="0.25">
      <c r="A75" s="150"/>
      <c r="B75" s="78" t="s">
        <v>1538</v>
      </c>
      <c r="C75" s="51" t="s">
        <v>1539</v>
      </c>
      <c r="D75" s="52" t="s">
        <v>1540</v>
      </c>
      <c r="E75" s="79" t="s">
        <v>447</v>
      </c>
      <c r="F75" s="78"/>
      <c r="G75" s="80" t="s">
        <v>489</v>
      </c>
      <c r="H75" s="108" t="s">
        <v>1430</v>
      </c>
      <c r="I75" s="78" t="s">
        <v>443</v>
      </c>
      <c r="J75" s="78"/>
      <c r="K75" s="78"/>
      <c r="L75" s="78"/>
      <c r="M75" s="78"/>
      <c r="N75" s="114"/>
      <c r="O75" s="16" t="b">
        <f t="shared" si="4"/>
        <v>0</v>
      </c>
      <c r="P75" s="16" t="b">
        <f>OR(Need_AudioConferencing&lt;&gt;IsYes,AND(Skype_Deploy&lt;&gt;IsSFBO,Skype_Deploy&lt;&gt;IsSFBH))</f>
        <v>1</v>
      </c>
    </row>
    <row r="76" spans="1:16" ht="114" customHeight="1" x14ac:dyDescent="0.25">
      <c r="A76" s="150"/>
      <c r="B76" s="78" t="s">
        <v>1541</v>
      </c>
      <c r="C76" s="51" t="s">
        <v>1542</v>
      </c>
      <c r="D76" s="161" t="s">
        <v>1835</v>
      </c>
      <c r="E76" s="79" t="s">
        <v>447</v>
      </c>
      <c r="F76" s="78"/>
      <c r="G76" s="80" t="s">
        <v>489</v>
      </c>
      <c r="H76" s="108" t="s">
        <v>1430</v>
      </c>
      <c r="I76" s="78" t="s">
        <v>443</v>
      </c>
      <c r="J76" s="78"/>
      <c r="K76" s="78"/>
      <c r="L76" s="78"/>
      <c r="M76" s="78"/>
      <c r="N76" s="114"/>
      <c r="O76" s="16" t="b">
        <f t="shared" si="4"/>
        <v>0</v>
      </c>
      <c r="P76" s="16" t="b">
        <f>OR(Need_AudioConferencing&lt;&gt;IsYes,AND(Skype_Deploy&lt;&gt;IsSFBO,Skype_Deploy&lt;&gt;IsSFBH))</f>
        <v>1</v>
      </c>
    </row>
    <row r="77" spans="1:16" ht="114" customHeight="1" x14ac:dyDescent="0.25">
      <c r="A77" s="150"/>
      <c r="B77" s="78" t="s">
        <v>1543</v>
      </c>
      <c r="C77" s="51" t="s">
        <v>1544</v>
      </c>
      <c r="D77" s="52" t="s">
        <v>1545</v>
      </c>
      <c r="E77" s="79" t="s">
        <v>447</v>
      </c>
      <c r="F77" s="78"/>
      <c r="G77" s="80" t="s">
        <v>489</v>
      </c>
      <c r="H77" s="108" t="s">
        <v>1354</v>
      </c>
      <c r="I77" s="78" t="s">
        <v>443</v>
      </c>
      <c r="J77" s="78"/>
      <c r="K77" s="78"/>
      <c r="L77" s="78"/>
      <c r="M77" s="78"/>
      <c r="N77" s="114"/>
      <c r="O77" s="16" t="b">
        <f t="shared" si="4"/>
        <v>0</v>
      </c>
      <c r="P77" s="16" t="b">
        <f>OR(Need_AudioConferencing&lt;&gt;IsYes,AND(Skype_Deploy&lt;&gt;IsTeams,Skype_Deploy&lt;&gt;IsSFBH))</f>
        <v>1</v>
      </c>
    </row>
    <row r="78" spans="1:16" ht="74.25" customHeight="1" x14ac:dyDescent="0.25">
      <c r="A78" s="150"/>
      <c r="B78" s="78" t="s">
        <v>1546</v>
      </c>
      <c r="C78" s="51" t="s">
        <v>1547</v>
      </c>
      <c r="D78" s="52" t="s">
        <v>1548</v>
      </c>
      <c r="E78" s="79" t="s">
        <v>447</v>
      </c>
      <c r="F78" s="78"/>
      <c r="G78" s="80" t="s">
        <v>489</v>
      </c>
      <c r="H78" s="108" t="s">
        <v>1430</v>
      </c>
      <c r="I78" s="78" t="s">
        <v>443</v>
      </c>
      <c r="J78" s="78"/>
      <c r="K78" s="78"/>
      <c r="L78" s="78"/>
      <c r="M78" s="78"/>
      <c r="N78" s="114"/>
      <c r="O78" s="16" t="b">
        <f t="shared" si="4"/>
        <v>0</v>
      </c>
      <c r="P78" s="16" t="b">
        <f t="shared" si="6"/>
        <v>1</v>
      </c>
    </row>
    <row r="79" spans="1:16" ht="74.25" customHeight="1" x14ac:dyDescent="0.25">
      <c r="A79" s="150"/>
      <c r="B79" s="78" t="s">
        <v>1549</v>
      </c>
      <c r="C79" s="51" t="s">
        <v>1550</v>
      </c>
      <c r="D79" s="52" t="s">
        <v>1551</v>
      </c>
      <c r="E79" s="79" t="s">
        <v>447</v>
      </c>
      <c r="F79" s="78"/>
      <c r="G79" s="80" t="s">
        <v>489</v>
      </c>
      <c r="H79" s="108" t="s">
        <v>1430</v>
      </c>
      <c r="I79" s="78" t="s">
        <v>443</v>
      </c>
      <c r="J79" s="78"/>
      <c r="K79" s="78"/>
      <c r="L79" s="78"/>
      <c r="M79" s="78"/>
      <c r="N79" s="114"/>
      <c r="O79" s="16" t="b">
        <f t="shared" si="4"/>
        <v>0</v>
      </c>
      <c r="P79" s="16" t="b">
        <f t="shared" si="6"/>
        <v>1</v>
      </c>
    </row>
    <row r="80" spans="1:16" ht="51.75" x14ac:dyDescent="0.25">
      <c r="A80" s="150"/>
      <c r="B80" s="78" t="s">
        <v>1552</v>
      </c>
      <c r="C80" s="51" t="s">
        <v>1553</v>
      </c>
      <c r="D80" s="52" t="s">
        <v>1554</v>
      </c>
      <c r="E80" s="79" t="s">
        <v>1382</v>
      </c>
      <c r="F80" s="78"/>
      <c r="G80" s="80" t="s">
        <v>489</v>
      </c>
      <c r="H80" s="108" t="s">
        <v>1430</v>
      </c>
      <c r="I80" s="78" t="s">
        <v>443</v>
      </c>
      <c r="J80" s="78"/>
      <c r="K80" s="78"/>
      <c r="L80" s="78"/>
      <c r="M80" s="78"/>
      <c r="N80" s="114"/>
      <c r="O80" s="16" t="b">
        <f t="shared" si="4"/>
        <v>0</v>
      </c>
      <c r="P80" s="16" t="b">
        <f t="shared" si="6"/>
        <v>1</v>
      </c>
    </row>
    <row r="81" spans="1:16" ht="37.5" customHeight="1" x14ac:dyDescent="0.25">
      <c r="A81" s="150"/>
      <c r="B81" s="78" t="s">
        <v>1555</v>
      </c>
      <c r="C81" s="51" t="s">
        <v>1556</v>
      </c>
      <c r="D81" s="52" t="s">
        <v>1557</v>
      </c>
      <c r="E81" s="79" t="s">
        <v>447</v>
      </c>
      <c r="F81" s="78"/>
      <c r="G81" s="80" t="s">
        <v>441</v>
      </c>
      <c r="H81" s="108" t="s">
        <v>1430</v>
      </c>
      <c r="I81" s="78" t="s">
        <v>443</v>
      </c>
      <c r="J81" s="78"/>
      <c r="K81" s="78"/>
      <c r="L81" s="78"/>
      <c r="M81" s="78"/>
      <c r="N81" s="114"/>
      <c r="O81" s="16" t="b">
        <f t="shared" si="4"/>
        <v>0</v>
      </c>
      <c r="P81" s="16" t="b">
        <f t="shared" si="6"/>
        <v>1</v>
      </c>
    </row>
    <row r="82" spans="1:16" ht="85.5" customHeight="1" x14ac:dyDescent="0.25">
      <c r="A82" s="150"/>
      <c r="B82" s="78" t="s">
        <v>1558</v>
      </c>
      <c r="C82" s="51" t="s">
        <v>1559</v>
      </c>
      <c r="D82" s="52" t="s">
        <v>1560</v>
      </c>
      <c r="E82" s="79" t="s">
        <v>447</v>
      </c>
      <c r="F82" s="78"/>
      <c r="G82" s="80" t="s">
        <v>441</v>
      </c>
      <c r="H82" s="108" t="s">
        <v>1430</v>
      </c>
      <c r="I82" s="78" t="s">
        <v>443</v>
      </c>
      <c r="J82" s="78"/>
      <c r="K82" s="78"/>
      <c r="L82" s="78"/>
      <c r="M82" s="78"/>
      <c r="N82" s="114"/>
      <c r="O82" s="16" t="b">
        <f t="shared" si="4"/>
        <v>0</v>
      </c>
      <c r="P82" s="16" t="b">
        <f t="shared" si="6"/>
        <v>1</v>
      </c>
    </row>
    <row r="83" spans="1:16" ht="52.35" customHeight="1" x14ac:dyDescent="0.25">
      <c r="A83" s="150"/>
      <c r="B83" s="78" t="s">
        <v>1561</v>
      </c>
      <c r="C83" s="51" t="s">
        <v>1562</v>
      </c>
      <c r="D83" s="52" t="s">
        <v>1563</v>
      </c>
      <c r="E83" s="79" t="s">
        <v>447</v>
      </c>
      <c r="F83" s="78"/>
      <c r="G83" s="80" t="s">
        <v>441</v>
      </c>
      <c r="H83" s="108" t="s">
        <v>1430</v>
      </c>
      <c r="I83" s="78" t="s">
        <v>443</v>
      </c>
      <c r="J83" s="78"/>
      <c r="K83" s="78"/>
      <c r="L83" s="78"/>
      <c r="M83" s="78"/>
      <c r="N83" s="114"/>
      <c r="O83" s="16" t="b">
        <f t="shared" si="4"/>
        <v>0</v>
      </c>
      <c r="P83" s="16" t="b">
        <f t="shared" si="6"/>
        <v>1</v>
      </c>
    </row>
    <row r="84" spans="1:16" ht="79.5" customHeight="1" x14ac:dyDescent="0.25">
      <c r="A84" s="150"/>
      <c r="B84" s="78" t="s">
        <v>1564</v>
      </c>
      <c r="C84" s="51" t="s">
        <v>1565</v>
      </c>
      <c r="D84" s="52" t="s">
        <v>1566</v>
      </c>
      <c r="E84" s="79" t="s">
        <v>447</v>
      </c>
      <c r="F84" s="78"/>
      <c r="G84" s="80" t="s">
        <v>441</v>
      </c>
      <c r="H84" s="108" t="s">
        <v>1430</v>
      </c>
      <c r="I84" s="78" t="s">
        <v>443</v>
      </c>
      <c r="J84" s="78"/>
      <c r="K84" s="78"/>
      <c r="L84" s="78"/>
      <c r="M84" s="78"/>
      <c r="N84" s="114"/>
      <c r="O84" s="16" t="b">
        <f t="shared" si="4"/>
        <v>0</v>
      </c>
      <c r="P84" s="16" t="b">
        <f t="shared" si="6"/>
        <v>1</v>
      </c>
    </row>
    <row r="85" spans="1:16" ht="79.5" customHeight="1" x14ac:dyDescent="0.25">
      <c r="A85" s="150"/>
      <c r="B85" s="78" t="s">
        <v>1567</v>
      </c>
      <c r="C85" s="51" t="s">
        <v>1568</v>
      </c>
      <c r="D85" s="52" t="s">
        <v>1569</v>
      </c>
      <c r="E85" s="79" t="s">
        <v>447</v>
      </c>
      <c r="F85" s="78"/>
      <c r="G85" s="80" t="s">
        <v>441</v>
      </c>
      <c r="H85" s="108" t="s">
        <v>1354</v>
      </c>
      <c r="I85" s="78" t="s">
        <v>443</v>
      </c>
      <c r="J85" s="78"/>
      <c r="K85" s="78"/>
      <c r="L85" s="78"/>
      <c r="M85" s="78"/>
      <c r="N85" s="114"/>
      <c r="O85" s="16" t="b">
        <f t="shared" si="4"/>
        <v>0</v>
      </c>
      <c r="P85" s="16" t="b">
        <f>OR(Need_AudioConferencing&lt;&gt;IsYes,AND(Skype_Deploy&lt;&gt;IsTeams,Skype_Deploy&lt;&gt;IsSFBH))</f>
        <v>1</v>
      </c>
    </row>
    <row r="86" spans="1:16" ht="127.5" customHeight="1" x14ac:dyDescent="0.25">
      <c r="A86" s="150"/>
      <c r="B86" s="78" t="s">
        <v>1570</v>
      </c>
      <c r="C86" s="51" t="s">
        <v>1571</v>
      </c>
      <c r="D86" s="52" t="s">
        <v>1572</v>
      </c>
      <c r="E86" s="79" t="s">
        <v>447</v>
      </c>
      <c r="F86" s="78"/>
      <c r="G86" s="80" t="s">
        <v>489</v>
      </c>
      <c r="H86" s="108" t="s">
        <v>1430</v>
      </c>
      <c r="I86" s="78" t="s">
        <v>443</v>
      </c>
      <c r="J86" s="78"/>
      <c r="K86" s="78"/>
      <c r="L86" s="78"/>
      <c r="M86" s="78"/>
      <c r="N86" s="114"/>
      <c r="O86" s="16" t="b">
        <f t="shared" si="4"/>
        <v>0</v>
      </c>
      <c r="P86" s="16" t="b">
        <f>OR(Need_AudioConferencing&lt;&gt;IsYes,AND(Skype_Deploy&lt;&gt;IsSFBO,Skype_Deploy&lt;&gt;IsSFBH))</f>
        <v>1</v>
      </c>
    </row>
    <row r="87" spans="1:16" ht="127.5" customHeight="1" x14ac:dyDescent="0.25">
      <c r="A87" s="150"/>
      <c r="B87" s="78" t="s">
        <v>1573</v>
      </c>
      <c r="C87" s="51" t="s">
        <v>1574</v>
      </c>
      <c r="D87" s="52" t="s">
        <v>1575</v>
      </c>
      <c r="E87" s="79" t="s">
        <v>447</v>
      </c>
      <c r="F87" s="78"/>
      <c r="G87" s="80" t="s">
        <v>489</v>
      </c>
      <c r="H87" s="108" t="s">
        <v>1354</v>
      </c>
      <c r="I87" s="78" t="s">
        <v>443</v>
      </c>
      <c r="J87" s="78"/>
      <c r="K87" s="78"/>
      <c r="L87" s="78"/>
      <c r="M87" s="78"/>
      <c r="N87" s="114"/>
      <c r="O87" s="16" t="b">
        <f t="shared" si="4"/>
        <v>0</v>
      </c>
      <c r="P87" s="16" t="b">
        <f>OR(Need_AudioConferencing&lt;&gt;IsYes,AND(Skype_Deploy&lt;&gt;IsTeams,Skype_Deploy&lt;&gt;IsSFBH))</f>
        <v>1</v>
      </c>
    </row>
    <row r="88" spans="1:16" x14ac:dyDescent="0.25">
      <c r="A88" s="148"/>
      <c r="B88" s="93"/>
      <c r="C88" s="93"/>
      <c r="D88" s="94"/>
      <c r="E88" s="95"/>
      <c r="F88" s="99"/>
      <c r="G88" s="96"/>
      <c r="H88" s="97"/>
      <c r="I88" s="98"/>
      <c r="J88" s="98"/>
      <c r="K88" s="98"/>
      <c r="L88" s="98"/>
      <c r="M88" s="93"/>
      <c r="N88" s="98"/>
    </row>
  </sheetData>
  <sheetProtection algorithmName="SHA-512" hashValue="M1Pg3vv+84D+xgIFabaMC/6KEYGMHLr310chpLjBeMqAqbmtCofhlLTsN88XHJ5nQ0WABSQi8WRTkgw0VPGB6w==" saltValue="VnuUMybq6hRCYqBrMUz+bA==" spinCount="100000" sheet="1" formatRows="0" insertRows="0"/>
  <protectedRanges>
    <protectedRange sqref="F72:N87" name="AudioConferencing"/>
    <protectedRange sqref="F58:N62" name="SfBBroadcast"/>
    <protectedRange sqref="F30:N44" name="SfB"/>
    <protectedRange sqref="F47:N55" name="SfBH"/>
    <protectedRange sqref="F65:N69" name="SfBPhones"/>
    <protectedRange sqref="F6:N13" name="Teams"/>
  </protectedRanges>
  <mergeCells count="8">
    <mergeCell ref="B1:H1"/>
    <mergeCell ref="B2:H2"/>
    <mergeCell ref="B71:N71"/>
    <mergeCell ref="B5:N5"/>
    <mergeCell ref="B29:N29"/>
    <mergeCell ref="B46:N46"/>
    <mergeCell ref="B57:N57"/>
    <mergeCell ref="B64:N64"/>
  </mergeCells>
  <conditionalFormatting sqref="I4:N4 I28:N28 I70:N70 I63:N63 I56:N56 I45:N45">
    <cfRule type="expression" dxfId="211" priority="635">
      <formula>$I4="Not Started"</formula>
    </cfRule>
    <cfRule type="expression" dxfId="210" priority="636">
      <formula>$I4="In progress"</formula>
    </cfRule>
    <cfRule type="expression" dxfId="209" priority="637">
      <formula>$I4="Complete"</formula>
    </cfRule>
  </conditionalFormatting>
  <conditionalFormatting sqref="G4:G5">
    <cfRule type="cellIs" dxfId="208" priority="601" operator="equal">
      <formula>"INFO ONLY"</formula>
    </cfRule>
    <cfRule type="cellIs" dxfId="207" priority="602" operator="equal">
      <formula>"LOW"</formula>
    </cfRule>
    <cfRule type="cellIs" dxfId="206" priority="603" operator="equal">
      <formula>"HIGH"</formula>
    </cfRule>
  </conditionalFormatting>
  <conditionalFormatting sqref="B4:E4 G4:N4 G28:N28">
    <cfRule type="expression" dxfId="205" priority="525">
      <formula>$O4=TRUE</formula>
    </cfRule>
  </conditionalFormatting>
  <conditionalFormatting sqref="B28:E28">
    <cfRule type="expression" dxfId="204" priority="427">
      <formula>$O28=TRUE</formula>
    </cfRule>
  </conditionalFormatting>
  <conditionalFormatting sqref="B29:E29 G29:N29">
    <cfRule type="expression" dxfId="203" priority="426">
      <formula>$O28=TRUE</formula>
    </cfRule>
  </conditionalFormatting>
  <conditionalFormatting sqref="B70:E70 G70:N70 G63:N63 G56:N56 G45:N45">
    <cfRule type="expression" dxfId="202" priority="361">
      <formula>OR($O45=TRUE,$P45=TRUE)</formula>
    </cfRule>
  </conditionalFormatting>
  <conditionalFormatting sqref="B63:E63">
    <cfRule type="expression" dxfId="201" priority="357">
      <formula>OR($O63=TRUE,$P63=TRUE)</formula>
    </cfRule>
  </conditionalFormatting>
  <conditionalFormatting sqref="B56:E56">
    <cfRule type="expression" dxfId="200" priority="353">
      <formula>OR($O56=TRUE,$P56=TRUE)</formula>
    </cfRule>
  </conditionalFormatting>
  <conditionalFormatting sqref="B45:E45">
    <cfRule type="expression" dxfId="199" priority="349">
      <formula>OR($O45=TRUE,$P45=TRUE)</formula>
    </cfRule>
  </conditionalFormatting>
  <conditionalFormatting sqref="B46:E46 G46:N46 G57:N57 G64:N64 G71:N71">
    <cfRule type="expression" dxfId="198" priority="239">
      <formula>OR($O46=TRUE,$P46=TRUE)</formula>
    </cfRule>
  </conditionalFormatting>
  <conditionalFormatting sqref="B57:E57">
    <cfRule type="expression" dxfId="197" priority="238">
      <formula>OR($O57=TRUE,$P57=TRUE)</formula>
    </cfRule>
  </conditionalFormatting>
  <conditionalFormatting sqref="B64:E64">
    <cfRule type="expression" dxfId="196" priority="237">
      <formula>OR($O64=TRUE,$P64=TRUE)</formula>
    </cfRule>
  </conditionalFormatting>
  <conditionalFormatting sqref="B71:E71">
    <cfRule type="expression" dxfId="195" priority="236">
      <formula>OR($O71=TRUE,$P71=TRUE)</formula>
    </cfRule>
  </conditionalFormatting>
  <conditionalFormatting sqref="B5:E5 G5:N5">
    <cfRule type="expression" dxfId="194" priority="235">
      <formula>$O5=TRUE</formula>
    </cfRule>
  </conditionalFormatting>
  <conditionalFormatting sqref="B1:E5 B28:E29 B45:E46 B56:E57 B63:E64 B70:E71 B88:E1048576 G1:N5 G28:N29 G45:N46 G56:N57 G63:N64 G70:N71 G88:N1048576">
    <cfRule type="expression" dxfId="193" priority="205" stopIfTrue="1">
      <formula>Allow_Edits=IsYes</formula>
    </cfRule>
  </conditionalFormatting>
  <conditionalFormatting sqref="E4:E5 E28:E29 E45:E46 E56:E57 E63:E64 E70:E71">
    <cfRule type="expression" dxfId="192" priority="182">
      <formula>$A4=IsChangeLink</formula>
    </cfRule>
  </conditionalFormatting>
  <conditionalFormatting sqref="B4:E5 B28:E29 B45:E46 B56:E57 B63:E64 B70:E71 G4:N5 G28:N29 G45:N46 G56:N57 G63:N64 G70:N71">
    <cfRule type="expression" dxfId="191" priority="183">
      <formula>$A4=IsChange</formula>
    </cfRule>
    <cfRule type="expression" dxfId="190" priority="184">
      <formula>$A4=IsRemove</formula>
    </cfRule>
    <cfRule type="expression" dxfId="189" priority="185">
      <formula>$A4=IsNew</formula>
    </cfRule>
  </conditionalFormatting>
  <conditionalFormatting sqref="F4">
    <cfRule type="expression" dxfId="188" priority="116">
      <formula>$I4="Not Started"</formula>
    </cfRule>
    <cfRule type="expression" dxfId="187" priority="117">
      <formula>$I4="In progress"</formula>
    </cfRule>
    <cfRule type="expression" dxfId="186" priority="118">
      <formula>$I4="Complete"</formula>
    </cfRule>
  </conditionalFormatting>
  <conditionalFormatting sqref="F4">
    <cfRule type="expression" dxfId="185" priority="115">
      <formula>$O4=TRUE</formula>
    </cfRule>
  </conditionalFormatting>
  <conditionalFormatting sqref="F28">
    <cfRule type="expression" dxfId="184" priority="111">
      <formula>$O28=TRUE</formula>
    </cfRule>
  </conditionalFormatting>
  <conditionalFormatting sqref="F28">
    <cfRule type="expression" dxfId="183" priority="112">
      <formula>$I28="Not Started"</formula>
    </cfRule>
    <cfRule type="expression" dxfId="182" priority="113">
      <formula>$I28="In progress"</formula>
    </cfRule>
    <cfRule type="expression" dxfId="181" priority="114">
      <formula>$I28="Complete"</formula>
    </cfRule>
  </conditionalFormatting>
  <conditionalFormatting sqref="F29">
    <cfRule type="expression" dxfId="180" priority="110">
      <formula>$O28=TRUE</formula>
    </cfRule>
  </conditionalFormatting>
  <conditionalFormatting sqref="F70">
    <cfRule type="expression" dxfId="179" priority="106">
      <formula>OR($O70=TRUE,$P70=TRUE)</formula>
    </cfRule>
  </conditionalFormatting>
  <conditionalFormatting sqref="F70">
    <cfRule type="expression" dxfId="178" priority="107">
      <formula>$I70="Not Started"</formula>
    </cfRule>
    <cfRule type="expression" dxfId="177" priority="108">
      <formula>$I70="In progress"</formula>
    </cfRule>
    <cfRule type="expression" dxfId="176" priority="109">
      <formula>$I70="Complete"</formula>
    </cfRule>
  </conditionalFormatting>
  <conditionalFormatting sqref="F63">
    <cfRule type="expression" dxfId="175" priority="102">
      <formula>OR($O63=TRUE,$P63=TRUE)</formula>
    </cfRule>
  </conditionalFormatting>
  <conditionalFormatting sqref="F63">
    <cfRule type="expression" dxfId="174" priority="103">
      <formula>$I63="Not Started"</formula>
    </cfRule>
    <cfRule type="expression" dxfId="173" priority="104">
      <formula>$I63="In progress"</formula>
    </cfRule>
    <cfRule type="expression" dxfId="172" priority="105">
      <formula>$I63="Complete"</formula>
    </cfRule>
  </conditionalFormatting>
  <conditionalFormatting sqref="F56">
    <cfRule type="expression" dxfId="171" priority="98">
      <formula>OR($O56=TRUE,$P56=TRUE)</formula>
    </cfRule>
  </conditionalFormatting>
  <conditionalFormatting sqref="F56">
    <cfRule type="expression" dxfId="170" priority="99">
      <formula>$I56="Not Started"</formula>
    </cfRule>
    <cfRule type="expression" dxfId="169" priority="100">
      <formula>$I56="In progress"</formula>
    </cfRule>
    <cfRule type="expression" dxfId="168" priority="101">
      <formula>$I56="Complete"</formula>
    </cfRule>
  </conditionalFormatting>
  <conditionalFormatting sqref="F45">
    <cfRule type="expression" dxfId="167" priority="94">
      <formula>OR($O45=TRUE,$P45=TRUE)</formula>
    </cfRule>
  </conditionalFormatting>
  <conditionalFormatting sqref="F45">
    <cfRule type="expression" dxfId="166" priority="95">
      <formula>$I45="Not Started"</formula>
    </cfRule>
    <cfRule type="expression" dxfId="165" priority="96">
      <formula>$I45="In progress"</formula>
    </cfRule>
    <cfRule type="expression" dxfId="164" priority="97">
      <formula>$I45="Complete"</formula>
    </cfRule>
  </conditionalFormatting>
  <conditionalFormatting sqref="F46">
    <cfRule type="expression" dxfId="163" priority="93">
      <formula>OR($O46=TRUE,$P46=TRUE)</formula>
    </cfRule>
  </conditionalFormatting>
  <conditionalFormatting sqref="F57">
    <cfRule type="expression" dxfId="162" priority="92">
      <formula>OR($O57=TRUE,$P57=TRUE)</formula>
    </cfRule>
  </conditionalFormatting>
  <conditionalFormatting sqref="F64">
    <cfRule type="expression" dxfId="161" priority="91">
      <formula>OR($O64=TRUE,$P64=TRUE)</formula>
    </cfRule>
  </conditionalFormatting>
  <conditionalFormatting sqref="F71">
    <cfRule type="expression" dxfId="160" priority="90">
      <formula>OR($O71=TRUE,$P71=TRUE)</formula>
    </cfRule>
  </conditionalFormatting>
  <conditionalFormatting sqref="F5">
    <cfRule type="expression" dxfId="159" priority="89">
      <formula>$O5=TRUE</formula>
    </cfRule>
  </conditionalFormatting>
  <conditionalFormatting sqref="F88:F1048576 F70:F71 F63:F64 F56:F57 F45:F46 F28:F29 F1:F5">
    <cfRule type="expression" dxfId="158" priority="88" stopIfTrue="1">
      <formula>Allow_Edits=IsYes</formula>
    </cfRule>
  </conditionalFormatting>
  <conditionalFormatting sqref="F70:F71 F63:F64 F56:F57 F45:F46 F28:F29 F4:F5">
    <cfRule type="expression" dxfId="157" priority="85">
      <formula>$A4=IsChange</formula>
    </cfRule>
    <cfRule type="expression" dxfId="156" priority="86">
      <formula>$A4=IsRemove</formula>
    </cfRule>
    <cfRule type="expression" dxfId="155" priority="87">
      <formula>$A4=IsNew</formula>
    </cfRule>
  </conditionalFormatting>
  <conditionalFormatting sqref="B6:N27">
    <cfRule type="expression" dxfId="154" priority="46">
      <formula>$A6=IsChangeLink</formula>
    </cfRule>
    <cfRule type="expression" dxfId="153" priority="47">
      <formula>$A6=IsChange</formula>
    </cfRule>
    <cfRule type="expression" dxfId="152" priority="48">
      <formula>$A6=IsRemove</formula>
    </cfRule>
    <cfRule type="expression" dxfId="151" priority="49">
      <formula>$A6=IsNew</formula>
    </cfRule>
    <cfRule type="expression" dxfId="150" priority="50" stopIfTrue="1">
      <formula>Allow_Edits=IsYes</formula>
    </cfRule>
    <cfRule type="expression" dxfId="149" priority="51">
      <formula>OR($O6=TRUE,$P6=TRUE)</formula>
    </cfRule>
  </conditionalFormatting>
  <conditionalFormatting sqref="G6:G27">
    <cfRule type="cellIs" dxfId="148" priority="52" operator="equal">
      <formula>"INFO ONLY"</formula>
    </cfRule>
    <cfRule type="cellIs" dxfId="147" priority="53" operator="equal">
      <formula>"LOW"</formula>
    </cfRule>
    <cfRule type="cellIs" dxfId="146" priority="54" operator="equal">
      <formula>"HIGH"</formula>
    </cfRule>
  </conditionalFormatting>
  <conditionalFormatting sqref="B30:N44">
    <cfRule type="expression" dxfId="145" priority="37">
      <formula>$A30=IsChangeLink</formula>
    </cfRule>
    <cfRule type="expression" dxfId="144" priority="38">
      <formula>$A30=IsChange</formula>
    </cfRule>
    <cfRule type="expression" dxfId="143" priority="39">
      <formula>$A30=IsRemove</formula>
    </cfRule>
    <cfRule type="expression" dxfId="142" priority="40">
      <formula>$A30=IsNew</formula>
    </cfRule>
    <cfRule type="expression" dxfId="141" priority="41" stopIfTrue="1">
      <formula>Allow_Edits=IsYes</formula>
    </cfRule>
    <cfRule type="expression" dxfId="140" priority="42">
      <formula>OR($O30=TRUE,$P30=TRUE)</formula>
    </cfRule>
  </conditionalFormatting>
  <conditionalFormatting sqref="G30:G44">
    <cfRule type="cellIs" dxfId="139" priority="43" operator="equal">
      <formula>"INFO ONLY"</formula>
    </cfRule>
    <cfRule type="cellIs" dxfId="138" priority="44" operator="equal">
      <formula>"LOW"</formula>
    </cfRule>
    <cfRule type="cellIs" dxfId="137" priority="45" operator="equal">
      <formula>"HIGH"</formula>
    </cfRule>
  </conditionalFormatting>
  <conditionalFormatting sqref="B47:N55">
    <cfRule type="expression" dxfId="136" priority="28">
      <formula>$A47=IsChangeLink</formula>
    </cfRule>
    <cfRule type="expression" dxfId="135" priority="29">
      <formula>$A47=IsChange</formula>
    </cfRule>
    <cfRule type="expression" dxfId="134" priority="30">
      <formula>$A47=IsRemove</formula>
    </cfRule>
    <cfRule type="expression" dxfId="133" priority="31">
      <formula>$A47=IsNew</formula>
    </cfRule>
    <cfRule type="expression" dxfId="132" priority="32" stopIfTrue="1">
      <formula>Allow_Edits=IsYes</formula>
    </cfRule>
    <cfRule type="expression" dxfId="131" priority="33">
      <formula>OR($O47=TRUE,$P47=TRUE)</formula>
    </cfRule>
  </conditionalFormatting>
  <conditionalFormatting sqref="G47:G55">
    <cfRule type="cellIs" dxfId="130" priority="34" operator="equal">
      <formula>"INFO ONLY"</formula>
    </cfRule>
    <cfRule type="cellIs" dxfId="129" priority="35" operator="equal">
      <formula>"LOW"</formula>
    </cfRule>
    <cfRule type="cellIs" dxfId="128" priority="36" operator="equal">
      <formula>"HIGH"</formula>
    </cfRule>
  </conditionalFormatting>
  <conditionalFormatting sqref="B58:N62">
    <cfRule type="expression" dxfId="127" priority="19">
      <formula>$A58=IsChangeLink</formula>
    </cfRule>
    <cfRule type="expression" dxfId="126" priority="20">
      <formula>$A58=IsChange</formula>
    </cfRule>
    <cfRule type="expression" dxfId="125" priority="21">
      <formula>$A58=IsRemove</formula>
    </cfRule>
    <cfRule type="expression" dxfId="124" priority="22">
      <formula>$A58=IsNew</formula>
    </cfRule>
    <cfRule type="expression" dxfId="123" priority="23" stopIfTrue="1">
      <formula>Allow_Edits=IsYes</formula>
    </cfRule>
    <cfRule type="expression" dxfId="122" priority="24">
      <formula>OR($O58=TRUE,$P58=TRUE)</formula>
    </cfRule>
  </conditionalFormatting>
  <conditionalFormatting sqref="G58:G62">
    <cfRule type="cellIs" dxfId="121" priority="25" operator="equal">
      <formula>"INFO ONLY"</formula>
    </cfRule>
    <cfRule type="cellIs" dxfId="120" priority="26" operator="equal">
      <formula>"LOW"</formula>
    </cfRule>
    <cfRule type="cellIs" dxfId="119" priority="27" operator="equal">
      <formula>"HIGH"</formula>
    </cfRule>
  </conditionalFormatting>
  <conditionalFormatting sqref="B65:N69">
    <cfRule type="expression" dxfId="118" priority="10">
      <formula>$A65=IsChangeLink</formula>
    </cfRule>
    <cfRule type="expression" dxfId="117" priority="11">
      <formula>$A65=IsChange</formula>
    </cfRule>
    <cfRule type="expression" dxfId="116" priority="12">
      <formula>$A65=IsRemove</formula>
    </cfRule>
    <cfRule type="expression" dxfId="115" priority="13">
      <formula>$A65=IsNew</formula>
    </cfRule>
    <cfRule type="expression" dxfId="114" priority="14" stopIfTrue="1">
      <formula>Allow_Edits=IsYes</formula>
    </cfRule>
    <cfRule type="expression" dxfId="113" priority="15">
      <formula>OR($O65=TRUE,$P65=TRUE)</formula>
    </cfRule>
  </conditionalFormatting>
  <conditionalFormatting sqref="G65:G69">
    <cfRule type="cellIs" dxfId="112" priority="16" operator="equal">
      <formula>"INFO ONLY"</formula>
    </cfRule>
    <cfRule type="cellIs" dxfId="111" priority="17" operator="equal">
      <formula>"LOW"</formula>
    </cfRule>
    <cfRule type="cellIs" dxfId="110" priority="18" operator="equal">
      <formula>"HIGH"</formula>
    </cfRule>
  </conditionalFormatting>
  <conditionalFormatting sqref="B72:N87">
    <cfRule type="expression" dxfId="109" priority="1">
      <formula>$A72=IsChangeLink</formula>
    </cfRule>
    <cfRule type="expression" dxfId="108" priority="2">
      <formula>$A72=IsChange</formula>
    </cfRule>
    <cfRule type="expression" dxfId="107" priority="3">
      <formula>$A72=IsRemove</formula>
    </cfRule>
    <cfRule type="expression" dxfId="106" priority="4">
      <formula>$A72=IsNew</formula>
    </cfRule>
    <cfRule type="expression" dxfId="105" priority="5" stopIfTrue="1">
      <formula>Allow_Edits=IsYes</formula>
    </cfRule>
    <cfRule type="expression" dxfId="104" priority="6">
      <formula>OR($O72=TRUE,$P72=TRUE)</formula>
    </cfRule>
  </conditionalFormatting>
  <conditionalFormatting sqref="G72:G87">
    <cfRule type="cellIs" dxfId="103" priority="7" operator="equal">
      <formula>"INFO ONLY"</formula>
    </cfRule>
    <cfRule type="cellIs" dxfId="102" priority="8" operator="equal">
      <formula>"LOW"</formula>
    </cfRule>
    <cfRule type="cellIs" dxfId="101" priority="9" operator="equal">
      <formula>"HIGH"</formula>
    </cfRule>
  </conditionalFormatting>
  <dataValidations count="4">
    <dataValidation type="list" allowBlank="1" showInputMessage="1" showErrorMessage="1" sqref="G47:G55 G58:G62 G65:G69 G30:G44 G72:G87 G4:G27" xr:uid="{00000000-0002-0000-0500-000000000000}">
      <formula1>Priority_Options</formula1>
    </dataValidation>
    <dataValidation type="list" showInputMessage="1" showErrorMessage="1" sqref="I58:I62 I65:I69 I30:I44 I72:I87 I4:I27 I47:I55" xr:uid="{00000000-0002-0000-0500-000001000000}">
      <formula1>"Not Started, In Progress, Complete, Info Only"</formula1>
    </dataValidation>
    <dataValidation type="list" allowBlank="1" showInputMessage="1" showErrorMessage="1" sqref="G28" xr:uid="{00000000-0002-0000-0500-000002000000}">
      <formula1>"HIGH, LOW,OPTIONAL,INFO ONLY, COMPLETE"</formula1>
    </dataValidation>
    <dataValidation type="list" allowBlank="1" showInputMessage="1" showErrorMessage="1" sqref="A4:A87 A1" xr:uid="{00000000-0002-0000-0500-000003000000}">
      <formula1>EDIT_OPTIONS_ALL</formula1>
    </dataValidation>
  </dataValidations>
  <hyperlinks>
    <hyperlink ref="E35" r:id="rId1" xr:uid="{00000000-0004-0000-0500-000000000000}"/>
    <hyperlink ref="E30" r:id="rId2" xr:uid="{00000000-0004-0000-0500-000001000000}"/>
    <hyperlink ref="E31" r:id="rId3" xr:uid="{00000000-0004-0000-0500-000002000000}"/>
    <hyperlink ref="E32" r:id="rId4" xr:uid="{00000000-0004-0000-0500-000003000000}"/>
    <hyperlink ref="E34" r:id="rId5" display="https://go.microsoft.com/fwlink/?linkid=863754" xr:uid="{00000000-0004-0000-0500-000004000000}"/>
    <hyperlink ref="E36" r:id="rId6" xr:uid="{00000000-0004-0000-0500-000005000000}"/>
    <hyperlink ref="E37" r:id="rId7" xr:uid="{00000000-0004-0000-0500-000006000000}"/>
    <hyperlink ref="E38" r:id="rId8" xr:uid="{00000000-0004-0000-0500-000007000000}"/>
    <hyperlink ref="E39" r:id="rId9" xr:uid="{00000000-0004-0000-0500-000008000000}"/>
    <hyperlink ref="E41" r:id="rId10" xr:uid="{00000000-0004-0000-0500-000009000000}"/>
    <hyperlink ref="E40" r:id="rId11" xr:uid="{00000000-0004-0000-0500-00000A000000}"/>
    <hyperlink ref="E44" r:id="rId12" xr:uid="{00000000-0004-0000-0500-00000B000000}"/>
    <hyperlink ref="E43" r:id="rId13" xr:uid="{00000000-0004-0000-0500-00000C000000}"/>
    <hyperlink ref="E33" r:id="rId14" display="https://go.microsoft.com/fwlink/?linkid=863753" xr:uid="{00000000-0004-0000-0500-00000D000000}"/>
    <hyperlink ref="E42" r:id="rId15" xr:uid="{00000000-0004-0000-0500-00000E000000}"/>
    <hyperlink ref="E51" r:id="rId16" xr:uid="{00000000-0004-0000-0500-00000F000000}"/>
    <hyperlink ref="E50" r:id="rId17" xr:uid="{00000000-0004-0000-0500-000010000000}"/>
    <hyperlink ref="E48" r:id="rId18" xr:uid="{00000000-0004-0000-0500-000011000000}"/>
    <hyperlink ref="E49" r:id="rId19" xr:uid="{00000000-0004-0000-0500-000012000000}"/>
    <hyperlink ref="E53" r:id="rId20" xr:uid="{00000000-0004-0000-0500-000013000000}"/>
    <hyperlink ref="E55" r:id="rId21" xr:uid="{00000000-0004-0000-0500-000014000000}"/>
    <hyperlink ref="E47" r:id="rId22" xr:uid="{00000000-0004-0000-0500-000015000000}"/>
    <hyperlink ref="E52" r:id="rId23" xr:uid="{00000000-0004-0000-0500-000016000000}"/>
    <hyperlink ref="E54" r:id="rId24" xr:uid="{00000000-0004-0000-0500-000017000000}"/>
    <hyperlink ref="E58" r:id="rId25" xr:uid="{00000000-0004-0000-0500-000018000000}"/>
    <hyperlink ref="E59" r:id="rId26" xr:uid="{00000000-0004-0000-0500-000019000000}"/>
    <hyperlink ref="E60" r:id="rId27" xr:uid="{00000000-0004-0000-0500-00001A000000}"/>
    <hyperlink ref="E61" r:id="rId28" xr:uid="{00000000-0004-0000-0500-00001B000000}"/>
    <hyperlink ref="E62" r:id="rId29" xr:uid="{00000000-0004-0000-0500-00001C000000}"/>
    <hyperlink ref="E68" r:id="rId30" xr:uid="{00000000-0004-0000-0500-00001D000000}"/>
    <hyperlink ref="E69" r:id="rId31" xr:uid="{00000000-0004-0000-0500-00001E000000}"/>
    <hyperlink ref="E67" r:id="rId32" xr:uid="{00000000-0004-0000-0500-00001F000000}"/>
    <hyperlink ref="E65" r:id="rId33" xr:uid="{00000000-0004-0000-0500-000020000000}"/>
    <hyperlink ref="E66" r:id="rId34" xr:uid="{00000000-0004-0000-0500-000021000000}"/>
    <hyperlink ref="E72" r:id="rId35" display="https://go.microsoft.com/fwlink/?linkid=863738" xr:uid="{00000000-0004-0000-0500-000022000000}"/>
    <hyperlink ref="E73" r:id="rId36" xr:uid="{00000000-0004-0000-0500-000023000000}"/>
    <hyperlink ref="E74" r:id="rId37" display="https://go.microsoft.com/fwlink/?linkid=863730" xr:uid="{00000000-0004-0000-0500-000024000000}"/>
    <hyperlink ref="E75" r:id="rId38" xr:uid="{00000000-0004-0000-0500-000025000000}"/>
    <hyperlink ref="E76" r:id="rId39" xr:uid="{00000000-0004-0000-0500-000026000000}"/>
    <hyperlink ref="E80" r:id="rId40" display="https://go.microsoft.com/fwlink/?linkid=863713" xr:uid="{00000000-0004-0000-0500-000027000000}"/>
    <hyperlink ref="E79" r:id="rId41" xr:uid="{00000000-0004-0000-0500-000028000000}"/>
    <hyperlink ref="E78" r:id="rId42" xr:uid="{00000000-0004-0000-0500-000029000000}"/>
    <hyperlink ref="E83" r:id="rId43" xr:uid="{00000000-0004-0000-0500-00002A000000}"/>
    <hyperlink ref="E82" r:id="rId44" xr:uid="{00000000-0004-0000-0500-00002B000000}"/>
    <hyperlink ref="E81" r:id="rId45" xr:uid="{00000000-0004-0000-0500-00002C000000}"/>
    <hyperlink ref="E86" r:id="rId46" xr:uid="{00000000-0004-0000-0500-00002D000000}"/>
    <hyperlink ref="E84" r:id="rId47" xr:uid="{00000000-0004-0000-0500-00002E000000}"/>
    <hyperlink ref="E8" r:id="rId48" xr:uid="{00000000-0004-0000-0500-00002F000000}"/>
    <hyperlink ref="E6" r:id="rId49" xr:uid="{00000000-0004-0000-0500-000030000000}"/>
    <hyperlink ref="E7" r:id="rId50" xr:uid="{00000000-0004-0000-0500-000031000000}"/>
    <hyperlink ref="E9" r:id="rId51" xr:uid="{00000000-0004-0000-0500-000032000000}"/>
    <hyperlink ref="E12" r:id="rId52" xr:uid="{00000000-0004-0000-0500-000033000000}"/>
    <hyperlink ref="E10" r:id="rId53" xr:uid="{00000000-0004-0000-0500-000034000000}"/>
    <hyperlink ref="E11" r:id="rId54" xr:uid="{00000000-0004-0000-0500-000035000000}"/>
    <hyperlink ref="E16" r:id="rId55" xr:uid="{00000000-0004-0000-0500-000036000000}"/>
    <hyperlink ref="E14" r:id="rId56" xr:uid="{00000000-0004-0000-0500-000037000000}"/>
    <hyperlink ref="E17" r:id="rId57" xr:uid="{00000000-0004-0000-0500-000038000000}"/>
    <hyperlink ref="E19" r:id="rId58" xr:uid="{00000000-0004-0000-0500-000039000000}"/>
    <hyperlink ref="E22" r:id="rId59" xr:uid="{00000000-0004-0000-0500-00003A000000}"/>
    <hyperlink ref="E23" r:id="rId60" xr:uid="{00000000-0004-0000-0500-00003B000000}"/>
    <hyperlink ref="E15" r:id="rId61" display="https://go.microsoft.com/fwlink/?linkid=2039629" xr:uid="{00000000-0004-0000-0500-00003C000000}"/>
    <hyperlink ref="E24" r:id="rId62" xr:uid="{00000000-0004-0000-0500-00003D000000}"/>
    <hyperlink ref="E25" r:id="rId63" xr:uid="{00000000-0004-0000-0500-00003E000000}"/>
    <hyperlink ref="E26" r:id="rId64" xr:uid="{00000000-0004-0000-0500-00003F000000}"/>
    <hyperlink ref="E13" r:id="rId65" xr:uid="{00000000-0004-0000-0500-000040000000}"/>
    <hyperlink ref="E18" r:id="rId66" xr:uid="{00000000-0004-0000-0500-000041000000}"/>
    <hyperlink ref="E20" r:id="rId67" xr:uid="{00000000-0004-0000-0500-000042000000}"/>
    <hyperlink ref="E21" r:id="rId68" xr:uid="{00000000-0004-0000-0500-000043000000}"/>
    <hyperlink ref="E27" r:id="rId69" xr:uid="{00000000-0004-0000-0500-000044000000}"/>
    <hyperlink ref="E77" r:id="rId70" xr:uid="{00000000-0004-0000-0500-000045000000}"/>
    <hyperlink ref="E85" r:id="rId71" xr:uid="{00000000-0004-0000-0500-000046000000}"/>
    <hyperlink ref="E87" r:id="rId72" xr:uid="{00000000-0004-0000-0500-000047000000}"/>
  </hyperlinks>
  <pageMargins left="0.25" right="0.25" top="0.5" bottom="0.5" header="0.3" footer="0.3"/>
  <pageSetup scale="28" fitToHeight="0" orientation="landscape" r:id="rId73"/>
  <headerFooter>
    <oddFooter>Page &amp;P of &amp;N</oddFooter>
  </headerFooter>
  <drawing r:id="rId7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pageSetUpPr fitToPage="1"/>
  </sheetPr>
  <dimension ref="A1:P31"/>
  <sheetViews>
    <sheetView zoomScale="75" zoomScaleNormal="75" workbookViewId="0">
      <pane ySplit="3" topLeftCell="A4" activePane="bottomLeft" state="frozen"/>
      <selection pane="bottomLeft" sqref="A1:A1048576"/>
    </sheetView>
  </sheetViews>
  <sheetFormatPr defaultColWidth="20" defaultRowHeight="15.75" x14ac:dyDescent="0.25"/>
  <cols>
    <col min="1" max="1" width="0" style="13" hidden="1" customWidth="1"/>
    <col min="2" max="2" width="18.7109375" style="17" customWidth="1"/>
    <col min="3" max="3" width="71.42578125" style="17" customWidth="1"/>
    <col min="4" max="4" width="170.7109375" style="30" customWidth="1"/>
    <col min="5" max="5" width="15.7109375" style="22" customWidth="1"/>
    <col min="6" max="6" width="38.5703125" style="21" customWidth="1"/>
    <col min="7" max="7" width="16.7109375" style="23" customWidth="1"/>
    <col min="8" max="8" width="33.5703125" style="19" customWidth="1"/>
    <col min="9" max="12" width="17.28515625" style="20" customWidth="1"/>
    <col min="13" max="13" width="20.28515625" style="17" customWidth="1"/>
    <col min="14" max="14" width="68" style="20" customWidth="1"/>
    <col min="15" max="15" width="11.7109375" style="13" hidden="1" customWidth="1"/>
    <col min="16" max="16" width="14.28515625" style="16" hidden="1" customWidth="1"/>
    <col min="17" max="16384" width="20" style="13"/>
  </cols>
  <sheetData>
    <row r="1" spans="1:16" ht="68.849999999999994" customHeight="1" x14ac:dyDescent="0.25">
      <c r="A1" s="150" t="s">
        <v>308</v>
      </c>
      <c r="B1" s="174" t="str">
        <f>CustomerName&amp;" Microsoft 365 Onboarding Technical Checklist - Yammer, Project, PowerBI"</f>
        <v xml:space="preserve"> Microsoft 365 Onboarding Technical Checklist - Yammer, Project, PowerBI</v>
      </c>
      <c r="C1" s="171"/>
      <c r="D1" s="171"/>
      <c r="E1" s="171"/>
      <c r="F1" s="171"/>
      <c r="G1" s="171"/>
      <c r="H1" s="171"/>
      <c r="I1" s="76"/>
      <c r="J1" s="76"/>
      <c r="K1" s="76"/>
      <c r="L1" s="76"/>
      <c r="M1" s="76"/>
      <c r="N1" s="77"/>
    </row>
    <row r="2" spans="1:16" ht="40.5" x14ac:dyDescent="0.25">
      <c r="A2" s="147"/>
      <c r="B2" s="165" t="str">
        <f ca="1">IF(NOW()&gt;Expiration_Date,Guidance_Expiration&amp;" "&amp;TEXT(Expiration_Date,"MMM DD, YYYY"),"")</f>
        <v/>
      </c>
      <c r="C2" s="166"/>
      <c r="D2" s="166"/>
      <c r="E2" s="166"/>
      <c r="F2" s="166"/>
      <c r="G2" s="166"/>
      <c r="H2" s="166"/>
      <c r="I2" s="76"/>
      <c r="J2" s="76"/>
      <c r="K2" s="76"/>
      <c r="L2" s="76"/>
      <c r="M2" s="76"/>
      <c r="N2" s="77"/>
    </row>
    <row r="3" spans="1:16" s="14" customFormat="1" ht="34.5" x14ac:dyDescent="0.3">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25">
      <c r="A4" s="150"/>
      <c r="B4" s="83" t="s">
        <v>41</v>
      </c>
      <c r="C4" s="107" t="s">
        <v>40</v>
      </c>
      <c r="D4" s="85"/>
      <c r="E4" s="110"/>
      <c r="F4" s="89"/>
      <c r="G4" s="86"/>
      <c r="H4" s="87"/>
      <c r="I4" s="113" t="str">
        <f>IF(AND(COUNTIF(I5:I12,"Complete")&gt;=1,COUNTIF(I5:I12,"In Progress")=0,COUNTIF(I5:I12,"Not Started")=0),"Complete",IF(OR(COUNTIF(I5:I12,"In Progress")&gt;=1,COUNTIF(I5:I12,"Complete")&gt;=1),"In Progress",IF(COUNTIF(I5:I12,"Not Started")&gt;=1,"Not Started",IF(COUNTIF(I5:I12,"Complete")&gt;=1,"Complete","Info Only"))))</f>
        <v>Not Started</v>
      </c>
      <c r="J4" s="113"/>
      <c r="K4" s="113"/>
      <c r="L4" s="113"/>
      <c r="M4" s="88"/>
      <c r="N4" s="89"/>
      <c r="O4" s="16" t="b">
        <f t="shared" ref="O4:O12" si="0">Deploy_Yammer=IsNoDeploy</f>
        <v>0</v>
      </c>
      <c r="P4" s="16"/>
    </row>
    <row r="5" spans="1:16" s="16" customFormat="1" ht="20.25" x14ac:dyDescent="0.25">
      <c r="A5" s="150"/>
      <c r="B5" s="173" t="s">
        <v>1576</v>
      </c>
      <c r="C5" s="173"/>
      <c r="D5" s="173"/>
      <c r="E5" s="173"/>
      <c r="F5" s="173"/>
      <c r="G5" s="173"/>
      <c r="H5" s="173"/>
      <c r="I5" s="173"/>
      <c r="J5" s="173"/>
      <c r="K5" s="173"/>
      <c r="L5" s="173"/>
      <c r="M5" s="173"/>
      <c r="N5" s="173"/>
      <c r="O5" s="16" t="b">
        <f t="shared" si="0"/>
        <v>0</v>
      </c>
    </row>
    <row r="6" spans="1:16" ht="39.75" customHeight="1" x14ac:dyDescent="0.25">
      <c r="A6" s="150"/>
      <c r="B6" s="78" t="s">
        <v>1577</v>
      </c>
      <c r="C6" s="51" t="s">
        <v>1578</v>
      </c>
      <c r="D6" s="52" t="s">
        <v>1579</v>
      </c>
      <c r="E6" s="79" t="s">
        <v>447</v>
      </c>
      <c r="F6" s="78"/>
      <c r="G6" s="80" t="s">
        <v>441</v>
      </c>
      <c r="H6" s="108" t="s">
        <v>1580</v>
      </c>
      <c r="I6" s="78" t="s">
        <v>443</v>
      </c>
      <c r="J6" s="78"/>
      <c r="K6" s="78"/>
      <c r="L6" s="78"/>
      <c r="M6" s="78"/>
      <c r="N6" s="114"/>
      <c r="O6" s="16" t="b">
        <f t="shared" si="0"/>
        <v>0</v>
      </c>
    </row>
    <row r="7" spans="1:16" ht="51.75" x14ac:dyDescent="0.25">
      <c r="A7" s="150"/>
      <c r="B7" s="78" t="s">
        <v>1581</v>
      </c>
      <c r="C7" s="51" t="s">
        <v>1582</v>
      </c>
      <c r="D7" s="52" t="s">
        <v>1583</v>
      </c>
      <c r="E7" s="79" t="s">
        <v>447</v>
      </c>
      <c r="F7" s="78"/>
      <c r="G7" s="80" t="s">
        <v>489</v>
      </c>
      <c r="H7" s="108" t="s">
        <v>1580</v>
      </c>
      <c r="I7" s="78" t="s">
        <v>443</v>
      </c>
      <c r="J7" s="78"/>
      <c r="K7" s="78"/>
      <c r="L7" s="78"/>
      <c r="M7" s="78"/>
      <c r="N7" s="114"/>
      <c r="O7" s="16" t="b">
        <f t="shared" si="0"/>
        <v>0</v>
      </c>
    </row>
    <row r="8" spans="1:16" ht="37.5" customHeight="1" x14ac:dyDescent="0.25">
      <c r="A8" s="150"/>
      <c r="B8" s="78" t="s">
        <v>1584</v>
      </c>
      <c r="C8" s="51" t="s">
        <v>1585</v>
      </c>
      <c r="D8" s="52" t="s">
        <v>1586</v>
      </c>
      <c r="E8" s="79" t="s">
        <v>447</v>
      </c>
      <c r="F8" s="78"/>
      <c r="G8" s="80" t="s">
        <v>489</v>
      </c>
      <c r="H8" s="108" t="s">
        <v>515</v>
      </c>
      <c r="I8" s="78" t="s">
        <v>443</v>
      </c>
      <c r="J8" s="78"/>
      <c r="K8" s="78"/>
      <c r="L8" s="78"/>
      <c r="M8" s="78"/>
      <c r="N8" s="114"/>
      <c r="O8" s="16" t="b">
        <f t="shared" si="0"/>
        <v>0</v>
      </c>
    </row>
    <row r="9" spans="1:16" ht="34.5" x14ac:dyDescent="0.25">
      <c r="A9" s="150"/>
      <c r="B9" s="78" t="s">
        <v>1587</v>
      </c>
      <c r="C9" s="51" t="s">
        <v>1588</v>
      </c>
      <c r="D9" s="52" t="s">
        <v>1589</v>
      </c>
      <c r="E9" s="79" t="s">
        <v>447</v>
      </c>
      <c r="F9" s="78"/>
      <c r="G9" s="80" t="s">
        <v>448</v>
      </c>
      <c r="H9" s="108"/>
      <c r="I9" s="78" t="s">
        <v>449</v>
      </c>
      <c r="J9" s="78"/>
      <c r="K9" s="78"/>
      <c r="L9" s="78"/>
      <c r="M9" s="78"/>
      <c r="N9" s="114"/>
      <c r="O9" s="16" t="b">
        <f t="shared" si="0"/>
        <v>0</v>
      </c>
    </row>
    <row r="10" spans="1:16" ht="34.5" customHeight="1" x14ac:dyDescent="0.25">
      <c r="A10" s="150"/>
      <c r="B10" s="78" t="s">
        <v>1590</v>
      </c>
      <c r="C10" s="51" t="s">
        <v>1591</v>
      </c>
      <c r="D10" s="52" t="s">
        <v>1592</v>
      </c>
      <c r="E10" s="79" t="s">
        <v>447</v>
      </c>
      <c r="F10" s="78"/>
      <c r="G10" s="80" t="s">
        <v>441</v>
      </c>
      <c r="H10" s="108" t="s">
        <v>515</v>
      </c>
      <c r="I10" s="78" t="s">
        <v>443</v>
      </c>
      <c r="J10" s="78"/>
      <c r="K10" s="78"/>
      <c r="L10" s="78"/>
      <c r="M10" s="78"/>
      <c r="N10" s="114"/>
      <c r="O10" s="16" t="b">
        <f t="shared" si="0"/>
        <v>0</v>
      </c>
    </row>
    <row r="11" spans="1:16" ht="33.75" customHeight="1" x14ac:dyDescent="0.25">
      <c r="A11" s="150"/>
      <c r="B11" s="78" t="s">
        <v>1593</v>
      </c>
      <c r="C11" s="51" t="s">
        <v>1594</v>
      </c>
      <c r="D11" s="52" t="s">
        <v>1595</v>
      </c>
      <c r="E11" s="79" t="s">
        <v>447</v>
      </c>
      <c r="F11" s="78"/>
      <c r="G11" s="80" t="s">
        <v>448</v>
      </c>
      <c r="H11" s="108"/>
      <c r="I11" s="78" t="s">
        <v>449</v>
      </c>
      <c r="J11" s="78"/>
      <c r="K11" s="78"/>
      <c r="L11" s="78"/>
      <c r="M11" s="78"/>
      <c r="N11" s="114"/>
      <c r="O11" s="16" t="b">
        <f t="shared" si="0"/>
        <v>0</v>
      </c>
    </row>
    <row r="12" spans="1:16" ht="33.75" customHeight="1" x14ac:dyDescent="0.25">
      <c r="A12" s="150"/>
      <c r="B12" s="78" t="s">
        <v>1596</v>
      </c>
      <c r="C12" s="51" t="s">
        <v>1597</v>
      </c>
      <c r="D12" s="52" t="s">
        <v>1598</v>
      </c>
      <c r="E12" s="79" t="s">
        <v>447</v>
      </c>
      <c r="F12" s="78"/>
      <c r="G12" s="80" t="s">
        <v>441</v>
      </c>
      <c r="H12" s="108" t="s">
        <v>1580</v>
      </c>
      <c r="I12" s="78" t="s">
        <v>443</v>
      </c>
      <c r="J12" s="78"/>
      <c r="K12" s="78"/>
      <c r="L12" s="78"/>
      <c r="M12" s="78"/>
      <c r="N12" s="114"/>
      <c r="O12" s="16" t="b">
        <f t="shared" si="0"/>
        <v>0</v>
      </c>
    </row>
    <row r="13" spans="1:16" s="15" customFormat="1" ht="48" customHeight="1" x14ac:dyDescent="0.25">
      <c r="A13" s="150"/>
      <c r="B13" s="83" t="s">
        <v>1599</v>
      </c>
      <c r="C13" s="107" t="s">
        <v>419</v>
      </c>
      <c r="D13" s="85"/>
      <c r="E13" s="110"/>
      <c r="F13" s="89"/>
      <c r="G13" s="86"/>
      <c r="H13" s="87"/>
      <c r="I13" s="113" t="str">
        <f>IF(AND(COUNTIF(I15:I22,"Complete")&gt;=1,COUNTIF(I15:I22,"In Progress")=0,COUNTIF(I15:I22,"Not Started")=0),"Complete",IF(OR(COUNTIF(I15:I22,"In Progress")&gt;=1,COUNTIF(I15:I22,"Complete")&gt;=1),"In Progress",IF(COUNTIF(I15:I22,"Not Started")&gt;=1,"Not Started",IF(COUNTIF(I15:I22,"Complete")&gt;=1,"Complete","Info Only"))))</f>
        <v>Not Started</v>
      </c>
      <c r="J13" s="113"/>
      <c r="K13" s="113"/>
      <c r="L13" s="113"/>
      <c r="M13" s="88"/>
      <c r="N13" s="89"/>
      <c r="O13" s="16" t="b">
        <f t="shared" ref="O13:O26" si="1">Deploy_Project=IsNoDeploy</f>
        <v>0</v>
      </c>
      <c r="P13" s="16"/>
    </row>
    <row r="14" spans="1:16" s="16" customFormat="1" ht="20.25" x14ac:dyDescent="0.25">
      <c r="A14" s="150"/>
      <c r="B14" s="173" t="s">
        <v>1600</v>
      </c>
      <c r="C14" s="173"/>
      <c r="D14" s="173"/>
      <c r="E14" s="173"/>
      <c r="F14" s="173"/>
      <c r="G14" s="173"/>
      <c r="H14" s="173"/>
      <c r="I14" s="173"/>
      <c r="J14" s="173"/>
      <c r="K14" s="173"/>
      <c r="L14" s="173"/>
      <c r="M14" s="173"/>
      <c r="N14" s="173"/>
      <c r="O14" s="16" t="b">
        <f t="shared" si="1"/>
        <v>0</v>
      </c>
    </row>
    <row r="15" spans="1:16" ht="51.75" x14ac:dyDescent="0.25">
      <c r="A15" s="150"/>
      <c r="B15" s="78" t="s">
        <v>1601</v>
      </c>
      <c r="C15" s="51" t="s">
        <v>501</v>
      </c>
      <c r="D15" s="52" t="s">
        <v>1602</v>
      </c>
      <c r="E15" s="79" t="s">
        <v>447</v>
      </c>
      <c r="F15" s="78"/>
      <c r="G15" s="80" t="s">
        <v>441</v>
      </c>
      <c r="H15" s="108" t="s">
        <v>503</v>
      </c>
      <c r="I15" s="78" t="s">
        <v>443</v>
      </c>
      <c r="J15" s="78"/>
      <c r="K15" s="78"/>
      <c r="L15" s="78"/>
      <c r="M15" s="78"/>
      <c r="N15" s="114"/>
      <c r="O15" s="16" t="b">
        <f t="shared" si="1"/>
        <v>0</v>
      </c>
    </row>
    <row r="16" spans="1:16" s="16" customFormat="1" ht="409.5" x14ac:dyDescent="0.25">
      <c r="A16" s="150"/>
      <c r="B16" s="78" t="s">
        <v>1603</v>
      </c>
      <c r="C16" s="51" t="s">
        <v>1604</v>
      </c>
      <c r="D16" s="52" t="s">
        <v>1605</v>
      </c>
      <c r="E16" s="79" t="s">
        <v>447</v>
      </c>
      <c r="F16" s="78"/>
      <c r="G16" s="80" t="s">
        <v>441</v>
      </c>
      <c r="H16" s="108" t="s">
        <v>1606</v>
      </c>
      <c r="I16" s="78" t="s">
        <v>443</v>
      </c>
      <c r="J16" s="78"/>
      <c r="K16" s="78"/>
      <c r="L16" s="78"/>
      <c r="M16" s="78"/>
      <c r="N16" s="114"/>
      <c r="O16" s="16" t="b">
        <f t="shared" si="1"/>
        <v>0</v>
      </c>
    </row>
    <row r="17" spans="1:16" ht="51.75" x14ac:dyDescent="0.25">
      <c r="A17" s="150"/>
      <c r="B17" s="78" t="s">
        <v>1607</v>
      </c>
      <c r="C17" s="51" t="s">
        <v>1608</v>
      </c>
      <c r="D17" s="52" t="s">
        <v>1609</v>
      </c>
      <c r="E17" s="79"/>
      <c r="F17" s="78"/>
      <c r="G17" s="80" t="s">
        <v>441</v>
      </c>
      <c r="H17" s="108" t="s">
        <v>1610</v>
      </c>
      <c r="I17" s="78" t="s">
        <v>443</v>
      </c>
      <c r="J17" s="78"/>
      <c r="K17" s="78"/>
      <c r="L17" s="78"/>
      <c r="M17" s="78"/>
      <c r="N17" s="114"/>
      <c r="O17" s="16" t="b">
        <f t="shared" si="1"/>
        <v>0</v>
      </c>
    </row>
    <row r="18" spans="1:16" ht="42.75" customHeight="1" x14ac:dyDescent="0.25">
      <c r="A18" s="150"/>
      <c r="B18" s="78" t="s">
        <v>1611</v>
      </c>
      <c r="C18" s="51" t="s">
        <v>1612</v>
      </c>
      <c r="D18" s="52" t="s">
        <v>1613</v>
      </c>
      <c r="E18" s="79"/>
      <c r="F18" s="78"/>
      <c r="G18" s="80" t="s">
        <v>441</v>
      </c>
      <c r="H18" s="108" t="s">
        <v>1610</v>
      </c>
      <c r="I18" s="78" t="s">
        <v>443</v>
      </c>
      <c r="J18" s="78"/>
      <c r="K18" s="78"/>
      <c r="L18" s="78"/>
      <c r="M18" s="78"/>
      <c r="N18" s="114"/>
      <c r="O18" s="16" t="b">
        <f t="shared" si="1"/>
        <v>0</v>
      </c>
    </row>
    <row r="19" spans="1:16" ht="63.75" customHeight="1" x14ac:dyDescent="0.25">
      <c r="A19" s="150"/>
      <c r="B19" s="78" t="s">
        <v>1614</v>
      </c>
      <c r="C19" s="51" t="s">
        <v>1615</v>
      </c>
      <c r="D19" s="52" t="s">
        <v>1616</v>
      </c>
      <c r="E19" s="79" t="s">
        <v>447</v>
      </c>
      <c r="F19" s="78"/>
      <c r="G19" s="80" t="s">
        <v>441</v>
      </c>
      <c r="H19" s="108" t="s">
        <v>631</v>
      </c>
      <c r="I19" s="78" t="s">
        <v>443</v>
      </c>
      <c r="J19" s="78"/>
      <c r="K19" s="78"/>
      <c r="L19" s="78"/>
      <c r="M19" s="78"/>
      <c r="N19" s="114"/>
      <c r="O19" s="16" t="b">
        <f t="shared" si="1"/>
        <v>0</v>
      </c>
    </row>
    <row r="20" spans="1:16" ht="34.5" x14ac:dyDescent="0.25">
      <c r="A20" s="150"/>
      <c r="B20" s="78" t="s">
        <v>1617</v>
      </c>
      <c r="C20" s="51" t="s">
        <v>1618</v>
      </c>
      <c r="D20" s="52" t="s">
        <v>1619</v>
      </c>
      <c r="E20" s="79" t="s">
        <v>447</v>
      </c>
      <c r="F20" s="78"/>
      <c r="G20" s="80" t="s">
        <v>441</v>
      </c>
      <c r="H20" s="108" t="s">
        <v>631</v>
      </c>
      <c r="I20" s="78"/>
      <c r="J20" s="78"/>
      <c r="K20" s="78"/>
      <c r="L20" s="78"/>
      <c r="M20" s="78"/>
      <c r="N20" s="114"/>
      <c r="O20" s="16" t="b">
        <f t="shared" si="1"/>
        <v>0</v>
      </c>
    </row>
    <row r="21" spans="1:16" ht="34.5" x14ac:dyDescent="0.25">
      <c r="A21" s="150"/>
      <c r="B21" s="78" t="s">
        <v>1620</v>
      </c>
      <c r="C21" s="51" t="s">
        <v>1621</v>
      </c>
      <c r="D21" s="52" t="s">
        <v>1622</v>
      </c>
      <c r="E21" s="79" t="s">
        <v>447</v>
      </c>
      <c r="F21" s="78"/>
      <c r="G21" s="80" t="s">
        <v>441</v>
      </c>
      <c r="H21" s="108" t="s">
        <v>631</v>
      </c>
      <c r="I21" s="78" t="s">
        <v>443</v>
      </c>
      <c r="J21" s="78"/>
      <c r="K21" s="78"/>
      <c r="L21" s="78"/>
      <c r="M21" s="78"/>
      <c r="N21" s="114"/>
      <c r="O21" s="16" t="b">
        <f t="shared" si="1"/>
        <v>0</v>
      </c>
    </row>
    <row r="22" spans="1:16" ht="34.5" x14ac:dyDescent="0.25">
      <c r="A22" s="150"/>
      <c r="B22" s="78" t="s">
        <v>1623</v>
      </c>
      <c r="C22" s="51" t="s">
        <v>1624</v>
      </c>
      <c r="D22" s="52" t="s">
        <v>1625</v>
      </c>
      <c r="E22" s="79" t="s">
        <v>447</v>
      </c>
      <c r="F22" s="78"/>
      <c r="G22" s="80" t="s">
        <v>441</v>
      </c>
      <c r="H22" s="108" t="s">
        <v>638</v>
      </c>
      <c r="I22" s="78" t="s">
        <v>443</v>
      </c>
      <c r="J22" s="78"/>
      <c r="K22" s="78"/>
      <c r="L22" s="78"/>
      <c r="M22" s="78"/>
      <c r="N22" s="114"/>
      <c r="O22" s="16" t="b">
        <f t="shared" si="1"/>
        <v>0</v>
      </c>
    </row>
    <row r="23" spans="1:16" ht="51.75" x14ac:dyDescent="0.25">
      <c r="A23" s="150"/>
      <c r="B23" s="78" t="s">
        <v>1626</v>
      </c>
      <c r="C23" s="51" t="s">
        <v>1627</v>
      </c>
      <c r="D23" s="52" t="s">
        <v>1628</v>
      </c>
      <c r="E23" s="79" t="s">
        <v>447</v>
      </c>
      <c r="F23" s="78"/>
      <c r="G23" s="80" t="s">
        <v>441</v>
      </c>
      <c r="H23" s="108" t="s">
        <v>1342</v>
      </c>
      <c r="I23" s="78" t="s">
        <v>443</v>
      </c>
      <c r="J23" s="78"/>
      <c r="K23" s="78"/>
      <c r="L23" s="78"/>
      <c r="M23" s="78"/>
      <c r="N23" s="114"/>
      <c r="O23" s="16" t="b">
        <f t="shared" si="1"/>
        <v>0</v>
      </c>
    </row>
    <row r="24" spans="1:16" ht="33.75" customHeight="1" x14ac:dyDescent="0.25">
      <c r="A24" s="150"/>
      <c r="B24" s="78" t="s">
        <v>1629</v>
      </c>
      <c r="C24" s="51" t="s">
        <v>1630</v>
      </c>
      <c r="D24" s="52" t="s">
        <v>1631</v>
      </c>
      <c r="E24" s="79" t="s">
        <v>447</v>
      </c>
      <c r="F24" s="78"/>
      <c r="G24" s="80" t="s">
        <v>448</v>
      </c>
      <c r="H24" s="108"/>
      <c r="I24" s="78" t="s">
        <v>449</v>
      </c>
      <c r="J24" s="78"/>
      <c r="K24" s="78"/>
      <c r="L24" s="78"/>
      <c r="M24" s="78"/>
      <c r="N24" s="114"/>
      <c r="O24" s="16" t="b">
        <f t="shared" si="1"/>
        <v>0</v>
      </c>
    </row>
    <row r="25" spans="1:16" ht="33.75" customHeight="1" x14ac:dyDescent="0.25">
      <c r="A25" s="150"/>
      <c r="B25" s="78" t="s">
        <v>1632</v>
      </c>
      <c r="C25" s="51" t="s">
        <v>1633</v>
      </c>
      <c r="D25" s="52" t="s">
        <v>1634</v>
      </c>
      <c r="E25" s="79" t="s">
        <v>447</v>
      </c>
      <c r="F25" s="78"/>
      <c r="G25" s="80" t="s">
        <v>448</v>
      </c>
      <c r="H25" s="108"/>
      <c r="I25" s="78" t="s">
        <v>449</v>
      </c>
      <c r="J25" s="78"/>
      <c r="K25" s="78"/>
      <c r="L25" s="78"/>
      <c r="M25" s="78"/>
      <c r="N25" s="114"/>
      <c r="O25" s="16" t="b">
        <f t="shared" si="1"/>
        <v>0</v>
      </c>
    </row>
    <row r="26" spans="1:16" ht="55.5" customHeight="1" x14ac:dyDescent="0.25">
      <c r="A26" s="150"/>
      <c r="B26" s="78" t="s">
        <v>1635</v>
      </c>
      <c r="C26" s="51" t="s">
        <v>1636</v>
      </c>
      <c r="D26" s="52" t="s">
        <v>1637</v>
      </c>
      <c r="E26" s="79" t="s">
        <v>447</v>
      </c>
      <c r="F26" s="78"/>
      <c r="G26" s="80" t="s">
        <v>448</v>
      </c>
      <c r="H26" s="108"/>
      <c r="I26" s="78" t="s">
        <v>449</v>
      </c>
      <c r="J26" s="78"/>
      <c r="K26" s="78"/>
      <c r="L26" s="78"/>
      <c r="M26" s="78"/>
      <c r="N26" s="114"/>
      <c r="O26" s="16" t="b">
        <f t="shared" si="1"/>
        <v>0</v>
      </c>
    </row>
    <row r="27" spans="1:16" s="15" customFormat="1" ht="48" customHeight="1" x14ac:dyDescent="0.25">
      <c r="A27" s="150"/>
      <c r="B27" s="83" t="s">
        <v>35</v>
      </c>
      <c r="C27" s="107" t="s">
        <v>34</v>
      </c>
      <c r="D27" s="85"/>
      <c r="E27" s="110"/>
      <c r="F27" s="89"/>
      <c r="G27" s="86"/>
      <c r="H27" s="87"/>
      <c r="I27" s="113" t="str">
        <f>IF(AND(COUNTIF(I29:I31,"Complete")&gt;=1,COUNTIF(I29:I31,"In Progress")=0,COUNTIF(I29:I31,"Not Started")=0),"Complete",IF(OR(COUNTIF(I29:I31,"In Progress")&gt;=1,COUNTIF(I29:I31,"Complete")&gt;=1),"In Progress",IF(COUNTIF(I29:I31,"Not Started")&gt;=1,"Not Started",IF(COUNTIF(I29:I31,"Complete")&gt;=1,"Complete","Info Only"))))</f>
        <v>Not Started</v>
      </c>
      <c r="J27" s="113"/>
      <c r="K27" s="113"/>
      <c r="L27" s="113"/>
      <c r="M27" s="88"/>
      <c r="N27" s="89"/>
      <c r="O27" s="16" t="b">
        <f t="shared" ref="O27:O31" si="2">Deploy_PowerBI=IsNoDeploy</f>
        <v>0</v>
      </c>
      <c r="P27" s="16"/>
    </row>
    <row r="28" spans="1:16" s="16" customFormat="1" ht="20.25" x14ac:dyDescent="0.25">
      <c r="A28" s="150"/>
      <c r="B28" s="173" t="s">
        <v>1638</v>
      </c>
      <c r="C28" s="173"/>
      <c r="D28" s="173"/>
      <c r="E28" s="173"/>
      <c r="F28" s="173"/>
      <c r="G28" s="173"/>
      <c r="H28" s="173"/>
      <c r="I28" s="173"/>
      <c r="J28" s="173"/>
      <c r="K28" s="173"/>
      <c r="L28" s="173"/>
      <c r="M28" s="173"/>
      <c r="N28" s="173"/>
      <c r="O28" s="16" t="b">
        <f t="shared" si="2"/>
        <v>0</v>
      </c>
    </row>
    <row r="29" spans="1:16" ht="62.25" customHeight="1" x14ac:dyDescent="0.25">
      <c r="A29" s="150"/>
      <c r="B29" s="78" t="s">
        <v>1639</v>
      </c>
      <c r="C29" s="51" t="s">
        <v>1640</v>
      </c>
      <c r="D29" s="52" t="s">
        <v>1641</v>
      </c>
      <c r="E29" s="79" t="s">
        <v>447</v>
      </c>
      <c r="F29" s="78"/>
      <c r="G29" s="80" t="s">
        <v>489</v>
      </c>
      <c r="H29" s="108" t="s">
        <v>1642</v>
      </c>
      <c r="I29" s="78" t="s">
        <v>443</v>
      </c>
      <c r="J29" s="78"/>
      <c r="K29" s="78"/>
      <c r="L29" s="78"/>
      <c r="M29" s="78"/>
      <c r="N29" s="114"/>
      <c r="O29" s="16" t="b">
        <f t="shared" si="2"/>
        <v>0</v>
      </c>
    </row>
    <row r="30" spans="1:16" ht="46.5" customHeight="1" x14ac:dyDescent="0.25">
      <c r="A30" s="150"/>
      <c r="B30" s="78" t="s">
        <v>1643</v>
      </c>
      <c r="C30" s="51" t="s">
        <v>1644</v>
      </c>
      <c r="D30" s="52" t="s">
        <v>1645</v>
      </c>
      <c r="E30" s="79" t="s">
        <v>447</v>
      </c>
      <c r="F30" s="78"/>
      <c r="G30" s="80" t="s">
        <v>489</v>
      </c>
      <c r="H30" s="108" t="s">
        <v>1642</v>
      </c>
      <c r="I30" s="78" t="s">
        <v>443</v>
      </c>
      <c r="J30" s="78"/>
      <c r="K30" s="78"/>
      <c r="L30" s="78"/>
      <c r="M30" s="78"/>
      <c r="N30" s="114"/>
      <c r="O30" s="16" t="b">
        <f t="shared" si="2"/>
        <v>0</v>
      </c>
    </row>
    <row r="31" spans="1:16" ht="67.5" customHeight="1" x14ac:dyDescent="0.25">
      <c r="A31" s="150"/>
      <c r="B31" s="78" t="s">
        <v>1646</v>
      </c>
      <c r="C31" s="51" t="s">
        <v>1647</v>
      </c>
      <c r="D31" s="52" t="s">
        <v>1648</v>
      </c>
      <c r="E31" s="79" t="s">
        <v>447</v>
      </c>
      <c r="F31" s="78"/>
      <c r="G31" s="80" t="s">
        <v>489</v>
      </c>
      <c r="H31" s="108" t="s">
        <v>1642</v>
      </c>
      <c r="I31" s="78" t="s">
        <v>443</v>
      </c>
      <c r="J31" s="78"/>
      <c r="K31" s="78"/>
      <c r="L31" s="78"/>
      <c r="M31" s="78"/>
      <c r="N31" s="114"/>
      <c r="O31" s="16" t="b">
        <f t="shared" si="2"/>
        <v>0</v>
      </c>
    </row>
  </sheetData>
  <sheetProtection algorithmName="SHA-512" hashValue="KqPTtCojG1BmS7QKJlElq7ggwRaggk9QMRd6ViLTOtnWMfweblXXikkHeQEcQfCa1wetJug8FHx4HWPkqpM9BA==" saltValue="W8xq7baMH/w+wcxccyTrPw==" spinCount="100000" sheet="1" formatRows="0" insertRows="0"/>
  <protectedRanges>
    <protectedRange sqref="F29:N31" name="PowerBI"/>
    <protectedRange sqref="F6:N12" name="Yammer"/>
    <protectedRange sqref="F15:N26" name="Prjoect"/>
  </protectedRanges>
  <mergeCells count="5">
    <mergeCell ref="B28:N28"/>
    <mergeCell ref="B1:H1"/>
    <mergeCell ref="B2:H2"/>
    <mergeCell ref="B5:N5"/>
    <mergeCell ref="B14:N14"/>
  </mergeCells>
  <conditionalFormatting sqref="M4:N4 I13:N13 I27:N27">
    <cfRule type="expression" dxfId="100" priority="185">
      <formula>$I4="Not Started"</formula>
    </cfRule>
    <cfRule type="expression" dxfId="99" priority="186">
      <formula>$I4="In progress"</formula>
    </cfRule>
    <cfRule type="expression" dxfId="98" priority="187">
      <formula>$I4="Complete"</formula>
    </cfRule>
  </conditionalFormatting>
  <conditionalFormatting sqref="B13:E13 G13:N13 G27:N27 G4:N4">
    <cfRule type="expression" dxfId="97" priority="180">
      <formula>$O4=TRUE</formula>
    </cfRule>
  </conditionalFormatting>
  <conditionalFormatting sqref="B27:E27">
    <cfRule type="expression" dxfId="96" priority="176">
      <formula>$O27=TRUE</formula>
    </cfRule>
  </conditionalFormatting>
  <conditionalFormatting sqref="B5:E5 G5:N5 G14:N14 G28:N28">
    <cfRule type="expression" dxfId="95" priority="163">
      <formula>$O5=TRUE</formula>
    </cfRule>
  </conditionalFormatting>
  <conditionalFormatting sqref="B14:E14">
    <cfRule type="expression" dxfId="94" priority="162">
      <formula>$O14=TRUE</formula>
    </cfRule>
  </conditionalFormatting>
  <conditionalFormatting sqref="B28:E28">
    <cfRule type="expression" dxfId="93" priority="161">
      <formula>$O28=TRUE</formula>
    </cfRule>
  </conditionalFormatting>
  <conditionalFormatting sqref="B1:E3 B5:E5 B13:E14 B27:E28 B32:E1048576 M4:N4 G5:N5 G1:N3 G13:N14 G27:N28 G32:N1048576">
    <cfRule type="expression" dxfId="92" priority="145" stopIfTrue="1">
      <formula>Allow_Edits=IsYes</formula>
    </cfRule>
  </conditionalFormatting>
  <conditionalFormatting sqref="E5 E13:E14 E27:E28">
    <cfRule type="expression" dxfId="91" priority="122">
      <formula>$A5=IsChangeLink</formula>
    </cfRule>
  </conditionalFormatting>
  <conditionalFormatting sqref="B5:E5 B13:E14 B27:E28 M4:N4 G5:N5 G13:N14 G27:N28">
    <cfRule type="expression" dxfId="90" priority="123">
      <formula>$A4=IsChange</formula>
    </cfRule>
    <cfRule type="expression" dxfId="89" priority="124">
      <formula>$A4=IsRemove</formula>
    </cfRule>
    <cfRule type="expression" dxfId="88" priority="125">
      <formula>$A4=IsNew</formula>
    </cfRule>
  </conditionalFormatting>
  <conditionalFormatting sqref="B4:E4">
    <cfRule type="expression" dxfId="87" priority="94">
      <formula>$O4=TRUE</formula>
    </cfRule>
  </conditionalFormatting>
  <conditionalFormatting sqref="I4:L4">
    <cfRule type="expression" dxfId="86" priority="95">
      <formula>$I4="Not Started"</formula>
    </cfRule>
    <cfRule type="expression" dxfId="85" priority="96">
      <formula>$I4="In progress"</formula>
    </cfRule>
    <cfRule type="expression" dxfId="84" priority="97">
      <formula>$I4="Complete"</formula>
    </cfRule>
  </conditionalFormatting>
  <conditionalFormatting sqref="B4:E4 G4:L4">
    <cfRule type="expression" dxfId="83" priority="93" stopIfTrue="1">
      <formula>Allow_Edits=IsYes</formula>
    </cfRule>
  </conditionalFormatting>
  <conditionalFormatting sqref="E4">
    <cfRule type="expression" dxfId="82" priority="89">
      <formula>$A4=IsChangeLink</formula>
    </cfRule>
  </conditionalFormatting>
  <conditionalFormatting sqref="B4:E4 G4:L4">
    <cfRule type="expression" dxfId="81" priority="90">
      <formula>$A4=IsChange</formula>
    </cfRule>
    <cfRule type="expression" dxfId="80" priority="91">
      <formula>$A4=IsRemove</formula>
    </cfRule>
    <cfRule type="expression" dxfId="79" priority="92">
      <formula>$A4=IsNew</formula>
    </cfRule>
  </conditionalFormatting>
  <conditionalFormatting sqref="F4">
    <cfRule type="expression" dxfId="78" priority="58">
      <formula>$O4=TRUE</formula>
    </cfRule>
  </conditionalFormatting>
  <conditionalFormatting sqref="F4">
    <cfRule type="expression" dxfId="77" priority="59">
      <formula>$I4="Not Started"</formula>
    </cfRule>
    <cfRule type="expression" dxfId="76" priority="60">
      <formula>$I4="In progress"</formula>
    </cfRule>
    <cfRule type="expression" dxfId="75" priority="61">
      <formula>$I4="Complete"</formula>
    </cfRule>
  </conditionalFormatting>
  <conditionalFormatting sqref="F13">
    <cfRule type="expression" dxfId="74" priority="54">
      <formula>$O13=TRUE</formula>
    </cfRule>
  </conditionalFormatting>
  <conditionalFormatting sqref="F13">
    <cfRule type="expression" dxfId="73" priority="55">
      <formula>$I13="Not Started"</formula>
    </cfRule>
    <cfRule type="expression" dxfId="72" priority="56">
      <formula>$I13="In progress"</formula>
    </cfRule>
    <cfRule type="expression" dxfId="71" priority="57">
      <formula>$I13="Complete"</formula>
    </cfRule>
  </conditionalFormatting>
  <conditionalFormatting sqref="F27">
    <cfRule type="expression" dxfId="70" priority="50">
      <formula>$O27=TRUE</formula>
    </cfRule>
  </conditionalFormatting>
  <conditionalFormatting sqref="F27">
    <cfRule type="expression" dxfId="69" priority="51">
      <formula>$I27="Not Started"</formula>
    </cfRule>
    <cfRule type="expression" dxfId="68" priority="52">
      <formula>$I27="In progress"</formula>
    </cfRule>
    <cfRule type="expression" dxfId="67" priority="53">
      <formula>$I27="Complete"</formula>
    </cfRule>
  </conditionalFormatting>
  <conditionalFormatting sqref="F5">
    <cfRule type="expression" dxfId="66" priority="49">
      <formula>$O5=TRUE</formula>
    </cfRule>
  </conditionalFormatting>
  <conditionalFormatting sqref="F14">
    <cfRule type="expression" dxfId="65" priority="48">
      <formula>$O14=TRUE</formula>
    </cfRule>
  </conditionalFormatting>
  <conditionalFormatting sqref="F28">
    <cfRule type="expression" dxfId="64" priority="47">
      <formula>$O28=TRUE</formula>
    </cfRule>
  </conditionalFormatting>
  <conditionalFormatting sqref="F32:F1048576 F27:F28 F13:F14 F1:F5">
    <cfRule type="expression" dxfId="63" priority="46" stopIfTrue="1">
      <formula>Allow_Edits=IsYes</formula>
    </cfRule>
  </conditionalFormatting>
  <conditionalFormatting sqref="F27:F28 F13:F14 F4:F5">
    <cfRule type="expression" dxfId="62" priority="43">
      <formula>$A4=IsChange</formula>
    </cfRule>
    <cfRule type="expression" dxfId="61" priority="44">
      <formula>$A4=IsRemove</formula>
    </cfRule>
    <cfRule type="expression" dxfId="60" priority="45">
      <formula>$A4=IsNew</formula>
    </cfRule>
  </conditionalFormatting>
  <conditionalFormatting sqref="B6:N12">
    <cfRule type="expression" dxfId="59" priority="19">
      <formula>$A6=IsChangeLink</formula>
    </cfRule>
    <cfRule type="expression" dxfId="58" priority="20">
      <formula>$A6=IsChange</formula>
    </cfRule>
    <cfRule type="expression" dxfId="57" priority="21">
      <formula>$A6=IsRemove</formula>
    </cfRule>
    <cfRule type="expression" dxfId="56" priority="22">
      <formula>$A6=IsNew</formula>
    </cfRule>
    <cfRule type="expression" dxfId="55" priority="23" stopIfTrue="1">
      <formula>Allow_Edits=IsYes</formula>
    </cfRule>
    <cfRule type="expression" dxfId="54" priority="24">
      <formula>OR($O6=TRUE,$P6=TRUE)</formula>
    </cfRule>
  </conditionalFormatting>
  <conditionalFormatting sqref="G6:G12">
    <cfRule type="cellIs" dxfId="53" priority="25" operator="equal">
      <formula>"INFO ONLY"</formula>
    </cfRule>
    <cfRule type="cellIs" dxfId="52" priority="26" operator="equal">
      <formula>"LOW"</formula>
    </cfRule>
    <cfRule type="cellIs" dxfId="51" priority="27" operator="equal">
      <formula>"HIGH"</formula>
    </cfRule>
  </conditionalFormatting>
  <conditionalFormatting sqref="B15:N26">
    <cfRule type="expression" dxfId="50" priority="10">
      <formula>$A15=IsChangeLink</formula>
    </cfRule>
    <cfRule type="expression" dxfId="49" priority="11">
      <formula>$A15=IsChange</formula>
    </cfRule>
    <cfRule type="expression" dxfId="48" priority="12">
      <formula>$A15=IsRemove</formula>
    </cfRule>
    <cfRule type="expression" dxfId="47" priority="13">
      <formula>$A15=IsNew</formula>
    </cfRule>
    <cfRule type="expression" dxfId="46" priority="14" stopIfTrue="1">
      <formula>Allow_Edits=IsYes</formula>
    </cfRule>
    <cfRule type="expression" dxfId="45" priority="15">
      <formula>OR($O15=TRUE,$P15=TRUE)</formula>
    </cfRule>
  </conditionalFormatting>
  <conditionalFormatting sqref="G15:G26">
    <cfRule type="cellIs" dxfId="44" priority="16" operator="equal">
      <formula>"INFO ONLY"</formula>
    </cfRule>
    <cfRule type="cellIs" dxfId="43" priority="17" operator="equal">
      <formula>"LOW"</formula>
    </cfRule>
    <cfRule type="cellIs" dxfId="42" priority="18" operator="equal">
      <formula>"HIGH"</formula>
    </cfRule>
  </conditionalFormatting>
  <conditionalFormatting sqref="B29:N31">
    <cfRule type="expression" dxfId="41" priority="1">
      <formula>$A29=IsChangeLink</formula>
    </cfRule>
    <cfRule type="expression" dxfId="40" priority="2">
      <formula>$A29=IsChange</formula>
    </cfRule>
    <cfRule type="expression" dxfId="39" priority="3">
      <formula>$A29=IsRemove</formula>
    </cfRule>
    <cfRule type="expression" dxfId="38" priority="4">
      <formula>$A29=IsNew</formula>
    </cfRule>
    <cfRule type="expression" dxfId="37" priority="5" stopIfTrue="1">
      <formula>Allow_Edits=IsYes</formula>
    </cfRule>
    <cfRule type="expression" dxfId="36" priority="6">
      <formula>OR($O29=TRUE,$P29=TRUE)</formula>
    </cfRule>
  </conditionalFormatting>
  <conditionalFormatting sqref="G29:G31">
    <cfRule type="cellIs" dxfId="35" priority="7" operator="equal">
      <formula>"INFO ONLY"</formula>
    </cfRule>
    <cfRule type="cellIs" dxfId="34" priority="8" operator="equal">
      <formula>"LOW"</formula>
    </cfRule>
    <cfRule type="cellIs" dxfId="33" priority="9" operator="equal">
      <formula>"HIGH"</formula>
    </cfRule>
  </conditionalFormatting>
  <dataValidations count="3">
    <dataValidation type="list" allowBlank="1" showInputMessage="1" showErrorMessage="1" sqref="A1 A4:A31" xr:uid="{00000000-0002-0000-0600-000000000000}">
      <formula1>EDIT_OPTIONS_ALL</formula1>
    </dataValidation>
    <dataValidation type="list" showInputMessage="1" showErrorMessage="1" sqref="I15:I19 I21:I26 I6:I12 I29:I31" xr:uid="{00000000-0002-0000-0600-000001000000}">
      <formula1>"Not Started, In Progress, Complete, Info Only"</formula1>
    </dataValidation>
    <dataValidation type="list" allowBlank="1" showInputMessage="1" showErrorMessage="1" sqref="G6:G12 G15:G26 G29:G31" xr:uid="{00000000-0002-0000-0600-000002000000}">
      <formula1>Priority_Options</formula1>
    </dataValidation>
  </dataValidations>
  <hyperlinks>
    <hyperlink ref="E6" r:id="rId1" xr:uid="{00000000-0004-0000-0600-000000000000}"/>
    <hyperlink ref="E11" r:id="rId2" xr:uid="{00000000-0004-0000-0600-000001000000}"/>
    <hyperlink ref="E7" r:id="rId3" xr:uid="{00000000-0004-0000-0600-000002000000}"/>
    <hyperlink ref="E8" r:id="rId4" xr:uid="{00000000-0004-0000-0600-000003000000}"/>
    <hyperlink ref="E10" r:id="rId5" xr:uid="{00000000-0004-0000-0600-000004000000}"/>
    <hyperlink ref="E12" r:id="rId6" xr:uid="{00000000-0004-0000-0600-000005000000}"/>
    <hyperlink ref="E9" r:id="rId7" xr:uid="{00000000-0004-0000-0600-000006000000}"/>
    <hyperlink ref="E15" r:id="rId8" xr:uid="{00000000-0004-0000-0600-000007000000}"/>
    <hyperlink ref="E16" r:id="rId9" xr:uid="{00000000-0004-0000-0600-000008000000}"/>
    <hyperlink ref="E19" r:id="rId10" xr:uid="{00000000-0004-0000-0600-000009000000}"/>
    <hyperlink ref="E20" r:id="rId11" xr:uid="{00000000-0004-0000-0600-00000A000000}"/>
    <hyperlink ref="E23" r:id="rId12" xr:uid="{00000000-0004-0000-0600-00000B000000}"/>
    <hyperlink ref="E24" r:id="rId13" xr:uid="{00000000-0004-0000-0600-00000C000000}"/>
    <hyperlink ref="E22" r:id="rId14" xr:uid="{00000000-0004-0000-0600-00000D000000}"/>
    <hyperlink ref="E25" r:id="rId15" xr:uid="{00000000-0004-0000-0600-00000E000000}"/>
    <hyperlink ref="E26" r:id="rId16" xr:uid="{00000000-0004-0000-0600-00000F000000}"/>
    <hyperlink ref="E21" r:id="rId17" xr:uid="{00000000-0004-0000-0600-000010000000}"/>
    <hyperlink ref="E30" r:id="rId18" xr:uid="{00000000-0004-0000-0600-000011000000}"/>
    <hyperlink ref="E31" r:id="rId19" xr:uid="{00000000-0004-0000-0600-000012000000}"/>
    <hyperlink ref="E29" r:id="rId20" xr:uid="{00000000-0004-0000-0600-000013000000}"/>
  </hyperlinks>
  <pageMargins left="0.25" right="0.25" top="0.5" bottom="0.5" header="0.3" footer="0.3"/>
  <pageSetup scale="28" fitToHeight="0" orientation="landscape" r:id="rId21"/>
  <headerFooter>
    <oddFooter>Page &amp;P of &amp;N</oddFooter>
  </headerFooter>
  <drawing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249977111117893"/>
  </sheetPr>
  <dimension ref="A1:XFC33"/>
  <sheetViews>
    <sheetView workbookViewId="0">
      <selection activeCell="B28" sqref="B28"/>
    </sheetView>
  </sheetViews>
  <sheetFormatPr defaultColWidth="8.7109375" defaultRowHeight="15" x14ac:dyDescent="0.25"/>
  <cols>
    <col min="1" max="1" width="17.7109375" customWidth="1"/>
    <col min="2" max="2" width="73.7109375" bestFit="1" customWidth="1"/>
    <col min="3" max="3" width="11.42578125" bestFit="1" customWidth="1"/>
    <col min="4" max="6" width="7.28515625" customWidth="1"/>
    <col min="7" max="7" width="82.7109375" customWidth="1"/>
  </cols>
  <sheetData>
    <row r="1" spans="1:7" x14ac:dyDescent="0.25">
      <c r="A1" s="3" t="s">
        <v>1753</v>
      </c>
      <c r="B1" s="3"/>
      <c r="C1" s="3"/>
      <c r="D1" s="3"/>
      <c r="E1" s="3"/>
      <c r="F1" s="3"/>
      <c r="G1" s="3"/>
    </row>
    <row r="2" spans="1:7" x14ac:dyDescent="0.25">
      <c r="A2" s="125"/>
      <c r="B2" s="2" t="s">
        <v>1754</v>
      </c>
      <c r="C2" s="2" t="s">
        <v>1755</v>
      </c>
      <c r="D2" s="2" t="s">
        <v>1756</v>
      </c>
      <c r="E2" s="2" t="s">
        <v>1757</v>
      </c>
      <c r="F2" s="2" t="s">
        <v>1758</v>
      </c>
      <c r="G2" s="2" t="s">
        <v>3</v>
      </c>
    </row>
    <row r="3" spans="1:7" x14ac:dyDescent="0.25">
      <c r="A3" s="1" t="s">
        <v>443</v>
      </c>
      <c r="B3" s="1" t="s">
        <v>1759</v>
      </c>
      <c r="C3" s="1"/>
      <c r="D3" s="1"/>
      <c r="E3" s="1"/>
      <c r="F3" s="1"/>
      <c r="G3" s="1"/>
    </row>
    <row r="4" spans="1:7" x14ac:dyDescent="0.25">
      <c r="A4" s="1" t="s">
        <v>443</v>
      </c>
      <c r="B4" s="1" t="s">
        <v>1760</v>
      </c>
      <c r="C4" s="1"/>
      <c r="D4" s="1"/>
      <c r="E4" s="1"/>
      <c r="F4" s="1"/>
      <c r="G4" s="1"/>
    </row>
    <row r="5" spans="1:7" x14ac:dyDescent="0.25">
      <c r="A5" s="1" t="s">
        <v>443</v>
      </c>
      <c r="B5" s="1" t="s">
        <v>1761</v>
      </c>
      <c r="C5" s="1"/>
      <c r="D5" s="1"/>
      <c r="E5" s="1"/>
      <c r="F5" s="1"/>
      <c r="G5" s="1"/>
    </row>
    <row r="6" spans="1:7" x14ac:dyDescent="0.25">
      <c r="A6" s="1" t="s">
        <v>443</v>
      </c>
      <c r="B6" s="1" t="s">
        <v>1762</v>
      </c>
      <c r="C6" s="1"/>
      <c r="D6" s="1"/>
      <c r="E6" s="1"/>
      <c r="F6" s="1"/>
      <c r="G6" s="1"/>
    </row>
    <row r="7" spans="1:7" x14ac:dyDescent="0.25">
      <c r="A7" s="1" t="s">
        <v>443</v>
      </c>
      <c r="B7" s="1" t="s">
        <v>1763</v>
      </c>
      <c r="C7" s="1"/>
      <c r="D7" s="1"/>
      <c r="E7" s="1"/>
      <c r="F7" s="1"/>
      <c r="G7" s="1"/>
    </row>
    <row r="8" spans="1:7" x14ac:dyDescent="0.25">
      <c r="A8" s="1" t="s">
        <v>443</v>
      </c>
      <c r="B8" s="1" t="s">
        <v>1764</v>
      </c>
      <c r="C8" s="1"/>
      <c r="D8" s="1"/>
      <c r="E8" s="1"/>
      <c r="F8" s="1"/>
      <c r="G8" s="1"/>
    </row>
    <row r="9" spans="1:7" x14ac:dyDescent="0.25">
      <c r="A9" s="2" t="s">
        <v>430</v>
      </c>
      <c r="B9" s="2" t="s">
        <v>1765</v>
      </c>
      <c r="C9" s="2" t="s">
        <v>1755</v>
      </c>
      <c r="D9" s="2" t="s">
        <v>1756</v>
      </c>
      <c r="E9" s="2" t="s">
        <v>1757</v>
      </c>
      <c r="F9" s="2" t="s">
        <v>1758</v>
      </c>
      <c r="G9" s="2" t="s">
        <v>3</v>
      </c>
    </row>
    <row r="10" spans="1:7" x14ac:dyDescent="0.25">
      <c r="A10" s="1" t="s">
        <v>443</v>
      </c>
      <c r="B10" s="1" t="s">
        <v>1766</v>
      </c>
      <c r="C10" s="1"/>
      <c r="D10" s="1"/>
      <c r="E10" s="1"/>
      <c r="F10" s="1"/>
      <c r="G10" s="1"/>
    </row>
    <row r="11" spans="1:7" x14ac:dyDescent="0.25">
      <c r="A11" s="1" t="s">
        <v>443</v>
      </c>
      <c r="B11" s="1" t="s">
        <v>1767</v>
      </c>
      <c r="C11" s="1"/>
      <c r="D11" s="1"/>
      <c r="E11" s="1"/>
      <c r="F11" s="1"/>
      <c r="G11" s="1"/>
    </row>
    <row r="12" spans="1:7" x14ac:dyDescent="0.25">
      <c r="A12" s="1" t="s">
        <v>443</v>
      </c>
      <c r="B12" s="1" t="s">
        <v>1768</v>
      </c>
      <c r="C12" s="1"/>
      <c r="D12" s="1"/>
      <c r="E12" s="1"/>
      <c r="F12" s="1"/>
      <c r="G12" s="1"/>
    </row>
    <row r="13" spans="1:7" x14ac:dyDescent="0.25">
      <c r="A13" s="1" t="s">
        <v>443</v>
      </c>
      <c r="B13" s="1" t="s">
        <v>1769</v>
      </c>
      <c r="C13" s="1"/>
      <c r="D13" s="1"/>
      <c r="E13" s="1"/>
      <c r="F13" s="1"/>
      <c r="G13" s="1"/>
    </row>
    <row r="14" spans="1:7" x14ac:dyDescent="0.25">
      <c r="A14" s="1" t="s">
        <v>443</v>
      </c>
      <c r="B14" s="1" t="s">
        <v>1770</v>
      </c>
      <c r="C14" s="1"/>
      <c r="D14" s="1"/>
      <c r="E14" s="1"/>
      <c r="F14" s="1"/>
      <c r="G14" s="1"/>
    </row>
    <row r="15" spans="1:7" x14ac:dyDescent="0.25">
      <c r="A15" s="1" t="s">
        <v>443</v>
      </c>
      <c r="B15" s="1" t="s">
        <v>1771</v>
      </c>
      <c r="C15" s="1"/>
      <c r="D15" s="1"/>
      <c r="E15" s="1"/>
      <c r="F15" s="1"/>
      <c r="G15" s="1"/>
    </row>
    <row r="16" spans="1:7" x14ac:dyDescent="0.25">
      <c r="A16" s="1" t="s">
        <v>443</v>
      </c>
      <c r="B16" s="1" t="s">
        <v>1772</v>
      </c>
      <c r="C16" s="1"/>
      <c r="D16" s="1"/>
      <c r="E16" s="1"/>
      <c r="F16" s="1"/>
      <c r="G16" s="1"/>
    </row>
    <row r="17" spans="1:16383" x14ac:dyDescent="0.25">
      <c r="A17" s="1" t="s">
        <v>443</v>
      </c>
      <c r="B17" s="1" t="s">
        <v>1773</v>
      </c>
      <c r="C17" s="1"/>
      <c r="D17" s="1"/>
      <c r="E17" s="1"/>
      <c r="F17" s="1"/>
      <c r="G17" s="1"/>
    </row>
    <row r="18" spans="1:16383" x14ac:dyDescent="0.25">
      <c r="A18" s="1" t="s">
        <v>443</v>
      </c>
      <c r="B18" s="1" t="s">
        <v>1774</v>
      </c>
      <c r="C18" s="1"/>
      <c r="D18" s="1"/>
      <c r="E18" s="1"/>
      <c r="F18" s="1"/>
      <c r="G18" s="1"/>
    </row>
    <row r="19" spans="1:16383" x14ac:dyDescent="0.25">
      <c r="A19" s="1" t="s">
        <v>443</v>
      </c>
      <c r="B19" s="1" t="s">
        <v>1775</v>
      </c>
      <c r="C19" s="1"/>
      <c r="D19" s="1"/>
      <c r="E19" s="1"/>
      <c r="F19" s="1"/>
      <c r="G19" s="1"/>
    </row>
    <row r="20" spans="1:16383" x14ac:dyDescent="0.25">
      <c r="A20" s="1" t="s">
        <v>443</v>
      </c>
      <c r="B20" s="1" t="s">
        <v>1776</v>
      </c>
      <c r="C20" s="1"/>
      <c r="D20" s="1"/>
      <c r="E20" s="1"/>
      <c r="F20" s="1"/>
      <c r="G20" s="1"/>
    </row>
    <row r="21" spans="1:16383" s="1" customFormat="1" x14ac:dyDescent="0.25">
      <c r="A21" s="1" t="s">
        <v>443</v>
      </c>
      <c r="B21" s="1" t="s">
        <v>1777</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c r="BAB21"/>
      <c r="BAC21"/>
      <c r="BAD21"/>
      <c r="BAE21"/>
      <c r="BAF21"/>
      <c r="BAG21"/>
      <c r="BAH21"/>
      <c r="BAI21"/>
      <c r="BAJ21"/>
      <c r="BAK21"/>
      <c r="BAL21"/>
      <c r="BAM21"/>
      <c r="BAN21"/>
      <c r="BAO21"/>
      <c r="BAP21"/>
      <c r="BAQ21"/>
      <c r="BAR21"/>
      <c r="BAS21"/>
      <c r="BAT21"/>
      <c r="BAU21"/>
      <c r="BAV21"/>
      <c r="BAW21"/>
      <c r="BAX21"/>
      <c r="BAY21"/>
      <c r="BAZ21"/>
      <c r="BBA21"/>
      <c r="BBB21"/>
      <c r="BBC21"/>
      <c r="BBD21"/>
      <c r="BBE21"/>
      <c r="BBF21"/>
      <c r="BBG21"/>
      <c r="BBH21"/>
      <c r="BBI21"/>
      <c r="BBJ21"/>
      <c r="BBK21"/>
      <c r="BBL21"/>
      <c r="BBM21"/>
      <c r="BBN21"/>
      <c r="BBO21"/>
      <c r="BBP21"/>
      <c r="BBQ21"/>
      <c r="BBR21"/>
      <c r="BBS21"/>
      <c r="BBT21"/>
      <c r="BBU21"/>
      <c r="BBV21"/>
      <c r="BBW21"/>
      <c r="BBX21"/>
      <c r="BBY21"/>
      <c r="BBZ21"/>
      <c r="BCA21"/>
      <c r="BCB21"/>
      <c r="BCC21"/>
      <c r="BCD21"/>
      <c r="BCE21"/>
      <c r="BCF21"/>
      <c r="BCG21"/>
      <c r="BCH21"/>
      <c r="BCI21"/>
      <c r="BCJ21"/>
      <c r="BCK21"/>
      <c r="BCL21"/>
      <c r="BCM21"/>
      <c r="BCN21"/>
      <c r="BCO21"/>
      <c r="BCP21"/>
      <c r="BCQ21"/>
      <c r="BCR21"/>
      <c r="BCS21"/>
      <c r="BCT21"/>
      <c r="BCU21"/>
      <c r="BCV21"/>
      <c r="BCW21"/>
      <c r="BCX21"/>
      <c r="BCY21"/>
      <c r="BCZ21"/>
      <c r="BDA21"/>
      <c r="BDB21"/>
      <c r="BDC21"/>
      <c r="BDD21"/>
      <c r="BDE21"/>
      <c r="BDF21"/>
      <c r="BDG21"/>
      <c r="BDH21"/>
      <c r="BDI21"/>
      <c r="BDJ21"/>
      <c r="BDK21"/>
      <c r="BDL21"/>
      <c r="BDM21"/>
      <c r="BDN21"/>
      <c r="BDO21"/>
      <c r="BDP21"/>
      <c r="BDQ21"/>
      <c r="BDR21"/>
      <c r="BDS21"/>
      <c r="BDT21"/>
      <c r="BDU21"/>
      <c r="BDV21"/>
      <c r="BDW21"/>
      <c r="BDX21"/>
      <c r="BDY21"/>
      <c r="BDZ21"/>
      <c r="BEA21"/>
      <c r="BEB21"/>
      <c r="BEC21"/>
      <c r="BED21"/>
      <c r="BEE21"/>
      <c r="BEF21"/>
      <c r="BEG21"/>
      <c r="BEH21"/>
      <c r="BEI21"/>
      <c r="BEJ21"/>
      <c r="BEK21"/>
      <c r="BEL21"/>
      <c r="BEM21"/>
      <c r="BEN21"/>
      <c r="BEO21"/>
      <c r="BEP21"/>
      <c r="BEQ21"/>
      <c r="BER21"/>
      <c r="BES21"/>
      <c r="BET21"/>
      <c r="BEU21"/>
      <c r="BEV21"/>
      <c r="BEW21"/>
      <c r="BEX21"/>
      <c r="BEY21"/>
      <c r="BEZ21"/>
      <c r="BFA21"/>
      <c r="BFB21"/>
      <c r="BFC21"/>
      <c r="BFD21"/>
      <c r="BFE21"/>
      <c r="BFF21"/>
      <c r="BFG21"/>
      <c r="BFH21"/>
      <c r="BFI21"/>
      <c r="BFJ21"/>
      <c r="BFK21"/>
      <c r="BFL21"/>
      <c r="BFM21"/>
      <c r="BFN21"/>
      <c r="BFO21"/>
      <c r="BFP21"/>
      <c r="BFQ21"/>
      <c r="BFR21"/>
      <c r="BFS21"/>
      <c r="BFT21"/>
      <c r="BFU21"/>
      <c r="BFV21"/>
      <c r="BFW21"/>
      <c r="BFX21"/>
      <c r="BFY21"/>
      <c r="BFZ21"/>
      <c r="BGA21"/>
      <c r="BGB21"/>
      <c r="BGC21"/>
      <c r="BGD21"/>
      <c r="BGE21"/>
      <c r="BGF21"/>
      <c r="BGG21"/>
      <c r="BGH21"/>
      <c r="BGI21"/>
      <c r="BGJ21"/>
      <c r="BGK21"/>
      <c r="BGL21"/>
      <c r="BGM21"/>
      <c r="BGN21"/>
      <c r="BGO21"/>
      <c r="BGP21"/>
      <c r="BGQ21"/>
      <c r="BGR21"/>
      <c r="BGS21"/>
      <c r="BGT21"/>
      <c r="BGU21"/>
      <c r="BGV21"/>
      <c r="BGW21"/>
      <c r="BGX21"/>
      <c r="BGY21"/>
      <c r="BGZ21"/>
      <c r="BHA21"/>
      <c r="BHB21"/>
      <c r="BHC21"/>
      <c r="BHD21"/>
      <c r="BHE21"/>
      <c r="BHF21"/>
      <c r="BHG21"/>
      <c r="BHH21"/>
      <c r="BHI21"/>
      <c r="BHJ21"/>
      <c r="BHK21"/>
      <c r="BHL21"/>
      <c r="BHM21"/>
      <c r="BHN21"/>
      <c r="BHO21"/>
      <c r="BHP21"/>
      <c r="BHQ21"/>
      <c r="BHR21"/>
      <c r="BHS21"/>
      <c r="BHT21"/>
      <c r="BHU21"/>
      <c r="BHV21"/>
      <c r="BHW21"/>
      <c r="BHX21"/>
      <c r="BHY21"/>
      <c r="BHZ21"/>
      <c r="BIA21"/>
      <c r="BIB21"/>
      <c r="BIC21"/>
      <c r="BID21"/>
      <c r="BIE21"/>
      <c r="BIF21"/>
      <c r="BIG21"/>
      <c r="BIH21"/>
      <c r="BII21"/>
      <c r="BIJ21"/>
      <c r="BIK21"/>
      <c r="BIL21"/>
      <c r="BIM21"/>
      <c r="BIN21"/>
      <c r="BIO21"/>
      <c r="BIP21"/>
      <c r="BIQ21"/>
      <c r="BIR21"/>
      <c r="BIS21"/>
      <c r="BIT21"/>
      <c r="BIU21"/>
      <c r="BIV21"/>
      <c r="BIW21"/>
      <c r="BIX21"/>
      <c r="BIY21"/>
      <c r="BIZ21"/>
      <c r="BJA21"/>
      <c r="BJB21"/>
      <c r="BJC21"/>
      <c r="BJD21"/>
      <c r="BJE21"/>
      <c r="BJF21"/>
      <c r="BJG21"/>
      <c r="BJH21"/>
      <c r="BJI21"/>
      <c r="BJJ21"/>
      <c r="BJK21"/>
      <c r="BJL21"/>
      <c r="BJM21"/>
      <c r="BJN21"/>
      <c r="BJO21"/>
      <c r="BJP21"/>
      <c r="BJQ21"/>
      <c r="BJR21"/>
      <c r="BJS21"/>
      <c r="BJT21"/>
      <c r="BJU21"/>
      <c r="BJV21"/>
      <c r="BJW21"/>
      <c r="BJX21"/>
      <c r="BJY21"/>
      <c r="BJZ21"/>
      <c r="BKA21"/>
      <c r="BKB21"/>
      <c r="BKC21"/>
      <c r="BKD21"/>
      <c r="BKE21"/>
      <c r="BKF21"/>
      <c r="BKG21"/>
      <c r="BKH21"/>
      <c r="BKI21"/>
      <c r="BKJ21"/>
      <c r="BKK21"/>
      <c r="BKL21"/>
      <c r="BKM21"/>
      <c r="BKN21"/>
      <c r="BKO21"/>
      <c r="BKP21"/>
      <c r="BKQ21"/>
      <c r="BKR21"/>
      <c r="BKS21"/>
      <c r="BKT21"/>
      <c r="BKU21"/>
      <c r="BKV21"/>
      <c r="BKW21"/>
      <c r="BKX21"/>
      <c r="BKY21"/>
      <c r="BKZ21"/>
      <c r="BLA21"/>
      <c r="BLB21"/>
      <c r="BLC21"/>
      <c r="BLD21"/>
      <c r="BLE21"/>
      <c r="BLF21"/>
      <c r="BLG21"/>
      <c r="BLH21"/>
      <c r="BLI21"/>
      <c r="BLJ21"/>
      <c r="BLK21"/>
      <c r="BLL21"/>
      <c r="BLM21"/>
      <c r="BLN21"/>
      <c r="BLO21"/>
      <c r="BLP21"/>
      <c r="BLQ21"/>
      <c r="BLR21"/>
      <c r="BLS21"/>
      <c r="BLT21"/>
      <c r="BLU21"/>
      <c r="BLV21"/>
      <c r="BLW21"/>
      <c r="BLX21"/>
      <c r="BLY21"/>
      <c r="BLZ21"/>
      <c r="BMA21"/>
      <c r="BMB21"/>
      <c r="BMC21"/>
      <c r="BMD21"/>
      <c r="BME21"/>
      <c r="BMF21"/>
      <c r="BMG21"/>
      <c r="BMH21"/>
      <c r="BMI21"/>
      <c r="BMJ21"/>
      <c r="BMK21"/>
      <c r="BML21"/>
      <c r="BMM21"/>
      <c r="BMN21"/>
      <c r="BMO21"/>
      <c r="BMP21"/>
      <c r="BMQ21"/>
      <c r="BMR21"/>
      <c r="BMS21"/>
      <c r="BMT21"/>
      <c r="BMU21"/>
      <c r="BMV21"/>
      <c r="BMW21"/>
      <c r="BMX21"/>
      <c r="BMY21"/>
      <c r="BMZ21"/>
      <c r="BNA21"/>
      <c r="BNB21"/>
      <c r="BNC21"/>
      <c r="BND21"/>
      <c r="BNE21"/>
      <c r="BNF21"/>
      <c r="BNG21"/>
      <c r="BNH21"/>
      <c r="BNI21"/>
      <c r="BNJ21"/>
      <c r="BNK21"/>
      <c r="BNL21"/>
      <c r="BNM21"/>
      <c r="BNN21"/>
      <c r="BNO21"/>
      <c r="BNP21"/>
      <c r="BNQ21"/>
      <c r="BNR21"/>
      <c r="BNS21"/>
      <c r="BNT21"/>
      <c r="BNU21"/>
      <c r="BNV21"/>
      <c r="BNW21"/>
      <c r="BNX21"/>
      <c r="BNY21"/>
      <c r="BNZ21"/>
      <c r="BOA21"/>
      <c r="BOB21"/>
      <c r="BOC21"/>
      <c r="BOD21"/>
      <c r="BOE21"/>
      <c r="BOF21"/>
      <c r="BOG21"/>
      <c r="BOH21"/>
      <c r="BOI21"/>
      <c r="BOJ21"/>
      <c r="BOK21"/>
      <c r="BOL21"/>
      <c r="BOM21"/>
      <c r="BON21"/>
      <c r="BOO21"/>
      <c r="BOP21"/>
      <c r="BOQ21"/>
      <c r="BOR21"/>
      <c r="BOS21"/>
      <c r="BOT21"/>
      <c r="BOU21"/>
      <c r="BOV21"/>
      <c r="BOW21"/>
      <c r="BOX21"/>
      <c r="BOY21"/>
      <c r="BOZ21"/>
      <c r="BPA21"/>
      <c r="BPB21"/>
      <c r="BPC21"/>
      <c r="BPD21"/>
      <c r="BPE21"/>
      <c r="BPF21"/>
      <c r="BPG21"/>
      <c r="BPH21"/>
      <c r="BPI21"/>
      <c r="BPJ21"/>
      <c r="BPK21"/>
      <c r="BPL21"/>
      <c r="BPM21"/>
      <c r="BPN21"/>
      <c r="BPO21"/>
      <c r="BPP21"/>
      <c r="BPQ21"/>
      <c r="BPR21"/>
      <c r="BPS21"/>
      <c r="BPT21"/>
      <c r="BPU21"/>
      <c r="BPV21"/>
      <c r="BPW21"/>
      <c r="BPX21"/>
      <c r="BPY21"/>
      <c r="BPZ21"/>
      <c r="BQA21"/>
      <c r="BQB21"/>
      <c r="BQC21"/>
      <c r="BQD21"/>
      <c r="BQE21"/>
      <c r="BQF21"/>
      <c r="BQG21"/>
      <c r="BQH21"/>
      <c r="BQI21"/>
      <c r="BQJ21"/>
      <c r="BQK21"/>
      <c r="BQL21"/>
      <c r="BQM21"/>
      <c r="BQN21"/>
      <c r="BQO21"/>
      <c r="BQP21"/>
      <c r="BQQ21"/>
      <c r="BQR21"/>
      <c r="BQS21"/>
      <c r="BQT21"/>
      <c r="BQU21"/>
      <c r="BQV21"/>
      <c r="BQW21"/>
      <c r="BQX21"/>
      <c r="BQY21"/>
      <c r="BQZ21"/>
      <c r="BRA21"/>
      <c r="BRB21"/>
      <c r="BRC21"/>
      <c r="BRD21"/>
      <c r="BRE21"/>
      <c r="BRF21"/>
      <c r="BRG21"/>
      <c r="BRH21"/>
      <c r="BRI21"/>
      <c r="BRJ21"/>
      <c r="BRK21"/>
      <c r="BRL21"/>
      <c r="BRM21"/>
      <c r="BRN21"/>
      <c r="BRO21"/>
      <c r="BRP21"/>
      <c r="BRQ21"/>
      <c r="BRR21"/>
      <c r="BRS21"/>
      <c r="BRT21"/>
      <c r="BRU21"/>
      <c r="BRV21"/>
      <c r="BRW21"/>
      <c r="BRX21"/>
      <c r="BRY21"/>
      <c r="BRZ21"/>
      <c r="BSA21"/>
      <c r="BSB21"/>
      <c r="BSC21"/>
      <c r="BSD21"/>
      <c r="BSE21"/>
      <c r="BSF21"/>
      <c r="BSG21"/>
      <c r="BSH21"/>
      <c r="BSI21"/>
      <c r="BSJ21"/>
      <c r="BSK21"/>
      <c r="BSL21"/>
      <c r="BSM21"/>
      <c r="BSN21"/>
      <c r="BSO21"/>
      <c r="BSP21"/>
      <c r="BSQ21"/>
      <c r="BSR21"/>
      <c r="BSS21"/>
      <c r="BST21"/>
      <c r="BSU21"/>
      <c r="BSV21"/>
      <c r="BSW21"/>
      <c r="BSX21"/>
      <c r="BSY21"/>
      <c r="BSZ21"/>
      <c r="BTA21"/>
      <c r="BTB21"/>
      <c r="BTC21"/>
      <c r="BTD21"/>
      <c r="BTE21"/>
      <c r="BTF21"/>
      <c r="BTG21"/>
      <c r="BTH21"/>
      <c r="BTI21"/>
      <c r="BTJ21"/>
      <c r="BTK21"/>
      <c r="BTL21"/>
      <c r="BTM21"/>
      <c r="BTN21"/>
      <c r="BTO21"/>
      <c r="BTP21"/>
      <c r="BTQ21"/>
      <c r="BTR21"/>
      <c r="BTS21"/>
      <c r="BTT21"/>
      <c r="BTU21"/>
      <c r="BTV21"/>
      <c r="BTW21"/>
      <c r="BTX21"/>
      <c r="BTY21"/>
      <c r="BTZ21"/>
      <c r="BUA21"/>
      <c r="BUB21"/>
      <c r="BUC21"/>
      <c r="BUD21"/>
      <c r="BUE21"/>
      <c r="BUF21"/>
      <c r="BUG21"/>
      <c r="BUH21"/>
      <c r="BUI21"/>
      <c r="BUJ21"/>
      <c r="BUK21"/>
      <c r="BUL21"/>
      <c r="BUM21"/>
      <c r="BUN21"/>
      <c r="BUO21"/>
      <c r="BUP21"/>
      <c r="BUQ21"/>
      <c r="BUR21"/>
      <c r="BUS21"/>
      <c r="BUT21"/>
      <c r="BUU21"/>
      <c r="BUV21"/>
      <c r="BUW21"/>
      <c r="BUX21"/>
      <c r="BUY21"/>
      <c r="BUZ21"/>
      <c r="BVA21"/>
      <c r="BVB21"/>
      <c r="BVC21"/>
      <c r="BVD21"/>
      <c r="BVE21"/>
      <c r="BVF21"/>
      <c r="BVG21"/>
      <c r="BVH21"/>
      <c r="BVI21"/>
      <c r="BVJ21"/>
      <c r="BVK21"/>
      <c r="BVL21"/>
      <c r="BVM21"/>
      <c r="BVN21"/>
      <c r="BVO21"/>
      <c r="BVP21"/>
      <c r="BVQ21"/>
      <c r="BVR21"/>
      <c r="BVS21"/>
      <c r="BVT21"/>
      <c r="BVU21"/>
      <c r="BVV21"/>
      <c r="BVW21"/>
      <c r="BVX21"/>
      <c r="BVY21"/>
      <c r="BVZ21"/>
      <c r="BWA21"/>
      <c r="BWB21"/>
      <c r="BWC21"/>
      <c r="BWD21"/>
      <c r="BWE21"/>
      <c r="BWF21"/>
      <c r="BWG21"/>
      <c r="BWH21"/>
      <c r="BWI21"/>
      <c r="BWJ21"/>
      <c r="BWK21"/>
      <c r="BWL21"/>
      <c r="BWM21"/>
      <c r="BWN21"/>
      <c r="BWO21"/>
      <c r="BWP21"/>
      <c r="BWQ21"/>
      <c r="BWR21"/>
      <c r="BWS21"/>
      <c r="BWT21"/>
      <c r="BWU21"/>
      <c r="BWV21"/>
      <c r="BWW21"/>
      <c r="BWX21"/>
      <c r="BWY21"/>
      <c r="BWZ21"/>
      <c r="BXA21"/>
      <c r="BXB21"/>
      <c r="BXC21"/>
      <c r="BXD21"/>
      <c r="BXE21"/>
      <c r="BXF21"/>
      <c r="BXG21"/>
      <c r="BXH21"/>
      <c r="BXI21"/>
      <c r="BXJ21"/>
      <c r="BXK21"/>
      <c r="BXL21"/>
      <c r="BXM21"/>
      <c r="BXN21"/>
      <c r="BXO21"/>
      <c r="BXP21"/>
      <c r="BXQ21"/>
      <c r="BXR21"/>
      <c r="BXS21"/>
      <c r="BXT21"/>
      <c r="BXU21"/>
      <c r="BXV21"/>
      <c r="BXW21"/>
      <c r="BXX21"/>
      <c r="BXY21"/>
      <c r="BXZ21"/>
      <c r="BYA21"/>
      <c r="BYB21"/>
      <c r="BYC21"/>
      <c r="BYD21"/>
      <c r="BYE21"/>
      <c r="BYF21"/>
      <c r="BYG21"/>
      <c r="BYH21"/>
      <c r="BYI21"/>
      <c r="BYJ21"/>
      <c r="BYK21"/>
      <c r="BYL21"/>
      <c r="BYM21"/>
      <c r="BYN21"/>
      <c r="BYO21"/>
      <c r="BYP21"/>
      <c r="BYQ21"/>
      <c r="BYR21"/>
      <c r="BYS21"/>
      <c r="BYT21"/>
      <c r="BYU21"/>
      <c r="BYV21"/>
      <c r="BYW21"/>
      <c r="BYX21"/>
      <c r="BYY21"/>
      <c r="BYZ21"/>
      <c r="BZA21"/>
      <c r="BZB21"/>
      <c r="BZC21"/>
      <c r="BZD21"/>
      <c r="BZE21"/>
      <c r="BZF21"/>
      <c r="BZG21"/>
      <c r="BZH21"/>
      <c r="BZI21"/>
      <c r="BZJ21"/>
      <c r="BZK21"/>
      <c r="BZL21"/>
      <c r="BZM21"/>
      <c r="BZN21"/>
      <c r="BZO21"/>
      <c r="BZP21"/>
      <c r="BZQ21"/>
      <c r="BZR21"/>
      <c r="BZS21"/>
      <c r="BZT21"/>
      <c r="BZU21"/>
      <c r="BZV21"/>
      <c r="BZW21"/>
      <c r="BZX21"/>
      <c r="BZY21"/>
      <c r="BZZ21"/>
      <c r="CAA21"/>
      <c r="CAB21"/>
      <c r="CAC21"/>
      <c r="CAD21"/>
      <c r="CAE21"/>
      <c r="CAF21"/>
      <c r="CAG21"/>
      <c r="CAH21"/>
      <c r="CAI21"/>
      <c r="CAJ21"/>
      <c r="CAK21"/>
      <c r="CAL21"/>
      <c r="CAM21"/>
      <c r="CAN21"/>
      <c r="CAO21"/>
      <c r="CAP21"/>
      <c r="CAQ21"/>
      <c r="CAR21"/>
      <c r="CAS21"/>
      <c r="CAT21"/>
      <c r="CAU21"/>
      <c r="CAV21"/>
      <c r="CAW21"/>
      <c r="CAX21"/>
      <c r="CAY21"/>
      <c r="CAZ21"/>
      <c r="CBA21"/>
      <c r="CBB21"/>
      <c r="CBC21"/>
      <c r="CBD21"/>
      <c r="CBE21"/>
      <c r="CBF21"/>
      <c r="CBG21"/>
      <c r="CBH21"/>
      <c r="CBI21"/>
      <c r="CBJ21"/>
      <c r="CBK21"/>
      <c r="CBL21"/>
      <c r="CBM21"/>
      <c r="CBN21"/>
      <c r="CBO21"/>
      <c r="CBP21"/>
      <c r="CBQ21"/>
      <c r="CBR21"/>
      <c r="CBS21"/>
      <c r="CBT21"/>
      <c r="CBU21"/>
      <c r="CBV21"/>
      <c r="CBW21"/>
      <c r="CBX21"/>
      <c r="CBY21"/>
      <c r="CBZ21"/>
      <c r="CCA21"/>
      <c r="CCB21"/>
      <c r="CCC21"/>
      <c r="CCD21"/>
      <c r="CCE21"/>
      <c r="CCF21"/>
      <c r="CCG21"/>
      <c r="CCH21"/>
      <c r="CCI21"/>
      <c r="CCJ21"/>
      <c r="CCK21"/>
      <c r="CCL21"/>
      <c r="CCM21"/>
      <c r="CCN21"/>
      <c r="CCO21"/>
      <c r="CCP21"/>
      <c r="CCQ21"/>
      <c r="CCR21"/>
      <c r="CCS21"/>
      <c r="CCT21"/>
      <c r="CCU21"/>
      <c r="CCV21"/>
      <c r="CCW21"/>
      <c r="CCX21"/>
      <c r="CCY21"/>
      <c r="CCZ21"/>
      <c r="CDA21"/>
      <c r="CDB21"/>
      <c r="CDC21"/>
      <c r="CDD21"/>
      <c r="CDE21"/>
      <c r="CDF21"/>
      <c r="CDG21"/>
      <c r="CDH21"/>
      <c r="CDI21"/>
      <c r="CDJ21"/>
      <c r="CDK21"/>
      <c r="CDL21"/>
      <c r="CDM21"/>
      <c r="CDN21"/>
      <c r="CDO21"/>
      <c r="CDP21"/>
      <c r="CDQ21"/>
      <c r="CDR21"/>
      <c r="CDS21"/>
      <c r="CDT21"/>
      <c r="CDU21"/>
      <c r="CDV21"/>
      <c r="CDW21"/>
      <c r="CDX21"/>
      <c r="CDY21"/>
      <c r="CDZ21"/>
      <c r="CEA21"/>
      <c r="CEB21"/>
      <c r="CEC21"/>
      <c r="CED21"/>
      <c r="CEE21"/>
      <c r="CEF21"/>
      <c r="CEG21"/>
      <c r="CEH21"/>
      <c r="CEI21"/>
      <c r="CEJ21"/>
      <c r="CEK21"/>
      <c r="CEL21"/>
      <c r="CEM21"/>
      <c r="CEN21"/>
      <c r="CEO21"/>
      <c r="CEP21"/>
      <c r="CEQ21"/>
      <c r="CER21"/>
      <c r="CES21"/>
      <c r="CET21"/>
      <c r="CEU21"/>
      <c r="CEV21"/>
      <c r="CEW21"/>
      <c r="CEX21"/>
      <c r="CEY21"/>
      <c r="CEZ21"/>
      <c r="CFA21"/>
      <c r="CFB21"/>
      <c r="CFC21"/>
      <c r="CFD21"/>
      <c r="CFE21"/>
      <c r="CFF21"/>
      <c r="CFG21"/>
      <c r="CFH21"/>
      <c r="CFI21"/>
      <c r="CFJ21"/>
      <c r="CFK21"/>
      <c r="CFL21"/>
      <c r="CFM21"/>
      <c r="CFN21"/>
      <c r="CFO21"/>
      <c r="CFP21"/>
      <c r="CFQ21"/>
      <c r="CFR21"/>
      <c r="CFS21"/>
      <c r="CFT21"/>
      <c r="CFU21"/>
      <c r="CFV21"/>
      <c r="CFW21"/>
      <c r="CFX21"/>
      <c r="CFY21"/>
      <c r="CFZ21"/>
      <c r="CGA21"/>
      <c r="CGB21"/>
      <c r="CGC21"/>
      <c r="CGD21"/>
      <c r="CGE21"/>
      <c r="CGF21"/>
      <c r="CGG21"/>
      <c r="CGH21"/>
      <c r="CGI21"/>
      <c r="CGJ21"/>
      <c r="CGK21"/>
      <c r="CGL21"/>
      <c r="CGM21"/>
      <c r="CGN21"/>
      <c r="CGO21"/>
      <c r="CGP21"/>
      <c r="CGQ21"/>
      <c r="CGR21"/>
      <c r="CGS21"/>
      <c r="CGT21"/>
      <c r="CGU21"/>
      <c r="CGV21"/>
      <c r="CGW21"/>
      <c r="CGX21"/>
      <c r="CGY21"/>
      <c r="CGZ21"/>
      <c r="CHA21"/>
      <c r="CHB21"/>
      <c r="CHC21"/>
      <c r="CHD21"/>
      <c r="CHE21"/>
      <c r="CHF21"/>
      <c r="CHG21"/>
      <c r="CHH21"/>
      <c r="CHI21"/>
      <c r="CHJ21"/>
      <c r="CHK21"/>
      <c r="CHL21"/>
      <c r="CHM21"/>
      <c r="CHN21"/>
      <c r="CHO21"/>
      <c r="CHP21"/>
      <c r="CHQ21"/>
      <c r="CHR21"/>
      <c r="CHS21"/>
      <c r="CHT21"/>
      <c r="CHU21"/>
      <c r="CHV21"/>
      <c r="CHW21"/>
      <c r="CHX21"/>
      <c r="CHY21"/>
      <c r="CHZ21"/>
      <c r="CIA21"/>
      <c r="CIB21"/>
      <c r="CIC21"/>
      <c r="CID21"/>
      <c r="CIE21"/>
      <c r="CIF21"/>
      <c r="CIG21"/>
      <c r="CIH21"/>
      <c r="CII21"/>
      <c r="CIJ21"/>
      <c r="CIK21"/>
      <c r="CIL21"/>
      <c r="CIM21"/>
      <c r="CIN21"/>
      <c r="CIO21"/>
      <c r="CIP21"/>
      <c r="CIQ21"/>
      <c r="CIR21"/>
      <c r="CIS21"/>
      <c r="CIT21"/>
      <c r="CIU21"/>
      <c r="CIV21"/>
      <c r="CIW21"/>
      <c r="CIX21"/>
      <c r="CIY21"/>
      <c r="CIZ21"/>
      <c r="CJA21"/>
      <c r="CJB21"/>
      <c r="CJC21"/>
      <c r="CJD21"/>
      <c r="CJE21"/>
      <c r="CJF21"/>
      <c r="CJG21"/>
      <c r="CJH21"/>
      <c r="CJI21"/>
      <c r="CJJ21"/>
      <c r="CJK21"/>
      <c r="CJL21"/>
      <c r="CJM21"/>
      <c r="CJN21"/>
      <c r="CJO21"/>
      <c r="CJP21"/>
      <c r="CJQ21"/>
      <c r="CJR21"/>
      <c r="CJS21"/>
      <c r="CJT21"/>
      <c r="CJU21"/>
      <c r="CJV21"/>
      <c r="CJW21"/>
      <c r="CJX21"/>
      <c r="CJY21"/>
      <c r="CJZ21"/>
      <c r="CKA21"/>
      <c r="CKB21"/>
      <c r="CKC21"/>
      <c r="CKD21"/>
      <c r="CKE21"/>
      <c r="CKF21"/>
      <c r="CKG21"/>
      <c r="CKH21"/>
      <c r="CKI21"/>
      <c r="CKJ21"/>
      <c r="CKK21"/>
      <c r="CKL21"/>
      <c r="CKM21"/>
      <c r="CKN21"/>
      <c r="CKO21"/>
      <c r="CKP21"/>
      <c r="CKQ21"/>
      <c r="CKR21"/>
      <c r="CKS21"/>
      <c r="CKT21"/>
      <c r="CKU21"/>
      <c r="CKV21"/>
      <c r="CKW21"/>
      <c r="CKX21"/>
      <c r="CKY21"/>
      <c r="CKZ21"/>
      <c r="CLA21"/>
      <c r="CLB21"/>
      <c r="CLC21"/>
      <c r="CLD21"/>
      <c r="CLE21"/>
      <c r="CLF21"/>
      <c r="CLG21"/>
      <c r="CLH21"/>
      <c r="CLI21"/>
      <c r="CLJ21"/>
      <c r="CLK21"/>
      <c r="CLL21"/>
      <c r="CLM21"/>
      <c r="CLN21"/>
      <c r="CLO21"/>
      <c r="CLP21"/>
      <c r="CLQ21"/>
      <c r="CLR21"/>
      <c r="CLS21"/>
      <c r="CLT21"/>
      <c r="CLU21"/>
      <c r="CLV21"/>
      <c r="CLW21"/>
      <c r="CLX21"/>
      <c r="CLY21"/>
      <c r="CLZ21"/>
      <c r="CMA21"/>
      <c r="CMB21"/>
      <c r="CMC21"/>
      <c r="CMD21"/>
      <c r="CME21"/>
      <c r="CMF21"/>
      <c r="CMG21"/>
      <c r="CMH21"/>
      <c r="CMI21"/>
      <c r="CMJ21"/>
      <c r="CMK21"/>
      <c r="CML21"/>
      <c r="CMM21"/>
      <c r="CMN21"/>
      <c r="CMO21"/>
      <c r="CMP21"/>
      <c r="CMQ21"/>
      <c r="CMR21"/>
      <c r="CMS21"/>
      <c r="CMT21"/>
      <c r="CMU21"/>
      <c r="CMV21"/>
      <c r="CMW21"/>
      <c r="CMX21"/>
      <c r="CMY21"/>
      <c r="CMZ21"/>
      <c r="CNA21"/>
      <c r="CNB21"/>
      <c r="CNC21"/>
      <c r="CND21"/>
      <c r="CNE21"/>
      <c r="CNF21"/>
      <c r="CNG21"/>
      <c r="CNH21"/>
      <c r="CNI21"/>
      <c r="CNJ21"/>
      <c r="CNK21"/>
      <c r="CNL21"/>
      <c r="CNM21"/>
      <c r="CNN21"/>
      <c r="CNO21"/>
      <c r="CNP21"/>
      <c r="CNQ21"/>
      <c r="CNR21"/>
      <c r="CNS21"/>
      <c r="CNT21"/>
      <c r="CNU21"/>
      <c r="CNV21"/>
      <c r="CNW21"/>
      <c r="CNX21"/>
      <c r="CNY21"/>
      <c r="CNZ21"/>
      <c r="COA21"/>
      <c r="COB21"/>
      <c r="COC21"/>
      <c r="COD21"/>
      <c r="COE21"/>
      <c r="COF21"/>
      <c r="COG21"/>
      <c r="COH21"/>
      <c r="COI21"/>
      <c r="COJ21"/>
      <c r="COK21"/>
      <c r="COL21"/>
      <c r="COM21"/>
      <c r="CON21"/>
      <c r="COO21"/>
      <c r="COP21"/>
      <c r="COQ21"/>
      <c r="COR21"/>
      <c r="COS21"/>
      <c r="COT21"/>
      <c r="COU21"/>
      <c r="COV21"/>
      <c r="COW21"/>
      <c r="COX21"/>
      <c r="COY21"/>
      <c r="COZ21"/>
      <c r="CPA21"/>
      <c r="CPB21"/>
      <c r="CPC21"/>
      <c r="CPD21"/>
      <c r="CPE21"/>
      <c r="CPF21"/>
      <c r="CPG21"/>
      <c r="CPH21"/>
      <c r="CPI21"/>
      <c r="CPJ21"/>
      <c r="CPK21"/>
      <c r="CPL21"/>
      <c r="CPM21"/>
      <c r="CPN21"/>
      <c r="CPO21"/>
      <c r="CPP21"/>
      <c r="CPQ21"/>
      <c r="CPR21"/>
      <c r="CPS21"/>
      <c r="CPT21"/>
      <c r="CPU21"/>
      <c r="CPV21"/>
      <c r="CPW21"/>
      <c r="CPX21"/>
      <c r="CPY21"/>
      <c r="CPZ21"/>
      <c r="CQA21"/>
      <c r="CQB21"/>
      <c r="CQC21"/>
      <c r="CQD21"/>
      <c r="CQE21"/>
      <c r="CQF21"/>
      <c r="CQG21"/>
      <c r="CQH21"/>
      <c r="CQI21"/>
      <c r="CQJ21"/>
      <c r="CQK21"/>
      <c r="CQL21"/>
      <c r="CQM21"/>
      <c r="CQN21"/>
      <c r="CQO21"/>
      <c r="CQP21"/>
      <c r="CQQ21"/>
      <c r="CQR21"/>
      <c r="CQS21"/>
      <c r="CQT21"/>
      <c r="CQU21"/>
      <c r="CQV21"/>
      <c r="CQW21"/>
      <c r="CQX21"/>
      <c r="CQY21"/>
      <c r="CQZ21"/>
      <c r="CRA21"/>
      <c r="CRB21"/>
      <c r="CRC21"/>
      <c r="CRD21"/>
      <c r="CRE21"/>
      <c r="CRF21"/>
      <c r="CRG21"/>
      <c r="CRH21"/>
      <c r="CRI21"/>
      <c r="CRJ21"/>
      <c r="CRK21"/>
      <c r="CRL21"/>
      <c r="CRM21"/>
      <c r="CRN21"/>
      <c r="CRO21"/>
      <c r="CRP21"/>
      <c r="CRQ21"/>
      <c r="CRR21"/>
      <c r="CRS21"/>
      <c r="CRT21"/>
      <c r="CRU21"/>
      <c r="CRV21"/>
      <c r="CRW21"/>
      <c r="CRX21"/>
      <c r="CRY21"/>
      <c r="CRZ21"/>
      <c r="CSA21"/>
      <c r="CSB21"/>
      <c r="CSC21"/>
      <c r="CSD21"/>
      <c r="CSE21"/>
      <c r="CSF21"/>
      <c r="CSG21"/>
      <c r="CSH21"/>
      <c r="CSI21"/>
      <c r="CSJ21"/>
      <c r="CSK21"/>
      <c r="CSL21"/>
      <c r="CSM21"/>
      <c r="CSN21"/>
      <c r="CSO21"/>
      <c r="CSP21"/>
      <c r="CSQ21"/>
      <c r="CSR21"/>
      <c r="CSS21"/>
      <c r="CST21"/>
      <c r="CSU21"/>
      <c r="CSV21"/>
      <c r="CSW21"/>
      <c r="CSX21"/>
      <c r="CSY21"/>
      <c r="CSZ21"/>
      <c r="CTA21"/>
      <c r="CTB21"/>
      <c r="CTC21"/>
      <c r="CTD21"/>
      <c r="CTE21"/>
      <c r="CTF21"/>
      <c r="CTG21"/>
      <c r="CTH21"/>
      <c r="CTI21"/>
      <c r="CTJ21"/>
      <c r="CTK21"/>
      <c r="CTL21"/>
      <c r="CTM21"/>
      <c r="CTN21"/>
      <c r="CTO21"/>
      <c r="CTP21"/>
      <c r="CTQ21"/>
      <c r="CTR21"/>
      <c r="CTS21"/>
      <c r="CTT21"/>
      <c r="CTU21"/>
      <c r="CTV21"/>
      <c r="CTW21"/>
      <c r="CTX21"/>
      <c r="CTY21"/>
      <c r="CTZ21"/>
      <c r="CUA21"/>
      <c r="CUB21"/>
      <c r="CUC21"/>
      <c r="CUD21"/>
      <c r="CUE21"/>
      <c r="CUF21"/>
      <c r="CUG21"/>
      <c r="CUH21"/>
      <c r="CUI21"/>
      <c r="CUJ21"/>
      <c r="CUK21"/>
      <c r="CUL21"/>
      <c r="CUM21"/>
      <c r="CUN21"/>
      <c r="CUO21"/>
      <c r="CUP21"/>
      <c r="CUQ21"/>
      <c r="CUR21"/>
      <c r="CUS21"/>
      <c r="CUT21"/>
      <c r="CUU21"/>
      <c r="CUV21"/>
      <c r="CUW21"/>
      <c r="CUX21"/>
      <c r="CUY21"/>
      <c r="CUZ21"/>
      <c r="CVA21"/>
      <c r="CVB21"/>
      <c r="CVC21"/>
      <c r="CVD21"/>
      <c r="CVE21"/>
      <c r="CVF21"/>
      <c r="CVG21"/>
      <c r="CVH21"/>
      <c r="CVI21"/>
      <c r="CVJ21"/>
      <c r="CVK21"/>
      <c r="CVL21"/>
      <c r="CVM21"/>
      <c r="CVN21"/>
      <c r="CVO21"/>
      <c r="CVP21"/>
      <c r="CVQ21"/>
      <c r="CVR21"/>
      <c r="CVS21"/>
      <c r="CVT21"/>
      <c r="CVU21"/>
      <c r="CVV21"/>
      <c r="CVW21"/>
      <c r="CVX21"/>
      <c r="CVY21"/>
      <c r="CVZ21"/>
      <c r="CWA21"/>
      <c r="CWB21"/>
      <c r="CWC21"/>
      <c r="CWD21"/>
      <c r="CWE21"/>
      <c r="CWF21"/>
      <c r="CWG21"/>
      <c r="CWH21"/>
      <c r="CWI21"/>
      <c r="CWJ21"/>
      <c r="CWK21"/>
      <c r="CWL21"/>
      <c r="CWM21"/>
      <c r="CWN21"/>
      <c r="CWO21"/>
      <c r="CWP21"/>
      <c r="CWQ21"/>
      <c r="CWR21"/>
      <c r="CWS21"/>
      <c r="CWT21"/>
      <c r="CWU21"/>
      <c r="CWV21"/>
      <c r="CWW21"/>
      <c r="CWX21"/>
      <c r="CWY21"/>
      <c r="CWZ21"/>
      <c r="CXA21"/>
      <c r="CXB21"/>
      <c r="CXC21"/>
      <c r="CXD21"/>
      <c r="CXE21"/>
      <c r="CXF21"/>
      <c r="CXG21"/>
      <c r="CXH21"/>
      <c r="CXI21"/>
      <c r="CXJ21"/>
      <c r="CXK21"/>
      <c r="CXL21"/>
      <c r="CXM21"/>
      <c r="CXN21"/>
      <c r="CXO21"/>
      <c r="CXP21"/>
      <c r="CXQ21"/>
      <c r="CXR21"/>
      <c r="CXS21"/>
      <c r="CXT21"/>
      <c r="CXU21"/>
      <c r="CXV21"/>
      <c r="CXW21"/>
      <c r="CXX21"/>
      <c r="CXY21"/>
      <c r="CXZ21"/>
      <c r="CYA21"/>
      <c r="CYB21"/>
      <c r="CYC21"/>
      <c r="CYD21"/>
      <c r="CYE21"/>
      <c r="CYF21"/>
      <c r="CYG21"/>
      <c r="CYH21"/>
      <c r="CYI21"/>
      <c r="CYJ21"/>
      <c r="CYK21"/>
      <c r="CYL21"/>
      <c r="CYM21"/>
      <c r="CYN21"/>
      <c r="CYO21"/>
      <c r="CYP21"/>
      <c r="CYQ21"/>
      <c r="CYR21"/>
      <c r="CYS21"/>
      <c r="CYT21"/>
      <c r="CYU21"/>
      <c r="CYV21"/>
      <c r="CYW21"/>
      <c r="CYX21"/>
      <c r="CYY21"/>
      <c r="CYZ21"/>
      <c r="CZA21"/>
      <c r="CZB21"/>
      <c r="CZC21"/>
      <c r="CZD21"/>
      <c r="CZE21"/>
      <c r="CZF21"/>
      <c r="CZG21"/>
      <c r="CZH21"/>
      <c r="CZI21"/>
      <c r="CZJ21"/>
      <c r="CZK21"/>
      <c r="CZL21"/>
      <c r="CZM21"/>
      <c r="CZN21"/>
      <c r="CZO21"/>
      <c r="CZP21"/>
      <c r="CZQ21"/>
      <c r="CZR21"/>
      <c r="CZS21"/>
      <c r="CZT21"/>
      <c r="CZU21"/>
      <c r="CZV21"/>
      <c r="CZW21"/>
      <c r="CZX21"/>
      <c r="CZY21"/>
      <c r="CZZ21"/>
      <c r="DAA21"/>
      <c r="DAB21"/>
      <c r="DAC21"/>
      <c r="DAD21"/>
      <c r="DAE21"/>
      <c r="DAF21"/>
      <c r="DAG21"/>
      <c r="DAH21"/>
      <c r="DAI21"/>
      <c r="DAJ21"/>
      <c r="DAK21"/>
      <c r="DAL21"/>
      <c r="DAM21"/>
      <c r="DAN21"/>
      <c r="DAO21"/>
      <c r="DAP21"/>
      <c r="DAQ21"/>
      <c r="DAR21"/>
      <c r="DAS21"/>
      <c r="DAT21"/>
      <c r="DAU21"/>
      <c r="DAV21"/>
      <c r="DAW21"/>
      <c r="DAX21"/>
      <c r="DAY21"/>
      <c r="DAZ21"/>
      <c r="DBA21"/>
      <c r="DBB21"/>
      <c r="DBC21"/>
      <c r="DBD21"/>
      <c r="DBE21"/>
      <c r="DBF21"/>
      <c r="DBG21"/>
      <c r="DBH21"/>
      <c r="DBI21"/>
      <c r="DBJ21"/>
      <c r="DBK21"/>
      <c r="DBL21"/>
      <c r="DBM21"/>
      <c r="DBN21"/>
      <c r="DBO21"/>
      <c r="DBP21"/>
      <c r="DBQ21"/>
      <c r="DBR21"/>
      <c r="DBS21"/>
      <c r="DBT21"/>
      <c r="DBU21"/>
      <c r="DBV21"/>
      <c r="DBW21"/>
      <c r="DBX21"/>
      <c r="DBY21"/>
      <c r="DBZ21"/>
      <c r="DCA21"/>
      <c r="DCB21"/>
      <c r="DCC21"/>
      <c r="DCD21"/>
      <c r="DCE21"/>
      <c r="DCF21"/>
      <c r="DCG21"/>
      <c r="DCH21"/>
      <c r="DCI21"/>
      <c r="DCJ21"/>
      <c r="DCK21"/>
      <c r="DCL21"/>
      <c r="DCM21"/>
      <c r="DCN21"/>
      <c r="DCO21"/>
      <c r="DCP21"/>
      <c r="DCQ21"/>
      <c r="DCR21"/>
      <c r="DCS21"/>
      <c r="DCT21"/>
      <c r="DCU21"/>
      <c r="DCV21"/>
      <c r="DCW21"/>
      <c r="DCX21"/>
      <c r="DCY21"/>
      <c r="DCZ21"/>
      <c r="DDA21"/>
      <c r="DDB21"/>
      <c r="DDC21"/>
      <c r="DDD21"/>
      <c r="DDE21"/>
      <c r="DDF21"/>
      <c r="DDG21"/>
      <c r="DDH21"/>
      <c r="DDI21"/>
      <c r="DDJ21"/>
      <c r="DDK21"/>
      <c r="DDL21"/>
      <c r="DDM21"/>
      <c r="DDN21"/>
      <c r="DDO21"/>
      <c r="DDP21"/>
      <c r="DDQ21"/>
      <c r="DDR21"/>
      <c r="DDS21"/>
      <c r="DDT21"/>
      <c r="DDU21"/>
      <c r="DDV21"/>
      <c r="DDW21"/>
      <c r="DDX21"/>
      <c r="DDY21"/>
      <c r="DDZ21"/>
      <c r="DEA21"/>
      <c r="DEB21"/>
      <c r="DEC21"/>
      <c r="DED21"/>
      <c r="DEE21"/>
      <c r="DEF21"/>
      <c r="DEG21"/>
      <c r="DEH21"/>
      <c r="DEI21"/>
      <c r="DEJ21"/>
      <c r="DEK21"/>
      <c r="DEL21"/>
      <c r="DEM21"/>
      <c r="DEN21"/>
      <c r="DEO21"/>
      <c r="DEP21"/>
      <c r="DEQ21"/>
      <c r="DER21"/>
      <c r="DES21"/>
      <c r="DET21"/>
      <c r="DEU21"/>
      <c r="DEV21"/>
      <c r="DEW21"/>
      <c r="DEX21"/>
      <c r="DEY21"/>
      <c r="DEZ21"/>
      <c r="DFA21"/>
      <c r="DFB21"/>
      <c r="DFC21"/>
      <c r="DFD21"/>
      <c r="DFE21"/>
      <c r="DFF21"/>
      <c r="DFG21"/>
      <c r="DFH21"/>
      <c r="DFI21"/>
      <c r="DFJ21"/>
      <c r="DFK21"/>
      <c r="DFL21"/>
      <c r="DFM21"/>
      <c r="DFN21"/>
      <c r="DFO21"/>
      <c r="DFP21"/>
      <c r="DFQ21"/>
      <c r="DFR21"/>
      <c r="DFS21"/>
      <c r="DFT21"/>
      <c r="DFU21"/>
      <c r="DFV21"/>
      <c r="DFW21"/>
      <c r="DFX21"/>
      <c r="DFY21"/>
      <c r="DFZ21"/>
      <c r="DGA21"/>
      <c r="DGB21"/>
      <c r="DGC21"/>
      <c r="DGD21"/>
      <c r="DGE21"/>
      <c r="DGF21"/>
      <c r="DGG21"/>
      <c r="DGH21"/>
      <c r="DGI21"/>
      <c r="DGJ21"/>
      <c r="DGK21"/>
      <c r="DGL21"/>
      <c r="DGM21"/>
      <c r="DGN21"/>
      <c r="DGO21"/>
      <c r="DGP21"/>
      <c r="DGQ21"/>
      <c r="DGR21"/>
      <c r="DGS21"/>
      <c r="DGT21"/>
      <c r="DGU21"/>
      <c r="DGV21"/>
      <c r="DGW21"/>
      <c r="DGX21"/>
      <c r="DGY21"/>
      <c r="DGZ21"/>
      <c r="DHA21"/>
      <c r="DHB21"/>
      <c r="DHC21"/>
      <c r="DHD21"/>
      <c r="DHE21"/>
      <c r="DHF21"/>
      <c r="DHG21"/>
      <c r="DHH21"/>
      <c r="DHI21"/>
      <c r="DHJ21"/>
      <c r="DHK21"/>
      <c r="DHL21"/>
      <c r="DHM21"/>
      <c r="DHN21"/>
      <c r="DHO21"/>
      <c r="DHP21"/>
      <c r="DHQ21"/>
      <c r="DHR21"/>
      <c r="DHS21"/>
      <c r="DHT21"/>
      <c r="DHU21"/>
      <c r="DHV21"/>
      <c r="DHW21"/>
      <c r="DHX21"/>
      <c r="DHY21"/>
      <c r="DHZ21"/>
      <c r="DIA21"/>
      <c r="DIB21"/>
      <c r="DIC21"/>
      <c r="DID21"/>
      <c r="DIE21"/>
      <c r="DIF21"/>
      <c r="DIG21"/>
      <c r="DIH21"/>
      <c r="DII21"/>
      <c r="DIJ21"/>
      <c r="DIK21"/>
      <c r="DIL21"/>
      <c r="DIM21"/>
      <c r="DIN21"/>
      <c r="DIO21"/>
      <c r="DIP21"/>
      <c r="DIQ21"/>
      <c r="DIR21"/>
      <c r="DIS21"/>
      <c r="DIT21"/>
      <c r="DIU21"/>
      <c r="DIV21"/>
      <c r="DIW21"/>
      <c r="DIX21"/>
      <c r="DIY21"/>
      <c r="DIZ21"/>
      <c r="DJA21"/>
      <c r="DJB21"/>
      <c r="DJC21"/>
      <c r="DJD21"/>
      <c r="DJE21"/>
      <c r="DJF21"/>
      <c r="DJG21"/>
      <c r="DJH21"/>
      <c r="DJI21"/>
      <c r="DJJ21"/>
      <c r="DJK21"/>
      <c r="DJL21"/>
      <c r="DJM21"/>
      <c r="DJN21"/>
      <c r="DJO21"/>
      <c r="DJP21"/>
      <c r="DJQ21"/>
      <c r="DJR21"/>
      <c r="DJS21"/>
      <c r="DJT21"/>
      <c r="DJU21"/>
      <c r="DJV21"/>
      <c r="DJW21"/>
      <c r="DJX21"/>
      <c r="DJY21"/>
      <c r="DJZ21"/>
      <c r="DKA21"/>
      <c r="DKB21"/>
      <c r="DKC21"/>
      <c r="DKD21"/>
      <c r="DKE21"/>
      <c r="DKF21"/>
      <c r="DKG21"/>
      <c r="DKH21"/>
      <c r="DKI21"/>
      <c r="DKJ21"/>
      <c r="DKK21"/>
      <c r="DKL21"/>
      <c r="DKM21"/>
      <c r="DKN21"/>
      <c r="DKO21"/>
      <c r="DKP21"/>
      <c r="DKQ21"/>
      <c r="DKR21"/>
      <c r="DKS21"/>
      <c r="DKT21"/>
      <c r="DKU21"/>
      <c r="DKV21"/>
      <c r="DKW21"/>
      <c r="DKX21"/>
      <c r="DKY21"/>
      <c r="DKZ21"/>
      <c r="DLA21"/>
      <c r="DLB21"/>
      <c r="DLC21"/>
      <c r="DLD21"/>
      <c r="DLE21"/>
      <c r="DLF21"/>
      <c r="DLG21"/>
      <c r="DLH21"/>
      <c r="DLI21"/>
      <c r="DLJ21"/>
      <c r="DLK21"/>
      <c r="DLL21"/>
      <c r="DLM21"/>
      <c r="DLN21"/>
      <c r="DLO21"/>
      <c r="DLP21"/>
      <c r="DLQ21"/>
      <c r="DLR21"/>
      <c r="DLS21"/>
      <c r="DLT21"/>
      <c r="DLU21"/>
      <c r="DLV21"/>
      <c r="DLW21"/>
      <c r="DLX21"/>
      <c r="DLY21"/>
      <c r="DLZ21"/>
      <c r="DMA21"/>
      <c r="DMB21"/>
      <c r="DMC21"/>
      <c r="DMD21"/>
      <c r="DME21"/>
      <c r="DMF21"/>
      <c r="DMG21"/>
      <c r="DMH21"/>
      <c r="DMI21"/>
      <c r="DMJ21"/>
      <c r="DMK21"/>
      <c r="DML21"/>
      <c r="DMM21"/>
      <c r="DMN21"/>
      <c r="DMO21"/>
      <c r="DMP21"/>
      <c r="DMQ21"/>
      <c r="DMR21"/>
      <c r="DMS21"/>
      <c r="DMT21"/>
      <c r="DMU21"/>
      <c r="DMV21"/>
      <c r="DMW21"/>
      <c r="DMX21"/>
      <c r="DMY21"/>
      <c r="DMZ21"/>
      <c r="DNA21"/>
      <c r="DNB21"/>
      <c r="DNC21"/>
      <c r="DND21"/>
      <c r="DNE21"/>
      <c r="DNF21"/>
      <c r="DNG21"/>
      <c r="DNH21"/>
      <c r="DNI21"/>
      <c r="DNJ21"/>
      <c r="DNK21"/>
      <c r="DNL21"/>
      <c r="DNM21"/>
      <c r="DNN21"/>
      <c r="DNO21"/>
      <c r="DNP21"/>
      <c r="DNQ21"/>
      <c r="DNR21"/>
      <c r="DNS21"/>
      <c r="DNT21"/>
      <c r="DNU21"/>
      <c r="DNV21"/>
      <c r="DNW21"/>
      <c r="DNX21"/>
      <c r="DNY21"/>
      <c r="DNZ21"/>
      <c r="DOA21"/>
      <c r="DOB21"/>
      <c r="DOC21"/>
      <c r="DOD21"/>
      <c r="DOE21"/>
      <c r="DOF21"/>
      <c r="DOG21"/>
      <c r="DOH21"/>
      <c r="DOI21"/>
      <c r="DOJ21"/>
      <c r="DOK21"/>
      <c r="DOL21"/>
      <c r="DOM21"/>
      <c r="DON21"/>
      <c r="DOO21"/>
      <c r="DOP21"/>
      <c r="DOQ21"/>
      <c r="DOR21"/>
      <c r="DOS21"/>
      <c r="DOT21"/>
      <c r="DOU21"/>
      <c r="DOV21"/>
      <c r="DOW21"/>
      <c r="DOX21"/>
      <c r="DOY21"/>
      <c r="DOZ21"/>
      <c r="DPA21"/>
      <c r="DPB21"/>
      <c r="DPC21"/>
      <c r="DPD21"/>
      <c r="DPE21"/>
      <c r="DPF21"/>
      <c r="DPG21"/>
      <c r="DPH21"/>
      <c r="DPI21"/>
      <c r="DPJ21"/>
      <c r="DPK21"/>
      <c r="DPL21"/>
      <c r="DPM21"/>
      <c r="DPN21"/>
      <c r="DPO21"/>
      <c r="DPP21"/>
      <c r="DPQ21"/>
      <c r="DPR21"/>
      <c r="DPS21"/>
      <c r="DPT21"/>
      <c r="DPU21"/>
      <c r="DPV21"/>
      <c r="DPW21"/>
      <c r="DPX21"/>
      <c r="DPY21"/>
      <c r="DPZ21"/>
      <c r="DQA21"/>
      <c r="DQB21"/>
      <c r="DQC21"/>
      <c r="DQD21"/>
      <c r="DQE21"/>
      <c r="DQF21"/>
      <c r="DQG21"/>
      <c r="DQH21"/>
      <c r="DQI21"/>
      <c r="DQJ21"/>
      <c r="DQK21"/>
      <c r="DQL21"/>
      <c r="DQM21"/>
      <c r="DQN21"/>
      <c r="DQO21"/>
      <c r="DQP21"/>
      <c r="DQQ21"/>
      <c r="DQR21"/>
      <c r="DQS21"/>
      <c r="DQT21"/>
      <c r="DQU21"/>
      <c r="DQV21"/>
      <c r="DQW21"/>
      <c r="DQX21"/>
      <c r="DQY21"/>
      <c r="DQZ21"/>
      <c r="DRA21"/>
      <c r="DRB21"/>
      <c r="DRC21"/>
      <c r="DRD21"/>
      <c r="DRE21"/>
      <c r="DRF21"/>
      <c r="DRG21"/>
      <c r="DRH21"/>
      <c r="DRI21"/>
      <c r="DRJ21"/>
      <c r="DRK21"/>
      <c r="DRL21"/>
      <c r="DRM21"/>
      <c r="DRN21"/>
      <c r="DRO21"/>
      <c r="DRP21"/>
      <c r="DRQ21"/>
      <c r="DRR21"/>
      <c r="DRS21"/>
      <c r="DRT21"/>
      <c r="DRU21"/>
      <c r="DRV21"/>
      <c r="DRW21"/>
      <c r="DRX21"/>
      <c r="DRY21"/>
      <c r="DRZ21"/>
      <c r="DSA21"/>
      <c r="DSB21"/>
      <c r="DSC21"/>
      <c r="DSD21"/>
      <c r="DSE21"/>
      <c r="DSF21"/>
      <c r="DSG21"/>
      <c r="DSH21"/>
      <c r="DSI21"/>
      <c r="DSJ21"/>
      <c r="DSK21"/>
      <c r="DSL21"/>
      <c r="DSM21"/>
      <c r="DSN21"/>
      <c r="DSO21"/>
      <c r="DSP21"/>
      <c r="DSQ21"/>
      <c r="DSR21"/>
      <c r="DSS21"/>
      <c r="DST21"/>
      <c r="DSU21"/>
      <c r="DSV21"/>
      <c r="DSW21"/>
      <c r="DSX21"/>
      <c r="DSY21"/>
      <c r="DSZ21"/>
      <c r="DTA21"/>
      <c r="DTB21"/>
      <c r="DTC21"/>
      <c r="DTD21"/>
      <c r="DTE21"/>
      <c r="DTF21"/>
      <c r="DTG21"/>
      <c r="DTH21"/>
      <c r="DTI21"/>
      <c r="DTJ21"/>
      <c r="DTK21"/>
      <c r="DTL21"/>
      <c r="DTM21"/>
      <c r="DTN21"/>
      <c r="DTO21"/>
      <c r="DTP21"/>
      <c r="DTQ21"/>
      <c r="DTR21"/>
      <c r="DTS21"/>
      <c r="DTT21"/>
      <c r="DTU21"/>
      <c r="DTV21"/>
      <c r="DTW21"/>
      <c r="DTX21"/>
      <c r="DTY21"/>
      <c r="DTZ21"/>
      <c r="DUA21"/>
      <c r="DUB21"/>
      <c r="DUC21"/>
      <c r="DUD21"/>
      <c r="DUE21"/>
      <c r="DUF21"/>
      <c r="DUG21"/>
      <c r="DUH21"/>
      <c r="DUI21"/>
      <c r="DUJ21"/>
      <c r="DUK21"/>
      <c r="DUL21"/>
      <c r="DUM21"/>
      <c r="DUN21"/>
      <c r="DUO21"/>
      <c r="DUP21"/>
      <c r="DUQ21"/>
      <c r="DUR21"/>
      <c r="DUS21"/>
      <c r="DUT21"/>
      <c r="DUU21"/>
      <c r="DUV21"/>
      <c r="DUW21"/>
      <c r="DUX21"/>
      <c r="DUY21"/>
      <c r="DUZ21"/>
      <c r="DVA21"/>
      <c r="DVB21"/>
      <c r="DVC21"/>
      <c r="DVD21"/>
      <c r="DVE21"/>
      <c r="DVF21"/>
      <c r="DVG21"/>
      <c r="DVH21"/>
      <c r="DVI21"/>
      <c r="DVJ21"/>
      <c r="DVK21"/>
      <c r="DVL21"/>
      <c r="DVM21"/>
      <c r="DVN21"/>
      <c r="DVO21"/>
      <c r="DVP21"/>
      <c r="DVQ21"/>
      <c r="DVR21"/>
      <c r="DVS21"/>
      <c r="DVT21"/>
      <c r="DVU21"/>
      <c r="DVV21"/>
      <c r="DVW21"/>
      <c r="DVX21"/>
      <c r="DVY21"/>
      <c r="DVZ21"/>
      <c r="DWA21"/>
      <c r="DWB21"/>
      <c r="DWC21"/>
      <c r="DWD21"/>
      <c r="DWE21"/>
      <c r="DWF21"/>
      <c r="DWG21"/>
      <c r="DWH21"/>
      <c r="DWI21"/>
      <c r="DWJ21"/>
      <c r="DWK21"/>
      <c r="DWL21"/>
      <c r="DWM21"/>
      <c r="DWN21"/>
      <c r="DWO21"/>
      <c r="DWP21"/>
      <c r="DWQ21"/>
      <c r="DWR21"/>
      <c r="DWS21"/>
      <c r="DWT21"/>
      <c r="DWU21"/>
      <c r="DWV21"/>
      <c r="DWW21"/>
      <c r="DWX21"/>
      <c r="DWY21"/>
      <c r="DWZ21"/>
      <c r="DXA21"/>
      <c r="DXB21"/>
      <c r="DXC21"/>
      <c r="DXD21"/>
      <c r="DXE21"/>
      <c r="DXF21"/>
      <c r="DXG21"/>
      <c r="DXH21"/>
      <c r="DXI21"/>
      <c r="DXJ21"/>
      <c r="DXK21"/>
      <c r="DXL21"/>
      <c r="DXM21"/>
      <c r="DXN21"/>
      <c r="DXO21"/>
      <c r="DXP21"/>
      <c r="DXQ21"/>
      <c r="DXR21"/>
      <c r="DXS21"/>
      <c r="DXT21"/>
      <c r="DXU21"/>
      <c r="DXV21"/>
      <c r="DXW21"/>
      <c r="DXX21"/>
      <c r="DXY21"/>
      <c r="DXZ21"/>
      <c r="DYA21"/>
      <c r="DYB21"/>
      <c r="DYC21"/>
      <c r="DYD21"/>
      <c r="DYE21"/>
      <c r="DYF21"/>
      <c r="DYG21"/>
      <c r="DYH21"/>
      <c r="DYI21"/>
      <c r="DYJ21"/>
      <c r="DYK21"/>
      <c r="DYL21"/>
      <c r="DYM21"/>
      <c r="DYN21"/>
      <c r="DYO21"/>
      <c r="DYP21"/>
      <c r="DYQ21"/>
      <c r="DYR21"/>
      <c r="DYS21"/>
      <c r="DYT21"/>
      <c r="DYU21"/>
      <c r="DYV21"/>
      <c r="DYW21"/>
      <c r="DYX21"/>
      <c r="DYY21"/>
      <c r="DYZ21"/>
      <c r="DZA21"/>
      <c r="DZB21"/>
      <c r="DZC21"/>
      <c r="DZD21"/>
      <c r="DZE21"/>
      <c r="DZF21"/>
      <c r="DZG21"/>
      <c r="DZH21"/>
      <c r="DZI21"/>
      <c r="DZJ21"/>
      <c r="DZK21"/>
      <c r="DZL21"/>
      <c r="DZM21"/>
      <c r="DZN21"/>
      <c r="DZO21"/>
      <c r="DZP21"/>
      <c r="DZQ21"/>
      <c r="DZR21"/>
      <c r="DZS21"/>
      <c r="DZT21"/>
      <c r="DZU21"/>
      <c r="DZV21"/>
      <c r="DZW21"/>
      <c r="DZX21"/>
      <c r="DZY21"/>
      <c r="DZZ21"/>
      <c r="EAA21"/>
      <c r="EAB21"/>
      <c r="EAC21"/>
      <c r="EAD21"/>
      <c r="EAE21"/>
      <c r="EAF21"/>
      <c r="EAG21"/>
      <c r="EAH21"/>
      <c r="EAI21"/>
      <c r="EAJ21"/>
      <c r="EAK21"/>
      <c r="EAL21"/>
      <c r="EAM21"/>
      <c r="EAN21"/>
      <c r="EAO21"/>
      <c r="EAP21"/>
      <c r="EAQ21"/>
      <c r="EAR21"/>
      <c r="EAS21"/>
      <c r="EAT21"/>
      <c r="EAU21"/>
      <c r="EAV21"/>
      <c r="EAW21"/>
      <c r="EAX21"/>
      <c r="EAY21"/>
      <c r="EAZ21"/>
      <c r="EBA21"/>
      <c r="EBB21"/>
      <c r="EBC21"/>
      <c r="EBD21"/>
      <c r="EBE21"/>
      <c r="EBF21"/>
      <c r="EBG21"/>
      <c r="EBH21"/>
      <c r="EBI21"/>
      <c r="EBJ21"/>
      <c r="EBK21"/>
      <c r="EBL21"/>
      <c r="EBM21"/>
      <c r="EBN21"/>
      <c r="EBO21"/>
      <c r="EBP21"/>
      <c r="EBQ21"/>
      <c r="EBR21"/>
      <c r="EBS21"/>
      <c r="EBT21"/>
      <c r="EBU21"/>
      <c r="EBV21"/>
      <c r="EBW21"/>
      <c r="EBX21"/>
      <c r="EBY21"/>
      <c r="EBZ21"/>
      <c r="ECA21"/>
      <c r="ECB21"/>
      <c r="ECC21"/>
      <c r="ECD21"/>
      <c r="ECE21"/>
      <c r="ECF21"/>
      <c r="ECG21"/>
      <c r="ECH21"/>
      <c r="ECI21"/>
      <c r="ECJ21"/>
      <c r="ECK21"/>
      <c r="ECL21"/>
      <c r="ECM21"/>
      <c r="ECN21"/>
      <c r="ECO21"/>
      <c r="ECP21"/>
      <c r="ECQ21"/>
      <c r="ECR21"/>
      <c r="ECS21"/>
      <c r="ECT21"/>
      <c r="ECU21"/>
      <c r="ECV21"/>
      <c r="ECW21"/>
      <c r="ECX21"/>
      <c r="ECY21"/>
      <c r="ECZ21"/>
      <c r="EDA21"/>
      <c r="EDB21"/>
      <c r="EDC21"/>
      <c r="EDD21"/>
      <c r="EDE21"/>
      <c r="EDF21"/>
      <c r="EDG21"/>
      <c r="EDH21"/>
      <c r="EDI21"/>
      <c r="EDJ21"/>
      <c r="EDK21"/>
      <c r="EDL21"/>
      <c r="EDM21"/>
      <c r="EDN21"/>
      <c r="EDO21"/>
      <c r="EDP21"/>
      <c r="EDQ21"/>
      <c r="EDR21"/>
      <c r="EDS21"/>
      <c r="EDT21"/>
      <c r="EDU21"/>
      <c r="EDV21"/>
      <c r="EDW21"/>
      <c r="EDX21"/>
      <c r="EDY21"/>
      <c r="EDZ21"/>
      <c r="EEA21"/>
      <c r="EEB21"/>
      <c r="EEC21"/>
      <c r="EED21"/>
      <c r="EEE21"/>
      <c r="EEF21"/>
      <c r="EEG21"/>
      <c r="EEH21"/>
      <c r="EEI21"/>
      <c r="EEJ21"/>
      <c r="EEK21"/>
      <c r="EEL21"/>
      <c r="EEM21"/>
      <c r="EEN21"/>
      <c r="EEO21"/>
      <c r="EEP21"/>
      <c r="EEQ21"/>
      <c r="EER21"/>
      <c r="EES21"/>
      <c r="EET21"/>
      <c r="EEU21"/>
      <c r="EEV21"/>
      <c r="EEW21"/>
      <c r="EEX21"/>
      <c r="EEY21"/>
      <c r="EEZ21"/>
      <c r="EFA21"/>
      <c r="EFB21"/>
      <c r="EFC21"/>
      <c r="EFD21"/>
      <c r="EFE21"/>
      <c r="EFF21"/>
      <c r="EFG21"/>
      <c r="EFH21"/>
      <c r="EFI21"/>
      <c r="EFJ21"/>
      <c r="EFK21"/>
      <c r="EFL21"/>
      <c r="EFM21"/>
      <c r="EFN21"/>
      <c r="EFO21"/>
      <c r="EFP21"/>
      <c r="EFQ21"/>
      <c r="EFR21"/>
      <c r="EFS21"/>
      <c r="EFT21"/>
      <c r="EFU21"/>
      <c r="EFV21"/>
      <c r="EFW21"/>
      <c r="EFX21"/>
      <c r="EFY21"/>
      <c r="EFZ21"/>
      <c r="EGA21"/>
      <c r="EGB21"/>
      <c r="EGC21"/>
      <c r="EGD21"/>
      <c r="EGE21"/>
      <c r="EGF21"/>
      <c r="EGG21"/>
      <c r="EGH21"/>
      <c r="EGI21"/>
      <c r="EGJ21"/>
      <c r="EGK21"/>
      <c r="EGL21"/>
      <c r="EGM21"/>
      <c r="EGN21"/>
      <c r="EGO21"/>
      <c r="EGP21"/>
      <c r="EGQ21"/>
      <c r="EGR21"/>
      <c r="EGS21"/>
      <c r="EGT21"/>
      <c r="EGU21"/>
      <c r="EGV21"/>
      <c r="EGW21"/>
      <c r="EGX21"/>
      <c r="EGY21"/>
      <c r="EGZ21"/>
      <c r="EHA21"/>
      <c r="EHB21"/>
      <c r="EHC21"/>
      <c r="EHD21"/>
      <c r="EHE21"/>
      <c r="EHF21"/>
      <c r="EHG21"/>
      <c r="EHH21"/>
      <c r="EHI21"/>
      <c r="EHJ21"/>
      <c r="EHK21"/>
      <c r="EHL21"/>
      <c r="EHM21"/>
      <c r="EHN21"/>
      <c r="EHO21"/>
      <c r="EHP21"/>
      <c r="EHQ21"/>
      <c r="EHR21"/>
      <c r="EHS21"/>
      <c r="EHT21"/>
      <c r="EHU21"/>
      <c r="EHV21"/>
      <c r="EHW21"/>
      <c r="EHX21"/>
      <c r="EHY21"/>
      <c r="EHZ21"/>
      <c r="EIA21"/>
      <c r="EIB21"/>
      <c r="EIC21"/>
      <c r="EID21"/>
      <c r="EIE21"/>
      <c r="EIF21"/>
      <c r="EIG21"/>
      <c r="EIH21"/>
      <c r="EII21"/>
      <c r="EIJ21"/>
      <c r="EIK21"/>
      <c r="EIL21"/>
      <c r="EIM21"/>
      <c r="EIN21"/>
      <c r="EIO21"/>
      <c r="EIP21"/>
      <c r="EIQ21"/>
      <c r="EIR21"/>
      <c r="EIS21"/>
      <c r="EIT21"/>
      <c r="EIU21"/>
      <c r="EIV21"/>
      <c r="EIW21"/>
      <c r="EIX21"/>
      <c r="EIY21"/>
      <c r="EIZ21"/>
      <c r="EJA21"/>
      <c r="EJB21"/>
      <c r="EJC21"/>
      <c r="EJD21"/>
      <c r="EJE21"/>
      <c r="EJF21"/>
      <c r="EJG21"/>
      <c r="EJH21"/>
      <c r="EJI21"/>
      <c r="EJJ21"/>
      <c r="EJK21"/>
      <c r="EJL21"/>
      <c r="EJM21"/>
      <c r="EJN21"/>
      <c r="EJO21"/>
      <c r="EJP21"/>
      <c r="EJQ21"/>
      <c r="EJR21"/>
      <c r="EJS21"/>
      <c r="EJT21"/>
      <c r="EJU21"/>
      <c r="EJV21"/>
      <c r="EJW21"/>
      <c r="EJX21"/>
      <c r="EJY21"/>
      <c r="EJZ21"/>
      <c r="EKA21"/>
      <c r="EKB21"/>
      <c r="EKC21"/>
      <c r="EKD21"/>
      <c r="EKE21"/>
      <c r="EKF21"/>
      <c r="EKG21"/>
      <c r="EKH21"/>
      <c r="EKI21"/>
      <c r="EKJ21"/>
      <c r="EKK21"/>
      <c r="EKL21"/>
      <c r="EKM21"/>
      <c r="EKN21"/>
      <c r="EKO21"/>
      <c r="EKP21"/>
      <c r="EKQ21"/>
      <c r="EKR21"/>
      <c r="EKS21"/>
      <c r="EKT21"/>
      <c r="EKU21"/>
      <c r="EKV21"/>
      <c r="EKW21"/>
      <c r="EKX21"/>
      <c r="EKY21"/>
      <c r="EKZ21"/>
      <c r="ELA21"/>
      <c r="ELB21"/>
      <c r="ELC21"/>
      <c r="ELD21"/>
      <c r="ELE21"/>
      <c r="ELF21"/>
      <c r="ELG21"/>
      <c r="ELH21"/>
      <c r="ELI21"/>
      <c r="ELJ21"/>
      <c r="ELK21"/>
      <c r="ELL21"/>
      <c r="ELM21"/>
      <c r="ELN21"/>
      <c r="ELO21"/>
      <c r="ELP21"/>
      <c r="ELQ21"/>
      <c r="ELR21"/>
      <c r="ELS21"/>
      <c r="ELT21"/>
      <c r="ELU21"/>
      <c r="ELV21"/>
      <c r="ELW21"/>
      <c r="ELX21"/>
      <c r="ELY21"/>
      <c r="ELZ21"/>
      <c r="EMA21"/>
      <c r="EMB21"/>
      <c r="EMC21"/>
      <c r="EMD21"/>
      <c r="EME21"/>
      <c r="EMF21"/>
      <c r="EMG21"/>
      <c r="EMH21"/>
      <c r="EMI21"/>
      <c r="EMJ21"/>
      <c r="EMK21"/>
      <c r="EML21"/>
      <c r="EMM21"/>
      <c r="EMN21"/>
      <c r="EMO21"/>
      <c r="EMP21"/>
      <c r="EMQ21"/>
      <c r="EMR21"/>
      <c r="EMS21"/>
      <c r="EMT21"/>
      <c r="EMU21"/>
      <c r="EMV21"/>
      <c r="EMW21"/>
      <c r="EMX21"/>
      <c r="EMY21"/>
      <c r="EMZ21"/>
      <c r="ENA21"/>
      <c r="ENB21"/>
      <c r="ENC21"/>
      <c r="END21"/>
      <c r="ENE21"/>
      <c r="ENF21"/>
      <c r="ENG21"/>
      <c r="ENH21"/>
      <c r="ENI21"/>
      <c r="ENJ21"/>
      <c r="ENK21"/>
      <c r="ENL21"/>
      <c r="ENM21"/>
      <c r="ENN21"/>
      <c r="ENO21"/>
      <c r="ENP21"/>
      <c r="ENQ21"/>
      <c r="ENR21"/>
      <c r="ENS21"/>
      <c r="ENT21"/>
      <c r="ENU21"/>
      <c r="ENV21"/>
      <c r="ENW21"/>
      <c r="ENX21"/>
      <c r="ENY21"/>
      <c r="ENZ21"/>
      <c r="EOA21"/>
      <c r="EOB21"/>
      <c r="EOC21"/>
      <c r="EOD21"/>
      <c r="EOE21"/>
      <c r="EOF21"/>
      <c r="EOG21"/>
      <c r="EOH21"/>
      <c r="EOI21"/>
      <c r="EOJ21"/>
      <c r="EOK21"/>
      <c r="EOL21"/>
      <c r="EOM21"/>
      <c r="EON21"/>
      <c r="EOO21"/>
      <c r="EOP21"/>
      <c r="EOQ21"/>
      <c r="EOR21"/>
      <c r="EOS21"/>
      <c r="EOT21"/>
      <c r="EOU21"/>
      <c r="EOV21"/>
      <c r="EOW21"/>
      <c r="EOX21"/>
      <c r="EOY21"/>
      <c r="EOZ21"/>
      <c r="EPA21"/>
      <c r="EPB21"/>
      <c r="EPC21"/>
      <c r="EPD21"/>
      <c r="EPE21"/>
      <c r="EPF21"/>
      <c r="EPG21"/>
      <c r="EPH21"/>
      <c r="EPI21"/>
      <c r="EPJ21"/>
      <c r="EPK21"/>
      <c r="EPL21"/>
      <c r="EPM21"/>
      <c r="EPN21"/>
      <c r="EPO21"/>
      <c r="EPP21"/>
      <c r="EPQ21"/>
      <c r="EPR21"/>
      <c r="EPS21"/>
      <c r="EPT21"/>
      <c r="EPU21"/>
      <c r="EPV21"/>
      <c r="EPW21"/>
      <c r="EPX21"/>
      <c r="EPY21"/>
      <c r="EPZ21"/>
      <c r="EQA21"/>
      <c r="EQB21"/>
      <c r="EQC21"/>
      <c r="EQD21"/>
      <c r="EQE21"/>
      <c r="EQF21"/>
      <c r="EQG21"/>
      <c r="EQH21"/>
      <c r="EQI21"/>
      <c r="EQJ21"/>
      <c r="EQK21"/>
      <c r="EQL21"/>
      <c r="EQM21"/>
      <c r="EQN21"/>
      <c r="EQO21"/>
      <c r="EQP21"/>
      <c r="EQQ21"/>
      <c r="EQR21"/>
      <c r="EQS21"/>
      <c r="EQT21"/>
      <c r="EQU21"/>
      <c r="EQV21"/>
      <c r="EQW21"/>
      <c r="EQX21"/>
      <c r="EQY21"/>
      <c r="EQZ21"/>
      <c r="ERA21"/>
      <c r="ERB21"/>
      <c r="ERC21"/>
      <c r="ERD21"/>
      <c r="ERE21"/>
      <c r="ERF21"/>
      <c r="ERG21"/>
      <c r="ERH21"/>
      <c r="ERI21"/>
      <c r="ERJ21"/>
      <c r="ERK21"/>
      <c r="ERL21"/>
      <c r="ERM21"/>
      <c r="ERN21"/>
      <c r="ERO21"/>
      <c r="ERP21"/>
      <c r="ERQ21"/>
      <c r="ERR21"/>
      <c r="ERS21"/>
      <c r="ERT21"/>
      <c r="ERU21"/>
      <c r="ERV21"/>
      <c r="ERW21"/>
      <c r="ERX21"/>
      <c r="ERY21"/>
      <c r="ERZ21"/>
      <c r="ESA21"/>
      <c r="ESB21"/>
      <c r="ESC21"/>
      <c r="ESD21"/>
      <c r="ESE21"/>
      <c r="ESF21"/>
      <c r="ESG21"/>
      <c r="ESH21"/>
      <c r="ESI21"/>
      <c r="ESJ21"/>
      <c r="ESK21"/>
      <c r="ESL21"/>
      <c r="ESM21"/>
      <c r="ESN21"/>
      <c r="ESO21"/>
      <c r="ESP21"/>
      <c r="ESQ21"/>
      <c r="ESR21"/>
      <c r="ESS21"/>
      <c r="EST21"/>
      <c r="ESU21"/>
      <c r="ESV21"/>
      <c r="ESW21"/>
      <c r="ESX21"/>
      <c r="ESY21"/>
      <c r="ESZ21"/>
      <c r="ETA21"/>
      <c r="ETB21"/>
      <c r="ETC21"/>
      <c r="ETD21"/>
      <c r="ETE21"/>
      <c r="ETF21"/>
      <c r="ETG21"/>
      <c r="ETH21"/>
      <c r="ETI21"/>
      <c r="ETJ21"/>
      <c r="ETK21"/>
      <c r="ETL21"/>
      <c r="ETM21"/>
      <c r="ETN21"/>
      <c r="ETO21"/>
      <c r="ETP21"/>
      <c r="ETQ21"/>
      <c r="ETR21"/>
      <c r="ETS21"/>
      <c r="ETT21"/>
      <c r="ETU21"/>
      <c r="ETV21"/>
      <c r="ETW21"/>
      <c r="ETX21"/>
      <c r="ETY21"/>
      <c r="ETZ21"/>
      <c r="EUA21"/>
      <c r="EUB21"/>
      <c r="EUC21"/>
      <c r="EUD21"/>
      <c r="EUE21"/>
      <c r="EUF21"/>
      <c r="EUG21"/>
      <c r="EUH21"/>
      <c r="EUI21"/>
      <c r="EUJ21"/>
      <c r="EUK21"/>
      <c r="EUL21"/>
      <c r="EUM21"/>
      <c r="EUN21"/>
      <c r="EUO21"/>
      <c r="EUP21"/>
      <c r="EUQ21"/>
      <c r="EUR21"/>
      <c r="EUS21"/>
      <c r="EUT21"/>
      <c r="EUU21"/>
      <c r="EUV21"/>
      <c r="EUW21"/>
      <c r="EUX21"/>
      <c r="EUY21"/>
      <c r="EUZ21"/>
      <c r="EVA21"/>
      <c r="EVB21"/>
      <c r="EVC21"/>
      <c r="EVD21"/>
      <c r="EVE21"/>
      <c r="EVF21"/>
      <c r="EVG21"/>
      <c r="EVH21"/>
      <c r="EVI21"/>
      <c r="EVJ21"/>
      <c r="EVK21"/>
      <c r="EVL21"/>
      <c r="EVM21"/>
      <c r="EVN21"/>
      <c r="EVO21"/>
      <c r="EVP21"/>
      <c r="EVQ21"/>
      <c r="EVR21"/>
      <c r="EVS21"/>
      <c r="EVT21"/>
      <c r="EVU21"/>
      <c r="EVV21"/>
      <c r="EVW21"/>
      <c r="EVX21"/>
      <c r="EVY21"/>
      <c r="EVZ21"/>
      <c r="EWA21"/>
      <c r="EWB21"/>
      <c r="EWC21"/>
      <c r="EWD21"/>
      <c r="EWE21"/>
      <c r="EWF21"/>
      <c r="EWG21"/>
      <c r="EWH21"/>
      <c r="EWI21"/>
      <c r="EWJ21"/>
      <c r="EWK21"/>
      <c r="EWL21"/>
      <c r="EWM21"/>
      <c r="EWN21"/>
      <c r="EWO21"/>
      <c r="EWP21"/>
      <c r="EWQ21"/>
      <c r="EWR21"/>
      <c r="EWS21"/>
      <c r="EWT21"/>
      <c r="EWU21"/>
      <c r="EWV21"/>
      <c r="EWW21"/>
      <c r="EWX21"/>
      <c r="EWY21"/>
      <c r="EWZ21"/>
      <c r="EXA21"/>
      <c r="EXB21"/>
      <c r="EXC21"/>
      <c r="EXD21"/>
      <c r="EXE21"/>
      <c r="EXF21"/>
      <c r="EXG21"/>
      <c r="EXH21"/>
      <c r="EXI21"/>
      <c r="EXJ21"/>
      <c r="EXK21"/>
      <c r="EXL21"/>
      <c r="EXM21"/>
      <c r="EXN21"/>
      <c r="EXO21"/>
      <c r="EXP21"/>
      <c r="EXQ21"/>
      <c r="EXR21"/>
      <c r="EXS21"/>
      <c r="EXT21"/>
      <c r="EXU21"/>
      <c r="EXV21"/>
      <c r="EXW21"/>
      <c r="EXX21"/>
      <c r="EXY21"/>
      <c r="EXZ21"/>
      <c r="EYA21"/>
      <c r="EYB21"/>
      <c r="EYC21"/>
      <c r="EYD21"/>
      <c r="EYE21"/>
      <c r="EYF21"/>
      <c r="EYG21"/>
      <c r="EYH21"/>
      <c r="EYI21"/>
      <c r="EYJ21"/>
      <c r="EYK21"/>
      <c r="EYL21"/>
      <c r="EYM21"/>
      <c r="EYN21"/>
      <c r="EYO21"/>
      <c r="EYP21"/>
      <c r="EYQ21"/>
      <c r="EYR21"/>
      <c r="EYS21"/>
      <c r="EYT21"/>
      <c r="EYU21"/>
      <c r="EYV21"/>
      <c r="EYW21"/>
      <c r="EYX21"/>
      <c r="EYY21"/>
      <c r="EYZ21"/>
      <c r="EZA21"/>
      <c r="EZB21"/>
      <c r="EZC21"/>
      <c r="EZD21"/>
      <c r="EZE21"/>
      <c r="EZF21"/>
      <c r="EZG21"/>
      <c r="EZH21"/>
      <c r="EZI21"/>
      <c r="EZJ21"/>
      <c r="EZK21"/>
      <c r="EZL21"/>
      <c r="EZM21"/>
      <c r="EZN21"/>
      <c r="EZO21"/>
      <c r="EZP21"/>
      <c r="EZQ21"/>
      <c r="EZR21"/>
      <c r="EZS21"/>
      <c r="EZT21"/>
      <c r="EZU21"/>
      <c r="EZV21"/>
      <c r="EZW21"/>
      <c r="EZX21"/>
      <c r="EZY21"/>
      <c r="EZZ21"/>
      <c r="FAA21"/>
      <c r="FAB21"/>
      <c r="FAC21"/>
      <c r="FAD21"/>
      <c r="FAE21"/>
      <c r="FAF21"/>
      <c r="FAG21"/>
      <c r="FAH21"/>
      <c r="FAI21"/>
      <c r="FAJ21"/>
      <c r="FAK21"/>
      <c r="FAL21"/>
      <c r="FAM21"/>
      <c r="FAN21"/>
      <c r="FAO21"/>
      <c r="FAP21"/>
      <c r="FAQ21"/>
      <c r="FAR21"/>
      <c r="FAS21"/>
      <c r="FAT21"/>
      <c r="FAU21"/>
      <c r="FAV21"/>
      <c r="FAW21"/>
      <c r="FAX21"/>
      <c r="FAY21"/>
      <c r="FAZ21"/>
      <c r="FBA21"/>
      <c r="FBB21"/>
      <c r="FBC21"/>
      <c r="FBD21"/>
      <c r="FBE21"/>
      <c r="FBF21"/>
      <c r="FBG21"/>
      <c r="FBH21"/>
      <c r="FBI21"/>
      <c r="FBJ21"/>
      <c r="FBK21"/>
      <c r="FBL21"/>
      <c r="FBM21"/>
      <c r="FBN21"/>
      <c r="FBO21"/>
      <c r="FBP21"/>
      <c r="FBQ21"/>
      <c r="FBR21"/>
      <c r="FBS21"/>
      <c r="FBT21"/>
      <c r="FBU21"/>
      <c r="FBV21"/>
      <c r="FBW21"/>
      <c r="FBX21"/>
      <c r="FBY21"/>
      <c r="FBZ21"/>
      <c r="FCA21"/>
      <c r="FCB21"/>
      <c r="FCC21"/>
      <c r="FCD21"/>
      <c r="FCE21"/>
      <c r="FCF21"/>
      <c r="FCG21"/>
      <c r="FCH21"/>
      <c r="FCI21"/>
      <c r="FCJ21"/>
      <c r="FCK21"/>
      <c r="FCL21"/>
      <c r="FCM21"/>
      <c r="FCN21"/>
      <c r="FCO21"/>
      <c r="FCP21"/>
      <c r="FCQ21"/>
      <c r="FCR21"/>
      <c r="FCS21"/>
      <c r="FCT21"/>
      <c r="FCU21"/>
      <c r="FCV21"/>
      <c r="FCW21"/>
      <c r="FCX21"/>
      <c r="FCY21"/>
      <c r="FCZ21"/>
      <c r="FDA21"/>
      <c r="FDB21"/>
      <c r="FDC21"/>
      <c r="FDD21"/>
      <c r="FDE21"/>
      <c r="FDF21"/>
      <c r="FDG21"/>
      <c r="FDH21"/>
      <c r="FDI21"/>
      <c r="FDJ21"/>
      <c r="FDK21"/>
      <c r="FDL21"/>
      <c r="FDM21"/>
      <c r="FDN21"/>
      <c r="FDO21"/>
      <c r="FDP21"/>
      <c r="FDQ21"/>
      <c r="FDR21"/>
      <c r="FDS21"/>
      <c r="FDT21"/>
      <c r="FDU21"/>
      <c r="FDV21"/>
      <c r="FDW21"/>
      <c r="FDX21"/>
      <c r="FDY21"/>
      <c r="FDZ21"/>
      <c r="FEA21"/>
      <c r="FEB21"/>
      <c r="FEC21"/>
      <c r="FED21"/>
      <c r="FEE21"/>
      <c r="FEF21"/>
      <c r="FEG21"/>
      <c r="FEH21"/>
      <c r="FEI21"/>
      <c r="FEJ21"/>
      <c r="FEK21"/>
      <c r="FEL21"/>
      <c r="FEM21"/>
      <c r="FEN21"/>
      <c r="FEO21"/>
      <c r="FEP21"/>
      <c r="FEQ21"/>
      <c r="FER21"/>
      <c r="FES21"/>
      <c r="FET21"/>
      <c r="FEU21"/>
      <c r="FEV21"/>
      <c r="FEW21"/>
      <c r="FEX21"/>
      <c r="FEY21"/>
      <c r="FEZ21"/>
      <c r="FFA21"/>
      <c r="FFB21"/>
      <c r="FFC21"/>
      <c r="FFD21"/>
      <c r="FFE21"/>
      <c r="FFF21"/>
      <c r="FFG21"/>
      <c r="FFH21"/>
      <c r="FFI21"/>
      <c r="FFJ21"/>
      <c r="FFK21"/>
      <c r="FFL21"/>
      <c r="FFM21"/>
      <c r="FFN21"/>
      <c r="FFO21"/>
      <c r="FFP21"/>
      <c r="FFQ21"/>
      <c r="FFR21"/>
      <c r="FFS21"/>
      <c r="FFT21"/>
      <c r="FFU21"/>
      <c r="FFV21"/>
      <c r="FFW21"/>
      <c r="FFX21"/>
      <c r="FFY21"/>
      <c r="FFZ21"/>
      <c r="FGA21"/>
      <c r="FGB21"/>
      <c r="FGC21"/>
      <c r="FGD21"/>
      <c r="FGE21"/>
      <c r="FGF21"/>
      <c r="FGG21"/>
      <c r="FGH21"/>
      <c r="FGI21"/>
      <c r="FGJ21"/>
      <c r="FGK21"/>
      <c r="FGL21"/>
      <c r="FGM21"/>
      <c r="FGN21"/>
      <c r="FGO21"/>
      <c r="FGP21"/>
      <c r="FGQ21"/>
      <c r="FGR21"/>
      <c r="FGS21"/>
      <c r="FGT21"/>
      <c r="FGU21"/>
      <c r="FGV21"/>
      <c r="FGW21"/>
      <c r="FGX21"/>
      <c r="FGY21"/>
      <c r="FGZ21"/>
      <c r="FHA21"/>
      <c r="FHB21"/>
      <c r="FHC21"/>
      <c r="FHD21"/>
      <c r="FHE21"/>
      <c r="FHF21"/>
      <c r="FHG21"/>
      <c r="FHH21"/>
      <c r="FHI21"/>
      <c r="FHJ21"/>
      <c r="FHK21"/>
      <c r="FHL21"/>
      <c r="FHM21"/>
      <c r="FHN21"/>
      <c r="FHO21"/>
      <c r="FHP21"/>
      <c r="FHQ21"/>
      <c r="FHR21"/>
      <c r="FHS21"/>
      <c r="FHT21"/>
      <c r="FHU21"/>
      <c r="FHV21"/>
      <c r="FHW21"/>
      <c r="FHX21"/>
      <c r="FHY21"/>
      <c r="FHZ21"/>
      <c r="FIA21"/>
      <c r="FIB21"/>
      <c r="FIC21"/>
      <c r="FID21"/>
      <c r="FIE21"/>
      <c r="FIF21"/>
      <c r="FIG21"/>
      <c r="FIH21"/>
      <c r="FII21"/>
      <c r="FIJ21"/>
      <c r="FIK21"/>
      <c r="FIL21"/>
      <c r="FIM21"/>
      <c r="FIN21"/>
      <c r="FIO21"/>
      <c r="FIP21"/>
      <c r="FIQ21"/>
      <c r="FIR21"/>
      <c r="FIS21"/>
      <c r="FIT21"/>
      <c r="FIU21"/>
      <c r="FIV21"/>
      <c r="FIW21"/>
      <c r="FIX21"/>
      <c r="FIY21"/>
      <c r="FIZ21"/>
      <c r="FJA21"/>
      <c r="FJB21"/>
      <c r="FJC21"/>
      <c r="FJD21"/>
      <c r="FJE21"/>
      <c r="FJF21"/>
      <c r="FJG21"/>
      <c r="FJH21"/>
      <c r="FJI21"/>
      <c r="FJJ21"/>
      <c r="FJK21"/>
      <c r="FJL21"/>
      <c r="FJM21"/>
      <c r="FJN21"/>
      <c r="FJO21"/>
      <c r="FJP21"/>
      <c r="FJQ21"/>
      <c r="FJR21"/>
      <c r="FJS21"/>
      <c r="FJT21"/>
      <c r="FJU21"/>
      <c r="FJV21"/>
      <c r="FJW21"/>
      <c r="FJX21"/>
      <c r="FJY21"/>
      <c r="FJZ21"/>
      <c r="FKA21"/>
      <c r="FKB21"/>
      <c r="FKC21"/>
      <c r="FKD21"/>
      <c r="FKE21"/>
      <c r="FKF21"/>
      <c r="FKG21"/>
      <c r="FKH21"/>
      <c r="FKI21"/>
      <c r="FKJ21"/>
      <c r="FKK21"/>
      <c r="FKL21"/>
      <c r="FKM21"/>
      <c r="FKN21"/>
      <c r="FKO21"/>
      <c r="FKP21"/>
      <c r="FKQ21"/>
      <c r="FKR21"/>
      <c r="FKS21"/>
      <c r="FKT21"/>
      <c r="FKU21"/>
      <c r="FKV21"/>
      <c r="FKW21"/>
      <c r="FKX21"/>
      <c r="FKY21"/>
      <c r="FKZ21"/>
      <c r="FLA21"/>
      <c r="FLB21"/>
      <c r="FLC21"/>
      <c r="FLD21"/>
      <c r="FLE21"/>
      <c r="FLF21"/>
      <c r="FLG21"/>
      <c r="FLH21"/>
      <c r="FLI21"/>
      <c r="FLJ21"/>
      <c r="FLK21"/>
      <c r="FLL21"/>
      <c r="FLM21"/>
      <c r="FLN21"/>
      <c r="FLO21"/>
      <c r="FLP21"/>
      <c r="FLQ21"/>
      <c r="FLR21"/>
      <c r="FLS21"/>
      <c r="FLT21"/>
      <c r="FLU21"/>
      <c r="FLV21"/>
      <c r="FLW21"/>
      <c r="FLX21"/>
      <c r="FLY21"/>
      <c r="FLZ21"/>
      <c r="FMA21"/>
      <c r="FMB21"/>
      <c r="FMC21"/>
      <c r="FMD21"/>
      <c r="FME21"/>
      <c r="FMF21"/>
      <c r="FMG21"/>
      <c r="FMH21"/>
      <c r="FMI21"/>
      <c r="FMJ21"/>
      <c r="FMK21"/>
      <c r="FML21"/>
      <c r="FMM21"/>
      <c r="FMN21"/>
      <c r="FMO21"/>
      <c r="FMP21"/>
      <c r="FMQ21"/>
      <c r="FMR21"/>
      <c r="FMS21"/>
      <c r="FMT21"/>
      <c r="FMU21"/>
      <c r="FMV21"/>
      <c r="FMW21"/>
      <c r="FMX21"/>
      <c r="FMY21"/>
      <c r="FMZ21"/>
      <c r="FNA21"/>
      <c r="FNB21"/>
      <c r="FNC21"/>
      <c r="FND21"/>
      <c r="FNE21"/>
      <c r="FNF21"/>
      <c r="FNG21"/>
      <c r="FNH21"/>
      <c r="FNI21"/>
      <c r="FNJ21"/>
      <c r="FNK21"/>
      <c r="FNL21"/>
      <c r="FNM21"/>
      <c r="FNN21"/>
      <c r="FNO21"/>
      <c r="FNP21"/>
      <c r="FNQ21"/>
      <c r="FNR21"/>
      <c r="FNS21"/>
      <c r="FNT21"/>
      <c r="FNU21"/>
      <c r="FNV21"/>
      <c r="FNW21"/>
      <c r="FNX21"/>
      <c r="FNY21"/>
      <c r="FNZ21"/>
      <c r="FOA21"/>
      <c r="FOB21"/>
      <c r="FOC21"/>
      <c r="FOD21"/>
      <c r="FOE21"/>
      <c r="FOF21"/>
      <c r="FOG21"/>
      <c r="FOH21"/>
      <c r="FOI21"/>
      <c r="FOJ21"/>
      <c r="FOK21"/>
      <c r="FOL21"/>
      <c r="FOM21"/>
      <c r="FON21"/>
      <c r="FOO21"/>
      <c r="FOP21"/>
      <c r="FOQ21"/>
      <c r="FOR21"/>
      <c r="FOS21"/>
      <c r="FOT21"/>
      <c r="FOU21"/>
      <c r="FOV21"/>
      <c r="FOW21"/>
      <c r="FOX21"/>
      <c r="FOY21"/>
      <c r="FOZ21"/>
      <c r="FPA21"/>
      <c r="FPB21"/>
      <c r="FPC21"/>
      <c r="FPD21"/>
      <c r="FPE21"/>
      <c r="FPF21"/>
      <c r="FPG21"/>
      <c r="FPH21"/>
      <c r="FPI21"/>
      <c r="FPJ21"/>
      <c r="FPK21"/>
      <c r="FPL21"/>
      <c r="FPM21"/>
      <c r="FPN21"/>
      <c r="FPO21"/>
      <c r="FPP21"/>
      <c r="FPQ21"/>
      <c r="FPR21"/>
      <c r="FPS21"/>
      <c r="FPT21"/>
      <c r="FPU21"/>
      <c r="FPV21"/>
      <c r="FPW21"/>
      <c r="FPX21"/>
      <c r="FPY21"/>
      <c r="FPZ21"/>
      <c r="FQA21"/>
      <c r="FQB21"/>
      <c r="FQC21"/>
      <c r="FQD21"/>
      <c r="FQE21"/>
      <c r="FQF21"/>
      <c r="FQG21"/>
      <c r="FQH21"/>
      <c r="FQI21"/>
      <c r="FQJ21"/>
      <c r="FQK21"/>
      <c r="FQL21"/>
      <c r="FQM21"/>
      <c r="FQN21"/>
      <c r="FQO21"/>
      <c r="FQP21"/>
      <c r="FQQ21"/>
      <c r="FQR21"/>
      <c r="FQS21"/>
      <c r="FQT21"/>
      <c r="FQU21"/>
      <c r="FQV21"/>
      <c r="FQW21"/>
      <c r="FQX21"/>
      <c r="FQY21"/>
      <c r="FQZ21"/>
      <c r="FRA21"/>
      <c r="FRB21"/>
      <c r="FRC21"/>
      <c r="FRD21"/>
      <c r="FRE21"/>
      <c r="FRF21"/>
      <c r="FRG21"/>
      <c r="FRH21"/>
      <c r="FRI21"/>
      <c r="FRJ21"/>
      <c r="FRK21"/>
      <c r="FRL21"/>
      <c r="FRM21"/>
      <c r="FRN21"/>
      <c r="FRO21"/>
      <c r="FRP21"/>
      <c r="FRQ21"/>
      <c r="FRR21"/>
      <c r="FRS21"/>
      <c r="FRT21"/>
      <c r="FRU21"/>
      <c r="FRV21"/>
      <c r="FRW21"/>
      <c r="FRX21"/>
      <c r="FRY21"/>
      <c r="FRZ21"/>
      <c r="FSA21"/>
      <c r="FSB21"/>
      <c r="FSC21"/>
      <c r="FSD21"/>
      <c r="FSE21"/>
      <c r="FSF21"/>
      <c r="FSG21"/>
      <c r="FSH21"/>
      <c r="FSI21"/>
      <c r="FSJ21"/>
      <c r="FSK21"/>
      <c r="FSL21"/>
      <c r="FSM21"/>
      <c r="FSN21"/>
      <c r="FSO21"/>
      <c r="FSP21"/>
      <c r="FSQ21"/>
      <c r="FSR21"/>
      <c r="FSS21"/>
      <c r="FST21"/>
      <c r="FSU21"/>
      <c r="FSV21"/>
      <c r="FSW21"/>
      <c r="FSX21"/>
      <c r="FSY21"/>
      <c r="FSZ21"/>
      <c r="FTA21"/>
      <c r="FTB21"/>
      <c r="FTC21"/>
      <c r="FTD21"/>
      <c r="FTE21"/>
      <c r="FTF21"/>
      <c r="FTG21"/>
      <c r="FTH21"/>
      <c r="FTI21"/>
      <c r="FTJ21"/>
      <c r="FTK21"/>
      <c r="FTL21"/>
      <c r="FTM21"/>
      <c r="FTN21"/>
      <c r="FTO21"/>
      <c r="FTP21"/>
      <c r="FTQ21"/>
      <c r="FTR21"/>
      <c r="FTS21"/>
      <c r="FTT21"/>
      <c r="FTU21"/>
      <c r="FTV21"/>
      <c r="FTW21"/>
      <c r="FTX21"/>
      <c r="FTY21"/>
      <c r="FTZ21"/>
      <c r="FUA21"/>
      <c r="FUB21"/>
      <c r="FUC21"/>
      <c r="FUD21"/>
      <c r="FUE21"/>
      <c r="FUF21"/>
      <c r="FUG21"/>
      <c r="FUH21"/>
      <c r="FUI21"/>
      <c r="FUJ21"/>
      <c r="FUK21"/>
      <c r="FUL21"/>
      <c r="FUM21"/>
      <c r="FUN21"/>
      <c r="FUO21"/>
      <c r="FUP21"/>
      <c r="FUQ21"/>
      <c r="FUR21"/>
      <c r="FUS21"/>
      <c r="FUT21"/>
      <c r="FUU21"/>
      <c r="FUV21"/>
      <c r="FUW21"/>
      <c r="FUX21"/>
      <c r="FUY21"/>
      <c r="FUZ21"/>
      <c r="FVA21"/>
      <c r="FVB21"/>
      <c r="FVC21"/>
      <c r="FVD21"/>
      <c r="FVE21"/>
      <c r="FVF21"/>
      <c r="FVG21"/>
      <c r="FVH21"/>
      <c r="FVI21"/>
      <c r="FVJ21"/>
      <c r="FVK21"/>
      <c r="FVL21"/>
      <c r="FVM21"/>
      <c r="FVN21"/>
      <c r="FVO21"/>
      <c r="FVP21"/>
      <c r="FVQ21"/>
      <c r="FVR21"/>
      <c r="FVS21"/>
      <c r="FVT21"/>
      <c r="FVU21"/>
      <c r="FVV21"/>
      <c r="FVW21"/>
      <c r="FVX21"/>
      <c r="FVY21"/>
      <c r="FVZ21"/>
      <c r="FWA21"/>
      <c r="FWB21"/>
      <c r="FWC21"/>
      <c r="FWD21"/>
      <c r="FWE21"/>
      <c r="FWF21"/>
      <c r="FWG21"/>
      <c r="FWH21"/>
      <c r="FWI21"/>
      <c r="FWJ21"/>
      <c r="FWK21"/>
      <c r="FWL21"/>
      <c r="FWM21"/>
      <c r="FWN21"/>
      <c r="FWO21"/>
      <c r="FWP21"/>
      <c r="FWQ21"/>
      <c r="FWR21"/>
      <c r="FWS21"/>
      <c r="FWT21"/>
      <c r="FWU21"/>
      <c r="FWV21"/>
      <c r="FWW21"/>
      <c r="FWX21"/>
      <c r="FWY21"/>
      <c r="FWZ21"/>
      <c r="FXA21"/>
      <c r="FXB21"/>
      <c r="FXC21"/>
      <c r="FXD21"/>
      <c r="FXE21"/>
      <c r="FXF21"/>
      <c r="FXG21"/>
      <c r="FXH21"/>
      <c r="FXI21"/>
      <c r="FXJ21"/>
      <c r="FXK21"/>
      <c r="FXL21"/>
      <c r="FXM21"/>
      <c r="FXN21"/>
      <c r="FXO21"/>
      <c r="FXP21"/>
      <c r="FXQ21"/>
      <c r="FXR21"/>
      <c r="FXS21"/>
      <c r="FXT21"/>
      <c r="FXU21"/>
      <c r="FXV21"/>
      <c r="FXW21"/>
      <c r="FXX21"/>
      <c r="FXY21"/>
      <c r="FXZ21"/>
      <c r="FYA21"/>
      <c r="FYB21"/>
      <c r="FYC21"/>
      <c r="FYD21"/>
      <c r="FYE21"/>
      <c r="FYF21"/>
      <c r="FYG21"/>
      <c r="FYH21"/>
      <c r="FYI21"/>
      <c r="FYJ21"/>
      <c r="FYK21"/>
      <c r="FYL21"/>
      <c r="FYM21"/>
      <c r="FYN21"/>
      <c r="FYO21"/>
      <c r="FYP21"/>
      <c r="FYQ21"/>
      <c r="FYR21"/>
      <c r="FYS21"/>
      <c r="FYT21"/>
      <c r="FYU21"/>
      <c r="FYV21"/>
      <c r="FYW21"/>
      <c r="FYX21"/>
      <c r="FYY21"/>
      <c r="FYZ21"/>
      <c r="FZA21"/>
      <c r="FZB21"/>
      <c r="FZC21"/>
      <c r="FZD21"/>
      <c r="FZE21"/>
      <c r="FZF21"/>
      <c r="FZG21"/>
      <c r="FZH21"/>
      <c r="FZI21"/>
      <c r="FZJ21"/>
      <c r="FZK21"/>
      <c r="FZL21"/>
      <c r="FZM21"/>
      <c r="FZN21"/>
      <c r="FZO21"/>
      <c r="FZP21"/>
      <c r="FZQ21"/>
      <c r="FZR21"/>
      <c r="FZS21"/>
      <c r="FZT21"/>
      <c r="FZU21"/>
      <c r="FZV21"/>
      <c r="FZW21"/>
      <c r="FZX21"/>
      <c r="FZY21"/>
      <c r="FZZ21"/>
      <c r="GAA21"/>
      <c r="GAB21"/>
      <c r="GAC21"/>
      <c r="GAD21"/>
      <c r="GAE21"/>
      <c r="GAF21"/>
      <c r="GAG21"/>
      <c r="GAH21"/>
      <c r="GAI21"/>
      <c r="GAJ21"/>
      <c r="GAK21"/>
      <c r="GAL21"/>
      <c r="GAM21"/>
      <c r="GAN21"/>
      <c r="GAO21"/>
      <c r="GAP21"/>
      <c r="GAQ21"/>
      <c r="GAR21"/>
      <c r="GAS21"/>
      <c r="GAT21"/>
      <c r="GAU21"/>
      <c r="GAV21"/>
      <c r="GAW21"/>
      <c r="GAX21"/>
      <c r="GAY21"/>
      <c r="GAZ21"/>
      <c r="GBA21"/>
      <c r="GBB21"/>
      <c r="GBC21"/>
      <c r="GBD21"/>
      <c r="GBE21"/>
      <c r="GBF21"/>
      <c r="GBG21"/>
      <c r="GBH21"/>
      <c r="GBI21"/>
      <c r="GBJ21"/>
      <c r="GBK21"/>
      <c r="GBL21"/>
      <c r="GBM21"/>
      <c r="GBN21"/>
      <c r="GBO21"/>
      <c r="GBP21"/>
      <c r="GBQ21"/>
      <c r="GBR21"/>
      <c r="GBS21"/>
      <c r="GBT21"/>
      <c r="GBU21"/>
      <c r="GBV21"/>
      <c r="GBW21"/>
      <c r="GBX21"/>
      <c r="GBY21"/>
      <c r="GBZ21"/>
      <c r="GCA21"/>
      <c r="GCB21"/>
      <c r="GCC21"/>
      <c r="GCD21"/>
      <c r="GCE21"/>
      <c r="GCF21"/>
      <c r="GCG21"/>
      <c r="GCH21"/>
      <c r="GCI21"/>
      <c r="GCJ21"/>
      <c r="GCK21"/>
      <c r="GCL21"/>
      <c r="GCM21"/>
      <c r="GCN21"/>
      <c r="GCO21"/>
      <c r="GCP21"/>
      <c r="GCQ21"/>
      <c r="GCR21"/>
      <c r="GCS21"/>
      <c r="GCT21"/>
      <c r="GCU21"/>
      <c r="GCV21"/>
      <c r="GCW21"/>
      <c r="GCX21"/>
      <c r="GCY21"/>
      <c r="GCZ21"/>
      <c r="GDA21"/>
      <c r="GDB21"/>
      <c r="GDC21"/>
      <c r="GDD21"/>
      <c r="GDE21"/>
      <c r="GDF21"/>
      <c r="GDG21"/>
      <c r="GDH21"/>
      <c r="GDI21"/>
      <c r="GDJ21"/>
      <c r="GDK21"/>
      <c r="GDL21"/>
      <c r="GDM21"/>
      <c r="GDN21"/>
      <c r="GDO21"/>
      <c r="GDP21"/>
      <c r="GDQ21"/>
      <c r="GDR21"/>
      <c r="GDS21"/>
      <c r="GDT21"/>
      <c r="GDU21"/>
      <c r="GDV21"/>
      <c r="GDW21"/>
      <c r="GDX21"/>
      <c r="GDY21"/>
      <c r="GDZ21"/>
      <c r="GEA21"/>
      <c r="GEB21"/>
      <c r="GEC21"/>
      <c r="GED21"/>
      <c r="GEE21"/>
      <c r="GEF21"/>
      <c r="GEG21"/>
      <c r="GEH21"/>
      <c r="GEI21"/>
      <c r="GEJ21"/>
      <c r="GEK21"/>
      <c r="GEL21"/>
      <c r="GEM21"/>
      <c r="GEN21"/>
      <c r="GEO21"/>
      <c r="GEP21"/>
      <c r="GEQ21"/>
      <c r="GER21"/>
      <c r="GES21"/>
      <c r="GET21"/>
      <c r="GEU21"/>
      <c r="GEV21"/>
      <c r="GEW21"/>
      <c r="GEX21"/>
      <c r="GEY21"/>
      <c r="GEZ21"/>
      <c r="GFA21"/>
      <c r="GFB21"/>
      <c r="GFC21"/>
      <c r="GFD21"/>
      <c r="GFE21"/>
      <c r="GFF21"/>
      <c r="GFG21"/>
      <c r="GFH21"/>
      <c r="GFI21"/>
      <c r="GFJ21"/>
      <c r="GFK21"/>
      <c r="GFL21"/>
      <c r="GFM21"/>
      <c r="GFN21"/>
      <c r="GFO21"/>
      <c r="GFP21"/>
      <c r="GFQ21"/>
      <c r="GFR21"/>
      <c r="GFS21"/>
      <c r="GFT21"/>
      <c r="GFU21"/>
      <c r="GFV21"/>
      <c r="GFW21"/>
      <c r="GFX21"/>
      <c r="GFY21"/>
      <c r="GFZ21"/>
      <c r="GGA21"/>
      <c r="GGB21"/>
      <c r="GGC21"/>
      <c r="GGD21"/>
      <c r="GGE21"/>
      <c r="GGF21"/>
      <c r="GGG21"/>
      <c r="GGH21"/>
      <c r="GGI21"/>
      <c r="GGJ21"/>
      <c r="GGK21"/>
      <c r="GGL21"/>
      <c r="GGM21"/>
      <c r="GGN21"/>
      <c r="GGO21"/>
      <c r="GGP21"/>
      <c r="GGQ21"/>
      <c r="GGR21"/>
      <c r="GGS21"/>
      <c r="GGT21"/>
      <c r="GGU21"/>
      <c r="GGV21"/>
      <c r="GGW21"/>
      <c r="GGX21"/>
      <c r="GGY21"/>
      <c r="GGZ21"/>
      <c r="GHA21"/>
      <c r="GHB21"/>
      <c r="GHC21"/>
      <c r="GHD21"/>
      <c r="GHE21"/>
      <c r="GHF21"/>
      <c r="GHG21"/>
      <c r="GHH21"/>
      <c r="GHI21"/>
      <c r="GHJ21"/>
      <c r="GHK21"/>
      <c r="GHL21"/>
      <c r="GHM21"/>
      <c r="GHN21"/>
      <c r="GHO21"/>
      <c r="GHP21"/>
      <c r="GHQ21"/>
      <c r="GHR21"/>
      <c r="GHS21"/>
      <c r="GHT21"/>
      <c r="GHU21"/>
      <c r="GHV21"/>
      <c r="GHW21"/>
      <c r="GHX21"/>
      <c r="GHY21"/>
      <c r="GHZ21"/>
      <c r="GIA21"/>
      <c r="GIB21"/>
      <c r="GIC21"/>
      <c r="GID21"/>
      <c r="GIE21"/>
      <c r="GIF21"/>
      <c r="GIG21"/>
      <c r="GIH21"/>
      <c r="GII21"/>
      <c r="GIJ21"/>
      <c r="GIK21"/>
      <c r="GIL21"/>
      <c r="GIM21"/>
      <c r="GIN21"/>
      <c r="GIO21"/>
      <c r="GIP21"/>
      <c r="GIQ21"/>
      <c r="GIR21"/>
      <c r="GIS21"/>
      <c r="GIT21"/>
      <c r="GIU21"/>
      <c r="GIV21"/>
      <c r="GIW21"/>
      <c r="GIX21"/>
      <c r="GIY21"/>
      <c r="GIZ21"/>
      <c r="GJA21"/>
      <c r="GJB21"/>
      <c r="GJC21"/>
      <c r="GJD21"/>
      <c r="GJE21"/>
      <c r="GJF21"/>
      <c r="GJG21"/>
      <c r="GJH21"/>
      <c r="GJI21"/>
      <c r="GJJ21"/>
      <c r="GJK21"/>
      <c r="GJL21"/>
      <c r="GJM21"/>
      <c r="GJN21"/>
      <c r="GJO21"/>
      <c r="GJP21"/>
      <c r="GJQ21"/>
      <c r="GJR21"/>
      <c r="GJS21"/>
      <c r="GJT21"/>
      <c r="GJU21"/>
      <c r="GJV21"/>
      <c r="GJW21"/>
      <c r="GJX21"/>
      <c r="GJY21"/>
      <c r="GJZ21"/>
      <c r="GKA21"/>
      <c r="GKB21"/>
      <c r="GKC21"/>
      <c r="GKD21"/>
      <c r="GKE21"/>
      <c r="GKF21"/>
      <c r="GKG21"/>
      <c r="GKH21"/>
      <c r="GKI21"/>
      <c r="GKJ21"/>
      <c r="GKK21"/>
      <c r="GKL21"/>
      <c r="GKM21"/>
      <c r="GKN21"/>
      <c r="GKO21"/>
      <c r="GKP21"/>
      <c r="GKQ21"/>
      <c r="GKR21"/>
      <c r="GKS21"/>
      <c r="GKT21"/>
      <c r="GKU21"/>
      <c r="GKV21"/>
      <c r="GKW21"/>
      <c r="GKX21"/>
      <c r="GKY21"/>
      <c r="GKZ21"/>
      <c r="GLA21"/>
      <c r="GLB21"/>
      <c r="GLC21"/>
      <c r="GLD21"/>
      <c r="GLE21"/>
      <c r="GLF21"/>
      <c r="GLG21"/>
      <c r="GLH21"/>
      <c r="GLI21"/>
      <c r="GLJ21"/>
      <c r="GLK21"/>
      <c r="GLL21"/>
      <c r="GLM21"/>
      <c r="GLN21"/>
      <c r="GLO21"/>
      <c r="GLP21"/>
      <c r="GLQ21"/>
      <c r="GLR21"/>
      <c r="GLS21"/>
      <c r="GLT21"/>
      <c r="GLU21"/>
      <c r="GLV21"/>
      <c r="GLW21"/>
      <c r="GLX21"/>
      <c r="GLY21"/>
      <c r="GLZ21"/>
      <c r="GMA21"/>
      <c r="GMB21"/>
      <c r="GMC21"/>
      <c r="GMD21"/>
      <c r="GME21"/>
      <c r="GMF21"/>
      <c r="GMG21"/>
      <c r="GMH21"/>
      <c r="GMI21"/>
      <c r="GMJ21"/>
      <c r="GMK21"/>
      <c r="GML21"/>
      <c r="GMM21"/>
      <c r="GMN21"/>
      <c r="GMO21"/>
      <c r="GMP21"/>
      <c r="GMQ21"/>
      <c r="GMR21"/>
      <c r="GMS21"/>
      <c r="GMT21"/>
      <c r="GMU21"/>
      <c r="GMV21"/>
      <c r="GMW21"/>
      <c r="GMX21"/>
      <c r="GMY21"/>
      <c r="GMZ21"/>
      <c r="GNA21"/>
      <c r="GNB21"/>
      <c r="GNC21"/>
      <c r="GND21"/>
      <c r="GNE21"/>
      <c r="GNF21"/>
      <c r="GNG21"/>
      <c r="GNH21"/>
      <c r="GNI21"/>
      <c r="GNJ21"/>
      <c r="GNK21"/>
      <c r="GNL21"/>
      <c r="GNM21"/>
      <c r="GNN21"/>
      <c r="GNO21"/>
      <c r="GNP21"/>
      <c r="GNQ21"/>
      <c r="GNR21"/>
      <c r="GNS21"/>
      <c r="GNT21"/>
      <c r="GNU21"/>
      <c r="GNV21"/>
      <c r="GNW21"/>
      <c r="GNX21"/>
      <c r="GNY21"/>
      <c r="GNZ21"/>
      <c r="GOA21"/>
      <c r="GOB21"/>
      <c r="GOC21"/>
      <c r="GOD21"/>
      <c r="GOE21"/>
      <c r="GOF21"/>
      <c r="GOG21"/>
      <c r="GOH21"/>
      <c r="GOI21"/>
      <c r="GOJ21"/>
      <c r="GOK21"/>
      <c r="GOL21"/>
      <c r="GOM21"/>
      <c r="GON21"/>
      <c r="GOO21"/>
      <c r="GOP21"/>
      <c r="GOQ21"/>
      <c r="GOR21"/>
      <c r="GOS21"/>
      <c r="GOT21"/>
      <c r="GOU21"/>
      <c r="GOV21"/>
      <c r="GOW21"/>
      <c r="GOX21"/>
      <c r="GOY21"/>
      <c r="GOZ21"/>
      <c r="GPA21"/>
      <c r="GPB21"/>
      <c r="GPC21"/>
      <c r="GPD21"/>
      <c r="GPE21"/>
      <c r="GPF21"/>
      <c r="GPG21"/>
      <c r="GPH21"/>
      <c r="GPI21"/>
      <c r="GPJ21"/>
      <c r="GPK21"/>
      <c r="GPL21"/>
      <c r="GPM21"/>
      <c r="GPN21"/>
      <c r="GPO21"/>
      <c r="GPP21"/>
      <c r="GPQ21"/>
      <c r="GPR21"/>
      <c r="GPS21"/>
      <c r="GPT21"/>
      <c r="GPU21"/>
      <c r="GPV21"/>
      <c r="GPW21"/>
      <c r="GPX21"/>
      <c r="GPY21"/>
      <c r="GPZ21"/>
      <c r="GQA21"/>
      <c r="GQB21"/>
      <c r="GQC21"/>
      <c r="GQD21"/>
      <c r="GQE21"/>
      <c r="GQF21"/>
      <c r="GQG21"/>
      <c r="GQH21"/>
      <c r="GQI21"/>
      <c r="GQJ21"/>
      <c r="GQK21"/>
      <c r="GQL21"/>
      <c r="GQM21"/>
      <c r="GQN21"/>
      <c r="GQO21"/>
      <c r="GQP21"/>
      <c r="GQQ21"/>
      <c r="GQR21"/>
      <c r="GQS21"/>
      <c r="GQT21"/>
      <c r="GQU21"/>
      <c r="GQV21"/>
      <c r="GQW21"/>
      <c r="GQX21"/>
      <c r="GQY21"/>
      <c r="GQZ21"/>
      <c r="GRA21"/>
      <c r="GRB21"/>
      <c r="GRC21"/>
      <c r="GRD21"/>
      <c r="GRE21"/>
      <c r="GRF21"/>
      <c r="GRG21"/>
      <c r="GRH21"/>
      <c r="GRI21"/>
      <c r="GRJ21"/>
      <c r="GRK21"/>
      <c r="GRL21"/>
      <c r="GRM21"/>
      <c r="GRN21"/>
      <c r="GRO21"/>
      <c r="GRP21"/>
      <c r="GRQ21"/>
      <c r="GRR21"/>
      <c r="GRS21"/>
      <c r="GRT21"/>
      <c r="GRU21"/>
      <c r="GRV21"/>
      <c r="GRW21"/>
      <c r="GRX21"/>
      <c r="GRY21"/>
      <c r="GRZ21"/>
      <c r="GSA21"/>
      <c r="GSB21"/>
      <c r="GSC21"/>
      <c r="GSD21"/>
      <c r="GSE21"/>
      <c r="GSF21"/>
      <c r="GSG21"/>
      <c r="GSH21"/>
      <c r="GSI21"/>
      <c r="GSJ21"/>
      <c r="GSK21"/>
      <c r="GSL21"/>
      <c r="GSM21"/>
      <c r="GSN21"/>
      <c r="GSO21"/>
      <c r="GSP21"/>
      <c r="GSQ21"/>
      <c r="GSR21"/>
      <c r="GSS21"/>
      <c r="GST21"/>
      <c r="GSU21"/>
      <c r="GSV21"/>
      <c r="GSW21"/>
      <c r="GSX21"/>
      <c r="GSY21"/>
      <c r="GSZ21"/>
      <c r="GTA21"/>
      <c r="GTB21"/>
      <c r="GTC21"/>
      <c r="GTD21"/>
      <c r="GTE21"/>
      <c r="GTF21"/>
      <c r="GTG21"/>
      <c r="GTH21"/>
      <c r="GTI21"/>
      <c r="GTJ21"/>
      <c r="GTK21"/>
      <c r="GTL21"/>
      <c r="GTM21"/>
      <c r="GTN21"/>
      <c r="GTO21"/>
      <c r="GTP21"/>
      <c r="GTQ21"/>
      <c r="GTR21"/>
      <c r="GTS21"/>
      <c r="GTT21"/>
      <c r="GTU21"/>
      <c r="GTV21"/>
      <c r="GTW21"/>
      <c r="GTX21"/>
      <c r="GTY21"/>
      <c r="GTZ21"/>
      <c r="GUA21"/>
      <c r="GUB21"/>
      <c r="GUC21"/>
      <c r="GUD21"/>
      <c r="GUE21"/>
      <c r="GUF21"/>
      <c r="GUG21"/>
      <c r="GUH21"/>
      <c r="GUI21"/>
      <c r="GUJ21"/>
      <c r="GUK21"/>
      <c r="GUL21"/>
      <c r="GUM21"/>
      <c r="GUN21"/>
      <c r="GUO21"/>
      <c r="GUP21"/>
      <c r="GUQ21"/>
      <c r="GUR21"/>
      <c r="GUS21"/>
      <c r="GUT21"/>
      <c r="GUU21"/>
      <c r="GUV21"/>
      <c r="GUW21"/>
      <c r="GUX21"/>
      <c r="GUY21"/>
      <c r="GUZ21"/>
      <c r="GVA21"/>
      <c r="GVB21"/>
      <c r="GVC21"/>
      <c r="GVD21"/>
      <c r="GVE21"/>
      <c r="GVF21"/>
      <c r="GVG21"/>
      <c r="GVH21"/>
      <c r="GVI21"/>
      <c r="GVJ21"/>
      <c r="GVK21"/>
      <c r="GVL21"/>
      <c r="GVM21"/>
      <c r="GVN21"/>
      <c r="GVO21"/>
      <c r="GVP21"/>
      <c r="GVQ21"/>
      <c r="GVR21"/>
      <c r="GVS21"/>
      <c r="GVT21"/>
      <c r="GVU21"/>
      <c r="GVV21"/>
      <c r="GVW21"/>
      <c r="GVX21"/>
      <c r="GVY21"/>
      <c r="GVZ21"/>
      <c r="GWA21"/>
      <c r="GWB21"/>
      <c r="GWC21"/>
      <c r="GWD21"/>
      <c r="GWE21"/>
      <c r="GWF21"/>
      <c r="GWG21"/>
      <c r="GWH21"/>
      <c r="GWI21"/>
      <c r="GWJ21"/>
      <c r="GWK21"/>
      <c r="GWL21"/>
      <c r="GWM21"/>
      <c r="GWN21"/>
      <c r="GWO21"/>
      <c r="GWP21"/>
      <c r="GWQ21"/>
      <c r="GWR21"/>
      <c r="GWS21"/>
      <c r="GWT21"/>
      <c r="GWU21"/>
      <c r="GWV21"/>
      <c r="GWW21"/>
      <c r="GWX21"/>
      <c r="GWY21"/>
      <c r="GWZ21"/>
      <c r="GXA21"/>
      <c r="GXB21"/>
      <c r="GXC21"/>
      <c r="GXD21"/>
      <c r="GXE21"/>
      <c r="GXF21"/>
      <c r="GXG21"/>
      <c r="GXH21"/>
      <c r="GXI21"/>
      <c r="GXJ21"/>
      <c r="GXK21"/>
      <c r="GXL21"/>
      <c r="GXM21"/>
      <c r="GXN21"/>
      <c r="GXO21"/>
      <c r="GXP21"/>
      <c r="GXQ21"/>
      <c r="GXR21"/>
      <c r="GXS21"/>
      <c r="GXT21"/>
      <c r="GXU21"/>
      <c r="GXV21"/>
      <c r="GXW21"/>
      <c r="GXX21"/>
      <c r="GXY21"/>
      <c r="GXZ21"/>
      <c r="GYA21"/>
      <c r="GYB21"/>
      <c r="GYC21"/>
      <c r="GYD21"/>
      <c r="GYE21"/>
      <c r="GYF21"/>
      <c r="GYG21"/>
      <c r="GYH21"/>
      <c r="GYI21"/>
      <c r="GYJ21"/>
      <c r="GYK21"/>
      <c r="GYL21"/>
      <c r="GYM21"/>
      <c r="GYN21"/>
      <c r="GYO21"/>
      <c r="GYP21"/>
      <c r="GYQ21"/>
      <c r="GYR21"/>
      <c r="GYS21"/>
      <c r="GYT21"/>
      <c r="GYU21"/>
      <c r="GYV21"/>
      <c r="GYW21"/>
      <c r="GYX21"/>
      <c r="GYY21"/>
      <c r="GYZ21"/>
      <c r="GZA21"/>
      <c r="GZB21"/>
      <c r="GZC21"/>
      <c r="GZD21"/>
      <c r="GZE21"/>
      <c r="GZF21"/>
      <c r="GZG21"/>
      <c r="GZH21"/>
      <c r="GZI21"/>
      <c r="GZJ21"/>
      <c r="GZK21"/>
      <c r="GZL21"/>
      <c r="GZM21"/>
      <c r="GZN21"/>
      <c r="GZO21"/>
      <c r="GZP21"/>
      <c r="GZQ21"/>
      <c r="GZR21"/>
      <c r="GZS21"/>
      <c r="GZT21"/>
      <c r="GZU21"/>
      <c r="GZV21"/>
      <c r="GZW21"/>
      <c r="GZX21"/>
      <c r="GZY21"/>
      <c r="GZZ21"/>
      <c r="HAA21"/>
      <c r="HAB21"/>
      <c r="HAC21"/>
      <c r="HAD21"/>
      <c r="HAE21"/>
      <c r="HAF21"/>
      <c r="HAG21"/>
      <c r="HAH21"/>
      <c r="HAI21"/>
      <c r="HAJ21"/>
      <c r="HAK21"/>
      <c r="HAL21"/>
      <c r="HAM21"/>
      <c r="HAN21"/>
      <c r="HAO21"/>
      <c r="HAP21"/>
      <c r="HAQ21"/>
      <c r="HAR21"/>
      <c r="HAS21"/>
      <c r="HAT21"/>
      <c r="HAU21"/>
      <c r="HAV21"/>
      <c r="HAW21"/>
      <c r="HAX21"/>
      <c r="HAY21"/>
      <c r="HAZ21"/>
      <c r="HBA21"/>
      <c r="HBB21"/>
      <c r="HBC21"/>
      <c r="HBD21"/>
      <c r="HBE21"/>
      <c r="HBF21"/>
      <c r="HBG21"/>
      <c r="HBH21"/>
      <c r="HBI21"/>
      <c r="HBJ21"/>
      <c r="HBK21"/>
      <c r="HBL21"/>
      <c r="HBM21"/>
      <c r="HBN21"/>
      <c r="HBO21"/>
      <c r="HBP21"/>
      <c r="HBQ21"/>
      <c r="HBR21"/>
      <c r="HBS21"/>
      <c r="HBT21"/>
      <c r="HBU21"/>
      <c r="HBV21"/>
      <c r="HBW21"/>
      <c r="HBX21"/>
      <c r="HBY21"/>
      <c r="HBZ21"/>
      <c r="HCA21"/>
      <c r="HCB21"/>
      <c r="HCC21"/>
      <c r="HCD21"/>
      <c r="HCE21"/>
      <c r="HCF21"/>
      <c r="HCG21"/>
      <c r="HCH21"/>
      <c r="HCI21"/>
      <c r="HCJ21"/>
      <c r="HCK21"/>
      <c r="HCL21"/>
      <c r="HCM21"/>
      <c r="HCN21"/>
      <c r="HCO21"/>
      <c r="HCP21"/>
      <c r="HCQ21"/>
      <c r="HCR21"/>
      <c r="HCS21"/>
      <c r="HCT21"/>
      <c r="HCU21"/>
      <c r="HCV21"/>
      <c r="HCW21"/>
      <c r="HCX21"/>
      <c r="HCY21"/>
      <c r="HCZ21"/>
      <c r="HDA21"/>
      <c r="HDB21"/>
      <c r="HDC21"/>
      <c r="HDD21"/>
      <c r="HDE21"/>
      <c r="HDF21"/>
      <c r="HDG21"/>
      <c r="HDH21"/>
      <c r="HDI21"/>
      <c r="HDJ21"/>
      <c r="HDK21"/>
      <c r="HDL21"/>
      <c r="HDM21"/>
      <c r="HDN21"/>
      <c r="HDO21"/>
      <c r="HDP21"/>
      <c r="HDQ21"/>
      <c r="HDR21"/>
      <c r="HDS21"/>
      <c r="HDT21"/>
      <c r="HDU21"/>
      <c r="HDV21"/>
      <c r="HDW21"/>
      <c r="HDX21"/>
      <c r="HDY21"/>
      <c r="HDZ21"/>
      <c r="HEA21"/>
      <c r="HEB21"/>
      <c r="HEC21"/>
      <c r="HED21"/>
      <c r="HEE21"/>
      <c r="HEF21"/>
      <c r="HEG21"/>
      <c r="HEH21"/>
      <c r="HEI21"/>
      <c r="HEJ21"/>
      <c r="HEK21"/>
      <c r="HEL21"/>
      <c r="HEM21"/>
      <c r="HEN21"/>
      <c r="HEO21"/>
      <c r="HEP21"/>
      <c r="HEQ21"/>
      <c r="HER21"/>
      <c r="HES21"/>
      <c r="HET21"/>
      <c r="HEU21"/>
      <c r="HEV21"/>
      <c r="HEW21"/>
      <c r="HEX21"/>
      <c r="HEY21"/>
      <c r="HEZ21"/>
      <c r="HFA21"/>
      <c r="HFB21"/>
      <c r="HFC21"/>
      <c r="HFD21"/>
      <c r="HFE21"/>
      <c r="HFF21"/>
      <c r="HFG21"/>
      <c r="HFH21"/>
      <c r="HFI21"/>
      <c r="HFJ21"/>
      <c r="HFK21"/>
      <c r="HFL21"/>
      <c r="HFM21"/>
      <c r="HFN21"/>
      <c r="HFO21"/>
      <c r="HFP21"/>
      <c r="HFQ21"/>
      <c r="HFR21"/>
      <c r="HFS21"/>
      <c r="HFT21"/>
      <c r="HFU21"/>
      <c r="HFV21"/>
      <c r="HFW21"/>
      <c r="HFX21"/>
      <c r="HFY21"/>
      <c r="HFZ21"/>
      <c r="HGA21"/>
      <c r="HGB21"/>
      <c r="HGC21"/>
      <c r="HGD21"/>
      <c r="HGE21"/>
      <c r="HGF21"/>
      <c r="HGG21"/>
      <c r="HGH21"/>
      <c r="HGI21"/>
      <c r="HGJ21"/>
      <c r="HGK21"/>
      <c r="HGL21"/>
      <c r="HGM21"/>
      <c r="HGN21"/>
      <c r="HGO21"/>
      <c r="HGP21"/>
      <c r="HGQ21"/>
      <c r="HGR21"/>
      <c r="HGS21"/>
      <c r="HGT21"/>
      <c r="HGU21"/>
      <c r="HGV21"/>
      <c r="HGW21"/>
      <c r="HGX21"/>
      <c r="HGY21"/>
      <c r="HGZ21"/>
      <c r="HHA21"/>
      <c r="HHB21"/>
      <c r="HHC21"/>
      <c r="HHD21"/>
      <c r="HHE21"/>
      <c r="HHF21"/>
      <c r="HHG21"/>
      <c r="HHH21"/>
      <c r="HHI21"/>
      <c r="HHJ21"/>
      <c r="HHK21"/>
      <c r="HHL21"/>
      <c r="HHM21"/>
      <c r="HHN21"/>
      <c r="HHO21"/>
      <c r="HHP21"/>
      <c r="HHQ21"/>
      <c r="HHR21"/>
      <c r="HHS21"/>
      <c r="HHT21"/>
      <c r="HHU21"/>
      <c r="HHV21"/>
      <c r="HHW21"/>
      <c r="HHX21"/>
      <c r="HHY21"/>
      <c r="HHZ21"/>
      <c r="HIA21"/>
      <c r="HIB21"/>
      <c r="HIC21"/>
      <c r="HID21"/>
      <c r="HIE21"/>
      <c r="HIF21"/>
      <c r="HIG21"/>
      <c r="HIH21"/>
      <c r="HII21"/>
      <c r="HIJ21"/>
      <c r="HIK21"/>
      <c r="HIL21"/>
      <c r="HIM21"/>
      <c r="HIN21"/>
      <c r="HIO21"/>
      <c r="HIP21"/>
      <c r="HIQ21"/>
      <c r="HIR21"/>
      <c r="HIS21"/>
      <c r="HIT21"/>
      <c r="HIU21"/>
      <c r="HIV21"/>
      <c r="HIW21"/>
      <c r="HIX21"/>
      <c r="HIY21"/>
      <c r="HIZ21"/>
      <c r="HJA21"/>
      <c r="HJB21"/>
      <c r="HJC21"/>
      <c r="HJD21"/>
      <c r="HJE21"/>
      <c r="HJF21"/>
      <c r="HJG21"/>
      <c r="HJH21"/>
      <c r="HJI21"/>
      <c r="HJJ21"/>
      <c r="HJK21"/>
      <c r="HJL21"/>
      <c r="HJM21"/>
      <c r="HJN21"/>
      <c r="HJO21"/>
      <c r="HJP21"/>
      <c r="HJQ21"/>
      <c r="HJR21"/>
      <c r="HJS21"/>
      <c r="HJT21"/>
      <c r="HJU21"/>
      <c r="HJV21"/>
      <c r="HJW21"/>
      <c r="HJX21"/>
      <c r="HJY21"/>
      <c r="HJZ21"/>
      <c r="HKA21"/>
      <c r="HKB21"/>
      <c r="HKC21"/>
      <c r="HKD21"/>
      <c r="HKE21"/>
      <c r="HKF21"/>
      <c r="HKG21"/>
      <c r="HKH21"/>
      <c r="HKI21"/>
      <c r="HKJ21"/>
      <c r="HKK21"/>
      <c r="HKL21"/>
      <c r="HKM21"/>
      <c r="HKN21"/>
      <c r="HKO21"/>
      <c r="HKP21"/>
      <c r="HKQ21"/>
      <c r="HKR21"/>
      <c r="HKS21"/>
      <c r="HKT21"/>
      <c r="HKU21"/>
      <c r="HKV21"/>
      <c r="HKW21"/>
      <c r="HKX21"/>
      <c r="HKY21"/>
      <c r="HKZ21"/>
      <c r="HLA21"/>
      <c r="HLB21"/>
      <c r="HLC21"/>
      <c r="HLD21"/>
      <c r="HLE21"/>
      <c r="HLF21"/>
      <c r="HLG21"/>
      <c r="HLH21"/>
      <c r="HLI21"/>
      <c r="HLJ21"/>
      <c r="HLK21"/>
      <c r="HLL21"/>
      <c r="HLM21"/>
      <c r="HLN21"/>
      <c r="HLO21"/>
      <c r="HLP21"/>
      <c r="HLQ21"/>
      <c r="HLR21"/>
      <c r="HLS21"/>
      <c r="HLT21"/>
      <c r="HLU21"/>
      <c r="HLV21"/>
      <c r="HLW21"/>
      <c r="HLX21"/>
      <c r="HLY21"/>
      <c r="HLZ21"/>
      <c r="HMA21"/>
      <c r="HMB21"/>
      <c r="HMC21"/>
      <c r="HMD21"/>
      <c r="HME21"/>
      <c r="HMF21"/>
      <c r="HMG21"/>
      <c r="HMH21"/>
      <c r="HMI21"/>
      <c r="HMJ21"/>
      <c r="HMK21"/>
      <c r="HML21"/>
      <c r="HMM21"/>
      <c r="HMN21"/>
      <c r="HMO21"/>
      <c r="HMP21"/>
      <c r="HMQ21"/>
      <c r="HMR21"/>
      <c r="HMS21"/>
      <c r="HMT21"/>
      <c r="HMU21"/>
      <c r="HMV21"/>
      <c r="HMW21"/>
      <c r="HMX21"/>
      <c r="HMY21"/>
      <c r="HMZ21"/>
      <c r="HNA21"/>
      <c r="HNB21"/>
      <c r="HNC21"/>
      <c r="HND21"/>
      <c r="HNE21"/>
      <c r="HNF21"/>
      <c r="HNG21"/>
      <c r="HNH21"/>
      <c r="HNI21"/>
      <c r="HNJ21"/>
      <c r="HNK21"/>
      <c r="HNL21"/>
      <c r="HNM21"/>
      <c r="HNN21"/>
      <c r="HNO21"/>
      <c r="HNP21"/>
      <c r="HNQ21"/>
      <c r="HNR21"/>
      <c r="HNS21"/>
      <c r="HNT21"/>
      <c r="HNU21"/>
      <c r="HNV21"/>
      <c r="HNW21"/>
      <c r="HNX21"/>
      <c r="HNY21"/>
      <c r="HNZ21"/>
      <c r="HOA21"/>
      <c r="HOB21"/>
      <c r="HOC21"/>
      <c r="HOD21"/>
      <c r="HOE21"/>
      <c r="HOF21"/>
      <c r="HOG21"/>
      <c r="HOH21"/>
      <c r="HOI21"/>
      <c r="HOJ21"/>
      <c r="HOK21"/>
      <c r="HOL21"/>
      <c r="HOM21"/>
      <c r="HON21"/>
      <c r="HOO21"/>
      <c r="HOP21"/>
      <c r="HOQ21"/>
      <c r="HOR21"/>
      <c r="HOS21"/>
      <c r="HOT21"/>
      <c r="HOU21"/>
      <c r="HOV21"/>
      <c r="HOW21"/>
      <c r="HOX21"/>
      <c r="HOY21"/>
      <c r="HOZ21"/>
      <c r="HPA21"/>
      <c r="HPB21"/>
      <c r="HPC21"/>
      <c r="HPD21"/>
      <c r="HPE21"/>
      <c r="HPF21"/>
      <c r="HPG21"/>
      <c r="HPH21"/>
      <c r="HPI21"/>
      <c r="HPJ21"/>
      <c r="HPK21"/>
      <c r="HPL21"/>
      <c r="HPM21"/>
      <c r="HPN21"/>
      <c r="HPO21"/>
      <c r="HPP21"/>
      <c r="HPQ21"/>
      <c r="HPR21"/>
      <c r="HPS21"/>
      <c r="HPT21"/>
      <c r="HPU21"/>
      <c r="HPV21"/>
      <c r="HPW21"/>
      <c r="HPX21"/>
      <c r="HPY21"/>
      <c r="HPZ21"/>
      <c r="HQA21"/>
      <c r="HQB21"/>
      <c r="HQC21"/>
      <c r="HQD21"/>
      <c r="HQE21"/>
      <c r="HQF21"/>
      <c r="HQG21"/>
      <c r="HQH21"/>
      <c r="HQI21"/>
      <c r="HQJ21"/>
      <c r="HQK21"/>
      <c r="HQL21"/>
      <c r="HQM21"/>
      <c r="HQN21"/>
      <c r="HQO21"/>
      <c r="HQP21"/>
      <c r="HQQ21"/>
      <c r="HQR21"/>
      <c r="HQS21"/>
      <c r="HQT21"/>
      <c r="HQU21"/>
      <c r="HQV21"/>
      <c r="HQW21"/>
      <c r="HQX21"/>
      <c r="HQY21"/>
      <c r="HQZ21"/>
      <c r="HRA21"/>
      <c r="HRB21"/>
      <c r="HRC21"/>
      <c r="HRD21"/>
      <c r="HRE21"/>
      <c r="HRF21"/>
      <c r="HRG21"/>
      <c r="HRH21"/>
      <c r="HRI21"/>
      <c r="HRJ21"/>
      <c r="HRK21"/>
      <c r="HRL21"/>
      <c r="HRM21"/>
      <c r="HRN21"/>
      <c r="HRO21"/>
      <c r="HRP21"/>
      <c r="HRQ21"/>
      <c r="HRR21"/>
      <c r="HRS21"/>
      <c r="HRT21"/>
      <c r="HRU21"/>
      <c r="HRV21"/>
      <c r="HRW21"/>
      <c r="HRX21"/>
      <c r="HRY21"/>
      <c r="HRZ21"/>
      <c r="HSA21"/>
      <c r="HSB21"/>
      <c r="HSC21"/>
      <c r="HSD21"/>
      <c r="HSE21"/>
      <c r="HSF21"/>
      <c r="HSG21"/>
      <c r="HSH21"/>
      <c r="HSI21"/>
      <c r="HSJ21"/>
      <c r="HSK21"/>
      <c r="HSL21"/>
      <c r="HSM21"/>
      <c r="HSN21"/>
      <c r="HSO21"/>
      <c r="HSP21"/>
      <c r="HSQ21"/>
      <c r="HSR21"/>
      <c r="HSS21"/>
      <c r="HST21"/>
      <c r="HSU21"/>
      <c r="HSV21"/>
      <c r="HSW21"/>
      <c r="HSX21"/>
      <c r="HSY21"/>
      <c r="HSZ21"/>
      <c r="HTA21"/>
      <c r="HTB21"/>
      <c r="HTC21"/>
      <c r="HTD21"/>
      <c r="HTE21"/>
      <c r="HTF21"/>
      <c r="HTG21"/>
      <c r="HTH21"/>
      <c r="HTI21"/>
      <c r="HTJ21"/>
      <c r="HTK21"/>
      <c r="HTL21"/>
      <c r="HTM21"/>
      <c r="HTN21"/>
      <c r="HTO21"/>
      <c r="HTP21"/>
      <c r="HTQ21"/>
      <c r="HTR21"/>
      <c r="HTS21"/>
      <c r="HTT21"/>
      <c r="HTU21"/>
      <c r="HTV21"/>
      <c r="HTW21"/>
      <c r="HTX21"/>
      <c r="HTY21"/>
      <c r="HTZ21"/>
      <c r="HUA21"/>
      <c r="HUB21"/>
      <c r="HUC21"/>
      <c r="HUD21"/>
      <c r="HUE21"/>
      <c r="HUF21"/>
      <c r="HUG21"/>
      <c r="HUH21"/>
      <c r="HUI21"/>
      <c r="HUJ21"/>
      <c r="HUK21"/>
      <c r="HUL21"/>
      <c r="HUM21"/>
      <c r="HUN21"/>
      <c r="HUO21"/>
      <c r="HUP21"/>
      <c r="HUQ21"/>
      <c r="HUR21"/>
      <c r="HUS21"/>
      <c r="HUT21"/>
      <c r="HUU21"/>
      <c r="HUV21"/>
      <c r="HUW21"/>
      <c r="HUX21"/>
      <c r="HUY21"/>
      <c r="HUZ21"/>
      <c r="HVA21"/>
      <c r="HVB21"/>
      <c r="HVC21"/>
      <c r="HVD21"/>
      <c r="HVE21"/>
      <c r="HVF21"/>
      <c r="HVG21"/>
      <c r="HVH21"/>
      <c r="HVI21"/>
      <c r="HVJ21"/>
      <c r="HVK21"/>
      <c r="HVL21"/>
      <c r="HVM21"/>
      <c r="HVN21"/>
      <c r="HVO21"/>
      <c r="HVP21"/>
      <c r="HVQ21"/>
      <c r="HVR21"/>
      <c r="HVS21"/>
      <c r="HVT21"/>
      <c r="HVU21"/>
      <c r="HVV21"/>
      <c r="HVW21"/>
      <c r="HVX21"/>
      <c r="HVY21"/>
      <c r="HVZ21"/>
      <c r="HWA21"/>
      <c r="HWB21"/>
      <c r="HWC21"/>
      <c r="HWD21"/>
      <c r="HWE21"/>
      <c r="HWF21"/>
      <c r="HWG21"/>
      <c r="HWH21"/>
      <c r="HWI21"/>
      <c r="HWJ21"/>
      <c r="HWK21"/>
      <c r="HWL21"/>
      <c r="HWM21"/>
      <c r="HWN21"/>
      <c r="HWO21"/>
      <c r="HWP21"/>
      <c r="HWQ21"/>
      <c r="HWR21"/>
      <c r="HWS21"/>
      <c r="HWT21"/>
      <c r="HWU21"/>
      <c r="HWV21"/>
      <c r="HWW21"/>
      <c r="HWX21"/>
      <c r="HWY21"/>
      <c r="HWZ21"/>
      <c r="HXA21"/>
      <c r="HXB21"/>
      <c r="HXC21"/>
      <c r="HXD21"/>
      <c r="HXE21"/>
      <c r="HXF21"/>
      <c r="HXG21"/>
      <c r="HXH21"/>
      <c r="HXI21"/>
      <c r="HXJ21"/>
      <c r="HXK21"/>
      <c r="HXL21"/>
      <c r="HXM21"/>
      <c r="HXN21"/>
      <c r="HXO21"/>
      <c r="HXP21"/>
      <c r="HXQ21"/>
      <c r="HXR21"/>
      <c r="HXS21"/>
      <c r="HXT21"/>
      <c r="HXU21"/>
      <c r="HXV21"/>
      <c r="HXW21"/>
      <c r="HXX21"/>
      <c r="HXY21"/>
      <c r="HXZ21"/>
      <c r="HYA21"/>
      <c r="HYB21"/>
      <c r="HYC21"/>
      <c r="HYD21"/>
      <c r="HYE21"/>
      <c r="HYF21"/>
      <c r="HYG21"/>
      <c r="HYH21"/>
      <c r="HYI21"/>
      <c r="HYJ21"/>
      <c r="HYK21"/>
      <c r="HYL21"/>
      <c r="HYM21"/>
      <c r="HYN21"/>
      <c r="HYO21"/>
      <c r="HYP21"/>
      <c r="HYQ21"/>
      <c r="HYR21"/>
      <c r="HYS21"/>
      <c r="HYT21"/>
      <c r="HYU21"/>
      <c r="HYV21"/>
      <c r="HYW21"/>
      <c r="HYX21"/>
      <c r="HYY21"/>
      <c r="HYZ21"/>
      <c r="HZA21"/>
      <c r="HZB21"/>
      <c r="HZC21"/>
      <c r="HZD21"/>
      <c r="HZE21"/>
      <c r="HZF21"/>
      <c r="HZG21"/>
      <c r="HZH21"/>
      <c r="HZI21"/>
      <c r="HZJ21"/>
      <c r="HZK21"/>
      <c r="HZL21"/>
      <c r="HZM21"/>
      <c r="HZN21"/>
      <c r="HZO21"/>
      <c r="HZP21"/>
      <c r="HZQ21"/>
      <c r="HZR21"/>
      <c r="HZS21"/>
      <c r="HZT21"/>
      <c r="HZU21"/>
      <c r="HZV21"/>
      <c r="HZW21"/>
      <c r="HZX21"/>
      <c r="HZY21"/>
      <c r="HZZ21"/>
      <c r="IAA21"/>
      <c r="IAB21"/>
      <c r="IAC21"/>
      <c r="IAD21"/>
      <c r="IAE21"/>
      <c r="IAF21"/>
      <c r="IAG21"/>
      <c r="IAH21"/>
      <c r="IAI21"/>
      <c r="IAJ21"/>
      <c r="IAK21"/>
      <c r="IAL21"/>
      <c r="IAM21"/>
      <c r="IAN21"/>
      <c r="IAO21"/>
      <c r="IAP21"/>
      <c r="IAQ21"/>
      <c r="IAR21"/>
      <c r="IAS21"/>
      <c r="IAT21"/>
      <c r="IAU21"/>
      <c r="IAV21"/>
      <c r="IAW21"/>
      <c r="IAX21"/>
      <c r="IAY21"/>
      <c r="IAZ21"/>
      <c r="IBA21"/>
      <c r="IBB21"/>
      <c r="IBC21"/>
      <c r="IBD21"/>
      <c r="IBE21"/>
      <c r="IBF21"/>
      <c r="IBG21"/>
      <c r="IBH21"/>
      <c r="IBI21"/>
      <c r="IBJ21"/>
      <c r="IBK21"/>
      <c r="IBL21"/>
      <c r="IBM21"/>
      <c r="IBN21"/>
      <c r="IBO21"/>
      <c r="IBP21"/>
      <c r="IBQ21"/>
      <c r="IBR21"/>
      <c r="IBS21"/>
      <c r="IBT21"/>
      <c r="IBU21"/>
      <c r="IBV21"/>
      <c r="IBW21"/>
      <c r="IBX21"/>
      <c r="IBY21"/>
      <c r="IBZ21"/>
      <c r="ICA21"/>
      <c r="ICB21"/>
      <c r="ICC21"/>
      <c r="ICD21"/>
      <c r="ICE21"/>
      <c r="ICF21"/>
      <c r="ICG21"/>
      <c r="ICH21"/>
      <c r="ICI21"/>
      <c r="ICJ21"/>
      <c r="ICK21"/>
      <c r="ICL21"/>
      <c r="ICM21"/>
      <c r="ICN21"/>
      <c r="ICO21"/>
      <c r="ICP21"/>
      <c r="ICQ21"/>
      <c r="ICR21"/>
      <c r="ICS21"/>
      <c r="ICT21"/>
      <c r="ICU21"/>
      <c r="ICV21"/>
      <c r="ICW21"/>
      <c r="ICX21"/>
      <c r="ICY21"/>
      <c r="ICZ21"/>
      <c r="IDA21"/>
      <c r="IDB21"/>
      <c r="IDC21"/>
      <c r="IDD21"/>
      <c r="IDE21"/>
      <c r="IDF21"/>
      <c r="IDG21"/>
      <c r="IDH21"/>
      <c r="IDI21"/>
      <c r="IDJ21"/>
      <c r="IDK21"/>
      <c r="IDL21"/>
      <c r="IDM21"/>
      <c r="IDN21"/>
      <c r="IDO21"/>
      <c r="IDP21"/>
      <c r="IDQ21"/>
      <c r="IDR21"/>
      <c r="IDS21"/>
      <c r="IDT21"/>
      <c r="IDU21"/>
      <c r="IDV21"/>
      <c r="IDW21"/>
      <c r="IDX21"/>
      <c r="IDY21"/>
      <c r="IDZ21"/>
      <c r="IEA21"/>
      <c r="IEB21"/>
      <c r="IEC21"/>
      <c r="IED21"/>
      <c r="IEE21"/>
      <c r="IEF21"/>
      <c r="IEG21"/>
      <c r="IEH21"/>
      <c r="IEI21"/>
      <c r="IEJ21"/>
      <c r="IEK21"/>
      <c r="IEL21"/>
      <c r="IEM21"/>
      <c r="IEN21"/>
      <c r="IEO21"/>
      <c r="IEP21"/>
      <c r="IEQ21"/>
      <c r="IER21"/>
      <c r="IES21"/>
      <c r="IET21"/>
      <c r="IEU21"/>
      <c r="IEV21"/>
      <c r="IEW21"/>
      <c r="IEX21"/>
      <c r="IEY21"/>
      <c r="IEZ21"/>
      <c r="IFA21"/>
      <c r="IFB21"/>
      <c r="IFC21"/>
      <c r="IFD21"/>
      <c r="IFE21"/>
      <c r="IFF21"/>
      <c r="IFG21"/>
      <c r="IFH21"/>
      <c r="IFI21"/>
      <c r="IFJ21"/>
      <c r="IFK21"/>
      <c r="IFL21"/>
      <c r="IFM21"/>
      <c r="IFN21"/>
      <c r="IFO21"/>
      <c r="IFP21"/>
      <c r="IFQ21"/>
      <c r="IFR21"/>
      <c r="IFS21"/>
      <c r="IFT21"/>
      <c r="IFU21"/>
      <c r="IFV21"/>
      <c r="IFW21"/>
      <c r="IFX21"/>
      <c r="IFY21"/>
      <c r="IFZ21"/>
      <c r="IGA21"/>
      <c r="IGB21"/>
      <c r="IGC21"/>
      <c r="IGD21"/>
      <c r="IGE21"/>
      <c r="IGF21"/>
      <c r="IGG21"/>
      <c r="IGH21"/>
      <c r="IGI21"/>
      <c r="IGJ21"/>
      <c r="IGK21"/>
      <c r="IGL21"/>
      <c r="IGM21"/>
      <c r="IGN21"/>
      <c r="IGO21"/>
      <c r="IGP21"/>
      <c r="IGQ21"/>
      <c r="IGR21"/>
      <c r="IGS21"/>
      <c r="IGT21"/>
      <c r="IGU21"/>
      <c r="IGV21"/>
      <c r="IGW21"/>
      <c r="IGX21"/>
      <c r="IGY21"/>
      <c r="IGZ21"/>
      <c r="IHA21"/>
      <c r="IHB21"/>
      <c r="IHC21"/>
      <c r="IHD21"/>
      <c r="IHE21"/>
      <c r="IHF21"/>
      <c r="IHG21"/>
      <c r="IHH21"/>
      <c r="IHI21"/>
      <c r="IHJ21"/>
      <c r="IHK21"/>
      <c r="IHL21"/>
      <c r="IHM21"/>
      <c r="IHN21"/>
      <c r="IHO21"/>
      <c r="IHP21"/>
      <c r="IHQ21"/>
      <c r="IHR21"/>
      <c r="IHS21"/>
      <c r="IHT21"/>
      <c r="IHU21"/>
      <c r="IHV21"/>
      <c r="IHW21"/>
      <c r="IHX21"/>
      <c r="IHY21"/>
      <c r="IHZ21"/>
      <c r="IIA21"/>
      <c r="IIB21"/>
      <c r="IIC21"/>
      <c r="IID21"/>
      <c r="IIE21"/>
      <c r="IIF21"/>
      <c r="IIG21"/>
      <c r="IIH21"/>
      <c r="III21"/>
      <c r="IIJ21"/>
      <c r="IIK21"/>
      <c r="IIL21"/>
      <c r="IIM21"/>
      <c r="IIN21"/>
      <c r="IIO21"/>
      <c r="IIP21"/>
      <c r="IIQ21"/>
      <c r="IIR21"/>
      <c r="IIS21"/>
      <c r="IIT21"/>
      <c r="IIU21"/>
      <c r="IIV21"/>
      <c r="IIW21"/>
      <c r="IIX21"/>
      <c r="IIY21"/>
      <c r="IIZ21"/>
      <c r="IJA21"/>
      <c r="IJB21"/>
      <c r="IJC21"/>
      <c r="IJD21"/>
      <c r="IJE21"/>
      <c r="IJF21"/>
      <c r="IJG21"/>
      <c r="IJH21"/>
      <c r="IJI21"/>
      <c r="IJJ21"/>
      <c r="IJK21"/>
      <c r="IJL21"/>
      <c r="IJM21"/>
      <c r="IJN21"/>
      <c r="IJO21"/>
      <c r="IJP21"/>
      <c r="IJQ21"/>
      <c r="IJR21"/>
      <c r="IJS21"/>
      <c r="IJT21"/>
      <c r="IJU21"/>
      <c r="IJV21"/>
      <c r="IJW21"/>
      <c r="IJX21"/>
      <c r="IJY21"/>
      <c r="IJZ21"/>
      <c r="IKA21"/>
      <c r="IKB21"/>
      <c r="IKC21"/>
      <c r="IKD21"/>
      <c r="IKE21"/>
      <c r="IKF21"/>
      <c r="IKG21"/>
      <c r="IKH21"/>
      <c r="IKI21"/>
      <c r="IKJ21"/>
      <c r="IKK21"/>
      <c r="IKL21"/>
      <c r="IKM21"/>
      <c r="IKN21"/>
      <c r="IKO21"/>
      <c r="IKP21"/>
      <c r="IKQ21"/>
      <c r="IKR21"/>
      <c r="IKS21"/>
      <c r="IKT21"/>
      <c r="IKU21"/>
      <c r="IKV21"/>
      <c r="IKW21"/>
      <c r="IKX21"/>
      <c r="IKY21"/>
      <c r="IKZ21"/>
      <c r="ILA21"/>
      <c r="ILB21"/>
      <c r="ILC21"/>
      <c r="ILD21"/>
      <c r="ILE21"/>
      <c r="ILF21"/>
      <c r="ILG21"/>
      <c r="ILH21"/>
      <c r="ILI21"/>
      <c r="ILJ21"/>
      <c r="ILK21"/>
      <c r="ILL21"/>
      <c r="ILM21"/>
      <c r="ILN21"/>
      <c r="ILO21"/>
      <c r="ILP21"/>
      <c r="ILQ21"/>
      <c r="ILR21"/>
      <c r="ILS21"/>
      <c r="ILT21"/>
      <c r="ILU21"/>
      <c r="ILV21"/>
      <c r="ILW21"/>
      <c r="ILX21"/>
      <c r="ILY21"/>
      <c r="ILZ21"/>
      <c r="IMA21"/>
      <c r="IMB21"/>
      <c r="IMC21"/>
      <c r="IMD21"/>
      <c r="IME21"/>
      <c r="IMF21"/>
      <c r="IMG21"/>
      <c r="IMH21"/>
      <c r="IMI21"/>
      <c r="IMJ21"/>
      <c r="IMK21"/>
      <c r="IML21"/>
      <c r="IMM21"/>
      <c r="IMN21"/>
      <c r="IMO21"/>
      <c r="IMP21"/>
      <c r="IMQ21"/>
      <c r="IMR21"/>
      <c r="IMS21"/>
      <c r="IMT21"/>
      <c r="IMU21"/>
      <c r="IMV21"/>
      <c r="IMW21"/>
      <c r="IMX21"/>
      <c r="IMY21"/>
      <c r="IMZ21"/>
      <c r="INA21"/>
      <c r="INB21"/>
      <c r="INC21"/>
      <c r="IND21"/>
      <c r="INE21"/>
      <c r="INF21"/>
      <c r="ING21"/>
      <c r="INH21"/>
      <c r="INI21"/>
      <c r="INJ21"/>
      <c r="INK21"/>
      <c r="INL21"/>
      <c r="INM21"/>
      <c r="INN21"/>
      <c r="INO21"/>
      <c r="INP21"/>
      <c r="INQ21"/>
      <c r="INR21"/>
      <c r="INS21"/>
      <c r="INT21"/>
      <c r="INU21"/>
      <c r="INV21"/>
      <c r="INW21"/>
      <c r="INX21"/>
      <c r="INY21"/>
      <c r="INZ21"/>
      <c r="IOA21"/>
      <c r="IOB21"/>
      <c r="IOC21"/>
      <c r="IOD21"/>
      <c r="IOE21"/>
      <c r="IOF21"/>
      <c r="IOG21"/>
      <c r="IOH21"/>
      <c r="IOI21"/>
      <c r="IOJ21"/>
      <c r="IOK21"/>
      <c r="IOL21"/>
      <c r="IOM21"/>
      <c r="ION21"/>
      <c r="IOO21"/>
      <c r="IOP21"/>
      <c r="IOQ21"/>
      <c r="IOR21"/>
      <c r="IOS21"/>
      <c r="IOT21"/>
      <c r="IOU21"/>
      <c r="IOV21"/>
      <c r="IOW21"/>
      <c r="IOX21"/>
      <c r="IOY21"/>
      <c r="IOZ21"/>
      <c r="IPA21"/>
      <c r="IPB21"/>
      <c r="IPC21"/>
      <c r="IPD21"/>
      <c r="IPE21"/>
      <c r="IPF21"/>
      <c r="IPG21"/>
      <c r="IPH21"/>
      <c r="IPI21"/>
      <c r="IPJ21"/>
      <c r="IPK21"/>
      <c r="IPL21"/>
      <c r="IPM21"/>
      <c r="IPN21"/>
      <c r="IPO21"/>
      <c r="IPP21"/>
      <c r="IPQ21"/>
      <c r="IPR21"/>
      <c r="IPS21"/>
      <c r="IPT21"/>
      <c r="IPU21"/>
      <c r="IPV21"/>
      <c r="IPW21"/>
      <c r="IPX21"/>
      <c r="IPY21"/>
      <c r="IPZ21"/>
      <c r="IQA21"/>
      <c r="IQB21"/>
      <c r="IQC21"/>
      <c r="IQD21"/>
      <c r="IQE21"/>
      <c r="IQF21"/>
      <c r="IQG21"/>
      <c r="IQH21"/>
      <c r="IQI21"/>
      <c r="IQJ21"/>
      <c r="IQK21"/>
      <c r="IQL21"/>
      <c r="IQM21"/>
      <c r="IQN21"/>
      <c r="IQO21"/>
      <c r="IQP21"/>
      <c r="IQQ21"/>
      <c r="IQR21"/>
      <c r="IQS21"/>
      <c r="IQT21"/>
      <c r="IQU21"/>
      <c r="IQV21"/>
      <c r="IQW21"/>
      <c r="IQX21"/>
      <c r="IQY21"/>
      <c r="IQZ21"/>
      <c r="IRA21"/>
      <c r="IRB21"/>
      <c r="IRC21"/>
      <c r="IRD21"/>
      <c r="IRE21"/>
      <c r="IRF21"/>
      <c r="IRG21"/>
      <c r="IRH21"/>
      <c r="IRI21"/>
      <c r="IRJ21"/>
      <c r="IRK21"/>
      <c r="IRL21"/>
      <c r="IRM21"/>
      <c r="IRN21"/>
      <c r="IRO21"/>
      <c r="IRP21"/>
      <c r="IRQ21"/>
      <c r="IRR21"/>
      <c r="IRS21"/>
      <c r="IRT21"/>
      <c r="IRU21"/>
      <c r="IRV21"/>
      <c r="IRW21"/>
      <c r="IRX21"/>
      <c r="IRY21"/>
      <c r="IRZ21"/>
      <c r="ISA21"/>
      <c r="ISB21"/>
      <c r="ISC21"/>
      <c r="ISD21"/>
      <c r="ISE21"/>
      <c r="ISF21"/>
      <c r="ISG21"/>
      <c r="ISH21"/>
      <c r="ISI21"/>
      <c r="ISJ21"/>
      <c r="ISK21"/>
      <c r="ISL21"/>
      <c r="ISM21"/>
      <c r="ISN21"/>
      <c r="ISO21"/>
      <c r="ISP21"/>
      <c r="ISQ21"/>
      <c r="ISR21"/>
      <c r="ISS21"/>
      <c r="IST21"/>
      <c r="ISU21"/>
      <c r="ISV21"/>
      <c r="ISW21"/>
      <c r="ISX21"/>
      <c r="ISY21"/>
      <c r="ISZ21"/>
      <c r="ITA21"/>
      <c r="ITB21"/>
      <c r="ITC21"/>
      <c r="ITD21"/>
      <c r="ITE21"/>
      <c r="ITF21"/>
      <c r="ITG21"/>
      <c r="ITH21"/>
      <c r="ITI21"/>
      <c r="ITJ21"/>
      <c r="ITK21"/>
      <c r="ITL21"/>
      <c r="ITM21"/>
      <c r="ITN21"/>
      <c r="ITO21"/>
      <c r="ITP21"/>
      <c r="ITQ21"/>
      <c r="ITR21"/>
      <c r="ITS21"/>
      <c r="ITT21"/>
      <c r="ITU21"/>
      <c r="ITV21"/>
      <c r="ITW21"/>
      <c r="ITX21"/>
      <c r="ITY21"/>
      <c r="ITZ21"/>
      <c r="IUA21"/>
      <c r="IUB21"/>
      <c r="IUC21"/>
      <c r="IUD21"/>
      <c r="IUE21"/>
      <c r="IUF21"/>
      <c r="IUG21"/>
      <c r="IUH21"/>
      <c r="IUI21"/>
      <c r="IUJ21"/>
      <c r="IUK21"/>
      <c r="IUL21"/>
      <c r="IUM21"/>
      <c r="IUN21"/>
      <c r="IUO21"/>
      <c r="IUP21"/>
      <c r="IUQ21"/>
      <c r="IUR21"/>
      <c r="IUS21"/>
      <c r="IUT21"/>
      <c r="IUU21"/>
      <c r="IUV21"/>
      <c r="IUW21"/>
      <c r="IUX21"/>
      <c r="IUY21"/>
      <c r="IUZ21"/>
      <c r="IVA21"/>
      <c r="IVB21"/>
      <c r="IVC21"/>
      <c r="IVD21"/>
      <c r="IVE21"/>
      <c r="IVF21"/>
      <c r="IVG21"/>
      <c r="IVH21"/>
      <c r="IVI21"/>
      <c r="IVJ21"/>
      <c r="IVK21"/>
      <c r="IVL21"/>
      <c r="IVM21"/>
      <c r="IVN21"/>
      <c r="IVO21"/>
      <c r="IVP21"/>
      <c r="IVQ21"/>
      <c r="IVR21"/>
      <c r="IVS21"/>
      <c r="IVT21"/>
      <c r="IVU21"/>
      <c r="IVV21"/>
      <c r="IVW21"/>
      <c r="IVX21"/>
      <c r="IVY21"/>
      <c r="IVZ21"/>
      <c r="IWA21"/>
      <c r="IWB21"/>
      <c r="IWC21"/>
      <c r="IWD21"/>
      <c r="IWE21"/>
      <c r="IWF21"/>
      <c r="IWG21"/>
      <c r="IWH21"/>
      <c r="IWI21"/>
      <c r="IWJ21"/>
      <c r="IWK21"/>
      <c r="IWL21"/>
      <c r="IWM21"/>
      <c r="IWN21"/>
      <c r="IWO21"/>
      <c r="IWP21"/>
      <c r="IWQ21"/>
      <c r="IWR21"/>
      <c r="IWS21"/>
      <c r="IWT21"/>
      <c r="IWU21"/>
      <c r="IWV21"/>
      <c r="IWW21"/>
      <c r="IWX21"/>
      <c r="IWY21"/>
      <c r="IWZ21"/>
      <c r="IXA21"/>
      <c r="IXB21"/>
      <c r="IXC21"/>
      <c r="IXD21"/>
      <c r="IXE21"/>
      <c r="IXF21"/>
      <c r="IXG21"/>
      <c r="IXH21"/>
      <c r="IXI21"/>
      <c r="IXJ21"/>
      <c r="IXK21"/>
      <c r="IXL21"/>
      <c r="IXM21"/>
      <c r="IXN21"/>
      <c r="IXO21"/>
      <c r="IXP21"/>
      <c r="IXQ21"/>
      <c r="IXR21"/>
      <c r="IXS21"/>
      <c r="IXT21"/>
      <c r="IXU21"/>
      <c r="IXV21"/>
      <c r="IXW21"/>
      <c r="IXX21"/>
      <c r="IXY21"/>
      <c r="IXZ21"/>
      <c r="IYA21"/>
      <c r="IYB21"/>
      <c r="IYC21"/>
      <c r="IYD21"/>
      <c r="IYE21"/>
      <c r="IYF21"/>
      <c r="IYG21"/>
      <c r="IYH21"/>
      <c r="IYI21"/>
      <c r="IYJ21"/>
      <c r="IYK21"/>
      <c r="IYL21"/>
      <c r="IYM21"/>
      <c r="IYN21"/>
      <c r="IYO21"/>
      <c r="IYP21"/>
      <c r="IYQ21"/>
      <c r="IYR21"/>
      <c r="IYS21"/>
      <c r="IYT21"/>
      <c r="IYU21"/>
      <c r="IYV21"/>
      <c r="IYW21"/>
      <c r="IYX21"/>
      <c r="IYY21"/>
      <c r="IYZ21"/>
      <c r="IZA21"/>
      <c r="IZB21"/>
      <c r="IZC21"/>
      <c r="IZD21"/>
      <c r="IZE21"/>
      <c r="IZF21"/>
      <c r="IZG21"/>
      <c r="IZH21"/>
      <c r="IZI21"/>
      <c r="IZJ21"/>
      <c r="IZK21"/>
      <c r="IZL21"/>
      <c r="IZM21"/>
      <c r="IZN21"/>
      <c r="IZO21"/>
      <c r="IZP21"/>
      <c r="IZQ21"/>
      <c r="IZR21"/>
      <c r="IZS21"/>
      <c r="IZT21"/>
      <c r="IZU21"/>
      <c r="IZV21"/>
      <c r="IZW21"/>
      <c r="IZX21"/>
      <c r="IZY21"/>
      <c r="IZZ21"/>
      <c r="JAA21"/>
      <c r="JAB21"/>
      <c r="JAC21"/>
      <c r="JAD21"/>
      <c r="JAE21"/>
      <c r="JAF21"/>
      <c r="JAG21"/>
      <c r="JAH21"/>
      <c r="JAI21"/>
      <c r="JAJ21"/>
      <c r="JAK21"/>
      <c r="JAL21"/>
      <c r="JAM21"/>
      <c r="JAN21"/>
      <c r="JAO21"/>
      <c r="JAP21"/>
      <c r="JAQ21"/>
      <c r="JAR21"/>
      <c r="JAS21"/>
      <c r="JAT21"/>
      <c r="JAU21"/>
      <c r="JAV21"/>
      <c r="JAW21"/>
      <c r="JAX21"/>
      <c r="JAY21"/>
      <c r="JAZ21"/>
      <c r="JBA21"/>
      <c r="JBB21"/>
      <c r="JBC21"/>
      <c r="JBD21"/>
      <c r="JBE21"/>
      <c r="JBF21"/>
      <c r="JBG21"/>
      <c r="JBH21"/>
      <c r="JBI21"/>
      <c r="JBJ21"/>
      <c r="JBK21"/>
      <c r="JBL21"/>
      <c r="JBM21"/>
      <c r="JBN21"/>
      <c r="JBO21"/>
      <c r="JBP21"/>
      <c r="JBQ21"/>
      <c r="JBR21"/>
      <c r="JBS21"/>
      <c r="JBT21"/>
      <c r="JBU21"/>
      <c r="JBV21"/>
      <c r="JBW21"/>
      <c r="JBX21"/>
      <c r="JBY21"/>
      <c r="JBZ21"/>
      <c r="JCA21"/>
      <c r="JCB21"/>
      <c r="JCC21"/>
      <c r="JCD21"/>
      <c r="JCE21"/>
      <c r="JCF21"/>
      <c r="JCG21"/>
      <c r="JCH21"/>
      <c r="JCI21"/>
      <c r="JCJ21"/>
      <c r="JCK21"/>
      <c r="JCL21"/>
      <c r="JCM21"/>
      <c r="JCN21"/>
      <c r="JCO21"/>
      <c r="JCP21"/>
      <c r="JCQ21"/>
      <c r="JCR21"/>
      <c r="JCS21"/>
      <c r="JCT21"/>
      <c r="JCU21"/>
      <c r="JCV21"/>
      <c r="JCW21"/>
      <c r="JCX21"/>
      <c r="JCY21"/>
      <c r="JCZ21"/>
      <c r="JDA21"/>
      <c r="JDB21"/>
      <c r="JDC21"/>
      <c r="JDD21"/>
      <c r="JDE21"/>
      <c r="JDF21"/>
      <c r="JDG21"/>
      <c r="JDH21"/>
      <c r="JDI21"/>
      <c r="JDJ21"/>
      <c r="JDK21"/>
      <c r="JDL21"/>
      <c r="JDM21"/>
      <c r="JDN21"/>
      <c r="JDO21"/>
      <c r="JDP21"/>
      <c r="JDQ21"/>
      <c r="JDR21"/>
      <c r="JDS21"/>
      <c r="JDT21"/>
      <c r="JDU21"/>
      <c r="JDV21"/>
      <c r="JDW21"/>
      <c r="JDX21"/>
      <c r="JDY21"/>
      <c r="JDZ21"/>
      <c r="JEA21"/>
      <c r="JEB21"/>
      <c r="JEC21"/>
      <c r="JED21"/>
      <c r="JEE21"/>
      <c r="JEF21"/>
      <c r="JEG21"/>
      <c r="JEH21"/>
      <c r="JEI21"/>
      <c r="JEJ21"/>
      <c r="JEK21"/>
      <c r="JEL21"/>
      <c r="JEM21"/>
      <c r="JEN21"/>
      <c r="JEO21"/>
      <c r="JEP21"/>
      <c r="JEQ21"/>
      <c r="JER21"/>
      <c r="JES21"/>
      <c r="JET21"/>
      <c r="JEU21"/>
      <c r="JEV21"/>
      <c r="JEW21"/>
      <c r="JEX21"/>
      <c r="JEY21"/>
      <c r="JEZ21"/>
      <c r="JFA21"/>
      <c r="JFB21"/>
      <c r="JFC21"/>
      <c r="JFD21"/>
      <c r="JFE21"/>
      <c r="JFF21"/>
      <c r="JFG21"/>
      <c r="JFH21"/>
      <c r="JFI21"/>
      <c r="JFJ21"/>
      <c r="JFK21"/>
      <c r="JFL21"/>
      <c r="JFM21"/>
      <c r="JFN21"/>
      <c r="JFO21"/>
      <c r="JFP21"/>
      <c r="JFQ21"/>
      <c r="JFR21"/>
      <c r="JFS21"/>
      <c r="JFT21"/>
      <c r="JFU21"/>
      <c r="JFV21"/>
      <c r="JFW21"/>
      <c r="JFX21"/>
      <c r="JFY21"/>
      <c r="JFZ21"/>
      <c r="JGA21"/>
      <c r="JGB21"/>
      <c r="JGC21"/>
      <c r="JGD21"/>
      <c r="JGE21"/>
      <c r="JGF21"/>
      <c r="JGG21"/>
      <c r="JGH21"/>
      <c r="JGI21"/>
      <c r="JGJ21"/>
      <c r="JGK21"/>
      <c r="JGL21"/>
      <c r="JGM21"/>
      <c r="JGN21"/>
      <c r="JGO21"/>
      <c r="JGP21"/>
      <c r="JGQ21"/>
      <c r="JGR21"/>
      <c r="JGS21"/>
      <c r="JGT21"/>
      <c r="JGU21"/>
      <c r="JGV21"/>
      <c r="JGW21"/>
      <c r="JGX21"/>
      <c r="JGY21"/>
      <c r="JGZ21"/>
      <c r="JHA21"/>
      <c r="JHB21"/>
      <c r="JHC21"/>
      <c r="JHD21"/>
      <c r="JHE21"/>
      <c r="JHF21"/>
      <c r="JHG21"/>
      <c r="JHH21"/>
      <c r="JHI21"/>
      <c r="JHJ21"/>
      <c r="JHK21"/>
      <c r="JHL21"/>
      <c r="JHM21"/>
      <c r="JHN21"/>
      <c r="JHO21"/>
      <c r="JHP21"/>
      <c r="JHQ21"/>
      <c r="JHR21"/>
      <c r="JHS21"/>
      <c r="JHT21"/>
      <c r="JHU21"/>
      <c r="JHV21"/>
      <c r="JHW21"/>
      <c r="JHX21"/>
      <c r="JHY21"/>
      <c r="JHZ21"/>
      <c r="JIA21"/>
      <c r="JIB21"/>
      <c r="JIC21"/>
      <c r="JID21"/>
      <c r="JIE21"/>
      <c r="JIF21"/>
      <c r="JIG21"/>
      <c r="JIH21"/>
      <c r="JII21"/>
      <c r="JIJ21"/>
      <c r="JIK21"/>
      <c r="JIL21"/>
      <c r="JIM21"/>
      <c r="JIN21"/>
      <c r="JIO21"/>
      <c r="JIP21"/>
      <c r="JIQ21"/>
      <c r="JIR21"/>
      <c r="JIS21"/>
      <c r="JIT21"/>
      <c r="JIU21"/>
      <c r="JIV21"/>
      <c r="JIW21"/>
      <c r="JIX21"/>
      <c r="JIY21"/>
      <c r="JIZ21"/>
      <c r="JJA21"/>
      <c r="JJB21"/>
      <c r="JJC21"/>
      <c r="JJD21"/>
      <c r="JJE21"/>
      <c r="JJF21"/>
      <c r="JJG21"/>
      <c r="JJH21"/>
      <c r="JJI21"/>
      <c r="JJJ21"/>
      <c r="JJK21"/>
      <c r="JJL21"/>
      <c r="JJM21"/>
      <c r="JJN21"/>
      <c r="JJO21"/>
      <c r="JJP21"/>
      <c r="JJQ21"/>
      <c r="JJR21"/>
      <c r="JJS21"/>
      <c r="JJT21"/>
      <c r="JJU21"/>
      <c r="JJV21"/>
      <c r="JJW21"/>
      <c r="JJX21"/>
      <c r="JJY21"/>
      <c r="JJZ21"/>
      <c r="JKA21"/>
      <c r="JKB21"/>
      <c r="JKC21"/>
      <c r="JKD21"/>
      <c r="JKE21"/>
      <c r="JKF21"/>
      <c r="JKG21"/>
      <c r="JKH21"/>
      <c r="JKI21"/>
      <c r="JKJ21"/>
      <c r="JKK21"/>
      <c r="JKL21"/>
      <c r="JKM21"/>
      <c r="JKN21"/>
      <c r="JKO21"/>
      <c r="JKP21"/>
      <c r="JKQ21"/>
      <c r="JKR21"/>
      <c r="JKS21"/>
      <c r="JKT21"/>
      <c r="JKU21"/>
      <c r="JKV21"/>
      <c r="JKW21"/>
      <c r="JKX21"/>
      <c r="JKY21"/>
      <c r="JKZ21"/>
      <c r="JLA21"/>
      <c r="JLB21"/>
      <c r="JLC21"/>
      <c r="JLD21"/>
      <c r="JLE21"/>
      <c r="JLF21"/>
      <c r="JLG21"/>
      <c r="JLH21"/>
      <c r="JLI21"/>
      <c r="JLJ21"/>
      <c r="JLK21"/>
      <c r="JLL21"/>
      <c r="JLM21"/>
      <c r="JLN21"/>
      <c r="JLO21"/>
      <c r="JLP21"/>
      <c r="JLQ21"/>
      <c r="JLR21"/>
      <c r="JLS21"/>
      <c r="JLT21"/>
      <c r="JLU21"/>
      <c r="JLV21"/>
      <c r="JLW21"/>
      <c r="JLX21"/>
      <c r="JLY21"/>
      <c r="JLZ21"/>
      <c r="JMA21"/>
      <c r="JMB21"/>
      <c r="JMC21"/>
      <c r="JMD21"/>
      <c r="JME21"/>
      <c r="JMF21"/>
      <c r="JMG21"/>
      <c r="JMH21"/>
      <c r="JMI21"/>
      <c r="JMJ21"/>
      <c r="JMK21"/>
      <c r="JML21"/>
      <c r="JMM21"/>
      <c r="JMN21"/>
      <c r="JMO21"/>
      <c r="JMP21"/>
      <c r="JMQ21"/>
      <c r="JMR21"/>
      <c r="JMS21"/>
      <c r="JMT21"/>
      <c r="JMU21"/>
      <c r="JMV21"/>
      <c r="JMW21"/>
      <c r="JMX21"/>
      <c r="JMY21"/>
      <c r="JMZ21"/>
      <c r="JNA21"/>
      <c r="JNB21"/>
      <c r="JNC21"/>
      <c r="JND21"/>
      <c r="JNE21"/>
      <c r="JNF21"/>
      <c r="JNG21"/>
      <c r="JNH21"/>
      <c r="JNI21"/>
      <c r="JNJ21"/>
      <c r="JNK21"/>
      <c r="JNL21"/>
      <c r="JNM21"/>
      <c r="JNN21"/>
      <c r="JNO21"/>
      <c r="JNP21"/>
      <c r="JNQ21"/>
      <c r="JNR21"/>
      <c r="JNS21"/>
      <c r="JNT21"/>
      <c r="JNU21"/>
      <c r="JNV21"/>
      <c r="JNW21"/>
      <c r="JNX21"/>
      <c r="JNY21"/>
      <c r="JNZ21"/>
      <c r="JOA21"/>
      <c r="JOB21"/>
      <c r="JOC21"/>
      <c r="JOD21"/>
      <c r="JOE21"/>
      <c r="JOF21"/>
      <c r="JOG21"/>
      <c r="JOH21"/>
      <c r="JOI21"/>
      <c r="JOJ21"/>
      <c r="JOK21"/>
      <c r="JOL21"/>
      <c r="JOM21"/>
      <c r="JON21"/>
      <c r="JOO21"/>
      <c r="JOP21"/>
      <c r="JOQ21"/>
      <c r="JOR21"/>
      <c r="JOS21"/>
      <c r="JOT21"/>
      <c r="JOU21"/>
      <c r="JOV21"/>
      <c r="JOW21"/>
      <c r="JOX21"/>
      <c r="JOY21"/>
      <c r="JOZ21"/>
      <c r="JPA21"/>
      <c r="JPB21"/>
      <c r="JPC21"/>
      <c r="JPD21"/>
      <c r="JPE21"/>
      <c r="JPF21"/>
      <c r="JPG21"/>
      <c r="JPH21"/>
      <c r="JPI21"/>
      <c r="JPJ21"/>
      <c r="JPK21"/>
      <c r="JPL21"/>
      <c r="JPM21"/>
      <c r="JPN21"/>
      <c r="JPO21"/>
      <c r="JPP21"/>
      <c r="JPQ21"/>
      <c r="JPR21"/>
      <c r="JPS21"/>
      <c r="JPT21"/>
      <c r="JPU21"/>
      <c r="JPV21"/>
      <c r="JPW21"/>
      <c r="JPX21"/>
      <c r="JPY21"/>
      <c r="JPZ21"/>
      <c r="JQA21"/>
      <c r="JQB21"/>
      <c r="JQC21"/>
      <c r="JQD21"/>
      <c r="JQE21"/>
      <c r="JQF21"/>
      <c r="JQG21"/>
      <c r="JQH21"/>
      <c r="JQI21"/>
      <c r="JQJ21"/>
      <c r="JQK21"/>
      <c r="JQL21"/>
      <c r="JQM21"/>
      <c r="JQN21"/>
      <c r="JQO21"/>
      <c r="JQP21"/>
      <c r="JQQ21"/>
      <c r="JQR21"/>
      <c r="JQS21"/>
      <c r="JQT21"/>
      <c r="JQU21"/>
      <c r="JQV21"/>
      <c r="JQW21"/>
      <c r="JQX21"/>
      <c r="JQY21"/>
      <c r="JQZ21"/>
      <c r="JRA21"/>
      <c r="JRB21"/>
      <c r="JRC21"/>
      <c r="JRD21"/>
      <c r="JRE21"/>
      <c r="JRF21"/>
      <c r="JRG21"/>
      <c r="JRH21"/>
      <c r="JRI21"/>
      <c r="JRJ21"/>
      <c r="JRK21"/>
      <c r="JRL21"/>
      <c r="JRM21"/>
      <c r="JRN21"/>
      <c r="JRO21"/>
      <c r="JRP21"/>
      <c r="JRQ21"/>
      <c r="JRR21"/>
      <c r="JRS21"/>
      <c r="JRT21"/>
      <c r="JRU21"/>
      <c r="JRV21"/>
      <c r="JRW21"/>
      <c r="JRX21"/>
      <c r="JRY21"/>
      <c r="JRZ21"/>
      <c r="JSA21"/>
      <c r="JSB21"/>
      <c r="JSC21"/>
      <c r="JSD21"/>
      <c r="JSE21"/>
      <c r="JSF21"/>
      <c r="JSG21"/>
      <c r="JSH21"/>
      <c r="JSI21"/>
      <c r="JSJ21"/>
      <c r="JSK21"/>
      <c r="JSL21"/>
      <c r="JSM21"/>
      <c r="JSN21"/>
      <c r="JSO21"/>
      <c r="JSP21"/>
      <c r="JSQ21"/>
      <c r="JSR21"/>
      <c r="JSS21"/>
      <c r="JST21"/>
      <c r="JSU21"/>
      <c r="JSV21"/>
      <c r="JSW21"/>
      <c r="JSX21"/>
      <c r="JSY21"/>
      <c r="JSZ21"/>
      <c r="JTA21"/>
      <c r="JTB21"/>
      <c r="JTC21"/>
      <c r="JTD21"/>
      <c r="JTE21"/>
      <c r="JTF21"/>
      <c r="JTG21"/>
      <c r="JTH21"/>
      <c r="JTI21"/>
      <c r="JTJ21"/>
      <c r="JTK21"/>
      <c r="JTL21"/>
      <c r="JTM21"/>
      <c r="JTN21"/>
      <c r="JTO21"/>
      <c r="JTP21"/>
      <c r="JTQ21"/>
      <c r="JTR21"/>
      <c r="JTS21"/>
      <c r="JTT21"/>
      <c r="JTU21"/>
      <c r="JTV21"/>
      <c r="JTW21"/>
      <c r="JTX21"/>
      <c r="JTY21"/>
      <c r="JTZ21"/>
      <c r="JUA21"/>
      <c r="JUB21"/>
      <c r="JUC21"/>
      <c r="JUD21"/>
      <c r="JUE21"/>
      <c r="JUF21"/>
      <c r="JUG21"/>
      <c r="JUH21"/>
      <c r="JUI21"/>
      <c r="JUJ21"/>
      <c r="JUK21"/>
      <c r="JUL21"/>
      <c r="JUM21"/>
      <c r="JUN21"/>
      <c r="JUO21"/>
      <c r="JUP21"/>
      <c r="JUQ21"/>
      <c r="JUR21"/>
      <c r="JUS21"/>
      <c r="JUT21"/>
      <c r="JUU21"/>
      <c r="JUV21"/>
      <c r="JUW21"/>
      <c r="JUX21"/>
      <c r="JUY21"/>
      <c r="JUZ21"/>
      <c r="JVA21"/>
      <c r="JVB21"/>
      <c r="JVC21"/>
      <c r="JVD21"/>
      <c r="JVE21"/>
      <c r="JVF21"/>
      <c r="JVG21"/>
      <c r="JVH21"/>
      <c r="JVI21"/>
      <c r="JVJ21"/>
      <c r="JVK21"/>
      <c r="JVL21"/>
      <c r="JVM21"/>
      <c r="JVN21"/>
      <c r="JVO21"/>
      <c r="JVP21"/>
      <c r="JVQ21"/>
      <c r="JVR21"/>
      <c r="JVS21"/>
      <c r="JVT21"/>
      <c r="JVU21"/>
      <c r="JVV21"/>
      <c r="JVW21"/>
      <c r="JVX21"/>
      <c r="JVY21"/>
      <c r="JVZ21"/>
      <c r="JWA21"/>
      <c r="JWB21"/>
      <c r="JWC21"/>
      <c r="JWD21"/>
      <c r="JWE21"/>
      <c r="JWF21"/>
      <c r="JWG21"/>
      <c r="JWH21"/>
      <c r="JWI21"/>
      <c r="JWJ21"/>
      <c r="JWK21"/>
      <c r="JWL21"/>
      <c r="JWM21"/>
      <c r="JWN21"/>
      <c r="JWO21"/>
      <c r="JWP21"/>
      <c r="JWQ21"/>
      <c r="JWR21"/>
      <c r="JWS21"/>
      <c r="JWT21"/>
      <c r="JWU21"/>
      <c r="JWV21"/>
      <c r="JWW21"/>
      <c r="JWX21"/>
      <c r="JWY21"/>
      <c r="JWZ21"/>
      <c r="JXA21"/>
      <c r="JXB21"/>
      <c r="JXC21"/>
      <c r="JXD21"/>
      <c r="JXE21"/>
      <c r="JXF21"/>
      <c r="JXG21"/>
      <c r="JXH21"/>
      <c r="JXI21"/>
      <c r="JXJ21"/>
      <c r="JXK21"/>
      <c r="JXL21"/>
      <c r="JXM21"/>
      <c r="JXN21"/>
      <c r="JXO21"/>
      <c r="JXP21"/>
      <c r="JXQ21"/>
      <c r="JXR21"/>
      <c r="JXS21"/>
      <c r="JXT21"/>
      <c r="JXU21"/>
      <c r="JXV21"/>
      <c r="JXW21"/>
      <c r="JXX21"/>
      <c r="JXY21"/>
      <c r="JXZ21"/>
      <c r="JYA21"/>
      <c r="JYB21"/>
      <c r="JYC21"/>
      <c r="JYD21"/>
      <c r="JYE21"/>
      <c r="JYF21"/>
      <c r="JYG21"/>
      <c r="JYH21"/>
      <c r="JYI21"/>
      <c r="JYJ21"/>
      <c r="JYK21"/>
      <c r="JYL21"/>
      <c r="JYM21"/>
      <c r="JYN21"/>
      <c r="JYO21"/>
      <c r="JYP21"/>
      <c r="JYQ21"/>
      <c r="JYR21"/>
      <c r="JYS21"/>
      <c r="JYT21"/>
      <c r="JYU21"/>
      <c r="JYV21"/>
      <c r="JYW21"/>
      <c r="JYX21"/>
      <c r="JYY21"/>
      <c r="JYZ21"/>
      <c r="JZA21"/>
      <c r="JZB21"/>
      <c r="JZC21"/>
      <c r="JZD21"/>
      <c r="JZE21"/>
      <c r="JZF21"/>
      <c r="JZG21"/>
      <c r="JZH21"/>
      <c r="JZI21"/>
      <c r="JZJ21"/>
      <c r="JZK21"/>
      <c r="JZL21"/>
      <c r="JZM21"/>
      <c r="JZN21"/>
      <c r="JZO21"/>
      <c r="JZP21"/>
      <c r="JZQ21"/>
      <c r="JZR21"/>
      <c r="JZS21"/>
      <c r="JZT21"/>
      <c r="JZU21"/>
      <c r="JZV21"/>
      <c r="JZW21"/>
      <c r="JZX21"/>
      <c r="JZY21"/>
      <c r="JZZ21"/>
      <c r="KAA21"/>
      <c r="KAB21"/>
      <c r="KAC21"/>
      <c r="KAD21"/>
      <c r="KAE21"/>
      <c r="KAF21"/>
      <c r="KAG21"/>
      <c r="KAH21"/>
      <c r="KAI21"/>
      <c r="KAJ21"/>
      <c r="KAK21"/>
      <c r="KAL21"/>
      <c r="KAM21"/>
      <c r="KAN21"/>
      <c r="KAO21"/>
      <c r="KAP21"/>
      <c r="KAQ21"/>
      <c r="KAR21"/>
      <c r="KAS21"/>
      <c r="KAT21"/>
      <c r="KAU21"/>
      <c r="KAV21"/>
      <c r="KAW21"/>
      <c r="KAX21"/>
      <c r="KAY21"/>
      <c r="KAZ21"/>
      <c r="KBA21"/>
      <c r="KBB21"/>
      <c r="KBC21"/>
      <c r="KBD21"/>
      <c r="KBE21"/>
      <c r="KBF21"/>
      <c r="KBG21"/>
      <c r="KBH21"/>
      <c r="KBI21"/>
      <c r="KBJ21"/>
      <c r="KBK21"/>
      <c r="KBL21"/>
      <c r="KBM21"/>
      <c r="KBN21"/>
      <c r="KBO21"/>
      <c r="KBP21"/>
      <c r="KBQ21"/>
      <c r="KBR21"/>
      <c r="KBS21"/>
      <c r="KBT21"/>
      <c r="KBU21"/>
      <c r="KBV21"/>
      <c r="KBW21"/>
      <c r="KBX21"/>
      <c r="KBY21"/>
      <c r="KBZ21"/>
      <c r="KCA21"/>
      <c r="KCB21"/>
      <c r="KCC21"/>
      <c r="KCD21"/>
      <c r="KCE21"/>
      <c r="KCF21"/>
      <c r="KCG21"/>
      <c r="KCH21"/>
      <c r="KCI21"/>
      <c r="KCJ21"/>
      <c r="KCK21"/>
      <c r="KCL21"/>
      <c r="KCM21"/>
      <c r="KCN21"/>
      <c r="KCO21"/>
      <c r="KCP21"/>
      <c r="KCQ21"/>
      <c r="KCR21"/>
      <c r="KCS21"/>
      <c r="KCT21"/>
      <c r="KCU21"/>
      <c r="KCV21"/>
      <c r="KCW21"/>
      <c r="KCX21"/>
      <c r="KCY21"/>
      <c r="KCZ21"/>
      <c r="KDA21"/>
      <c r="KDB21"/>
      <c r="KDC21"/>
      <c r="KDD21"/>
      <c r="KDE21"/>
      <c r="KDF21"/>
      <c r="KDG21"/>
      <c r="KDH21"/>
      <c r="KDI21"/>
      <c r="KDJ21"/>
      <c r="KDK21"/>
      <c r="KDL21"/>
      <c r="KDM21"/>
      <c r="KDN21"/>
      <c r="KDO21"/>
      <c r="KDP21"/>
      <c r="KDQ21"/>
      <c r="KDR21"/>
      <c r="KDS21"/>
      <c r="KDT21"/>
      <c r="KDU21"/>
      <c r="KDV21"/>
      <c r="KDW21"/>
      <c r="KDX21"/>
      <c r="KDY21"/>
      <c r="KDZ21"/>
      <c r="KEA21"/>
      <c r="KEB21"/>
      <c r="KEC21"/>
      <c r="KED21"/>
      <c r="KEE21"/>
      <c r="KEF21"/>
      <c r="KEG21"/>
      <c r="KEH21"/>
      <c r="KEI21"/>
      <c r="KEJ21"/>
      <c r="KEK21"/>
      <c r="KEL21"/>
      <c r="KEM21"/>
      <c r="KEN21"/>
      <c r="KEO21"/>
      <c r="KEP21"/>
      <c r="KEQ21"/>
      <c r="KER21"/>
      <c r="KES21"/>
      <c r="KET21"/>
      <c r="KEU21"/>
      <c r="KEV21"/>
      <c r="KEW21"/>
      <c r="KEX21"/>
      <c r="KEY21"/>
      <c r="KEZ21"/>
      <c r="KFA21"/>
      <c r="KFB21"/>
      <c r="KFC21"/>
      <c r="KFD21"/>
      <c r="KFE21"/>
      <c r="KFF21"/>
      <c r="KFG21"/>
      <c r="KFH21"/>
      <c r="KFI21"/>
      <c r="KFJ21"/>
      <c r="KFK21"/>
      <c r="KFL21"/>
      <c r="KFM21"/>
      <c r="KFN21"/>
      <c r="KFO21"/>
      <c r="KFP21"/>
      <c r="KFQ21"/>
      <c r="KFR21"/>
      <c r="KFS21"/>
      <c r="KFT21"/>
      <c r="KFU21"/>
      <c r="KFV21"/>
      <c r="KFW21"/>
      <c r="KFX21"/>
      <c r="KFY21"/>
      <c r="KFZ21"/>
      <c r="KGA21"/>
      <c r="KGB21"/>
      <c r="KGC21"/>
      <c r="KGD21"/>
      <c r="KGE21"/>
      <c r="KGF21"/>
      <c r="KGG21"/>
      <c r="KGH21"/>
      <c r="KGI21"/>
      <c r="KGJ21"/>
      <c r="KGK21"/>
      <c r="KGL21"/>
      <c r="KGM21"/>
      <c r="KGN21"/>
      <c r="KGO21"/>
      <c r="KGP21"/>
      <c r="KGQ21"/>
      <c r="KGR21"/>
      <c r="KGS21"/>
      <c r="KGT21"/>
      <c r="KGU21"/>
      <c r="KGV21"/>
      <c r="KGW21"/>
      <c r="KGX21"/>
      <c r="KGY21"/>
      <c r="KGZ21"/>
      <c r="KHA21"/>
      <c r="KHB21"/>
      <c r="KHC21"/>
      <c r="KHD21"/>
      <c r="KHE21"/>
      <c r="KHF21"/>
      <c r="KHG21"/>
      <c r="KHH21"/>
      <c r="KHI21"/>
      <c r="KHJ21"/>
      <c r="KHK21"/>
      <c r="KHL21"/>
      <c r="KHM21"/>
      <c r="KHN21"/>
      <c r="KHO21"/>
      <c r="KHP21"/>
      <c r="KHQ21"/>
      <c r="KHR21"/>
      <c r="KHS21"/>
      <c r="KHT21"/>
      <c r="KHU21"/>
      <c r="KHV21"/>
      <c r="KHW21"/>
      <c r="KHX21"/>
      <c r="KHY21"/>
      <c r="KHZ21"/>
      <c r="KIA21"/>
      <c r="KIB21"/>
      <c r="KIC21"/>
      <c r="KID21"/>
      <c r="KIE21"/>
      <c r="KIF21"/>
      <c r="KIG21"/>
      <c r="KIH21"/>
      <c r="KII21"/>
      <c r="KIJ21"/>
      <c r="KIK21"/>
      <c r="KIL21"/>
      <c r="KIM21"/>
      <c r="KIN21"/>
      <c r="KIO21"/>
      <c r="KIP21"/>
      <c r="KIQ21"/>
      <c r="KIR21"/>
      <c r="KIS21"/>
      <c r="KIT21"/>
      <c r="KIU21"/>
      <c r="KIV21"/>
      <c r="KIW21"/>
      <c r="KIX21"/>
      <c r="KIY21"/>
      <c r="KIZ21"/>
      <c r="KJA21"/>
      <c r="KJB21"/>
      <c r="KJC21"/>
      <c r="KJD21"/>
      <c r="KJE21"/>
      <c r="KJF21"/>
      <c r="KJG21"/>
      <c r="KJH21"/>
      <c r="KJI21"/>
      <c r="KJJ21"/>
      <c r="KJK21"/>
      <c r="KJL21"/>
      <c r="KJM21"/>
      <c r="KJN21"/>
      <c r="KJO21"/>
      <c r="KJP21"/>
      <c r="KJQ21"/>
      <c r="KJR21"/>
      <c r="KJS21"/>
      <c r="KJT21"/>
      <c r="KJU21"/>
      <c r="KJV21"/>
      <c r="KJW21"/>
      <c r="KJX21"/>
      <c r="KJY21"/>
      <c r="KJZ21"/>
      <c r="KKA21"/>
      <c r="KKB21"/>
      <c r="KKC21"/>
      <c r="KKD21"/>
      <c r="KKE21"/>
      <c r="KKF21"/>
      <c r="KKG21"/>
      <c r="KKH21"/>
      <c r="KKI21"/>
      <c r="KKJ21"/>
      <c r="KKK21"/>
      <c r="KKL21"/>
      <c r="KKM21"/>
      <c r="KKN21"/>
      <c r="KKO21"/>
      <c r="KKP21"/>
      <c r="KKQ21"/>
      <c r="KKR21"/>
      <c r="KKS21"/>
      <c r="KKT21"/>
      <c r="KKU21"/>
      <c r="KKV21"/>
      <c r="KKW21"/>
      <c r="KKX21"/>
      <c r="KKY21"/>
      <c r="KKZ21"/>
      <c r="KLA21"/>
      <c r="KLB21"/>
      <c r="KLC21"/>
      <c r="KLD21"/>
      <c r="KLE21"/>
      <c r="KLF21"/>
      <c r="KLG21"/>
      <c r="KLH21"/>
      <c r="KLI21"/>
      <c r="KLJ21"/>
      <c r="KLK21"/>
      <c r="KLL21"/>
      <c r="KLM21"/>
      <c r="KLN21"/>
      <c r="KLO21"/>
      <c r="KLP21"/>
      <c r="KLQ21"/>
      <c r="KLR21"/>
      <c r="KLS21"/>
      <c r="KLT21"/>
      <c r="KLU21"/>
      <c r="KLV21"/>
      <c r="KLW21"/>
      <c r="KLX21"/>
      <c r="KLY21"/>
      <c r="KLZ21"/>
      <c r="KMA21"/>
      <c r="KMB21"/>
      <c r="KMC21"/>
      <c r="KMD21"/>
      <c r="KME21"/>
      <c r="KMF21"/>
      <c r="KMG21"/>
      <c r="KMH21"/>
      <c r="KMI21"/>
      <c r="KMJ21"/>
      <c r="KMK21"/>
      <c r="KML21"/>
      <c r="KMM21"/>
      <c r="KMN21"/>
      <c r="KMO21"/>
      <c r="KMP21"/>
      <c r="KMQ21"/>
      <c r="KMR21"/>
      <c r="KMS21"/>
      <c r="KMT21"/>
      <c r="KMU21"/>
      <c r="KMV21"/>
      <c r="KMW21"/>
      <c r="KMX21"/>
      <c r="KMY21"/>
      <c r="KMZ21"/>
      <c r="KNA21"/>
      <c r="KNB21"/>
      <c r="KNC21"/>
      <c r="KND21"/>
      <c r="KNE21"/>
      <c r="KNF21"/>
      <c r="KNG21"/>
      <c r="KNH21"/>
      <c r="KNI21"/>
      <c r="KNJ21"/>
      <c r="KNK21"/>
      <c r="KNL21"/>
      <c r="KNM21"/>
      <c r="KNN21"/>
      <c r="KNO21"/>
      <c r="KNP21"/>
      <c r="KNQ21"/>
      <c r="KNR21"/>
      <c r="KNS21"/>
      <c r="KNT21"/>
      <c r="KNU21"/>
      <c r="KNV21"/>
      <c r="KNW21"/>
      <c r="KNX21"/>
      <c r="KNY21"/>
      <c r="KNZ21"/>
      <c r="KOA21"/>
      <c r="KOB21"/>
      <c r="KOC21"/>
      <c r="KOD21"/>
      <c r="KOE21"/>
      <c r="KOF21"/>
      <c r="KOG21"/>
      <c r="KOH21"/>
      <c r="KOI21"/>
      <c r="KOJ21"/>
      <c r="KOK21"/>
      <c r="KOL21"/>
      <c r="KOM21"/>
      <c r="KON21"/>
      <c r="KOO21"/>
      <c r="KOP21"/>
      <c r="KOQ21"/>
      <c r="KOR21"/>
      <c r="KOS21"/>
      <c r="KOT21"/>
      <c r="KOU21"/>
      <c r="KOV21"/>
      <c r="KOW21"/>
      <c r="KOX21"/>
      <c r="KOY21"/>
      <c r="KOZ21"/>
      <c r="KPA21"/>
      <c r="KPB21"/>
      <c r="KPC21"/>
      <c r="KPD21"/>
      <c r="KPE21"/>
      <c r="KPF21"/>
      <c r="KPG21"/>
      <c r="KPH21"/>
      <c r="KPI21"/>
      <c r="KPJ21"/>
      <c r="KPK21"/>
      <c r="KPL21"/>
      <c r="KPM21"/>
      <c r="KPN21"/>
      <c r="KPO21"/>
      <c r="KPP21"/>
      <c r="KPQ21"/>
      <c r="KPR21"/>
      <c r="KPS21"/>
      <c r="KPT21"/>
      <c r="KPU21"/>
      <c r="KPV21"/>
      <c r="KPW21"/>
      <c r="KPX21"/>
      <c r="KPY21"/>
      <c r="KPZ21"/>
      <c r="KQA21"/>
      <c r="KQB21"/>
      <c r="KQC21"/>
      <c r="KQD21"/>
      <c r="KQE21"/>
      <c r="KQF21"/>
      <c r="KQG21"/>
      <c r="KQH21"/>
      <c r="KQI21"/>
      <c r="KQJ21"/>
      <c r="KQK21"/>
      <c r="KQL21"/>
      <c r="KQM21"/>
      <c r="KQN21"/>
      <c r="KQO21"/>
      <c r="KQP21"/>
      <c r="KQQ21"/>
      <c r="KQR21"/>
      <c r="KQS21"/>
      <c r="KQT21"/>
      <c r="KQU21"/>
      <c r="KQV21"/>
      <c r="KQW21"/>
      <c r="KQX21"/>
      <c r="KQY21"/>
      <c r="KQZ21"/>
      <c r="KRA21"/>
      <c r="KRB21"/>
      <c r="KRC21"/>
      <c r="KRD21"/>
      <c r="KRE21"/>
      <c r="KRF21"/>
      <c r="KRG21"/>
      <c r="KRH21"/>
      <c r="KRI21"/>
      <c r="KRJ21"/>
      <c r="KRK21"/>
      <c r="KRL21"/>
      <c r="KRM21"/>
      <c r="KRN21"/>
      <c r="KRO21"/>
      <c r="KRP21"/>
      <c r="KRQ21"/>
      <c r="KRR21"/>
      <c r="KRS21"/>
      <c r="KRT21"/>
      <c r="KRU21"/>
      <c r="KRV21"/>
      <c r="KRW21"/>
      <c r="KRX21"/>
      <c r="KRY21"/>
      <c r="KRZ21"/>
      <c r="KSA21"/>
      <c r="KSB21"/>
      <c r="KSC21"/>
      <c r="KSD21"/>
      <c r="KSE21"/>
      <c r="KSF21"/>
      <c r="KSG21"/>
      <c r="KSH21"/>
      <c r="KSI21"/>
      <c r="KSJ21"/>
      <c r="KSK21"/>
      <c r="KSL21"/>
      <c r="KSM21"/>
      <c r="KSN21"/>
      <c r="KSO21"/>
      <c r="KSP21"/>
      <c r="KSQ21"/>
      <c r="KSR21"/>
      <c r="KSS21"/>
      <c r="KST21"/>
      <c r="KSU21"/>
      <c r="KSV21"/>
      <c r="KSW21"/>
      <c r="KSX21"/>
      <c r="KSY21"/>
      <c r="KSZ21"/>
      <c r="KTA21"/>
      <c r="KTB21"/>
      <c r="KTC21"/>
      <c r="KTD21"/>
      <c r="KTE21"/>
      <c r="KTF21"/>
      <c r="KTG21"/>
      <c r="KTH21"/>
      <c r="KTI21"/>
      <c r="KTJ21"/>
      <c r="KTK21"/>
      <c r="KTL21"/>
      <c r="KTM21"/>
      <c r="KTN21"/>
      <c r="KTO21"/>
      <c r="KTP21"/>
      <c r="KTQ21"/>
      <c r="KTR21"/>
      <c r="KTS21"/>
      <c r="KTT21"/>
      <c r="KTU21"/>
      <c r="KTV21"/>
      <c r="KTW21"/>
      <c r="KTX21"/>
      <c r="KTY21"/>
      <c r="KTZ21"/>
      <c r="KUA21"/>
      <c r="KUB21"/>
      <c r="KUC21"/>
      <c r="KUD21"/>
      <c r="KUE21"/>
      <c r="KUF21"/>
      <c r="KUG21"/>
      <c r="KUH21"/>
      <c r="KUI21"/>
      <c r="KUJ21"/>
      <c r="KUK21"/>
      <c r="KUL21"/>
      <c r="KUM21"/>
      <c r="KUN21"/>
      <c r="KUO21"/>
      <c r="KUP21"/>
      <c r="KUQ21"/>
      <c r="KUR21"/>
      <c r="KUS21"/>
      <c r="KUT21"/>
      <c r="KUU21"/>
      <c r="KUV21"/>
      <c r="KUW21"/>
      <c r="KUX21"/>
      <c r="KUY21"/>
      <c r="KUZ21"/>
      <c r="KVA21"/>
      <c r="KVB21"/>
      <c r="KVC21"/>
      <c r="KVD21"/>
      <c r="KVE21"/>
      <c r="KVF21"/>
      <c r="KVG21"/>
      <c r="KVH21"/>
      <c r="KVI21"/>
      <c r="KVJ21"/>
      <c r="KVK21"/>
      <c r="KVL21"/>
      <c r="KVM21"/>
      <c r="KVN21"/>
      <c r="KVO21"/>
      <c r="KVP21"/>
      <c r="KVQ21"/>
      <c r="KVR21"/>
      <c r="KVS21"/>
      <c r="KVT21"/>
      <c r="KVU21"/>
      <c r="KVV21"/>
      <c r="KVW21"/>
      <c r="KVX21"/>
      <c r="KVY21"/>
      <c r="KVZ21"/>
      <c r="KWA21"/>
      <c r="KWB21"/>
      <c r="KWC21"/>
      <c r="KWD21"/>
      <c r="KWE21"/>
      <c r="KWF21"/>
      <c r="KWG21"/>
      <c r="KWH21"/>
      <c r="KWI21"/>
      <c r="KWJ21"/>
      <c r="KWK21"/>
      <c r="KWL21"/>
      <c r="KWM21"/>
      <c r="KWN21"/>
      <c r="KWO21"/>
      <c r="KWP21"/>
      <c r="KWQ21"/>
      <c r="KWR21"/>
      <c r="KWS21"/>
      <c r="KWT21"/>
      <c r="KWU21"/>
      <c r="KWV21"/>
      <c r="KWW21"/>
      <c r="KWX21"/>
      <c r="KWY21"/>
      <c r="KWZ21"/>
      <c r="KXA21"/>
      <c r="KXB21"/>
      <c r="KXC21"/>
      <c r="KXD21"/>
      <c r="KXE21"/>
      <c r="KXF21"/>
      <c r="KXG21"/>
      <c r="KXH21"/>
      <c r="KXI21"/>
      <c r="KXJ21"/>
      <c r="KXK21"/>
      <c r="KXL21"/>
      <c r="KXM21"/>
      <c r="KXN21"/>
      <c r="KXO21"/>
      <c r="KXP21"/>
      <c r="KXQ21"/>
      <c r="KXR21"/>
      <c r="KXS21"/>
      <c r="KXT21"/>
      <c r="KXU21"/>
      <c r="KXV21"/>
      <c r="KXW21"/>
      <c r="KXX21"/>
      <c r="KXY21"/>
      <c r="KXZ21"/>
      <c r="KYA21"/>
      <c r="KYB21"/>
      <c r="KYC21"/>
      <c r="KYD21"/>
      <c r="KYE21"/>
      <c r="KYF21"/>
      <c r="KYG21"/>
      <c r="KYH21"/>
      <c r="KYI21"/>
      <c r="KYJ21"/>
      <c r="KYK21"/>
      <c r="KYL21"/>
      <c r="KYM21"/>
      <c r="KYN21"/>
      <c r="KYO21"/>
      <c r="KYP21"/>
      <c r="KYQ21"/>
      <c r="KYR21"/>
      <c r="KYS21"/>
      <c r="KYT21"/>
      <c r="KYU21"/>
      <c r="KYV21"/>
      <c r="KYW21"/>
      <c r="KYX21"/>
      <c r="KYY21"/>
      <c r="KYZ21"/>
      <c r="KZA21"/>
      <c r="KZB21"/>
      <c r="KZC21"/>
      <c r="KZD21"/>
      <c r="KZE21"/>
      <c r="KZF21"/>
      <c r="KZG21"/>
      <c r="KZH21"/>
      <c r="KZI21"/>
      <c r="KZJ21"/>
      <c r="KZK21"/>
      <c r="KZL21"/>
      <c r="KZM21"/>
      <c r="KZN21"/>
      <c r="KZO21"/>
      <c r="KZP21"/>
      <c r="KZQ21"/>
      <c r="KZR21"/>
      <c r="KZS21"/>
      <c r="KZT21"/>
      <c r="KZU21"/>
      <c r="KZV21"/>
      <c r="KZW21"/>
      <c r="KZX21"/>
      <c r="KZY21"/>
      <c r="KZZ21"/>
      <c r="LAA21"/>
      <c r="LAB21"/>
      <c r="LAC21"/>
      <c r="LAD21"/>
      <c r="LAE21"/>
      <c r="LAF21"/>
      <c r="LAG21"/>
      <c r="LAH21"/>
      <c r="LAI21"/>
      <c r="LAJ21"/>
      <c r="LAK21"/>
      <c r="LAL21"/>
      <c r="LAM21"/>
      <c r="LAN21"/>
      <c r="LAO21"/>
      <c r="LAP21"/>
      <c r="LAQ21"/>
      <c r="LAR21"/>
      <c r="LAS21"/>
      <c r="LAT21"/>
      <c r="LAU21"/>
      <c r="LAV21"/>
      <c r="LAW21"/>
      <c r="LAX21"/>
      <c r="LAY21"/>
      <c r="LAZ21"/>
      <c r="LBA21"/>
      <c r="LBB21"/>
      <c r="LBC21"/>
      <c r="LBD21"/>
      <c r="LBE21"/>
      <c r="LBF21"/>
      <c r="LBG21"/>
      <c r="LBH21"/>
      <c r="LBI21"/>
      <c r="LBJ21"/>
      <c r="LBK21"/>
      <c r="LBL21"/>
      <c r="LBM21"/>
      <c r="LBN21"/>
      <c r="LBO21"/>
      <c r="LBP21"/>
      <c r="LBQ21"/>
      <c r="LBR21"/>
      <c r="LBS21"/>
      <c r="LBT21"/>
      <c r="LBU21"/>
      <c r="LBV21"/>
      <c r="LBW21"/>
      <c r="LBX21"/>
      <c r="LBY21"/>
      <c r="LBZ21"/>
      <c r="LCA21"/>
      <c r="LCB21"/>
      <c r="LCC21"/>
      <c r="LCD21"/>
      <c r="LCE21"/>
      <c r="LCF21"/>
      <c r="LCG21"/>
      <c r="LCH21"/>
      <c r="LCI21"/>
      <c r="LCJ21"/>
      <c r="LCK21"/>
      <c r="LCL21"/>
      <c r="LCM21"/>
      <c r="LCN21"/>
      <c r="LCO21"/>
      <c r="LCP21"/>
      <c r="LCQ21"/>
      <c r="LCR21"/>
      <c r="LCS21"/>
      <c r="LCT21"/>
      <c r="LCU21"/>
      <c r="LCV21"/>
      <c r="LCW21"/>
      <c r="LCX21"/>
      <c r="LCY21"/>
      <c r="LCZ21"/>
      <c r="LDA21"/>
      <c r="LDB21"/>
      <c r="LDC21"/>
      <c r="LDD21"/>
      <c r="LDE21"/>
      <c r="LDF21"/>
      <c r="LDG21"/>
      <c r="LDH21"/>
      <c r="LDI21"/>
      <c r="LDJ21"/>
      <c r="LDK21"/>
      <c r="LDL21"/>
      <c r="LDM21"/>
      <c r="LDN21"/>
      <c r="LDO21"/>
      <c r="LDP21"/>
      <c r="LDQ21"/>
      <c r="LDR21"/>
      <c r="LDS21"/>
      <c r="LDT21"/>
      <c r="LDU21"/>
      <c r="LDV21"/>
      <c r="LDW21"/>
      <c r="LDX21"/>
      <c r="LDY21"/>
      <c r="LDZ21"/>
      <c r="LEA21"/>
      <c r="LEB21"/>
      <c r="LEC21"/>
      <c r="LED21"/>
      <c r="LEE21"/>
      <c r="LEF21"/>
      <c r="LEG21"/>
      <c r="LEH21"/>
      <c r="LEI21"/>
      <c r="LEJ21"/>
      <c r="LEK21"/>
      <c r="LEL21"/>
      <c r="LEM21"/>
      <c r="LEN21"/>
      <c r="LEO21"/>
      <c r="LEP21"/>
      <c r="LEQ21"/>
      <c r="LER21"/>
      <c r="LES21"/>
      <c r="LET21"/>
      <c r="LEU21"/>
      <c r="LEV21"/>
      <c r="LEW21"/>
      <c r="LEX21"/>
      <c r="LEY21"/>
      <c r="LEZ21"/>
      <c r="LFA21"/>
      <c r="LFB21"/>
      <c r="LFC21"/>
      <c r="LFD21"/>
      <c r="LFE21"/>
      <c r="LFF21"/>
      <c r="LFG21"/>
      <c r="LFH21"/>
      <c r="LFI21"/>
      <c r="LFJ21"/>
      <c r="LFK21"/>
      <c r="LFL21"/>
      <c r="LFM21"/>
      <c r="LFN21"/>
      <c r="LFO21"/>
      <c r="LFP21"/>
      <c r="LFQ21"/>
      <c r="LFR21"/>
      <c r="LFS21"/>
      <c r="LFT21"/>
      <c r="LFU21"/>
      <c r="LFV21"/>
      <c r="LFW21"/>
      <c r="LFX21"/>
      <c r="LFY21"/>
      <c r="LFZ21"/>
      <c r="LGA21"/>
      <c r="LGB21"/>
      <c r="LGC21"/>
      <c r="LGD21"/>
      <c r="LGE21"/>
      <c r="LGF21"/>
      <c r="LGG21"/>
      <c r="LGH21"/>
      <c r="LGI21"/>
      <c r="LGJ21"/>
      <c r="LGK21"/>
      <c r="LGL21"/>
      <c r="LGM21"/>
      <c r="LGN21"/>
      <c r="LGO21"/>
      <c r="LGP21"/>
      <c r="LGQ21"/>
      <c r="LGR21"/>
      <c r="LGS21"/>
      <c r="LGT21"/>
      <c r="LGU21"/>
      <c r="LGV21"/>
      <c r="LGW21"/>
      <c r="LGX21"/>
      <c r="LGY21"/>
      <c r="LGZ21"/>
      <c r="LHA21"/>
      <c r="LHB21"/>
      <c r="LHC21"/>
      <c r="LHD21"/>
      <c r="LHE21"/>
      <c r="LHF21"/>
      <c r="LHG21"/>
      <c r="LHH21"/>
      <c r="LHI21"/>
      <c r="LHJ21"/>
      <c r="LHK21"/>
      <c r="LHL21"/>
      <c r="LHM21"/>
      <c r="LHN21"/>
      <c r="LHO21"/>
      <c r="LHP21"/>
      <c r="LHQ21"/>
      <c r="LHR21"/>
      <c r="LHS21"/>
      <c r="LHT21"/>
      <c r="LHU21"/>
      <c r="LHV21"/>
      <c r="LHW21"/>
      <c r="LHX21"/>
      <c r="LHY21"/>
      <c r="LHZ21"/>
      <c r="LIA21"/>
      <c r="LIB21"/>
      <c r="LIC21"/>
      <c r="LID21"/>
      <c r="LIE21"/>
      <c r="LIF21"/>
      <c r="LIG21"/>
      <c r="LIH21"/>
      <c r="LII21"/>
      <c r="LIJ21"/>
      <c r="LIK21"/>
      <c r="LIL21"/>
      <c r="LIM21"/>
      <c r="LIN21"/>
      <c r="LIO21"/>
      <c r="LIP21"/>
      <c r="LIQ21"/>
      <c r="LIR21"/>
      <c r="LIS21"/>
      <c r="LIT21"/>
      <c r="LIU21"/>
      <c r="LIV21"/>
      <c r="LIW21"/>
      <c r="LIX21"/>
      <c r="LIY21"/>
      <c r="LIZ21"/>
      <c r="LJA21"/>
      <c r="LJB21"/>
      <c r="LJC21"/>
      <c r="LJD21"/>
      <c r="LJE21"/>
      <c r="LJF21"/>
      <c r="LJG21"/>
      <c r="LJH21"/>
      <c r="LJI21"/>
      <c r="LJJ21"/>
      <c r="LJK21"/>
      <c r="LJL21"/>
      <c r="LJM21"/>
      <c r="LJN21"/>
      <c r="LJO21"/>
      <c r="LJP21"/>
      <c r="LJQ21"/>
      <c r="LJR21"/>
      <c r="LJS21"/>
      <c r="LJT21"/>
      <c r="LJU21"/>
      <c r="LJV21"/>
      <c r="LJW21"/>
      <c r="LJX21"/>
      <c r="LJY21"/>
      <c r="LJZ21"/>
      <c r="LKA21"/>
      <c r="LKB21"/>
      <c r="LKC21"/>
      <c r="LKD21"/>
      <c r="LKE21"/>
      <c r="LKF21"/>
      <c r="LKG21"/>
      <c r="LKH21"/>
      <c r="LKI21"/>
      <c r="LKJ21"/>
      <c r="LKK21"/>
      <c r="LKL21"/>
      <c r="LKM21"/>
      <c r="LKN21"/>
      <c r="LKO21"/>
      <c r="LKP21"/>
      <c r="LKQ21"/>
      <c r="LKR21"/>
      <c r="LKS21"/>
      <c r="LKT21"/>
      <c r="LKU21"/>
      <c r="LKV21"/>
      <c r="LKW21"/>
      <c r="LKX21"/>
      <c r="LKY21"/>
      <c r="LKZ21"/>
      <c r="LLA21"/>
      <c r="LLB21"/>
      <c r="LLC21"/>
      <c r="LLD21"/>
      <c r="LLE21"/>
      <c r="LLF21"/>
      <c r="LLG21"/>
      <c r="LLH21"/>
      <c r="LLI21"/>
      <c r="LLJ21"/>
      <c r="LLK21"/>
      <c r="LLL21"/>
      <c r="LLM21"/>
      <c r="LLN21"/>
      <c r="LLO21"/>
      <c r="LLP21"/>
      <c r="LLQ21"/>
      <c r="LLR21"/>
      <c r="LLS21"/>
      <c r="LLT21"/>
      <c r="LLU21"/>
      <c r="LLV21"/>
      <c r="LLW21"/>
      <c r="LLX21"/>
      <c r="LLY21"/>
      <c r="LLZ21"/>
      <c r="LMA21"/>
      <c r="LMB21"/>
      <c r="LMC21"/>
      <c r="LMD21"/>
      <c r="LME21"/>
      <c r="LMF21"/>
      <c r="LMG21"/>
      <c r="LMH21"/>
      <c r="LMI21"/>
      <c r="LMJ21"/>
      <c r="LMK21"/>
      <c r="LML21"/>
      <c r="LMM21"/>
      <c r="LMN21"/>
      <c r="LMO21"/>
      <c r="LMP21"/>
      <c r="LMQ21"/>
      <c r="LMR21"/>
      <c r="LMS21"/>
      <c r="LMT21"/>
      <c r="LMU21"/>
      <c r="LMV21"/>
      <c r="LMW21"/>
      <c r="LMX21"/>
      <c r="LMY21"/>
      <c r="LMZ21"/>
      <c r="LNA21"/>
      <c r="LNB21"/>
      <c r="LNC21"/>
      <c r="LND21"/>
      <c r="LNE21"/>
      <c r="LNF21"/>
      <c r="LNG21"/>
      <c r="LNH21"/>
      <c r="LNI21"/>
      <c r="LNJ21"/>
      <c r="LNK21"/>
      <c r="LNL21"/>
      <c r="LNM21"/>
      <c r="LNN21"/>
      <c r="LNO21"/>
      <c r="LNP21"/>
      <c r="LNQ21"/>
      <c r="LNR21"/>
      <c r="LNS21"/>
      <c r="LNT21"/>
      <c r="LNU21"/>
      <c r="LNV21"/>
      <c r="LNW21"/>
      <c r="LNX21"/>
      <c r="LNY21"/>
      <c r="LNZ21"/>
      <c r="LOA21"/>
      <c r="LOB21"/>
      <c r="LOC21"/>
      <c r="LOD21"/>
      <c r="LOE21"/>
      <c r="LOF21"/>
      <c r="LOG21"/>
      <c r="LOH21"/>
      <c r="LOI21"/>
      <c r="LOJ21"/>
      <c r="LOK21"/>
      <c r="LOL21"/>
      <c r="LOM21"/>
      <c r="LON21"/>
      <c r="LOO21"/>
      <c r="LOP21"/>
      <c r="LOQ21"/>
      <c r="LOR21"/>
      <c r="LOS21"/>
      <c r="LOT21"/>
      <c r="LOU21"/>
      <c r="LOV21"/>
      <c r="LOW21"/>
      <c r="LOX21"/>
      <c r="LOY21"/>
      <c r="LOZ21"/>
      <c r="LPA21"/>
      <c r="LPB21"/>
      <c r="LPC21"/>
      <c r="LPD21"/>
      <c r="LPE21"/>
      <c r="LPF21"/>
      <c r="LPG21"/>
      <c r="LPH21"/>
      <c r="LPI21"/>
      <c r="LPJ21"/>
      <c r="LPK21"/>
      <c r="LPL21"/>
      <c r="LPM21"/>
      <c r="LPN21"/>
      <c r="LPO21"/>
      <c r="LPP21"/>
      <c r="LPQ21"/>
      <c r="LPR21"/>
      <c r="LPS21"/>
      <c r="LPT21"/>
      <c r="LPU21"/>
      <c r="LPV21"/>
      <c r="LPW21"/>
      <c r="LPX21"/>
      <c r="LPY21"/>
      <c r="LPZ21"/>
      <c r="LQA21"/>
      <c r="LQB21"/>
      <c r="LQC21"/>
      <c r="LQD21"/>
      <c r="LQE21"/>
      <c r="LQF21"/>
      <c r="LQG21"/>
      <c r="LQH21"/>
      <c r="LQI21"/>
      <c r="LQJ21"/>
      <c r="LQK21"/>
      <c r="LQL21"/>
      <c r="LQM21"/>
      <c r="LQN21"/>
      <c r="LQO21"/>
      <c r="LQP21"/>
      <c r="LQQ21"/>
      <c r="LQR21"/>
      <c r="LQS21"/>
      <c r="LQT21"/>
      <c r="LQU21"/>
      <c r="LQV21"/>
      <c r="LQW21"/>
      <c r="LQX21"/>
      <c r="LQY21"/>
      <c r="LQZ21"/>
      <c r="LRA21"/>
      <c r="LRB21"/>
      <c r="LRC21"/>
      <c r="LRD21"/>
      <c r="LRE21"/>
      <c r="LRF21"/>
      <c r="LRG21"/>
      <c r="LRH21"/>
      <c r="LRI21"/>
      <c r="LRJ21"/>
      <c r="LRK21"/>
      <c r="LRL21"/>
      <c r="LRM21"/>
      <c r="LRN21"/>
      <c r="LRO21"/>
      <c r="LRP21"/>
      <c r="LRQ21"/>
      <c r="LRR21"/>
      <c r="LRS21"/>
      <c r="LRT21"/>
      <c r="LRU21"/>
      <c r="LRV21"/>
      <c r="LRW21"/>
      <c r="LRX21"/>
      <c r="LRY21"/>
      <c r="LRZ21"/>
      <c r="LSA21"/>
      <c r="LSB21"/>
      <c r="LSC21"/>
      <c r="LSD21"/>
      <c r="LSE21"/>
      <c r="LSF21"/>
      <c r="LSG21"/>
      <c r="LSH21"/>
      <c r="LSI21"/>
      <c r="LSJ21"/>
      <c r="LSK21"/>
      <c r="LSL21"/>
      <c r="LSM21"/>
      <c r="LSN21"/>
      <c r="LSO21"/>
      <c r="LSP21"/>
      <c r="LSQ21"/>
      <c r="LSR21"/>
      <c r="LSS21"/>
      <c r="LST21"/>
      <c r="LSU21"/>
      <c r="LSV21"/>
      <c r="LSW21"/>
      <c r="LSX21"/>
      <c r="LSY21"/>
      <c r="LSZ21"/>
      <c r="LTA21"/>
      <c r="LTB21"/>
      <c r="LTC21"/>
      <c r="LTD21"/>
      <c r="LTE21"/>
      <c r="LTF21"/>
      <c r="LTG21"/>
      <c r="LTH21"/>
      <c r="LTI21"/>
      <c r="LTJ21"/>
      <c r="LTK21"/>
      <c r="LTL21"/>
      <c r="LTM21"/>
      <c r="LTN21"/>
      <c r="LTO21"/>
      <c r="LTP21"/>
      <c r="LTQ21"/>
      <c r="LTR21"/>
      <c r="LTS21"/>
      <c r="LTT21"/>
      <c r="LTU21"/>
      <c r="LTV21"/>
      <c r="LTW21"/>
      <c r="LTX21"/>
      <c r="LTY21"/>
      <c r="LTZ21"/>
      <c r="LUA21"/>
      <c r="LUB21"/>
      <c r="LUC21"/>
      <c r="LUD21"/>
      <c r="LUE21"/>
      <c r="LUF21"/>
      <c r="LUG21"/>
      <c r="LUH21"/>
      <c r="LUI21"/>
      <c r="LUJ21"/>
      <c r="LUK21"/>
      <c r="LUL21"/>
      <c r="LUM21"/>
      <c r="LUN21"/>
      <c r="LUO21"/>
      <c r="LUP21"/>
      <c r="LUQ21"/>
      <c r="LUR21"/>
      <c r="LUS21"/>
      <c r="LUT21"/>
      <c r="LUU21"/>
      <c r="LUV21"/>
      <c r="LUW21"/>
      <c r="LUX21"/>
      <c r="LUY21"/>
      <c r="LUZ21"/>
      <c r="LVA21"/>
      <c r="LVB21"/>
      <c r="LVC21"/>
      <c r="LVD21"/>
      <c r="LVE21"/>
      <c r="LVF21"/>
      <c r="LVG21"/>
      <c r="LVH21"/>
      <c r="LVI21"/>
      <c r="LVJ21"/>
      <c r="LVK21"/>
      <c r="LVL21"/>
      <c r="LVM21"/>
      <c r="LVN21"/>
      <c r="LVO21"/>
      <c r="LVP21"/>
      <c r="LVQ21"/>
      <c r="LVR21"/>
      <c r="LVS21"/>
      <c r="LVT21"/>
      <c r="LVU21"/>
      <c r="LVV21"/>
      <c r="LVW21"/>
      <c r="LVX21"/>
      <c r="LVY21"/>
      <c r="LVZ21"/>
      <c r="LWA21"/>
      <c r="LWB21"/>
      <c r="LWC21"/>
      <c r="LWD21"/>
      <c r="LWE21"/>
      <c r="LWF21"/>
      <c r="LWG21"/>
      <c r="LWH21"/>
      <c r="LWI21"/>
      <c r="LWJ21"/>
      <c r="LWK21"/>
      <c r="LWL21"/>
      <c r="LWM21"/>
      <c r="LWN21"/>
      <c r="LWO21"/>
      <c r="LWP21"/>
      <c r="LWQ21"/>
      <c r="LWR21"/>
      <c r="LWS21"/>
      <c r="LWT21"/>
      <c r="LWU21"/>
      <c r="LWV21"/>
      <c r="LWW21"/>
      <c r="LWX21"/>
      <c r="LWY21"/>
      <c r="LWZ21"/>
      <c r="LXA21"/>
      <c r="LXB21"/>
      <c r="LXC21"/>
      <c r="LXD21"/>
      <c r="LXE21"/>
      <c r="LXF21"/>
      <c r="LXG21"/>
      <c r="LXH21"/>
      <c r="LXI21"/>
      <c r="LXJ21"/>
      <c r="LXK21"/>
      <c r="LXL21"/>
      <c r="LXM21"/>
      <c r="LXN21"/>
      <c r="LXO21"/>
      <c r="LXP21"/>
      <c r="LXQ21"/>
      <c r="LXR21"/>
      <c r="LXS21"/>
      <c r="LXT21"/>
      <c r="LXU21"/>
      <c r="LXV21"/>
      <c r="LXW21"/>
      <c r="LXX21"/>
      <c r="LXY21"/>
      <c r="LXZ21"/>
      <c r="LYA21"/>
      <c r="LYB21"/>
      <c r="LYC21"/>
      <c r="LYD21"/>
      <c r="LYE21"/>
      <c r="LYF21"/>
      <c r="LYG21"/>
      <c r="LYH21"/>
      <c r="LYI21"/>
      <c r="LYJ21"/>
      <c r="LYK21"/>
      <c r="LYL21"/>
      <c r="LYM21"/>
      <c r="LYN21"/>
      <c r="LYO21"/>
      <c r="LYP21"/>
      <c r="LYQ21"/>
      <c r="LYR21"/>
      <c r="LYS21"/>
      <c r="LYT21"/>
      <c r="LYU21"/>
      <c r="LYV21"/>
      <c r="LYW21"/>
      <c r="LYX21"/>
      <c r="LYY21"/>
      <c r="LYZ21"/>
      <c r="LZA21"/>
      <c r="LZB21"/>
      <c r="LZC21"/>
      <c r="LZD21"/>
      <c r="LZE21"/>
      <c r="LZF21"/>
      <c r="LZG21"/>
      <c r="LZH21"/>
      <c r="LZI21"/>
      <c r="LZJ21"/>
      <c r="LZK21"/>
      <c r="LZL21"/>
      <c r="LZM21"/>
      <c r="LZN21"/>
      <c r="LZO21"/>
      <c r="LZP21"/>
      <c r="LZQ21"/>
      <c r="LZR21"/>
      <c r="LZS21"/>
      <c r="LZT21"/>
      <c r="LZU21"/>
      <c r="LZV21"/>
      <c r="LZW21"/>
      <c r="LZX21"/>
      <c r="LZY21"/>
      <c r="LZZ21"/>
      <c r="MAA21"/>
      <c r="MAB21"/>
      <c r="MAC21"/>
      <c r="MAD21"/>
      <c r="MAE21"/>
      <c r="MAF21"/>
      <c r="MAG21"/>
      <c r="MAH21"/>
      <c r="MAI21"/>
      <c r="MAJ21"/>
      <c r="MAK21"/>
      <c r="MAL21"/>
      <c r="MAM21"/>
      <c r="MAN21"/>
      <c r="MAO21"/>
      <c r="MAP21"/>
      <c r="MAQ21"/>
      <c r="MAR21"/>
      <c r="MAS21"/>
      <c r="MAT21"/>
      <c r="MAU21"/>
      <c r="MAV21"/>
      <c r="MAW21"/>
      <c r="MAX21"/>
      <c r="MAY21"/>
      <c r="MAZ21"/>
      <c r="MBA21"/>
      <c r="MBB21"/>
      <c r="MBC21"/>
      <c r="MBD21"/>
      <c r="MBE21"/>
      <c r="MBF21"/>
      <c r="MBG21"/>
      <c r="MBH21"/>
      <c r="MBI21"/>
      <c r="MBJ21"/>
      <c r="MBK21"/>
      <c r="MBL21"/>
      <c r="MBM21"/>
      <c r="MBN21"/>
      <c r="MBO21"/>
      <c r="MBP21"/>
      <c r="MBQ21"/>
      <c r="MBR21"/>
      <c r="MBS21"/>
      <c r="MBT21"/>
      <c r="MBU21"/>
      <c r="MBV21"/>
      <c r="MBW21"/>
      <c r="MBX21"/>
      <c r="MBY21"/>
      <c r="MBZ21"/>
      <c r="MCA21"/>
      <c r="MCB21"/>
      <c r="MCC21"/>
      <c r="MCD21"/>
      <c r="MCE21"/>
      <c r="MCF21"/>
      <c r="MCG21"/>
      <c r="MCH21"/>
      <c r="MCI21"/>
      <c r="MCJ21"/>
      <c r="MCK21"/>
      <c r="MCL21"/>
      <c r="MCM21"/>
      <c r="MCN21"/>
      <c r="MCO21"/>
      <c r="MCP21"/>
      <c r="MCQ21"/>
      <c r="MCR21"/>
      <c r="MCS21"/>
      <c r="MCT21"/>
      <c r="MCU21"/>
      <c r="MCV21"/>
      <c r="MCW21"/>
      <c r="MCX21"/>
      <c r="MCY21"/>
      <c r="MCZ21"/>
      <c r="MDA21"/>
      <c r="MDB21"/>
      <c r="MDC21"/>
      <c r="MDD21"/>
      <c r="MDE21"/>
      <c r="MDF21"/>
      <c r="MDG21"/>
      <c r="MDH21"/>
      <c r="MDI21"/>
      <c r="MDJ21"/>
      <c r="MDK21"/>
      <c r="MDL21"/>
      <c r="MDM21"/>
      <c r="MDN21"/>
      <c r="MDO21"/>
      <c r="MDP21"/>
      <c r="MDQ21"/>
      <c r="MDR21"/>
      <c r="MDS21"/>
      <c r="MDT21"/>
      <c r="MDU21"/>
      <c r="MDV21"/>
      <c r="MDW21"/>
      <c r="MDX21"/>
      <c r="MDY21"/>
      <c r="MDZ21"/>
      <c r="MEA21"/>
      <c r="MEB21"/>
      <c r="MEC21"/>
      <c r="MED21"/>
      <c r="MEE21"/>
      <c r="MEF21"/>
      <c r="MEG21"/>
      <c r="MEH21"/>
      <c r="MEI21"/>
      <c r="MEJ21"/>
      <c r="MEK21"/>
      <c r="MEL21"/>
      <c r="MEM21"/>
      <c r="MEN21"/>
      <c r="MEO21"/>
      <c r="MEP21"/>
      <c r="MEQ21"/>
      <c r="MER21"/>
      <c r="MES21"/>
      <c r="MET21"/>
      <c r="MEU21"/>
      <c r="MEV21"/>
      <c r="MEW21"/>
      <c r="MEX21"/>
      <c r="MEY21"/>
      <c r="MEZ21"/>
      <c r="MFA21"/>
      <c r="MFB21"/>
      <c r="MFC21"/>
      <c r="MFD21"/>
      <c r="MFE21"/>
      <c r="MFF21"/>
      <c r="MFG21"/>
      <c r="MFH21"/>
      <c r="MFI21"/>
      <c r="MFJ21"/>
      <c r="MFK21"/>
      <c r="MFL21"/>
      <c r="MFM21"/>
      <c r="MFN21"/>
      <c r="MFO21"/>
      <c r="MFP21"/>
      <c r="MFQ21"/>
      <c r="MFR21"/>
      <c r="MFS21"/>
      <c r="MFT21"/>
      <c r="MFU21"/>
      <c r="MFV21"/>
      <c r="MFW21"/>
      <c r="MFX21"/>
      <c r="MFY21"/>
      <c r="MFZ21"/>
      <c r="MGA21"/>
      <c r="MGB21"/>
      <c r="MGC21"/>
      <c r="MGD21"/>
      <c r="MGE21"/>
      <c r="MGF21"/>
      <c r="MGG21"/>
      <c r="MGH21"/>
      <c r="MGI21"/>
      <c r="MGJ21"/>
      <c r="MGK21"/>
      <c r="MGL21"/>
      <c r="MGM21"/>
      <c r="MGN21"/>
      <c r="MGO21"/>
      <c r="MGP21"/>
      <c r="MGQ21"/>
      <c r="MGR21"/>
      <c r="MGS21"/>
      <c r="MGT21"/>
      <c r="MGU21"/>
      <c r="MGV21"/>
      <c r="MGW21"/>
      <c r="MGX21"/>
      <c r="MGY21"/>
      <c r="MGZ21"/>
      <c r="MHA21"/>
      <c r="MHB21"/>
      <c r="MHC21"/>
      <c r="MHD21"/>
      <c r="MHE21"/>
      <c r="MHF21"/>
      <c r="MHG21"/>
      <c r="MHH21"/>
      <c r="MHI21"/>
      <c r="MHJ21"/>
      <c r="MHK21"/>
      <c r="MHL21"/>
      <c r="MHM21"/>
      <c r="MHN21"/>
      <c r="MHO21"/>
      <c r="MHP21"/>
      <c r="MHQ21"/>
      <c r="MHR21"/>
      <c r="MHS21"/>
      <c r="MHT21"/>
      <c r="MHU21"/>
      <c r="MHV21"/>
      <c r="MHW21"/>
      <c r="MHX21"/>
      <c r="MHY21"/>
      <c r="MHZ21"/>
      <c r="MIA21"/>
      <c r="MIB21"/>
      <c r="MIC21"/>
      <c r="MID21"/>
      <c r="MIE21"/>
      <c r="MIF21"/>
      <c r="MIG21"/>
      <c r="MIH21"/>
      <c r="MII21"/>
      <c r="MIJ21"/>
      <c r="MIK21"/>
      <c r="MIL21"/>
      <c r="MIM21"/>
      <c r="MIN21"/>
      <c r="MIO21"/>
      <c r="MIP21"/>
      <c r="MIQ21"/>
      <c r="MIR21"/>
      <c r="MIS21"/>
      <c r="MIT21"/>
      <c r="MIU21"/>
      <c r="MIV21"/>
      <c r="MIW21"/>
      <c r="MIX21"/>
      <c r="MIY21"/>
      <c r="MIZ21"/>
      <c r="MJA21"/>
      <c r="MJB21"/>
      <c r="MJC21"/>
      <c r="MJD21"/>
      <c r="MJE21"/>
      <c r="MJF21"/>
      <c r="MJG21"/>
      <c r="MJH21"/>
      <c r="MJI21"/>
      <c r="MJJ21"/>
      <c r="MJK21"/>
      <c r="MJL21"/>
      <c r="MJM21"/>
      <c r="MJN21"/>
      <c r="MJO21"/>
      <c r="MJP21"/>
      <c r="MJQ21"/>
      <c r="MJR21"/>
      <c r="MJS21"/>
      <c r="MJT21"/>
      <c r="MJU21"/>
      <c r="MJV21"/>
      <c r="MJW21"/>
      <c r="MJX21"/>
      <c r="MJY21"/>
      <c r="MJZ21"/>
      <c r="MKA21"/>
      <c r="MKB21"/>
      <c r="MKC21"/>
      <c r="MKD21"/>
      <c r="MKE21"/>
      <c r="MKF21"/>
      <c r="MKG21"/>
      <c r="MKH21"/>
      <c r="MKI21"/>
      <c r="MKJ21"/>
      <c r="MKK21"/>
      <c r="MKL21"/>
      <c r="MKM21"/>
      <c r="MKN21"/>
      <c r="MKO21"/>
      <c r="MKP21"/>
      <c r="MKQ21"/>
      <c r="MKR21"/>
      <c r="MKS21"/>
      <c r="MKT21"/>
      <c r="MKU21"/>
      <c r="MKV21"/>
      <c r="MKW21"/>
      <c r="MKX21"/>
      <c r="MKY21"/>
      <c r="MKZ21"/>
      <c r="MLA21"/>
      <c r="MLB21"/>
      <c r="MLC21"/>
      <c r="MLD21"/>
      <c r="MLE21"/>
      <c r="MLF21"/>
      <c r="MLG21"/>
      <c r="MLH21"/>
      <c r="MLI21"/>
      <c r="MLJ21"/>
      <c r="MLK21"/>
      <c r="MLL21"/>
      <c r="MLM21"/>
      <c r="MLN21"/>
      <c r="MLO21"/>
      <c r="MLP21"/>
      <c r="MLQ21"/>
      <c r="MLR21"/>
      <c r="MLS21"/>
      <c r="MLT21"/>
      <c r="MLU21"/>
      <c r="MLV21"/>
      <c r="MLW21"/>
      <c r="MLX21"/>
      <c r="MLY21"/>
      <c r="MLZ21"/>
      <c r="MMA21"/>
      <c r="MMB21"/>
      <c r="MMC21"/>
      <c r="MMD21"/>
      <c r="MME21"/>
      <c r="MMF21"/>
      <c r="MMG21"/>
      <c r="MMH21"/>
      <c r="MMI21"/>
      <c r="MMJ21"/>
      <c r="MMK21"/>
      <c r="MML21"/>
      <c r="MMM21"/>
      <c r="MMN21"/>
      <c r="MMO21"/>
      <c r="MMP21"/>
      <c r="MMQ21"/>
      <c r="MMR21"/>
      <c r="MMS21"/>
      <c r="MMT21"/>
      <c r="MMU21"/>
      <c r="MMV21"/>
      <c r="MMW21"/>
      <c r="MMX21"/>
      <c r="MMY21"/>
      <c r="MMZ21"/>
      <c r="MNA21"/>
      <c r="MNB21"/>
      <c r="MNC21"/>
      <c r="MND21"/>
      <c r="MNE21"/>
      <c r="MNF21"/>
      <c r="MNG21"/>
      <c r="MNH21"/>
      <c r="MNI21"/>
      <c r="MNJ21"/>
      <c r="MNK21"/>
      <c r="MNL21"/>
      <c r="MNM21"/>
      <c r="MNN21"/>
      <c r="MNO21"/>
      <c r="MNP21"/>
      <c r="MNQ21"/>
      <c r="MNR21"/>
      <c r="MNS21"/>
      <c r="MNT21"/>
      <c r="MNU21"/>
      <c r="MNV21"/>
      <c r="MNW21"/>
      <c r="MNX21"/>
      <c r="MNY21"/>
      <c r="MNZ21"/>
      <c r="MOA21"/>
      <c r="MOB21"/>
      <c r="MOC21"/>
      <c r="MOD21"/>
      <c r="MOE21"/>
      <c r="MOF21"/>
      <c r="MOG21"/>
      <c r="MOH21"/>
      <c r="MOI21"/>
      <c r="MOJ21"/>
      <c r="MOK21"/>
      <c r="MOL21"/>
      <c r="MOM21"/>
      <c r="MON21"/>
      <c r="MOO21"/>
      <c r="MOP21"/>
      <c r="MOQ21"/>
      <c r="MOR21"/>
      <c r="MOS21"/>
      <c r="MOT21"/>
      <c r="MOU21"/>
      <c r="MOV21"/>
      <c r="MOW21"/>
      <c r="MOX21"/>
      <c r="MOY21"/>
      <c r="MOZ21"/>
      <c r="MPA21"/>
      <c r="MPB21"/>
      <c r="MPC21"/>
      <c r="MPD21"/>
      <c r="MPE21"/>
      <c r="MPF21"/>
      <c r="MPG21"/>
      <c r="MPH21"/>
      <c r="MPI21"/>
      <c r="MPJ21"/>
      <c r="MPK21"/>
      <c r="MPL21"/>
      <c r="MPM21"/>
      <c r="MPN21"/>
      <c r="MPO21"/>
      <c r="MPP21"/>
      <c r="MPQ21"/>
      <c r="MPR21"/>
      <c r="MPS21"/>
      <c r="MPT21"/>
      <c r="MPU21"/>
      <c r="MPV21"/>
      <c r="MPW21"/>
      <c r="MPX21"/>
      <c r="MPY21"/>
      <c r="MPZ21"/>
      <c r="MQA21"/>
      <c r="MQB21"/>
      <c r="MQC21"/>
      <c r="MQD21"/>
      <c r="MQE21"/>
      <c r="MQF21"/>
      <c r="MQG21"/>
      <c r="MQH21"/>
      <c r="MQI21"/>
      <c r="MQJ21"/>
      <c r="MQK21"/>
      <c r="MQL21"/>
      <c r="MQM21"/>
      <c r="MQN21"/>
      <c r="MQO21"/>
      <c r="MQP21"/>
      <c r="MQQ21"/>
      <c r="MQR21"/>
      <c r="MQS21"/>
      <c r="MQT21"/>
      <c r="MQU21"/>
      <c r="MQV21"/>
      <c r="MQW21"/>
      <c r="MQX21"/>
      <c r="MQY21"/>
      <c r="MQZ21"/>
      <c r="MRA21"/>
      <c r="MRB21"/>
      <c r="MRC21"/>
      <c r="MRD21"/>
      <c r="MRE21"/>
      <c r="MRF21"/>
      <c r="MRG21"/>
      <c r="MRH21"/>
      <c r="MRI21"/>
      <c r="MRJ21"/>
      <c r="MRK21"/>
      <c r="MRL21"/>
      <c r="MRM21"/>
      <c r="MRN21"/>
      <c r="MRO21"/>
      <c r="MRP21"/>
      <c r="MRQ21"/>
      <c r="MRR21"/>
      <c r="MRS21"/>
      <c r="MRT21"/>
      <c r="MRU21"/>
      <c r="MRV21"/>
      <c r="MRW21"/>
      <c r="MRX21"/>
      <c r="MRY21"/>
      <c r="MRZ21"/>
      <c r="MSA21"/>
      <c r="MSB21"/>
      <c r="MSC21"/>
      <c r="MSD21"/>
      <c r="MSE21"/>
      <c r="MSF21"/>
      <c r="MSG21"/>
      <c r="MSH21"/>
      <c r="MSI21"/>
      <c r="MSJ21"/>
      <c r="MSK21"/>
      <c r="MSL21"/>
      <c r="MSM21"/>
      <c r="MSN21"/>
      <c r="MSO21"/>
      <c r="MSP21"/>
      <c r="MSQ21"/>
      <c r="MSR21"/>
      <c r="MSS21"/>
      <c r="MST21"/>
      <c r="MSU21"/>
      <c r="MSV21"/>
      <c r="MSW21"/>
      <c r="MSX21"/>
      <c r="MSY21"/>
      <c r="MSZ21"/>
      <c r="MTA21"/>
      <c r="MTB21"/>
      <c r="MTC21"/>
      <c r="MTD21"/>
      <c r="MTE21"/>
      <c r="MTF21"/>
      <c r="MTG21"/>
      <c r="MTH21"/>
      <c r="MTI21"/>
      <c r="MTJ21"/>
      <c r="MTK21"/>
      <c r="MTL21"/>
      <c r="MTM21"/>
      <c r="MTN21"/>
      <c r="MTO21"/>
      <c r="MTP21"/>
      <c r="MTQ21"/>
      <c r="MTR21"/>
      <c r="MTS21"/>
      <c r="MTT21"/>
      <c r="MTU21"/>
      <c r="MTV21"/>
      <c r="MTW21"/>
      <c r="MTX21"/>
      <c r="MTY21"/>
      <c r="MTZ21"/>
      <c r="MUA21"/>
      <c r="MUB21"/>
      <c r="MUC21"/>
      <c r="MUD21"/>
      <c r="MUE21"/>
      <c r="MUF21"/>
      <c r="MUG21"/>
      <c r="MUH21"/>
      <c r="MUI21"/>
      <c r="MUJ21"/>
      <c r="MUK21"/>
      <c r="MUL21"/>
      <c r="MUM21"/>
      <c r="MUN21"/>
      <c r="MUO21"/>
      <c r="MUP21"/>
      <c r="MUQ21"/>
      <c r="MUR21"/>
      <c r="MUS21"/>
      <c r="MUT21"/>
      <c r="MUU21"/>
      <c r="MUV21"/>
      <c r="MUW21"/>
      <c r="MUX21"/>
      <c r="MUY21"/>
      <c r="MUZ21"/>
      <c r="MVA21"/>
      <c r="MVB21"/>
      <c r="MVC21"/>
      <c r="MVD21"/>
      <c r="MVE21"/>
      <c r="MVF21"/>
      <c r="MVG21"/>
      <c r="MVH21"/>
      <c r="MVI21"/>
      <c r="MVJ21"/>
      <c r="MVK21"/>
      <c r="MVL21"/>
      <c r="MVM21"/>
      <c r="MVN21"/>
      <c r="MVO21"/>
      <c r="MVP21"/>
      <c r="MVQ21"/>
      <c r="MVR21"/>
      <c r="MVS21"/>
      <c r="MVT21"/>
      <c r="MVU21"/>
      <c r="MVV21"/>
      <c r="MVW21"/>
      <c r="MVX21"/>
      <c r="MVY21"/>
      <c r="MVZ21"/>
      <c r="MWA21"/>
      <c r="MWB21"/>
      <c r="MWC21"/>
      <c r="MWD21"/>
      <c r="MWE21"/>
      <c r="MWF21"/>
      <c r="MWG21"/>
      <c r="MWH21"/>
      <c r="MWI21"/>
      <c r="MWJ21"/>
      <c r="MWK21"/>
      <c r="MWL21"/>
      <c r="MWM21"/>
      <c r="MWN21"/>
      <c r="MWO21"/>
      <c r="MWP21"/>
      <c r="MWQ21"/>
      <c r="MWR21"/>
      <c r="MWS21"/>
      <c r="MWT21"/>
      <c r="MWU21"/>
      <c r="MWV21"/>
      <c r="MWW21"/>
      <c r="MWX21"/>
      <c r="MWY21"/>
      <c r="MWZ21"/>
      <c r="MXA21"/>
      <c r="MXB21"/>
      <c r="MXC21"/>
      <c r="MXD21"/>
      <c r="MXE21"/>
      <c r="MXF21"/>
      <c r="MXG21"/>
      <c r="MXH21"/>
      <c r="MXI21"/>
      <c r="MXJ21"/>
      <c r="MXK21"/>
      <c r="MXL21"/>
      <c r="MXM21"/>
      <c r="MXN21"/>
      <c r="MXO21"/>
      <c r="MXP21"/>
      <c r="MXQ21"/>
      <c r="MXR21"/>
      <c r="MXS21"/>
      <c r="MXT21"/>
      <c r="MXU21"/>
      <c r="MXV21"/>
      <c r="MXW21"/>
      <c r="MXX21"/>
      <c r="MXY21"/>
      <c r="MXZ21"/>
      <c r="MYA21"/>
      <c r="MYB21"/>
      <c r="MYC21"/>
      <c r="MYD21"/>
      <c r="MYE21"/>
      <c r="MYF21"/>
      <c r="MYG21"/>
      <c r="MYH21"/>
      <c r="MYI21"/>
      <c r="MYJ21"/>
      <c r="MYK21"/>
      <c r="MYL21"/>
      <c r="MYM21"/>
      <c r="MYN21"/>
      <c r="MYO21"/>
      <c r="MYP21"/>
      <c r="MYQ21"/>
      <c r="MYR21"/>
      <c r="MYS21"/>
      <c r="MYT21"/>
      <c r="MYU21"/>
      <c r="MYV21"/>
      <c r="MYW21"/>
      <c r="MYX21"/>
      <c r="MYY21"/>
      <c r="MYZ21"/>
      <c r="MZA21"/>
      <c r="MZB21"/>
      <c r="MZC21"/>
      <c r="MZD21"/>
      <c r="MZE21"/>
      <c r="MZF21"/>
      <c r="MZG21"/>
      <c r="MZH21"/>
      <c r="MZI21"/>
      <c r="MZJ21"/>
      <c r="MZK21"/>
      <c r="MZL21"/>
      <c r="MZM21"/>
      <c r="MZN21"/>
      <c r="MZO21"/>
      <c r="MZP21"/>
      <c r="MZQ21"/>
      <c r="MZR21"/>
      <c r="MZS21"/>
      <c r="MZT21"/>
      <c r="MZU21"/>
      <c r="MZV21"/>
      <c r="MZW21"/>
      <c r="MZX21"/>
      <c r="MZY21"/>
      <c r="MZZ21"/>
      <c r="NAA21"/>
      <c r="NAB21"/>
      <c r="NAC21"/>
      <c r="NAD21"/>
      <c r="NAE21"/>
      <c r="NAF21"/>
      <c r="NAG21"/>
      <c r="NAH21"/>
      <c r="NAI21"/>
      <c r="NAJ21"/>
      <c r="NAK21"/>
      <c r="NAL21"/>
      <c r="NAM21"/>
      <c r="NAN21"/>
      <c r="NAO21"/>
      <c r="NAP21"/>
      <c r="NAQ21"/>
      <c r="NAR21"/>
      <c r="NAS21"/>
      <c r="NAT21"/>
      <c r="NAU21"/>
      <c r="NAV21"/>
      <c r="NAW21"/>
      <c r="NAX21"/>
      <c r="NAY21"/>
      <c r="NAZ21"/>
      <c r="NBA21"/>
      <c r="NBB21"/>
      <c r="NBC21"/>
      <c r="NBD21"/>
      <c r="NBE21"/>
      <c r="NBF21"/>
      <c r="NBG21"/>
      <c r="NBH21"/>
      <c r="NBI21"/>
      <c r="NBJ21"/>
      <c r="NBK21"/>
      <c r="NBL21"/>
      <c r="NBM21"/>
      <c r="NBN21"/>
      <c r="NBO21"/>
      <c r="NBP21"/>
      <c r="NBQ21"/>
      <c r="NBR21"/>
      <c r="NBS21"/>
      <c r="NBT21"/>
      <c r="NBU21"/>
      <c r="NBV21"/>
      <c r="NBW21"/>
      <c r="NBX21"/>
      <c r="NBY21"/>
      <c r="NBZ21"/>
      <c r="NCA21"/>
      <c r="NCB21"/>
      <c r="NCC21"/>
      <c r="NCD21"/>
      <c r="NCE21"/>
      <c r="NCF21"/>
      <c r="NCG21"/>
      <c r="NCH21"/>
      <c r="NCI21"/>
      <c r="NCJ21"/>
      <c r="NCK21"/>
      <c r="NCL21"/>
      <c r="NCM21"/>
      <c r="NCN21"/>
      <c r="NCO21"/>
      <c r="NCP21"/>
      <c r="NCQ21"/>
      <c r="NCR21"/>
      <c r="NCS21"/>
      <c r="NCT21"/>
      <c r="NCU21"/>
      <c r="NCV21"/>
      <c r="NCW21"/>
      <c r="NCX21"/>
      <c r="NCY21"/>
      <c r="NCZ21"/>
      <c r="NDA21"/>
      <c r="NDB21"/>
      <c r="NDC21"/>
      <c r="NDD21"/>
      <c r="NDE21"/>
      <c r="NDF21"/>
      <c r="NDG21"/>
      <c r="NDH21"/>
      <c r="NDI21"/>
      <c r="NDJ21"/>
      <c r="NDK21"/>
      <c r="NDL21"/>
      <c r="NDM21"/>
      <c r="NDN21"/>
      <c r="NDO21"/>
      <c r="NDP21"/>
      <c r="NDQ21"/>
      <c r="NDR21"/>
      <c r="NDS21"/>
      <c r="NDT21"/>
      <c r="NDU21"/>
      <c r="NDV21"/>
      <c r="NDW21"/>
      <c r="NDX21"/>
      <c r="NDY21"/>
      <c r="NDZ21"/>
      <c r="NEA21"/>
      <c r="NEB21"/>
      <c r="NEC21"/>
      <c r="NED21"/>
      <c r="NEE21"/>
      <c r="NEF21"/>
      <c r="NEG21"/>
      <c r="NEH21"/>
      <c r="NEI21"/>
      <c r="NEJ21"/>
      <c r="NEK21"/>
      <c r="NEL21"/>
      <c r="NEM21"/>
      <c r="NEN21"/>
      <c r="NEO21"/>
      <c r="NEP21"/>
      <c r="NEQ21"/>
      <c r="NER21"/>
      <c r="NES21"/>
      <c r="NET21"/>
      <c r="NEU21"/>
      <c r="NEV21"/>
      <c r="NEW21"/>
      <c r="NEX21"/>
      <c r="NEY21"/>
      <c r="NEZ21"/>
      <c r="NFA21"/>
      <c r="NFB21"/>
      <c r="NFC21"/>
      <c r="NFD21"/>
      <c r="NFE21"/>
      <c r="NFF21"/>
      <c r="NFG21"/>
      <c r="NFH21"/>
      <c r="NFI21"/>
      <c r="NFJ21"/>
      <c r="NFK21"/>
      <c r="NFL21"/>
      <c r="NFM21"/>
      <c r="NFN21"/>
      <c r="NFO21"/>
      <c r="NFP21"/>
      <c r="NFQ21"/>
      <c r="NFR21"/>
      <c r="NFS21"/>
      <c r="NFT21"/>
      <c r="NFU21"/>
      <c r="NFV21"/>
      <c r="NFW21"/>
      <c r="NFX21"/>
      <c r="NFY21"/>
      <c r="NFZ21"/>
      <c r="NGA21"/>
      <c r="NGB21"/>
      <c r="NGC21"/>
      <c r="NGD21"/>
      <c r="NGE21"/>
      <c r="NGF21"/>
      <c r="NGG21"/>
      <c r="NGH21"/>
      <c r="NGI21"/>
      <c r="NGJ21"/>
      <c r="NGK21"/>
      <c r="NGL21"/>
      <c r="NGM21"/>
      <c r="NGN21"/>
      <c r="NGO21"/>
      <c r="NGP21"/>
      <c r="NGQ21"/>
      <c r="NGR21"/>
      <c r="NGS21"/>
      <c r="NGT21"/>
      <c r="NGU21"/>
      <c r="NGV21"/>
      <c r="NGW21"/>
      <c r="NGX21"/>
      <c r="NGY21"/>
      <c r="NGZ21"/>
      <c r="NHA21"/>
      <c r="NHB21"/>
      <c r="NHC21"/>
      <c r="NHD21"/>
      <c r="NHE21"/>
      <c r="NHF21"/>
      <c r="NHG21"/>
      <c r="NHH21"/>
      <c r="NHI21"/>
      <c r="NHJ21"/>
      <c r="NHK21"/>
      <c r="NHL21"/>
      <c r="NHM21"/>
      <c r="NHN21"/>
      <c r="NHO21"/>
      <c r="NHP21"/>
      <c r="NHQ21"/>
      <c r="NHR21"/>
      <c r="NHS21"/>
      <c r="NHT21"/>
      <c r="NHU21"/>
      <c r="NHV21"/>
      <c r="NHW21"/>
      <c r="NHX21"/>
      <c r="NHY21"/>
      <c r="NHZ21"/>
      <c r="NIA21"/>
      <c r="NIB21"/>
      <c r="NIC21"/>
      <c r="NID21"/>
      <c r="NIE21"/>
      <c r="NIF21"/>
      <c r="NIG21"/>
      <c r="NIH21"/>
      <c r="NII21"/>
      <c r="NIJ21"/>
      <c r="NIK21"/>
      <c r="NIL21"/>
      <c r="NIM21"/>
      <c r="NIN21"/>
      <c r="NIO21"/>
      <c r="NIP21"/>
      <c r="NIQ21"/>
      <c r="NIR21"/>
      <c r="NIS21"/>
      <c r="NIT21"/>
      <c r="NIU21"/>
      <c r="NIV21"/>
      <c r="NIW21"/>
      <c r="NIX21"/>
      <c r="NIY21"/>
      <c r="NIZ21"/>
      <c r="NJA21"/>
      <c r="NJB21"/>
      <c r="NJC21"/>
      <c r="NJD21"/>
      <c r="NJE21"/>
      <c r="NJF21"/>
      <c r="NJG21"/>
      <c r="NJH21"/>
      <c r="NJI21"/>
      <c r="NJJ21"/>
      <c r="NJK21"/>
      <c r="NJL21"/>
      <c r="NJM21"/>
      <c r="NJN21"/>
      <c r="NJO21"/>
      <c r="NJP21"/>
      <c r="NJQ21"/>
      <c r="NJR21"/>
      <c r="NJS21"/>
      <c r="NJT21"/>
      <c r="NJU21"/>
      <c r="NJV21"/>
      <c r="NJW21"/>
      <c r="NJX21"/>
      <c r="NJY21"/>
      <c r="NJZ21"/>
      <c r="NKA21"/>
      <c r="NKB21"/>
      <c r="NKC21"/>
      <c r="NKD21"/>
      <c r="NKE21"/>
      <c r="NKF21"/>
      <c r="NKG21"/>
      <c r="NKH21"/>
      <c r="NKI21"/>
      <c r="NKJ21"/>
      <c r="NKK21"/>
      <c r="NKL21"/>
      <c r="NKM21"/>
      <c r="NKN21"/>
      <c r="NKO21"/>
      <c r="NKP21"/>
      <c r="NKQ21"/>
      <c r="NKR21"/>
      <c r="NKS21"/>
      <c r="NKT21"/>
      <c r="NKU21"/>
      <c r="NKV21"/>
      <c r="NKW21"/>
      <c r="NKX21"/>
      <c r="NKY21"/>
      <c r="NKZ21"/>
      <c r="NLA21"/>
      <c r="NLB21"/>
      <c r="NLC21"/>
      <c r="NLD21"/>
      <c r="NLE21"/>
      <c r="NLF21"/>
      <c r="NLG21"/>
      <c r="NLH21"/>
      <c r="NLI21"/>
      <c r="NLJ21"/>
      <c r="NLK21"/>
      <c r="NLL21"/>
      <c r="NLM21"/>
      <c r="NLN21"/>
      <c r="NLO21"/>
      <c r="NLP21"/>
      <c r="NLQ21"/>
      <c r="NLR21"/>
      <c r="NLS21"/>
      <c r="NLT21"/>
      <c r="NLU21"/>
      <c r="NLV21"/>
      <c r="NLW21"/>
      <c r="NLX21"/>
      <c r="NLY21"/>
      <c r="NLZ21"/>
      <c r="NMA21"/>
      <c r="NMB21"/>
      <c r="NMC21"/>
      <c r="NMD21"/>
      <c r="NME21"/>
      <c r="NMF21"/>
      <c r="NMG21"/>
      <c r="NMH21"/>
      <c r="NMI21"/>
      <c r="NMJ21"/>
      <c r="NMK21"/>
      <c r="NML21"/>
      <c r="NMM21"/>
      <c r="NMN21"/>
      <c r="NMO21"/>
      <c r="NMP21"/>
      <c r="NMQ21"/>
      <c r="NMR21"/>
      <c r="NMS21"/>
      <c r="NMT21"/>
      <c r="NMU21"/>
      <c r="NMV21"/>
      <c r="NMW21"/>
      <c r="NMX21"/>
      <c r="NMY21"/>
      <c r="NMZ21"/>
      <c r="NNA21"/>
      <c r="NNB21"/>
      <c r="NNC21"/>
      <c r="NND21"/>
      <c r="NNE21"/>
      <c r="NNF21"/>
      <c r="NNG21"/>
      <c r="NNH21"/>
      <c r="NNI21"/>
      <c r="NNJ21"/>
      <c r="NNK21"/>
      <c r="NNL21"/>
      <c r="NNM21"/>
      <c r="NNN21"/>
      <c r="NNO21"/>
      <c r="NNP21"/>
      <c r="NNQ21"/>
      <c r="NNR21"/>
      <c r="NNS21"/>
      <c r="NNT21"/>
      <c r="NNU21"/>
      <c r="NNV21"/>
      <c r="NNW21"/>
      <c r="NNX21"/>
      <c r="NNY21"/>
      <c r="NNZ21"/>
      <c r="NOA21"/>
      <c r="NOB21"/>
      <c r="NOC21"/>
      <c r="NOD21"/>
      <c r="NOE21"/>
      <c r="NOF21"/>
      <c r="NOG21"/>
      <c r="NOH21"/>
      <c r="NOI21"/>
      <c r="NOJ21"/>
      <c r="NOK21"/>
      <c r="NOL21"/>
      <c r="NOM21"/>
      <c r="NON21"/>
      <c r="NOO21"/>
      <c r="NOP21"/>
      <c r="NOQ21"/>
      <c r="NOR21"/>
      <c r="NOS21"/>
      <c r="NOT21"/>
      <c r="NOU21"/>
      <c r="NOV21"/>
      <c r="NOW21"/>
      <c r="NOX21"/>
      <c r="NOY21"/>
      <c r="NOZ21"/>
      <c r="NPA21"/>
      <c r="NPB21"/>
      <c r="NPC21"/>
      <c r="NPD21"/>
      <c r="NPE21"/>
      <c r="NPF21"/>
      <c r="NPG21"/>
      <c r="NPH21"/>
      <c r="NPI21"/>
      <c r="NPJ21"/>
      <c r="NPK21"/>
      <c r="NPL21"/>
      <c r="NPM21"/>
      <c r="NPN21"/>
      <c r="NPO21"/>
      <c r="NPP21"/>
      <c r="NPQ21"/>
      <c r="NPR21"/>
      <c r="NPS21"/>
      <c r="NPT21"/>
      <c r="NPU21"/>
      <c r="NPV21"/>
      <c r="NPW21"/>
      <c r="NPX21"/>
      <c r="NPY21"/>
      <c r="NPZ21"/>
      <c r="NQA21"/>
      <c r="NQB21"/>
      <c r="NQC21"/>
      <c r="NQD21"/>
      <c r="NQE21"/>
      <c r="NQF21"/>
      <c r="NQG21"/>
      <c r="NQH21"/>
      <c r="NQI21"/>
      <c r="NQJ21"/>
      <c r="NQK21"/>
      <c r="NQL21"/>
      <c r="NQM21"/>
      <c r="NQN21"/>
      <c r="NQO21"/>
      <c r="NQP21"/>
      <c r="NQQ21"/>
      <c r="NQR21"/>
      <c r="NQS21"/>
      <c r="NQT21"/>
      <c r="NQU21"/>
      <c r="NQV21"/>
      <c r="NQW21"/>
      <c r="NQX21"/>
      <c r="NQY21"/>
      <c r="NQZ21"/>
      <c r="NRA21"/>
      <c r="NRB21"/>
      <c r="NRC21"/>
      <c r="NRD21"/>
      <c r="NRE21"/>
      <c r="NRF21"/>
      <c r="NRG21"/>
      <c r="NRH21"/>
      <c r="NRI21"/>
      <c r="NRJ21"/>
      <c r="NRK21"/>
      <c r="NRL21"/>
      <c r="NRM21"/>
      <c r="NRN21"/>
      <c r="NRO21"/>
      <c r="NRP21"/>
      <c r="NRQ21"/>
      <c r="NRR21"/>
      <c r="NRS21"/>
      <c r="NRT21"/>
      <c r="NRU21"/>
      <c r="NRV21"/>
      <c r="NRW21"/>
      <c r="NRX21"/>
      <c r="NRY21"/>
      <c r="NRZ21"/>
      <c r="NSA21"/>
      <c r="NSB21"/>
      <c r="NSC21"/>
      <c r="NSD21"/>
      <c r="NSE21"/>
      <c r="NSF21"/>
      <c r="NSG21"/>
      <c r="NSH21"/>
      <c r="NSI21"/>
      <c r="NSJ21"/>
      <c r="NSK21"/>
      <c r="NSL21"/>
      <c r="NSM21"/>
      <c r="NSN21"/>
      <c r="NSO21"/>
      <c r="NSP21"/>
      <c r="NSQ21"/>
      <c r="NSR21"/>
      <c r="NSS21"/>
      <c r="NST21"/>
      <c r="NSU21"/>
      <c r="NSV21"/>
      <c r="NSW21"/>
      <c r="NSX21"/>
      <c r="NSY21"/>
      <c r="NSZ21"/>
      <c r="NTA21"/>
      <c r="NTB21"/>
      <c r="NTC21"/>
      <c r="NTD21"/>
      <c r="NTE21"/>
      <c r="NTF21"/>
      <c r="NTG21"/>
      <c r="NTH21"/>
      <c r="NTI21"/>
      <c r="NTJ21"/>
      <c r="NTK21"/>
      <c r="NTL21"/>
      <c r="NTM21"/>
      <c r="NTN21"/>
      <c r="NTO21"/>
      <c r="NTP21"/>
      <c r="NTQ21"/>
      <c r="NTR21"/>
      <c r="NTS21"/>
      <c r="NTT21"/>
      <c r="NTU21"/>
      <c r="NTV21"/>
      <c r="NTW21"/>
      <c r="NTX21"/>
      <c r="NTY21"/>
      <c r="NTZ21"/>
      <c r="NUA21"/>
      <c r="NUB21"/>
      <c r="NUC21"/>
      <c r="NUD21"/>
      <c r="NUE21"/>
      <c r="NUF21"/>
      <c r="NUG21"/>
      <c r="NUH21"/>
      <c r="NUI21"/>
      <c r="NUJ21"/>
      <c r="NUK21"/>
      <c r="NUL21"/>
      <c r="NUM21"/>
      <c r="NUN21"/>
      <c r="NUO21"/>
      <c r="NUP21"/>
      <c r="NUQ21"/>
      <c r="NUR21"/>
      <c r="NUS21"/>
      <c r="NUT21"/>
      <c r="NUU21"/>
      <c r="NUV21"/>
      <c r="NUW21"/>
      <c r="NUX21"/>
      <c r="NUY21"/>
      <c r="NUZ21"/>
      <c r="NVA21"/>
      <c r="NVB21"/>
      <c r="NVC21"/>
      <c r="NVD21"/>
      <c r="NVE21"/>
      <c r="NVF21"/>
      <c r="NVG21"/>
      <c r="NVH21"/>
      <c r="NVI21"/>
      <c r="NVJ21"/>
      <c r="NVK21"/>
      <c r="NVL21"/>
      <c r="NVM21"/>
      <c r="NVN21"/>
      <c r="NVO21"/>
      <c r="NVP21"/>
      <c r="NVQ21"/>
      <c r="NVR21"/>
      <c r="NVS21"/>
      <c r="NVT21"/>
      <c r="NVU21"/>
      <c r="NVV21"/>
      <c r="NVW21"/>
      <c r="NVX21"/>
      <c r="NVY21"/>
      <c r="NVZ21"/>
      <c r="NWA21"/>
      <c r="NWB21"/>
      <c r="NWC21"/>
      <c r="NWD21"/>
      <c r="NWE21"/>
      <c r="NWF21"/>
      <c r="NWG21"/>
      <c r="NWH21"/>
      <c r="NWI21"/>
      <c r="NWJ21"/>
      <c r="NWK21"/>
      <c r="NWL21"/>
      <c r="NWM21"/>
      <c r="NWN21"/>
      <c r="NWO21"/>
      <c r="NWP21"/>
      <c r="NWQ21"/>
      <c r="NWR21"/>
      <c r="NWS21"/>
      <c r="NWT21"/>
      <c r="NWU21"/>
      <c r="NWV21"/>
      <c r="NWW21"/>
      <c r="NWX21"/>
      <c r="NWY21"/>
      <c r="NWZ21"/>
      <c r="NXA21"/>
      <c r="NXB21"/>
      <c r="NXC21"/>
      <c r="NXD21"/>
      <c r="NXE21"/>
      <c r="NXF21"/>
      <c r="NXG21"/>
      <c r="NXH21"/>
      <c r="NXI21"/>
      <c r="NXJ21"/>
      <c r="NXK21"/>
      <c r="NXL21"/>
      <c r="NXM21"/>
      <c r="NXN21"/>
      <c r="NXO21"/>
      <c r="NXP21"/>
      <c r="NXQ21"/>
      <c r="NXR21"/>
      <c r="NXS21"/>
      <c r="NXT21"/>
      <c r="NXU21"/>
      <c r="NXV21"/>
      <c r="NXW21"/>
      <c r="NXX21"/>
      <c r="NXY21"/>
      <c r="NXZ21"/>
      <c r="NYA21"/>
      <c r="NYB21"/>
      <c r="NYC21"/>
      <c r="NYD21"/>
      <c r="NYE21"/>
      <c r="NYF21"/>
      <c r="NYG21"/>
      <c r="NYH21"/>
      <c r="NYI21"/>
      <c r="NYJ21"/>
      <c r="NYK21"/>
      <c r="NYL21"/>
      <c r="NYM21"/>
      <c r="NYN21"/>
      <c r="NYO21"/>
      <c r="NYP21"/>
      <c r="NYQ21"/>
      <c r="NYR21"/>
      <c r="NYS21"/>
      <c r="NYT21"/>
      <c r="NYU21"/>
      <c r="NYV21"/>
      <c r="NYW21"/>
      <c r="NYX21"/>
      <c r="NYY21"/>
      <c r="NYZ21"/>
      <c r="NZA21"/>
      <c r="NZB21"/>
      <c r="NZC21"/>
      <c r="NZD21"/>
      <c r="NZE21"/>
      <c r="NZF21"/>
      <c r="NZG21"/>
      <c r="NZH21"/>
      <c r="NZI21"/>
      <c r="NZJ21"/>
      <c r="NZK21"/>
      <c r="NZL21"/>
      <c r="NZM21"/>
      <c r="NZN21"/>
      <c r="NZO21"/>
      <c r="NZP21"/>
      <c r="NZQ21"/>
      <c r="NZR21"/>
      <c r="NZS21"/>
      <c r="NZT21"/>
      <c r="NZU21"/>
      <c r="NZV21"/>
      <c r="NZW21"/>
      <c r="NZX21"/>
      <c r="NZY21"/>
      <c r="NZZ21"/>
      <c r="OAA21"/>
      <c r="OAB21"/>
      <c r="OAC21"/>
      <c r="OAD21"/>
      <c r="OAE21"/>
      <c r="OAF21"/>
      <c r="OAG21"/>
      <c r="OAH21"/>
      <c r="OAI21"/>
      <c r="OAJ21"/>
      <c r="OAK21"/>
      <c r="OAL21"/>
      <c r="OAM21"/>
      <c r="OAN21"/>
      <c r="OAO21"/>
      <c r="OAP21"/>
      <c r="OAQ21"/>
      <c r="OAR21"/>
      <c r="OAS21"/>
      <c r="OAT21"/>
      <c r="OAU21"/>
      <c r="OAV21"/>
      <c r="OAW21"/>
      <c r="OAX21"/>
      <c r="OAY21"/>
      <c r="OAZ21"/>
      <c r="OBA21"/>
      <c r="OBB21"/>
      <c r="OBC21"/>
      <c r="OBD21"/>
      <c r="OBE21"/>
      <c r="OBF21"/>
      <c r="OBG21"/>
      <c r="OBH21"/>
      <c r="OBI21"/>
      <c r="OBJ21"/>
      <c r="OBK21"/>
      <c r="OBL21"/>
      <c r="OBM21"/>
      <c r="OBN21"/>
      <c r="OBO21"/>
      <c r="OBP21"/>
      <c r="OBQ21"/>
      <c r="OBR21"/>
      <c r="OBS21"/>
      <c r="OBT21"/>
      <c r="OBU21"/>
      <c r="OBV21"/>
      <c r="OBW21"/>
      <c r="OBX21"/>
      <c r="OBY21"/>
      <c r="OBZ21"/>
      <c r="OCA21"/>
      <c r="OCB21"/>
      <c r="OCC21"/>
      <c r="OCD21"/>
      <c r="OCE21"/>
      <c r="OCF21"/>
      <c r="OCG21"/>
      <c r="OCH21"/>
      <c r="OCI21"/>
      <c r="OCJ21"/>
      <c r="OCK21"/>
      <c r="OCL21"/>
      <c r="OCM21"/>
      <c r="OCN21"/>
      <c r="OCO21"/>
      <c r="OCP21"/>
      <c r="OCQ21"/>
      <c r="OCR21"/>
      <c r="OCS21"/>
      <c r="OCT21"/>
      <c r="OCU21"/>
      <c r="OCV21"/>
      <c r="OCW21"/>
      <c r="OCX21"/>
      <c r="OCY21"/>
      <c r="OCZ21"/>
      <c r="ODA21"/>
      <c r="ODB21"/>
      <c r="ODC21"/>
      <c r="ODD21"/>
      <c r="ODE21"/>
      <c r="ODF21"/>
      <c r="ODG21"/>
      <c r="ODH21"/>
      <c r="ODI21"/>
      <c r="ODJ21"/>
      <c r="ODK21"/>
      <c r="ODL21"/>
      <c r="ODM21"/>
      <c r="ODN21"/>
      <c r="ODO21"/>
      <c r="ODP21"/>
      <c r="ODQ21"/>
      <c r="ODR21"/>
      <c r="ODS21"/>
      <c r="ODT21"/>
      <c r="ODU21"/>
      <c r="ODV21"/>
      <c r="ODW21"/>
      <c r="ODX21"/>
      <c r="ODY21"/>
      <c r="ODZ21"/>
      <c r="OEA21"/>
      <c r="OEB21"/>
      <c r="OEC21"/>
      <c r="OED21"/>
      <c r="OEE21"/>
      <c r="OEF21"/>
      <c r="OEG21"/>
      <c r="OEH21"/>
      <c r="OEI21"/>
      <c r="OEJ21"/>
      <c r="OEK21"/>
      <c r="OEL21"/>
      <c r="OEM21"/>
      <c r="OEN21"/>
      <c r="OEO21"/>
      <c r="OEP21"/>
      <c r="OEQ21"/>
      <c r="OER21"/>
      <c r="OES21"/>
      <c r="OET21"/>
      <c r="OEU21"/>
      <c r="OEV21"/>
      <c r="OEW21"/>
      <c r="OEX21"/>
      <c r="OEY21"/>
      <c r="OEZ21"/>
      <c r="OFA21"/>
      <c r="OFB21"/>
      <c r="OFC21"/>
      <c r="OFD21"/>
      <c r="OFE21"/>
      <c r="OFF21"/>
      <c r="OFG21"/>
      <c r="OFH21"/>
      <c r="OFI21"/>
      <c r="OFJ21"/>
      <c r="OFK21"/>
      <c r="OFL21"/>
      <c r="OFM21"/>
      <c r="OFN21"/>
      <c r="OFO21"/>
      <c r="OFP21"/>
      <c r="OFQ21"/>
      <c r="OFR21"/>
      <c r="OFS21"/>
      <c r="OFT21"/>
      <c r="OFU21"/>
      <c r="OFV21"/>
      <c r="OFW21"/>
      <c r="OFX21"/>
      <c r="OFY21"/>
      <c r="OFZ21"/>
      <c r="OGA21"/>
      <c r="OGB21"/>
      <c r="OGC21"/>
      <c r="OGD21"/>
      <c r="OGE21"/>
      <c r="OGF21"/>
      <c r="OGG21"/>
      <c r="OGH21"/>
      <c r="OGI21"/>
      <c r="OGJ21"/>
      <c r="OGK21"/>
      <c r="OGL21"/>
      <c r="OGM21"/>
      <c r="OGN21"/>
      <c r="OGO21"/>
      <c r="OGP21"/>
      <c r="OGQ21"/>
      <c r="OGR21"/>
      <c r="OGS21"/>
      <c r="OGT21"/>
      <c r="OGU21"/>
      <c r="OGV21"/>
      <c r="OGW21"/>
      <c r="OGX21"/>
      <c r="OGY21"/>
      <c r="OGZ21"/>
      <c r="OHA21"/>
      <c r="OHB21"/>
      <c r="OHC21"/>
      <c r="OHD21"/>
      <c r="OHE21"/>
      <c r="OHF21"/>
      <c r="OHG21"/>
      <c r="OHH21"/>
      <c r="OHI21"/>
      <c r="OHJ21"/>
      <c r="OHK21"/>
      <c r="OHL21"/>
      <c r="OHM21"/>
      <c r="OHN21"/>
      <c r="OHO21"/>
      <c r="OHP21"/>
      <c r="OHQ21"/>
      <c r="OHR21"/>
      <c r="OHS21"/>
      <c r="OHT21"/>
      <c r="OHU21"/>
      <c r="OHV21"/>
      <c r="OHW21"/>
      <c r="OHX21"/>
      <c r="OHY21"/>
      <c r="OHZ21"/>
      <c r="OIA21"/>
      <c r="OIB21"/>
      <c r="OIC21"/>
      <c r="OID21"/>
      <c r="OIE21"/>
      <c r="OIF21"/>
      <c r="OIG21"/>
      <c r="OIH21"/>
      <c r="OII21"/>
      <c r="OIJ21"/>
      <c r="OIK21"/>
      <c r="OIL21"/>
      <c r="OIM21"/>
      <c r="OIN21"/>
      <c r="OIO21"/>
      <c r="OIP21"/>
      <c r="OIQ21"/>
      <c r="OIR21"/>
      <c r="OIS21"/>
      <c r="OIT21"/>
      <c r="OIU21"/>
      <c r="OIV21"/>
      <c r="OIW21"/>
      <c r="OIX21"/>
      <c r="OIY21"/>
      <c r="OIZ21"/>
      <c r="OJA21"/>
      <c r="OJB21"/>
      <c r="OJC21"/>
      <c r="OJD21"/>
      <c r="OJE21"/>
      <c r="OJF21"/>
      <c r="OJG21"/>
      <c r="OJH21"/>
      <c r="OJI21"/>
      <c r="OJJ21"/>
      <c r="OJK21"/>
      <c r="OJL21"/>
      <c r="OJM21"/>
      <c r="OJN21"/>
      <c r="OJO21"/>
      <c r="OJP21"/>
      <c r="OJQ21"/>
      <c r="OJR21"/>
      <c r="OJS21"/>
      <c r="OJT21"/>
      <c r="OJU21"/>
      <c r="OJV21"/>
      <c r="OJW21"/>
      <c r="OJX21"/>
      <c r="OJY21"/>
      <c r="OJZ21"/>
      <c r="OKA21"/>
      <c r="OKB21"/>
      <c r="OKC21"/>
      <c r="OKD21"/>
      <c r="OKE21"/>
      <c r="OKF21"/>
      <c r="OKG21"/>
      <c r="OKH21"/>
      <c r="OKI21"/>
      <c r="OKJ21"/>
      <c r="OKK21"/>
      <c r="OKL21"/>
      <c r="OKM21"/>
      <c r="OKN21"/>
      <c r="OKO21"/>
      <c r="OKP21"/>
      <c r="OKQ21"/>
      <c r="OKR21"/>
      <c r="OKS21"/>
      <c r="OKT21"/>
      <c r="OKU21"/>
      <c r="OKV21"/>
      <c r="OKW21"/>
      <c r="OKX21"/>
      <c r="OKY21"/>
      <c r="OKZ21"/>
      <c r="OLA21"/>
      <c r="OLB21"/>
      <c r="OLC21"/>
      <c r="OLD21"/>
      <c r="OLE21"/>
      <c r="OLF21"/>
      <c r="OLG21"/>
      <c r="OLH21"/>
      <c r="OLI21"/>
      <c r="OLJ21"/>
      <c r="OLK21"/>
      <c r="OLL21"/>
      <c r="OLM21"/>
      <c r="OLN21"/>
      <c r="OLO21"/>
      <c r="OLP21"/>
      <c r="OLQ21"/>
      <c r="OLR21"/>
      <c r="OLS21"/>
      <c r="OLT21"/>
      <c r="OLU21"/>
      <c r="OLV21"/>
      <c r="OLW21"/>
      <c r="OLX21"/>
      <c r="OLY21"/>
      <c r="OLZ21"/>
      <c r="OMA21"/>
      <c r="OMB21"/>
      <c r="OMC21"/>
      <c r="OMD21"/>
      <c r="OME21"/>
      <c r="OMF21"/>
      <c r="OMG21"/>
      <c r="OMH21"/>
      <c r="OMI21"/>
      <c r="OMJ21"/>
      <c r="OMK21"/>
      <c r="OML21"/>
      <c r="OMM21"/>
      <c r="OMN21"/>
      <c r="OMO21"/>
      <c r="OMP21"/>
      <c r="OMQ21"/>
      <c r="OMR21"/>
      <c r="OMS21"/>
      <c r="OMT21"/>
      <c r="OMU21"/>
      <c r="OMV21"/>
      <c r="OMW21"/>
      <c r="OMX21"/>
      <c r="OMY21"/>
      <c r="OMZ21"/>
      <c r="ONA21"/>
      <c r="ONB21"/>
      <c r="ONC21"/>
      <c r="OND21"/>
      <c r="ONE21"/>
      <c r="ONF21"/>
      <c r="ONG21"/>
      <c r="ONH21"/>
      <c r="ONI21"/>
      <c r="ONJ21"/>
      <c r="ONK21"/>
      <c r="ONL21"/>
      <c r="ONM21"/>
      <c r="ONN21"/>
      <c r="ONO21"/>
      <c r="ONP21"/>
      <c r="ONQ21"/>
      <c r="ONR21"/>
      <c r="ONS21"/>
      <c r="ONT21"/>
      <c r="ONU21"/>
      <c r="ONV21"/>
      <c r="ONW21"/>
      <c r="ONX21"/>
      <c r="ONY21"/>
      <c r="ONZ21"/>
      <c r="OOA21"/>
      <c r="OOB21"/>
      <c r="OOC21"/>
      <c r="OOD21"/>
      <c r="OOE21"/>
      <c r="OOF21"/>
      <c r="OOG21"/>
      <c r="OOH21"/>
      <c r="OOI21"/>
      <c r="OOJ21"/>
      <c r="OOK21"/>
      <c r="OOL21"/>
      <c r="OOM21"/>
      <c r="OON21"/>
      <c r="OOO21"/>
      <c r="OOP21"/>
      <c r="OOQ21"/>
      <c r="OOR21"/>
      <c r="OOS21"/>
      <c r="OOT21"/>
      <c r="OOU21"/>
      <c r="OOV21"/>
      <c r="OOW21"/>
      <c r="OOX21"/>
      <c r="OOY21"/>
      <c r="OOZ21"/>
      <c r="OPA21"/>
      <c r="OPB21"/>
      <c r="OPC21"/>
      <c r="OPD21"/>
      <c r="OPE21"/>
      <c r="OPF21"/>
      <c r="OPG21"/>
      <c r="OPH21"/>
      <c r="OPI21"/>
      <c r="OPJ21"/>
      <c r="OPK21"/>
      <c r="OPL21"/>
      <c r="OPM21"/>
      <c r="OPN21"/>
      <c r="OPO21"/>
      <c r="OPP21"/>
      <c r="OPQ21"/>
      <c r="OPR21"/>
      <c r="OPS21"/>
      <c r="OPT21"/>
      <c r="OPU21"/>
      <c r="OPV21"/>
      <c r="OPW21"/>
      <c r="OPX21"/>
      <c r="OPY21"/>
      <c r="OPZ21"/>
      <c r="OQA21"/>
      <c r="OQB21"/>
      <c r="OQC21"/>
      <c r="OQD21"/>
      <c r="OQE21"/>
      <c r="OQF21"/>
      <c r="OQG21"/>
      <c r="OQH21"/>
      <c r="OQI21"/>
      <c r="OQJ21"/>
      <c r="OQK21"/>
      <c r="OQL21"/>
      <c r="OQM21"/>
      <c r="OQN21"/>
      <c r="OQO21"/>
      <c r="OQP21"/>
      <c r="OQQ21"/>
      <c r="OQR21"/>
      <c r="OQS21"/>
      <c r="OQT21"/>
      <c r="OQU21"/>
      <c r="OQV21"/>
      <c r="OQW21"/>
      <c r="OQX21"/>
      <c r="OQY21"/>
      <c r="OQZ21"/>
      <c r="ORA21"/>
      <c r="ORB21"/>
      <c r="ORC21"/>
      <c r="ORD21"/>
      <c r="ORE21"/>
      <c r="ORF21"/>
      <c r="ORG21"/>
      <c r="ORH21"/>
      <c r="ORI21"/>
      <c r="ORJ21"/>
      <c r="ORK21"/>
      <c r="ORL21"/>
      <c r="ORM21"/>
      <c r="ORN21"/>
      <c r="ORO21"/>
      <c r="ORP21"/>
      <c r="ORQ21"/>
      <c r="ORR21"/>
      <c r="ORS21"/>
      <c r="ORT21"/>
      <c r="ORU21"/>
      <c r="ORV21"/>
      <c r="ORW21"/>
      <c r="ORX21"/>
      <c r="ORY21"/>
      <c r="ORZ21"/>
      <c r="OSA21"/>
      <c r="OSB21"/>
      <c r="OSC21"/>
      <c r="OSD21"/>
      <c r="OSE21"/>
      <c r="OSF21"/>
      <c r="OSG21"/>
      <c r="OSH21"/>
      <c r="OSI21"/>
      <c r="OSJ21"/>
      <c r="OSK21"/>
      <c r="OSL21"/>
      <c r="OSM21"/>
      <c r="OSN21"/>
      <c r="OSO21"/>
      <c r="OSP21"/>
      <c r="OSQ21"/>
      <c r="OSR21"/>
      <c r="OSS21"/>
      <c r="OST21"/>
      <c r="OSU21"/>
      <c r="OSV21"/>
      <c r="OSW21"/>
      <c r="OSX21"/>
      <c r="OSY21"/>
      <c r="OSZ21"/>
      <c r="OTA21"/>
      <c r="OTB21"/>
      <c r="OTC21"/>
      <c r="OTD21"/>
      <c r="OTE21"/>
      <c r="OTF21"/>
      <c r="OTG21"/>
      <c r="OTH21"/>
      <c r="OTI21"/>
      <c r="OTJ21"/>
      <c r="OTK21"/>
      <c r="OTL21"/>
      <c r="OTM21"/>
      <c r="OTN21"/>
      <c r="OTO21"/>
      <c r="OTP21"/>
      <c r="OTQ21"/>
      <c r="OTR21"/>
      <c r="OTS21"/>
      <c r="OTT21"/>
      <c r="OTU21"/>
      <c r="OTV21"/>
      <c r="OTW21"/>
      <c r="OTX21"/>
      <c r="OTY21"/>
      <c r="OTZ21"/>
      <c r="OUA21"/>
      <c r="OUB21"/>
      <c r="OUC21"/>
      <c r="OUD21"/>
      <c r="OUE21"/>
      <c r="OUF21"/>
      <c r="OUG21"/>
      <c r="OUH21"/>
      <c r="OUI21"/>
      <c r="OUJ21"/>
      <c r="OUK21"/>
      <c r="OUL21"/>
      <c r="OUM21"/>
      <c r="OUN21"/>
      <c r="OUO21"/>
      <c r="OUP21"/>
      <c r="OUQ21"/>
      <c r="OUR21"/>
      <c r="OUS21"/>
      <c r="OUT21"/>
      <c r="OUU21"/>
      <c r="OUV21"/>
      <c r="OUW21"/>
      <c r="OUX21"/>
      <c r="OUY21"/>
      <c r="OUZ21"/>
      <c r="OVA21"/>
      <c r="OVB21"/>
      <c r="OVC21"/>
      <c r="OVD21"/>
      <c r="OVE21"/>
      <c r="OVF21"/>
      <c r="OVG21"/>
      <c r="OVH21"/>
      <c r="OVI21"/>
      <c r="OVJ21"/>
      <c r="OVK21"/>
      <c r="OVL21"/>
      <c r="OVM21"/>
      <c r="OVN21"/>
      <c r="OVO21"/>
      <c r="OVP21"/>
      <c r="OVQ21"/>
      <c r="OVR21"/>
      <c r="OVS21"/>
      <c r="OVT21"/>
      <c r="OVU21"/>
      <c r="OVV21"/>
      <c r="OVW21"/>
      <c r="OVX21"/>
      <c r="OVY21"/>
      <c r="OVZ21"/>
      <c r="OWA21"/>
      <c r="OWB21"/>
      <c r="OWC21"/>
      <c r="OWD21"/>
      <c r="OWE21"/>
      <c r="OWF21"/>
      <c r="OWG21"/>
      <c r="OWH21"/>
      <c r="OWI21"/>
      <c r="OWJ21"/>
      <c r="OWK21"/>
      <c r="OWL21"/>
      <c r="OWM21"/>
      <c r="OWN21"/>
      <c r="OWO21"/>
      <c r="OWP21"/>
      <c r="OWQ21"/>
      <c r="OWR21"/>
      <c r="OWS21"/>
      <c r="OWT21"/>
      <c r="OWU21"/>
      <c r="OWV21"/>
      <c r="OWW21"/>
      <c r="OWX21"/>
      <c r="OWY21"/>
      <c r="OWZ21"/>
      <c r="OXA21"/>
      <c r="OXB21"/>
      <c r="OXC21"/>
      <c r="OXD21"/>
      <c r="OXE21"/>
      <c r="OXF21"/>
      <c r="OXG21"/>
      <c r="OXH21"/>
      <c r="OXI21"/>
      <c r="OXJ21"/>
      <c r="OXK21"/>
      <c r="OXL21"/>
      <c r="OXM21"/>
      <c r="OXN21"/>
      <c r="OXO21"/>
      <c r="OXP21"/>
      <c r="OXQ21"/>
      <c r="OXR21"/>
      <c r="OXS21"/>
      <c r="OXT21"/>
      <c r="OXU21"/>
      <c r="OXV21"/>
      <c r="OXW21"/>
      <c r="OXX21"/>
      <c r="OXY21"/>
      <c r="OXZ21"/>
      <c r="OYA21"/>
      <c r="OYB21"/>
      <c r="OYC21"/>
      <c r="OYD21"/>
      <c r="OYE21"/>
      <c r="OYF21"/>
      <c r="OYG21"/>
      <c r="OYH21"/>
      <c r="OYI21"/>
      <c r="OYJ21"/>
      <c r="OYK21"/>
      <c r="OYL21"/>
      <c r="OYM21"/>
      <c r="OYN21"/>
      <c r="OYO21"/>
      <c r="OYP21"/>
      <c r="OYQ21"/>
      <c r="OYR21"/>
      <c r="OYS21"/>
      <c r="OYT21"/>
      <c r="OYU21"/>
      <c r="OYV21"/>
      <c r="OYW21"/>
      <c r="OYX21"/>
      <c r="OYY21"/>
      <c r="OYZ21"/>
      <c r="OZA21"/>
      <c r="OZB21"/>
      <c r="OZC21"/>
      <c r="OZD21"/>
      <c r="OZE21"/>
      <c r="OZF21"/>
      <c r="OZG21"/>
      <c r="OZH21"/>
      <c r="OZI21"/>
      <c r="OZJ21"/>
      <c r="OZK21"/>
      <c r="OZL21"/>
      <c r="OZM21"/>
      <c r="OZN21"/>
      <c r="OZO21"/>
      <c r="OZP21"/>
      <c r="OZQ21"/>
      <c r="OZR21"/>
      <c r="OZS21"/>
      <c r="OZT21"/>
      <c r="OZU21"/>
      <c r="OZV21"/>
      <c r="OZW21"/>
      <c r="OZX21"/>
      <c r="OZY21"/>
      <c r="OZZ21"/>
      <c r="PAA21"/>
      <c r="PAB21"/>
      <c r="PAC21"/>
      <c r="PAD21"/>
      <c r="PAE21"/>
      <c r="PAF21"/>
      <c r="PAG21"/>
      <c r="PAH21"/>
      <c r="PAI21"/>
      <c r="PAJ21"/>
      <c r="PAK21"/>
      <c r="PAL21"/>
      <c r="PAM21"/>
      <c r="PAN21"/>
      <c r="PAO21"/>
      <c r="PAP21"/>
      <c r="PAQ21"/>
      <c r="PAR21"/>
      <c r="PAS21"/>
      <c r="PAT21"/>
      <c r="PAU21"/>
      <c r="PAV21"/>
      <c r="PAW21"/>
      <c r="PAX21"/>
      <c r="PAY21"/>
      <c r="PAZ21"/>
      <c r="PBA21"/>
      <c r="PBB21"/>
      <c r="PBC21"/>
      <c r="PBD21"/>
      <c r="PBE21"/>
      <c r="PBF21"/>
      <c r="PBG21"/>
      <c r="PBH21"/>
      <c r="PBI21"/>
      <c r="PBJ21"/>
      <c r="PBK21"/>
      <c r="PBL21"/>
      <c r="PBM21"/>
      <c r="PBN21"/>
      <c r="PBO21"/>
      <c r="PBP21"/>
      <c r="PBQ21"/>
      <c r="PBR21"/>
      <c r="PBS21"/>
      <c r="PBT21"/>
      <c r="PBU21"/>
      <c r="PBV21"/>
      <c r="PBW21"/>
      <c r="PBX21"/>
      <c r="PBY21"/>
      <c r="PBZ21"/>
      <c r="PCA21"/>
      <c r="PCB21"/>
      <c r="PCC21"/>
      <c r="PCD21"/>
      <c r="PCE21"/>
      <c r="PCF21"/>
      <c r="PCG21"/>
      <c r="PCH21"/>
      <c r="PCI21"/>
      <c r="PCJ21"/>
      <c r="PCK21"/>
      <c r="PCL21"/>
      <c r="PCM21"/>
      <c r="PCN21"/>
      <c r="PCO21"/>
      <c r="PCP21"/>
      <c r="PCQ21"/>
      <c r="PCR21"/>
      <c r="PCS21"/>
      <c r="PCT21"/>
      <c r="PCU21"/>
      <c r="PCV21"/>
      <c r="PCW21"/>
      <c r="PCX21"/>
      <c r="PCY21"/>
      <c r="PCZ21"/>
      <c r="PDA21"/>
      <c r="PDB21"/>
      <c r="PDC21"/>
      <c r="PDD21"/>
      <c r="PDE21"/>
      <c r="PDF21"/>
      <c r="PDG21"/>
      <c r="PDH21"/>
      <c r="PDI21"/>
      <c r="PDJ21"/>
      <c r="PDK21"/>
      <c r="PDL21"/>
      <c r="PDM21"/>
      <c r="PDN21"/>
      <c r="PDO21"/>
      <c r="PDP21"/>
      <c r="PDQ21"/>
      <c r="PDR21"/>
      <c r="PDS21"/>
      <c r="PDT21"/>
      <c r="PDU21"/>
      <c r="PDV21"/>
      <c r="PDW21"/>
      <c r="PDX21"/>
      <c r="PDY21"/>
      <c r="PDZ21"/>
      <c r="PEA21"/>
      <c r="PEB21"/>
      <c r="PEC21"/>
      <c r="PED21"/>
      <c r="PEE21"/>
      <c r="PEF21"/>
      <c r="PEG21"/>
      <c r="PEH21"/>
      <c r="PEI21"/>
      <c r="PEJ21"/>
      <c r="PEK21"/>
      <c r="PEL21"/>
      <c r="PEM21"/>
      <c r="PEN21"/>
      <c r="PEO21"/>
      <c r="PEP21"/>
      <c r="PEQ21"/>
      <c r="PER21"/>
      <c r="PES21"/>
      <c r="PET21"/>
      <c r="PEU21"/>
      <c r="PEV21"/>
      <c r="PEW21"/>
      <c r="PEX21"/>
      <c r="PEY21"/>
      <c r="PEZ21"/>
      <c r="PFA21"/>
      <c r="PFB21"/>
      <c r="PFC21"/>
      <c r="PFD21"/>
      <c r="PFE21"/>
      <c r="PFF21"/>
      <c r="PFG21"/>
      <c r="PFH21"/>
      <c r="PFI21"/>
      <c r="PFJ21"/>
      <c r="PFK21"/>
      <c r="PFL21"/>
      <c r="PFM21"/>
      <c r="PFN21"/>
      <c r="PFO21"/>
      <c r="PFP21"/>
      <c r="PFQ21"/>
      <c r="PFR21"/>
      <c r="PFS21"/>
      <c r="PFT21"/>
      <c r="PFU21"/>
      <c r="PFV21"/>
      <c r="PFW21"/>
      <c r="PFX21"/>
      <c r="PFY21"/>
      <c r="PFZ21"/>
      <c r="PGA21"/>
      <c r="PGB21"/>
      <c r="PGC21"/>
      <c r="PGD21"/>
      <c r="PGE21"/>
      <c r="PGF21"/>
      <c r="PGG21"/>
      <c r="PGH21"/>
      <c r="PGI21"/>
      <c r="PGJ21"/>
      <c r="PGK21"/>
      <c r="PGL21"/>
      <c r="PGM21"/>
      <c r="PGN21"/>
      <c r="PGO21"/>
      <c r="PGP21"/>
      <c r="PGQ21"/>
      <c r="PGR21"/>
      <c r="PGS21"/>
      <c r="PGT21"/>
      <c r="PGU21"/>
      <c r="PGV21"/>
      <c r="PGW21"/>
      <c r="PGX21"/>
      <c r="PGY21"/>
      <c r="PGZ21"/>
      <c r="PHA21"/>
      <c r="PHB21"/>
      <c r="PHC21"/>
      <c r="PHD21"/>
      <c r="PHE21"/>
      <c r="PHF21"/>
      <c r="PHG21"/>
      <c r="PHH21"/>
      <c r="PHI21"/>
      <c r="PHJ21"/>
      <c r="PHK21"/>
      <c r="PHL21"/>
      <c r="PHM21"/>
      <c r="PHN21"/>
      <c r="PHO21"/>
      <c r="PHP21"/>
      <c r="PHQ21"/>
      <c r="PHR21"/>
      <c r="PHS21"/>
      <c r="PHT21"/>
      <c r="PHU21"/>
      <c r="PHV21"/>
      <c r="PHW21"/>
      <c r="PHX21"/>
      <c r="PHY21"/>
      <c r="PHZ21"/>
      <c r="PIA21"/>
      <c r="PIB21"/>
      <c r="PIC21"/>
      <c r="PID21"/>
      <c r="PIE21"/>
      <c r="PIF21"/>
      <c r="PIG21"/>
      <c r="PIH21"/>
      <c r="PII21"/>
      <c r="PIJ21"/>
      <c r="PIK21"/>
      <c r="PIL21"/>
      <c r="PIM21"/>
      <c r="PIN21"/>
      <c r="PIO21"/>
      <c r="PIP21"/>
      <c r="PIQ21"/>
      <c r="PIR21"/>
      <c r="PIS21"/>
      <c r="PIT21"/>
      <c r="PIU21"/>
      <c r="PIV21"/>
      <c r="PIW21"/>
      <c r="PIX21"/>
      <c r="PIY21"/>
      <c r="PIZ21"/>
      <c r="PJA21"/>
      <c r="PJB21"/>
      <c r="PJC21"/>
      <c r="PJD21"/>
      <c r="PJE21"/>
      <c r="PJF21"/>
      <c r="PJG21"/>
      <c r="PJH21"/>
      <c r="PJI21"/>
      <c r="PJJ21"/>
      <c r="PJK21"/>
      <c r="PJL21"/>
      <c r="PJM21"/>
      <c r="PJN21"/>
      <c r="PJO21"/>
      <c r="PJP21"/>
      <c r="PJQ21"/>
      <c r="PJR21"/>
      <c r="PJS21"/>
      <c r="PJT21"/>
      <c r="PJU21"/>
      <c r="PJV21"/>
      <c r="PJW21"/>
      <c r="PJX21"/>
      <c r="PJY21"/>
      <c r="PJZ21"/>
      <c r="PKA21"/>
      <c r="PKB21"/>
      <c r="PKC21"/>
      <c r="PKD21"/>
      <c r="PKE21"/>
      <c r="PKF21"/>
      <c r="PKG21"/>
      <c r="PKH21"/>
      <c r="PKI21"/>
      <c r="PKJ21"/>
      <c r="PKK21"/>
      <c r="PKL21"/>
      <c r="PKM21"/>
      <c r="PKN21"/>
      <c r="PKO21"/>
      <c r="PKP21"/>
      <c r="PKQ21"/>
      <c r="PKR21"/>
      <c r="PKS21"/>
      <c r="PKT21"/>
      <c r="PKU21"/>
      <c r="PKV21"/>
      <c r="PKW21"/>
      <c r="PKX21"/>
      <c r="PKY21"/>
      <c r="PKZ21"/>
      <c r="PLA21"/>
      <c r="PLB21"/>
      <c r="PLC21"/>
      <c r="PLD21"/>
      <c r="PLE21"/>
      <c r="PLF21"/>
      <c r="PLG21"/>
      <c r="PLH21"/>
      <c r="PLI21"/>
      <c r="PLJ21"/>
      <c r="PLK21"/>
      <c r="PLL21"/>
      <c r="PLM21"/>
      <c r="PLN21"/>
      <c r="PLO21"/>
      <c r="PLP21"/>
      <c r="PLQ21"/>
      <c r="PLR21"/>
      <c r="PLS21"/>
      <c r="PLT21"/>
      <c r="PLU21"/>
      <c r="PLV21"/>
      <c r="PLW21"/>
      <c r="PLX21"/>
      <c r="PLY21"/>
      <c r="PLZ21"/>
      <c r="PMA21"/>
      <c r="PMB21"/>
      <c r="PMC21"/>
      <c r="PMD21"/>
      <c r="PME21"/>
      <c r="PMF21"/>
      <c r="PMG21"/>
      <c r="PMH21"/>
      <c r="PMI21"/>
      <c r="PMJ21"/>
      <c r="PMK21"/>
      <c r="PML21"/>
      <c r="PMM21"/>
      <c r="PMN21"/>
      <c r="PMO21"/>
      <c r="PMP21"/>
      <c r="PMQ21"/>
      <c r="PMR21"/>
      <c r="PMS21"/>
      <c r="PMT21"/>
      <c r="PMU21"/>
      <c r="PMV21"/>
      <c r="PMW21"/>
      <c r="PMX21"/>
      <c r="PMY21"/>
      <c r="PMZ21"/>
      <c r="PNA21"/>
      <c r="PNB21"/>
      <c r="PNC21"/>
      <c r="PND21"/>
      <c r="PNE21"/>
      <c r="PNF21"/>
      <c r="PNG21"/>
      <c r="PNH21"/>
      <c r="PNI21"/>
      <c r="PNJ21"/>
      <c r="PNK21"/>
      <c r="PNL21"/>
      <c r="PNM21"/>
      <c r="PNN21"/>
      <c r="PNO21"/>
      <c r="PNP21"/>
      <c r="PNQ21"/>
      <c r="PNR21"/>
      <c r="PNS21"/>
      <c r="PNT21"/>
      <c r="PNU21"/>
      <c r="PNV21"/>
      <c r="PNW21"/>
      <c r="PNX21"/>
      <c r="PNY21"/>
      <c r="PNZ21"/>
      <c r="POA21"/>
      <c r="POB21"/>
      <c r="POC21"/>
      <c r="POD21"/>
      <c r="POE21"/>
      <c r="POF21"/>
      <c r="POG21"/>
      <c r="POH21"/>
      <c r="POI21"/>
      <c r="POJ21"/>
      <c r="POK21"/>
      <c r="POL21"/>
      <c r="POM21"/>
      <c r="PON21"/>
      <c r="POO21"/>
      <c r="POP21"/>
      <c r="POQ21"/>
      <c r="POR21"/>
      <c r="POS21"/>
      <c r="POT21"/>
      <c r="POU21"/>
      <c r="POV21"/>
      <c r="POW21"/>
      <c r="POX21"/>
      <c r="POY21"/>
      <c r="POZ21"/>
      <c r="PPA21"/>
      <c r="PPB21"/>
      <c r="PPC21"/>
      <c r="PPD21"/>
      <c r="PPE21"/>
      <c r="PPF21"/>
      <c r="PPG21"/>
      <c r="PPH21"/>
      <c r="PPI21"/>
      <c r="PPJ21"/>
      <c r="PPK21"/>
      <c r="PPL21"/>
      <c r="PPM21"/>
      <c r="PPN21"/>
      <c r="PPO21"/>
      <c r="PPP21"/>
      <c r="PPQ21"/>
      <c r="PPR21"/>
      <c r="PPS21"/>
      <c r="PPT21"/>
      <c r="PPU21"/>
      <c r="PPV21"/>
      <c r="PPW21"/>
      <c r="PPX21"/>
      <c r="PPY21"/>
      <c r="PPZ21"/>
      <c r="PQA21"/>
      <c r="PQB21"/>
      <c r="PQC21"/>
      <c r="PQD21"/>
      <c r="PQE21"/>
      <c r="PQF21"/>
      <c r="PQG21"/>
      <c r="PQH21"/>
      <c r="PQI21"/>
      <c r="PQJ21"/>
      <c r="PQK21"/>
      <c r="PQL21"/>
      <c r="PQM21"/>
      <c r="PQN21"/>
      <c r="PQO21"/>
      <c r="PQP21"/>
      <c r="PQQ21"/>
      <c r="PQR21"/>
      <c r="PQS21"/>
      <c r="PQT21"/>
      <c r="PQU21"/>
      <c r="PQV21"/>
      <c r="PQW21"/>
      <c r="PQX21"/>
      <c r="PQY21"/>
      <c r="PQZ21"/>
      <c r="PRA21"/>
      <c r="PRB21"/>
      <c r="PRC21"/>
      <c r="PRD21"/>
      <c r="PRE21"/>
      <c r="PRF21"/>
      <c r="PRG21"/>
      <c r="PRH21"/>
      <c r="PRI21"/>
      <c r="PRJ21"/>
      <c r="PRK21"/>
      <c r="PRL21"/>
      <c r="PRM21"/>
      <c r="PRN21"/>
      <c r="PRO21"/>
      <c r="PRP21"/>
      <c r="PRQ21"/>
      <c r="PRR21"/>
      <c r="PRS21"/>
      <c r="PRT21"/>
      <c r="PRU21"/>
      <c r="PRV21"/>
      <c r="PRW21"/>
      <c r="PRX21"/>
      <c r="PRY21"/>
      <c r="PRZ21"/>
      <c r="PSA21"/>
      <c r="PSB21"/>
      <c r="PSC21"/>
      <c r="PSD21"/>
      <c r="PSE21"/>
      <c r="PSF21"/>
      <c r="PSG21"/>
      <c r="PSH21"/>
      <c r="PSI21"/>
      <c r="PSJ21"/>
      <c r="PSK21"/>
      <c r="PSL21"/>
      <c r="PSM21"/>
      <c r="PSN21"/>
      <c r="PSO21"/>
      <c r="PSP21"/>
      <c r="PSQ21"/>
      <c r="PSR21"/>
      <c r="PSS21"/>
      <c r="PST21"/>
      <c r="PSU21"/>
      <c r="PSV21"/>
      <c r="PSW21"/>
      <c r="PSX21"/>
      <c r="PSY21"/>
      <c r="PSZ21"/>
      <c r="PTA21"/>
      <c r="PTB21"/>
      <c r="PTC21"/>
      <c r="PTD21"/>
      <c r="PTE21"/>
      <c r="PTF21"/>
      <c r="PTG21"/>
      <c r="PTH21"/>
      <c r="PTI21"/>
      <c r="PTJ21"/>
      <c r="PTK21"/>
      <c r="PTL21"/>
      <c r="PTM21"/>
      <c r="PTN21"/>
      <c r="PTO21"/>
      <c r="PTP21"/>
      <c r="PTQ21"/>
      <c r="PTR21"/>
      <c r="PTS21"/>
      <c r="PTT21"/>
      <c r="PTU21"/>
      <c r="PTV21"/>
      <c r="PTW21"/>
      <c r="PTX21"/>
      <c r="PTY21"/>
      <c r="PTZ21"/>
      <c r="PUA21"/>
      <c r="PUB21"/>
      <c r="PUC21"/>
      <c r="PUD21"/>
      <c r="PUE21"/>
      <c r="PUF21"/>
      <c r="PUG21"/>
      <c r="PUH21"/>
      <c r="PUI21"/>
      <c r="PUJ21"/>
      <c r="PUK21"/>
      <c r="PUL21"/>
      <c r="PUM21"/>
      <c r="PUN21"/>
      <c r="PUO21"/>
      <c r="PUP21"/>
      <c r="PUQ21"/>
      <c r="PUR21"/>
      <c r="PUS21"/>
      <c r="PUT21"/>
      <c r="PUU21"/>
      <c r="PUV21"/>
      <c r="PUW21"/>
      <c r="PUX21"/>
      <c r="PUY21"/>
      <c r="PUZ21"/>
      <c r="PVA21"/>
      <c r="PVB21"/>
      <c r="PVC21"/>
      <c r="PVD21"/>
      <c r="PVE21"/>
      <c r="PVF21"/>
      <c r="PVG21"/>
      <c r="PVH21"/>
      <c r="PVI21"/>
      <c r="PVJ21"/>
      <c r="PVK21"/>
      <c r="PVL21"/>
      <c r="PVM21"/>
      <c r="PVN21"/>
      <c r="PVO21"/>
      <c r="PVP21"/>
      <c r="PVQ21"/>
      <c r="PVR21"/>
      <c r="PVS21"/>
      <c r="PVT21"/>
      <c r="PVU21"/>
      <c r="PVV21"/>
      <c r="PVW21"/>
      <c r="PVX21"/>
      <c r="PVY21"/>
      <c r="PVZ21"/>
      <c r="PWA21"/>
      <c r="PWB21"/>
      <c r="PWC21"/>
      <c r="PWD21"/>
      <c r="PWE21"/>
      <c r="PWF21"/>
      <c r="PWG21"/>
      <c r="PWH21"/>
      <c r="PWI21"/>
      <c r="PWJ21"/>
      <c r="PWK21"/>
      <c r="PWL21"/>
      <c r="PWM21"/>
      <c r="PWN21"/>
      <c r="PWO21"/>
      <c r="PWP21"/>
      <c r="PWQ21"/>
      <c r="PWR21"/>
      <c r="PWS21"/>
      <c r="PWT21"/>
      <c r="PWU21"/>
      <c r="PWV21"/>
      <c r="PWW21"/>
      <c r="PWX21"/>
      <c r="PWY21"/>
      <c r="PWZ21"/>
      <c r="PXA21"/>
      <c r="PXB21"/>
      <c r="PXC21"/>
      <c r="PXD21"/>
      <c r="PXE21"/>
      <c r="PXF21"/>
      <c r="PXG21"/>
      <c r="PXH21"/>
      <c r="PXI21"/>
      <c r="PXJ21"/>
      <c r="PXK21"/>
      <c r="PXL21"/>
      <c r="PXM21"/>
      <c r="PXN21"/>
      <c r="PXO21"/>
      <c r="PXP21"/>
      <c r="PXQ21"/>
      <c r="PXR21"/>
      <c r="PXS21"/>
      <c r="PXT21"/>
      <c r="PXU21"/>
      <c r="PXV21"/>
      <c r="PXW21"/>
      <c r="PXX21"/>
      <c r="PXY21"/>
      <c r="PXZ21"/>
      <c r="PYA21"/>
      <c r="PYB21"/>
      <c r="PYC21"/>
      <c r="PYD21"/>
      <c r="PYE21"/>
      <c r="PYF21"/>
      <c r="PYG21"/>
      <c r="PYH21"/>
      <c r="PYI21"/>
      <c r="PYJ21"/>
      <c r="PYK21"/>
      <c r="PYL21"/>
      <c r="PYM21"/>
      <c r="PYN21"/>
      <c r="PYO21"/>
      <c r="PYP21"/>
      <c r="PYQ21"/>
      <c r="PYR21"/>
      <c r="PYS21"/>
      <c r="PYT21"/>
      <c r="PYU21"/>
      <c r="PYV21"/>
      <c r="PYW21"/>
      <c r="PYX21"/>
      <c r="PYY21"/>
      <c r="PYZ21"/>
      <c r="PZA21"/>
      <c r="PZB21"/>
      <c r="PZC21"/>
      <c r="PZD21"/>
      <c r="PZE21"/>
      <c r="PZF21"/>
      <c r="PZG21"/>
      <c r="PZH21"/>
      <c r="PZI21"/>
      <c r="PZJ21"/>
      <c r="PZK21"/>
      <c r="PZL21"/>
      <c r="PZM21"/>
      <c r="PZN21"/>
      <c r="PZO21"/>
      <c r="PZP21"/>
      <c r="PZQ21"/>
      <c r="PZR21"/>
      <c r="PZS21"/>
      <c r="PZT21"/>
      <c r="PZU21"/>
      <c r="PZV21"/>
      <c r="PZW21"/>
      <c r="PZX21"/>
      <c r="PZY21"/>
      <c r="PZZ21"/>
      <c r="QAA21"/>
      <c r="QAB21"/>
      <c r="QAC21"/>
      <c r="QAD21"/>
      <c r="QAE21"/>
      <c r="QAF21"/>
      <c r="QAG21"/>
      <c r="QAH21"/>
      <c r="QAI21"/>
      <c r="QAJ21"/>
      <c r="QAK21"/>
      <c r="QAL21"/>
      <c r="QAM21"/>
      <c r="QAN21"/>
      <c r="QAO21"/>
      <c r="QAP21"/>
      <c r="QAQ21"/>
      <c r="QAR21"/>
      <c r="QAS21"/>
      <c r="QAT21"/>
      <c r="QAU21"/>
      <c r="QAV21"/>
      <c r="QAW21"/>
      <c r="QAX21"/>
      <c r="QAY21"/>
      <c r="QAZ21"/>
      <c r="QBA21"/>
      <c r="QBB21"/>
      <c r="QBC21"/>
      <c r="QBD21"/>
      <c r="QBE21"/>
      <c r="QBF21"/>
      <c r="QBG21"/>
      <c r="QBH21"/>
      <c r="QBI21"/>
      <c r="QBJ21"/>
      <c r="QBK21"/>
      <c r="QBL21"/>
      <c r="QBM21"/>
      <c r="QBN21"/>
      <c r="QBO21"/>
      <c r="QBP21"/>
      <c r="QBQ21"/>
      <c r="QBR21"/>
      <c r="QBS21"/>
      <c r="QBT21"/>
      <c r="QBU21"/>
      <c r="QBV21"/>
      <c r="QBW21"/>
      <c r="QBX21"/>
      <c r="QBY21"/>
      <c r="QBZ21"/>
      <c r="QCA21"/>
      <c r="QCB21"/>
      <c r="QCC21"/>
      <c r="QCD21"/>
      <c r="QCE21"/>
      <c r="QCF21"/>
      <c r="QCG21"/>
      <c r="QCH21"/>
      <c r="QCI21"/>
      <c r="QCJ21"/>
      <c r="QCK21"/>
      <c r="QCL21"/>
      <c r="QCM21"/>
      <c r="QCN21"/>
      <c r="QCO21"/>
      <c r="QCP21"/>
      <c r="QCQ21"/>
      <c r="QCR21"/>
      <c r="QCS21"/>
      <c r="QCT21"/>
      <c r="QCU21"/>
      <c r="QCV21"/>
      <c r="QCW21"/>
      <c r="QCX21"/>
      <c r="QCY21"/>
      <c r="QCZ21"/>
      <c r="QDA21"/>
      <c r="QDB21"/>
      <c r="QDC21"/>
      <c r="QDD21"/>
      <c r="QDE21"/>
      <c r="QDF21"/>
      <c r="QDG21"/>
      <c r="QDH21"/>
      <c r="QDI21"/>
      <c r="QDJ21"/>
      <c r="QDK21"/>
      <c r="QDL21"/>
      <c r="QDM21"/>
      <c r="QDN21"/>
      <c r="QDO21"/>
      <c r="QDP21"/>
      <c r="QDQ21"/>
      <c r="QDR21"/>
      <c r="QDS21"/>
      <c r="QDT21"/>
      <c r="QDU21"/>
      <c r="QDV21"/>
      <c r="QDW21"/>
      <c r="QDX21"/>
      <c r="QDY21"/>
      <c r="QDZ21"/>
      <c r="QEA21"/>
      <c r="QEB21"/>
      <c r="QEC21"/>
      <c r="QED21"/>
      <c r="QEE21"/>
      <c r="QEF21"/>
      <c r="QEG21"/>
      <c r="QEH21"/>
      <c r="QEI21"/>
      <c r="QEJ21"/>
      <c r="QEK21"/>
      <c r="QEL21"/>
      <c r="QEM21"/>
      <c r="QEN21"/>
      <c r="QEO21"/>
      <c r="QEP21"/>
      <c r="QEQ21"/>
      <c r="QER21"/>
      <c r="QES21"/>
      <c r="QET21"/>
      <c r="QEU21"/>
      <c r="QEV21"/>
      <c r="QEW21"/>
      <c r="QEX21"/>
      <c r="QEY21"/>
      <c r="QEZ21"/>
      <c r="QFA21"/>
      <c r="QFB21"/>
      <c r="QFC21"/>
      <c r="QFD21"/>
      <c r="QFE21"/>
      <c r="QFF21"/>
      <c r="QFG21"/>
      <c r="QFH21"/>
      <c r="QFI21"/>
      <c r="QFJ21"/>
      <c r="QFK21"/>
      <c r="QFL21"/>
      <c r="QFM21"/>
      <c r="QFN21"/>
      <c r="QFO21"/>
      <c r="QFP21"/>
      <c r="QFQ21"/>
      <c r="QFR21"/>
      <c r="QFS21"/>
      <c r="QFT21"/>
      <c r="QFU21"/>
      <c r="QFV21"/>
      <c r="QFW21"/>
      <c r="QFX21"/>
      <c r="QFY21"/>
      <c r="QFZ21"/>
      <c r="QGA21"/>
      <c r="QGB21"/>
      <c r="QGC21"/>
      <c r="QGD21"/>
      <c r="QGE21"/>
      <c r="QGF21"/>
      <c r="QGG21"/>
      <c r="QGH21"/>
      <c r="QGI21"/>
      <c r="QGJ21"/>
      <c r="QGK21"/>
      <c r="QGL21"/>
      <c r="QGM21"/>
      <c r="QGN21"/>
      <c r="QGO21"/>
      <c r="QGP21"/>
      <c r="QGQ21"/>
      <c r="QGR21"/>
      <c r="QGS21"/>
      <c r="QGT21"/>
      <c r="QGU21"/>
      <c r="QGV21"/>
      <c r="QGW21"/>
      <c r="QGX21"/>
      <c r="QGY21"/>
      <c r="QGZ21"/>
      <c r="QHA21"/>
      <c r="QHB21"/>
      <c r="QHC21"/>
      <c r="QHD21"/>
      <c r="QHE21"/>
      <c r="QHF21"/>
      <c r="QHG21"/>
      <c r="QHH21"/>
      <c r="QHI21"/>
      <c r="QHJ21"/>
      <c r="QHK21"/>
      <c r="QHL21"/>
      <c r="QHM21"/>
      <c r="QHN21"/>
      <c r="QHO21"/>
      <c r="QHP21"/>
      <c r="QHQ21"/>
      <c r="QHR21"/>
      <c r="QHS21"/>
      <c r="QHT21"/>
      <c r="QHU21"/>
      <c r="QHV21"/>
      <c r="QHW21"/>
      <c r="QHX21"/>
      <c r="QHY21"/>
      <c r="QHZ21"/>
      <c r="QIA21"/>
      <c r="QIB21"/>
      <c r="QIC21"/>
      <c r="QID21"/>
      <c r="QIE21"/>
      <c r="QIF21"/>
      <c r="QIG21"/>
      <c r="QIH21"/>
      <c r="QII21"/>
      <c r="QIJ21"/>
      <c r="QIK21"/>
      <c r="QIL21"/>
      <c r="QIM21"/>
      <c r="QIN21"/>
      <c r="QIO21"/>
      <c r="QIP21"/>
      <c r="QIQ21"/>
      <c r="QIR21"/>
      <c r="QIS21"/>
      <c r="QIT21"/>
      <c r="QIU21"/>
      <c r="QIV21"/>
      <c r="QIW21"/>
      <c r="QIX21"/>
      <c r="QIY21"/>
      <c r="QIZ21"/>
      <c r="QJA21"/>
      <c r="QJB21"/>
      <c r="QJC21"/>
      <c r="QJD21"/>
      <c r="QJE21"/>
      <c r="QJF21"/>
      <c r="QJG21"/>
      <c r="QJH21"/>
      <c r="QJI21"/>
      <c r="QJJ21"/>
      <c r="QJK21"/>
      <c r="QJL21"/>
      <c r="QJM21"/>
      <c r="QJN21"/>
      <c r="QJO21"/>
      <c r="QJP21"/>
      <c r="QJQ21"/>
      <c r="QJR21"/>
      <c r="QJS21"/>
      <c r="QJT21"/>
      <c r="QJU21"/>
      <c r="QJV21"/>
      <c r="QJW21"/>
      <c r="QJX21"/>
      <c r="QJY21"/>
      <c r="QJZ21"/>
      <c r="QKA21"/>
      <c r="QKB21"/>
      <c r="QKC21"/>
      <c r="QKD21"/>
      <c r="QKE21"/>
      <c r="QKF21"/>
      <c r="QKG21"/>
      <c r="QKH21"/>
      <c r="QKI21"/>
      <c r="QKJ21"/>
      <c r="QKK21"/>
      <c r="QKL21"/>
      <c r="QKM21"/>
      <c r="QKN21"/>
      <c r="QKO21"/>
      <c r="QKP21"/>
      <c r="QKQ21"/>
      <c r="QKR21"/>
      <c r="QKS21"/>
      <c r="QKT21"/>
      <c r="QKU21"/>
      <c r="QKV21"/>
      <c r="QKW21"/>
      <c r="QKX21"/>
      <c r="QKY21"/>
      <c r="QKZ21"/>
      <c r="QLA21"/>
      <c r="QLB21"/>
      <c r="QLC21"/>
      <c r="QLD21"/>
      <c r="QLE21"/>
      <c r="QLF21"/>
      <c r="QLG21"/>
      <c r="QLH21"/>
      <c r="QLI21"/>
      <c r="QLJ21"/>
      <c r="QLK21"/>
      <c r="QLL21"/>
      <c r="QLM21"/>
      <c r="QLN21"/>
      <c r="QLO21"/>
      <c r="QLP21"/>
      <c r="QLQ21"/>
      <c r="QLR21"/>
      <c r="QLS21"/>
      <c r="QLT21"/>
      <c r="QLU21"/>
      <c r="QLV21"/>
      <c r="QLW21"/>
      <c r="QLX21"/>
      <c r="QLY21"/>
      <c r="QLZ21"/>
      <c r="QMA21"/>
      <c r="QMB21"/>
      <c r="QMC21"/>
      <c r="QMD21"/>
      <c r="QME21"/>
      <c r="QMF21"/>
      <c r="QMG21"/>
      <c r="QMH21"/>
      <c r="QMI21"/>
      <c r="QMJ21"/>
      <c r="QMK21"/>
      <c r="QML21"/>
      <c r="QMM21"/>
      <c r="QMN21"/>
      <c r="QMO21"/>
      <c r="QMP21"/>
      <c r="QMQ21"/>
      <c r="QMR21"/>
      <c r="QMS21"/>
      <c r="QMT21"/>
      <c r="QMU21"/>
      <c r="QMV21"/>
      <c r="QMW21"/>
      <c r="QMX21"/>
      <c r="QMY21"/>
      <c r="QMZ21"/>
      <c r="QNA21"/>
      <c r="QNB21"/>
      <c r="QNC21"/>
      <c r="QND21"/>
      <c r="QNE21"/>
      <c r="QNF21"/>
      <c r="QNG21"/>
      <c r="QNH21"/>
      <c r="QNI21"/>
      <c r="QNJ21"/>
      <c r="QNK21"/>
      <c r="QNL21"/>
      <c r="QNM21"/>
      <c r="QNN21"/>
      <c r="QNO21"/>
      <c r="QNP21"/>
      <c r="QNQ21"/>
      <c r="QNR21"/>
      <c r="QNS21"/>
      <c r="QNT21"/>
      <c r="QNU21"/>
      <c r="QNV21"/>
      <c r="QNW21"/>
      <c r="QNX21"/>
      <c r="QNY21"/>
      <c r="QNZ21"/>
      <c r="QOA21"/>
      <c r="QOB21"/>
      <c r="QOC21"/>
      <c r="QOD21"/>
      <c r="QOE21"/>
      <c r="QOF21"/>
      <c r="QOG21"/>
      <c r="QOH21"/>
      <c r="QOI21"/>
      <c r="QOJ21"/>
      <c r="QOK21"/>
      <c r="QOL21"/>
      <c r="QOM21"/>
      <c r="QON21"/>
      <c r="QOO21"/>
      <c r="QOP21"/>
      <c r="QOQ21"/>
      <c r="QOR21"/>
      <c r="QOS21"/>
      <c r="QOT21"/>
      <c r="QOU21"/>
      <c r="QOV21"/>
      <c r="QOW21"/>
      <c r="QOX21"/>
      <c r="QOY21"/>
      <c r="QOZ21"/>
      <c r="QPA21"/>
      <c r="QPB21"/>
      <c r="QPC21"/>
      <c r="QPD21"/>
      <c r="QPE21"/>
      <c r="QPF21"/>
      <c r="QPG21"/>
      <c r="QPH21"/>
      <c r="QPI21"/>
      <c r="QPJ21"/>
      <c r="QPK21"/>
      <c r="QPL21"/>
      <c r="QPM21"/>
      <c r="QPN21"/>
      <c r="QPO21"/>
      <c r="QPP21"/>
      <c r="QPQ21"/>
      <c r="QPR21"/>
      <c r="QPS21"/>
      <c r="QPT21"/>
      <c r="QPU21"/>
      <c r="QPV21"/>
      <c r="QPW21"/>
      <c r="QPX21"/>
      <c r="QPY21"/>
      <c r="QPZ21"/>
      <c r="QQA21"/>
      <c r="QQB21"/>
      <c r="QQC21"/>
      <c r="QQD21"/>
      <c r="QQE21"/>
      <c r="QQF21"/>
      <c r="QQG21"/>
      <c r="QQH21"/>
      <c r="QQI21"/>
      <c r="QQJ21"/>
      <c r="QQK21"/>
      <c r="QQL21"/>
      <c r="QQM21"/>
      <c r="QQN21"/>
      <c r="QQO21"/>
      <c r="QQP21"/>
      <c r="QQQ21"/>
      <c r="QQR21"/>
      <c r="QQS21"/>
      <c r="QQT21"/>
      <c r="QQU21"/>
      <c r="QQV21"/>
      <c r="QQW21"/>
      <c r="QQX21"/>
      <c r="QQY21"/>
      <c r="QQZ21"/>
      <c r="QRA21"/>
      <c r="QRB21"/>
      <c r="QRC21"/>
      <c r="QRD21"/>
      <c r="QRE21"/>
      <c r="QRF21"/>
      <c r="QRG21"/>
      <c r="QRH21"/>
      <c r="QRI21"/>
      <c r="QRJ21"/>
      <c r="QRK21"/>
      <c r="QRL21"/>
      <c r="QRM21"/>
      <c r="QRN21"/>
      <c r="QRO21"/>
      <c r="QRP21"/>
      <c r="QRQ21"/>
      <c r="QRR21"/>
      <c r="QRS21"/>
      <c r="QRT21"/>
      <c r="QRU21"/>
      <c r="QRV21"/>
      <c r="QRW21"/>
      <c r="QRX21"/>
      <c r="QRY21"/>
      <c r="QRZ21"/>
      <c r="QSA21"/>
      <c r="QSB21"/>
      <c r="QSC21"/>
      <c r="QSD21"/>
      <c r="QSE21"/>
      <c r="QSF21"/>
      <c r="QSG21"/>
      <c r="QSH21"/>
      <c r="QSI21"/>
      <c r="QSJ21"/>
      <c r="QSK21"/>
      <c r="QSL21"/>
      <c r="QSM21"/>
      <c r="QSN21"/>
      <c r="QSO21"/>
      <c r="QSP21"/>
      <c r="QSQ21"/>
      <c r="QSR21"/>
      <c r="QSS21"/>
      <c r="QST21"/>
      <c r="QSU21"/>
      <c r="QSV21"/>
      <c r="QSW21"/>
      <c r="QSX21"/>
      <c r="QSY21"/>
      <c r="QSZ21"/>
      <c r="QTA21"/>
      <c r="QTB21"/>
      <c r="QTC21"/>
      <c r="QTD21"/>
      <c r="QTE21"/>
      <c r="QTF21"/>
      <c r="QTG21"/>
      <c r="QTH21"/>
      <c r="QTI21"/>
      <c r="QTJ21"/>
      <c r="QTK21"/>
      <c r="QTL21"/>
      <c r="QTM21"/>
      <c r="QTN21"/>
      <c r="QTO21"/>
      <c r="QTP21"/>
      <c r="QTQ21"/>
      <c r="QTR21"/>
      <c r="QTS21"/>
      <c r="QTT21"/>
      <c r="QTU21"/>
      <c r="QTV21"/>
      <c r="QTW21"/>
      <c r="QTX21"/>
      <c r="QTY21"/>
      <c r="QTZ21"/>
      <c r="QUA21"/>
      <c r="QUB21"/>
      <c r="QUC21"/>
      <c r="QUD21"/>
      <c r="QUE21"/>
      <c r="QUF21"/>
      <c r="QUG21"/>
      <c r="QUH21"/>
      <c r="QUI21"/>
      <c r="QUJ21"/>
      <c r="QUK21"/>
      <c r="QUL21"/>
      <c r="QUM21"/>
      <c r="QUN21"/>
      <c r="QUO21"/>
      <c r="QUP21"/>
      <c r="QUQ21"/>
      <c r="QUR21"/>
      <c r="QUS21"/>
      <c r="QUT21"/>
      <c r="QUU21"/>
      <c r="QUV21"/>
      <c r="QUW21"/>
      <c r="QUX21"/>
      <c r="QUY21"/>
      <c r="QUZ21"/>
      <c r="QVA21"/>
      <c r="QVB21"/>
      <c r="QVC21"/>
      <c r="QVD21"/>
      <c r="QVE21"/>
      <c r="QVF21"/>
      <c r="QVG21"/>
      <c r="QVH21"/>
      <c r="QVI21"/>
      <c r="QVJ21"/>
      <c r="QVK21"/>
      <c r="QVL21"/>
      <c r="QVM21"/>
      <c r="QVN21"/>
      <c r="QVO21"/>
      <c r="QVP21"/>
      <c r="QVQ21"/>
      <c r="QVR21"/>
      <c r="QVS21"/>
      <c r="QVT21"/>
      <c r="QVU21"/>
      <c r="QVV21"/>
      <c r="QVW21"/>
      <c r="QVX21"/>
      <c r="QVY21"/>
      <c r="QVZ21"/>
      <c r="QWA21"/>
      <c r="QWB21"/>
      <c r="QWC21"/>
      <c r="QWD21"/>
      <c r="QWE21"/>
      <c r="QWF21"/>
      <c r="QWG21"/>
      <c r="QWH21"/>
      <c r="QWI21"/>
      <c r="QWJ21"/>
      <c r="QWK21"/>
      <c r="QWL21"/>
      <c r="QWM21"/>
      <c r="QWN21"/>
      <c r="QWO21"/>
      <c r="QWP21"/>
      <c r="QWQ21"/>
      <c r="QWR21"/>
      <c r="QWS21"/>
      <c r="QWT21"/>
      <c r="QWU21"/>
      <c r="QWV21"/>
      <c r="QWW21"/>
      <c r="QWX21"/>
      <c r="QWY21"/>
      <c r="QWZ21"/>
      <c r="QXA21"/>
      <c r="QXB21"/>
      <c r="QXC21"/>
      <c r="QXD21"/>
      <c r="QXE21"/>
      <c r="QXF21"/>
      <c r="QXG21"/>
      <c r="QXH21"/>
      <c r="QXI21"/>
      <c r="QXJ21"/>
      <c r="QXK21"/>
      <c r="QXL21"/>
      <c r="QXM21"/>
      <c r="QXN21"/>
      <c r="QXO21"/>
      <c r="QXP21"/>
      <c r="QXQ21"/>
      <c r="QXR21"/>
      <c r="QXS21"/>
      <c r="QXT21"/>
      <c r="QXU21"/>
      <c r="QXV21"/>
      <c r="QXW21"/>
      <c r="QXX21"/>
      <c r="QXY21"/>
      <c r="QXZ21"/>
      <c r="QYA21"/>
      <c r="QYB21"/>
      <c r="QYC21"/>
      <c r="QYD21"/>
      <c r="QYE21"/>
      <c r="QYF21"/>
      <c r="QYG21"/>
      <c r="QYH21"/>
      <c r="QYI21"/>
      <c r="QYJ21"/>
      <c r="QYK21"/>
      <c r="QYL21"/>
      <c r="QYM21"/>
      <c r="QYN21"/>
      <c r="QYO21"/>
      <c r="QYP21"/>
      <c r="QYQ21"/>
      <c r="QYR21"/>
      <c r="QYS21"/>
      <c r="QYT21"/>
      <c r="QYU21"/>
      <c r="QYV21"/>
      <c r="QYW21"/>
      <c r="QYX21"/>
      <c r="QYY21"/>
      <c r="QYZ21"/>
      <c r="QZA21"/>
      <c r="QZB21"/>
      <c r="QZC21"/>
      <c r="QZD21"/>
      <c r="QZE21"/>
      <c r="QZF21"/>
      <c r="QZG21"/>
      <c r="QZH21"/>
      <c r="QZI21"/>
      <c r="QZJ21"/>
      <c r="QZK21"/>
      <c r="QZL21"/>
      <c r="QZM21"/>
      <c r="QZN21"/>
      <c r="QZO21"/>
      <c r="QZP21"/>
      <c r="QZQ21"/>
      <c r="QZR21"/>
      <c r="QZS21"/>
      <c r="QZT21"/>
      <c r="QZU21"/>
      <c r="QZV21"/>
      <c r="QZW21"/>
      <c r="QZX21"/>
      <c r="QZY21"/>
      <c r="QZZ21"/>
      <c r="RAA21"/>
      <c r="RAB21"/>
      <c r="RAC21"/>
      <c r="RAD21"/>
      <c r="RAE21"/>
      <c r="RAF21"/>
      <c r="RAG21"/>
      <c r="RAH21"/>
      <c r="RAI21"/>
      <c r="RAJ21"/>
      <c r="RAK21"/>
      <c r="RAL21"/>
      <c r="RAM21"/>
      <c r="RAN21"/>
      <c r="RAO21"/>
      <c r="RAP21"/>
      <c r="RAQ21"/>
      <c r="RAR21"/>
      <c r="RAS21"/>
      <c r="RAT21"/>
      <c r="RAU21"/>
      <c r="RAV21"/>
      <c r="RAW21"/>
      <c r="RAX21"/>
      <c r="RAY21"/>
      <c r="RAZ21"/>
      <c r="RBA21"/>
      <c r="RBB21"/>
      <c r="RBC21"/>
      <c r="RBD21"/>
      <c r="RBE21"/>
      <c r="RBF21"/>
      <c r="RBG21"/>
      <c r="RBH21"/>
      <c r="RBI21"/>
      <c r="RBJ21"/>
      <c r="RBK21"/>
      <c r="RBL21"/>
      <c r="RBM21"/>
      <c r="RBN21"/>
      <c r="RBO21"/>
      <c r="RBP21"/>
      <c r="RBQ21"/>
      <c r="RBR21"/>
      <c r="RBS21"/>
      <c r="RBT21"/>
      <c r="RBU21"/>
      <c r="RBV21"/>
      <c r="RBW21"/>
      <c r="RBX21"/>
      <c r="RBY21"/>
      <c r="RBZ21"/>
      <c r="RCA21"/>
      <c r="RCB21"/>
      <c r="RCC21"/>
      <c r="RCD21"/>
      <c r="RCE21"/>
      <c r="RCF21"/>
      <c r="RCG21"/>
      <c r="RCH21"/>
      <c r="RCI21"/>
      <c r="RCJ21"/>
      <c r="RCK21"/>
      <c r="RCL21"/>
      <c r="RCM21"/>
      <c r="RCN21"/>
      <c r="RCO21"/>
      <c r="RCP21"/>
      <c r="RCQ21"/>
      <c r="RCR21"/>
      <c r="RCS21"/>
      <c r="RCT21"/>
      <c r="RCU21"/>
      <c r="RCV21"/>
      <c r="RCW21"/>
      <c r="RCX21"/>
      <c r="RCY21"/>
      <c r="RCZ21"/>
      <c r="RDA21"/>
      <c r="RDB21"/>
      <c r="RDC21"/>
      <c r="RDD21"/>
      <c r="RDE21"/>
      <c r="RDF21"/>
      <c r="RDG21"/>
      <c r="RDH21"/>
      <c r="RDI21"/>
      <c r="RDJ21"/>
      <c r="RDK21"/>
      <c r="RDL21"/>
      <c r="RDM21"/>
      <c r="RDN21"/>
      <c r="RDO21"/>
      <c r="RDP21"/>
      <c r="RDQ21"/>
      <c r="RDR21"/>
      <c r="RDS21"/>
      <c r="RDT21"/>
      <c r="RDU21"/>
      <c r="RDV21"/>
      <c r="RDW21"/>
      <c r="RDX21"/>
      <c r="RDY21"/>
      <c r="RDZ21"/>
      <c r="REA21"/>
      <c r="REB21"/>
      <c r="REC21"/>
      <c r="RED21"/>
      <c r="REE21"/>
      <c r="REF21"/>
      <c r="REG21"/>
      <c r="REH21"/>
      <c r="REI21"/>
      <c r="REJ21"/>
      <c r="REK21"/>
      <c r="REL21"/>
      <c r="REM21"/>
      <c r="REN21"/>
      <c r="REO21"/>
      <c r="REP21"/>
      <c r="REQ21"/>
      <c r="RER21"/>
      <c r="RES21"/>
      <c r="RET21"/>
      <c r="REU21"/>
      <c r="REV21"/>
      <c r="REW21"/>
      <c r="REX21"/>
      <c r="REY21"/>
      <c r="REZ21"/>
      <c r="RFA21"/>
      <c r="RFB21"/>
      <c r="RFC21"/>
      <c r="RFD21"/>
      <c r="RFE21"/>
      <c r="RFF21"/>
      <c r="RFG21"/>
      <c r="RFH21"/>
      <c r="RFI21"/>
      <c r="RFJ21"/>
      <c r="RFK21"/>
      <c r="RFL21"/>
      <c r="RFM21"/>
      <c r="RFN21"/>
      <c r="RFO21"/>
      <c r="RFP21"/>
      <c r="RFQ21"/>
      <c r="RFR21"/>
      <c r="RFS21"/>
      <c r="RFT21"/>
      <c r="RFU21"/>
      <c r="RFV21"/>
      <c r="RFW21"/>
      <c r="RFX21"/>
      <c r="RFY21"/>
      <c r="RFZ21"/>
      <c r="RGA21"/>
      <c r="RGB21"/>
      <c r="RGC21"/>
      <c r="RGD21"/>
      <c r="RGE21"/>
      <c r="RGF21"/>
      <c r="RGG21"/>
      <c r="RGH21"/>
      <c r="RGI21"/>
      <c r="RGJ21"/>
      <c r="RGK21"/>
      <c r="RGL21"/>
      <c r="RGM21"/>
      <c r="RGN21"/>
      <c r="RGO21"/>
      <c r="RGP21"/>
      <c r="RGQ21"/>
      <c r="RGR21"/>
      <c r="RGS21"/>
      <c r="RGT21"/>
      <c r="RGU21"/>
      <c r="RGV21"/>
      <c r="RGW21"/>
      <c r="RGX21"/>
      <c r="RGY21"/>
      <c r="RGZ21"/>
      <c r="RHA21"/>
      <c r="RHB21"/>
      <c r="RHC21"/>
      <c r="RHD21"/>
      <c r="RHE21"/>
      <c r="RHF21"/>
      <c r="RHG21"/>
      <c r="RHH21"/>
      <c r="RHI21"/>
      <c r="RHJ21"/>
      <c r="RHK21"/>
      <c r="RHL21"/>
      <c r="RHM21"/>
      <c r="RHN21"/>
      <c r="RHO21"/>
      <c r="RHP21"/>
      <c r="RHQ21"/>
      <c r="RHR21"/>
      <c r="RHS21"/>
      <c r="RHT21"/>
      <c r="RHU21"/>
      <c r="RHV21"/>
      <c r="RHW21"/>
      <c r="RHX21"/>
      <c r="RHY21"/>
      <c r="RHZ21"/>
      <c r="RIA21"/>
      <c r="RIB21"/>
      <c r="RIC21"/>
      <c r="RID21"/>
      <c r="RIE21"/>
      <c r="RIF21"/>
      <c r="RIG21"/>
      <c r="RIH21"/>
      <c r="RII21"/>
      <c r="RIJ21"/>
      <c r="RIK21"/>
      <c r="RIL21"/>
      <c r="RIM21"/>
      <c r="RIN21"/>
      <c r="RIO21"/>
      <c r="RIP21"/>
      <c r="RIQ21"/>
      <c r="RIR21"/>
      <c r="RIS21"/>
      <c r="RIT21"/>
      <c r="RIU21"/>
      <c r="RIV21"/>
      <c r="RIW21"/>
      <c r="RIX21"/>
      <c r="RIY21"/>
      <c r="RIZ21"/>
      <c r="RJA21"/>
      <c r="RJB21"/>
      <c r="RJC21"/>
      <c r="RJD21"/>
      <c r="RJE21"/>
      <c r="RJF21"/>
      <c r="RJG21"/>
      <c r="RJH21"/>
      <c r="RJI21"/>
      <c r="RJJ21"/>
      <c r="RJK21"/>
      <c r="RJL21"/>
      <c r="RJM21"/>
      <c r="RJN21"/>
      <c r="RJO21"/>
      <c r="RJP21"/>
      <c r="RJQ21"/>
      <c r="RJR21"/>
      <c r="RJS21"/>
      <c r="RJT21"/>
      <c r="RJU21"/>
      <c r="RJV21"/>
      <c r="RJW21"/>
      <c r="RJX21"/>
      <c r="RJY21"/>
      <c r="RJZ21"/>
      <c r="RKA21"/>
      <c r="RKB21"/>
      <c r="RKC21"/>
      <c r="RKD21"/>
      <c r="RKE21"/>
      <c r="RKF21"/>
      <c r="RKG21"/>
      <c r="RKH21"/>
      <c r="RKI21"/>
      <c r="RKJ21"/>
      <c r="RKK21"/>
      <c r="RKL21"/>
      <c r="RKM21"/>
      <c r="RKN21"/>
      <c r="RKO21"/>
      <c r="RKP21"/>
      <c r="RKQ21"/>
      <c r="RKR21"/>
      <c r="RKS21"/>
      <c r="RKT21"/>
      <c r="RKU21"/>
      <c r="RKV21"/>
      <c r="RKW21"/>
      <c r="RKX21"/>
      <c r="RKY21"/>
      <c r="RKZ21"/>
      <c r="RLA21"/>
      <c r="RLB21"/>
      <c r="RLC21"/>
      <c r="RLD21"/>
      <c r="RLE21"/>
      <c r="RLF21"/>
      <c r="RLG21"/>
      <c r="RLH21"/>
      <c r="RLI21"/>
      <c r="RLJ21"/>
      <c r="RLK21"/>
      <c r="RLL21"/>
      <c r="RLM21"/>
      <c r="RLN21"/>
      <c r="RLO21"/>
      <c r="RLP21"/>
      <c r="RLQ21"/>
      <c r="RLR21"/>
      <c r="RLS21"/>
      <c r="RLT21"/>
      <c r="RLU21"/>
      <c r="RLV21"/>
      <c r="RLW21"/>
      <c r="RLX21"/>
      <c r="RLY21"/>
      <c r="RLZ21"/>
      <c r="RMA21"/>
      <c r="RMB21"/>
      <c r="RMC21"/>
      <c r="RMD21"/>
      <c r="RME21"/>
      <c r="RMF21"/>
      <c r="RMG21"/>
      <c r="RMH21"/>
      <c r="RMI21"/>
      <c r="RMJ21"/>
      <c r="RMK21"/>
      <c r="RML21"/>
      <c r="RMM21"/>
      <c r="RMN21"/>
      <c r="RMO21"/>
      <c r="RMP21"/>
      <c r="RMQ21"/>
      <c r="RMR21"/>
      <c r="RMS21"/>
      <c r="RMT21"/>
      <c r="RMU21"/>
      <c r="RMV21"/>
      <c r="RMW21"/>
      <c r="RMX21"/>
      <c r="RMY21"/>
      <c r="RMZ21"/>
      <c r="RNA21"/>
      <c r="RNB21"/>
      <c r="RNC21"/>
      <c r="RND21"/>
      <c r="RNE21"/>
      <c r="RNF21"/>
      <c r="RNG21"/>
      <c r="RNH21"/>
      <c r="RNI21"/>
      <c r="RNJ21"/>
      <c r="RNK21"/>
      <c r="RNL21"/>
      <c r="RNM21"/>
      <c r="RNN21"/>
      <c r="RNO21"/>
      <c r="RNP21"/>
      <c r="RNQ21"/>
      <c r="RNR21"/>
      <c r="RNS21"/>
      <c r="RNT21"/>
      <c r="RNU21"/>
      <c r="RNV21"/>
      <c r="RNW21"/>
      <c r="RNX21"/>
      <c r="RNY21"/>
      <c r="RNZ21"/>
      <c r="ROA21"/>
      <c r="ROB21"/>
      <c r="ROC21"/>
      <c r="ROD21"/>
      <c r="ROE21"/>
      <c r="ROF21"/>
      <c r="ROG21"/>
      <c r="ROH21"/>
      <c r="ROI21"/>
      <c r="ROJ21"/>
      <c r="ROK21"/>
      <c r="ROL21"/>
      <c r="ROM21"/>
      <c r="RON21"/>
      <c r="ROO21"/>
      <c r="ROP21"/>
      <c r="ROQ21"/>
      <c r="ROR21"/>
      <c r="ROS21"/>
      <c r="ROT21"/>
      <c r="ROU21"/>
      <c r="ROV21"/>
      <c r="ROW21"/>
      <c r="ROX21"/>
      <c r="ROY21"/>
      <c r="ROZ21"/>
      <c r="RPA21"/>
      <c r="RPB21"/>
      <c r="RPC21"/>
      <c r="RPD21"/>
      <c r="RPE21"/>
      <c r="RPF21"/>
      <c r="RPG21"/>
      <c r="RPH21"/>
      <c r="RPI21"/>
      <c r="RPJ21"/>
      <c r="RPK21"/>
      <c r="RPL21"/>
      <c r="RPM21"/>
      <c r="RPN21"/>
      <c r="RPO21"/>
      <c r="RPP21"/>
      <c r="RPQ21"/>
      <c r="RPR21"/>
      <c r="RPS21"/>
      <c r="RPT21"/>
      <c r="RPU21"/>
      <c r="RPV21"/>
      <c r="RPW21"/>
      <c r="RPX21"/>
      <c r="RPY21"/>
      <c r="RPZ21"/>
      <c r="RQA21"/>
      <c r="RQB21"/>
      <c r="RQC21"/>
      <c r="RQD21"/>
      <c r="RQE21"/>
      <c r="RQF21"/>
      <c r="RQG21"/>
      <c r="RQH21"/>
      <c r="RQI21"/>
      <c r="RQJ21"/>
      <c r="RQK21"/>
      <c r="RQL21"/>
      <c r="RQM21"/>
      <c r="RQN21"/>
      <c r="RQO21"/>
      <c r="RQP21"/>
      <c r="RQQ21"/>
      <c r="RQR21"/>
      <c r="RQS21"/>
      <c r="RQT21"/>
      <c r="RQU21"/>
      <c r="RQV21"/>
      <c r="RQW21"/>
      <c r="RQX21"/>
      <c r="RQY21"/>
      <c r="RQZ21"/>
      <c r="RRA21"/>
      <c r="RRB21"/>
      <c r="RRC21"/>
      <c r="RRD21"/>
      <c r="RRE21"/>
      <c r="RRF21"/>
      <c r="RRG21"/>
      <c r="RRH21"/>
      <c r="RRI21"/>
      <c r="RRJ21"/>
      <c r="RRK21"/>
      <c r="RRL21"/>
      <c r="RRM21"/>
      <c r="RRN21"/>
      <c r="RRO21"/>
      <c r="RRP21"/>
      <c r="RRQ21"/>
      <c r="RRR21"/>
      <c r="RRS21"/>
      <c r="RRT21"/>
      <c r="RRU21"/>
      <c r="RRV21"/>
      <c r="RRW21"/>
      <c r="RRX21"/>
      <c r="RRY21"/>
      <c r="RRZ21"/>
      <c r="RSA21"/>
      <c r="RSB21"/>
      <c r="RSC21"/>
      <c r="RSD21"/>
      <c r="RSE21"/>
      <c r="RSF21"/>
      <c r="RSG21"/>
      <c r="RSH21"/>
      <c r="RSI21"/>
      <c r="RSJ21"/>
      <c r="RSK21"/>
      <c r="RSL21"/>
      <c r="RSM21"/>
      <c r="RSN21"/>
      <c r="RSO21"/>
      <c r="RSP21"/>
      <c r="RSQ21"/>
      <c r="RSR21"/>
      <c r="RSS21"/>
      <c r="RST21"/>
      <c r="RSU21"/>
      <c r="RSV21"/>
      <c r="RSW21"/>
      <c r="RSX21"/>
      <c r="RSY21"/>
      <c r="RSZ21"/>
      <c r="RTA21"/>
      <c r="RTB21"/>
      <c r="RTC21"/>
      <c r="RTD21"/>
      <c r="RTE21"/>
      <c r="RTF21"/>
      <c r="RTG21"/>
      <c r="RTH21"/>
      <c r="RTI21"/>
      <c r="RTJ21"/>
      <c r="RTK21"/>
      <c r="RTL21"/>
      <c r="RTM21"/>
      <c r="RTN21"/>
      <c r="RTO21"/>
      <c r="RTP21"/>
      <c r="RTQ21"/>
      <c r="RTR21"/>
      <c r="RTS21"/>
      <c r="RTT21"/>
      <c r="RTU21"/>
      <c r="RTV21"/>
      <c r="RTW21"/>
      <c r="RTX21"/>
      <c r="RTY21"/>
      <c r="RTZ21"/>
      <c r="RUA21"/>
      <c r="RUB21"/>
      <c r="RUC21"/>
      <c r="RUD21"/>
      <c r="RUE21"/>
      <c r="RUF21"/>
      <c r="RUG21"/>
      <c r="RUH21"/>
      <c r="RUI21"/>
      <c r="RUJ21"/>
      <c r="RUK21"/>
      <c r="RUL21"/>
      <c r="RUM21"/>
      <c r="RUN21"/>
      <c r="RUO21"/>
      <c r="RUP21"/>
      <c r="RUQ21"/>
      <c r="RUR21"/>
      <c r="RUS21"/>
      <c r="RUT21"/>
      <c r="RUU21"/>
      <c r="RUV21"/>
      <c r="RUW21"/>
      <c r="RUX21"/>
      <c r="RUY21"/>
      <c r="RUZ21"/>
      <c r="RVA21"/>
      <c r="RVB21"/>
      <c r="RVC21"/>
      <c r="RVD21"/>
      <c r="RVE21"/>
      <c r="RVF21"/>
      <c r="RVG21"/>
      <c r="RVH21"/>
      <c r="RVI21"/>
      <c r="RVJ21"/>
      <c r="RVK21"/>
      <c r="RVL21"/>
      <c r="RVM21"/>
      <c r="RVN21"/>
      <c r="RVO21"/>
      <c r="RVP21"/>
      <c r="RVQ21"/>
      <c r="RVR21"/>
      <c r="RVS21"/>
      <c r="RVT21"/>
      <c r="RVU21"/>
      <c r="RVV21"/>
      <c r="RVW21"/>
      <c r="RVX21"/>
      <c r="RVY21"/>
      <c r="RVZ21"/>
      <c r="RWA21"/>
      <c r="RWB21"/>
      <c r="RWC21"/>
      <c r="RWD21"/>
      <c r="RWE21"/>
      <c r="RWF21"/>
      <c r="RWG21"/>
      <c r="RWH21"/>
      <c r="RWI21"/>
      <c r="RWJ21"/>
      <c r="RWK21"/>
      <c r="RWL21"/>
      <c r="RWM21"/>
      <c r="RWN21"/>
      <c r="RWO21"/>
      <c r="RWP21"/>
      <c r="RWQ21"/>
      <c r="RWR21"/>
      <c r="RWS21"/>
      <c r="RWT21"/>
      <c r="RWU21"/>
      <c r="RWV21"/>
      <c r="RWW21"/>
      <c r="RWX21"/>
      <c r="RWY21"/>
      <c r="RWZ21"/>
      <c r="RXA21"/>
      <c r="RXB21"/>
      <c r="RXC21"/>
      <c r="RXD21"/>
      <c r="RXE21"/>
      <c r="RXF21"/>
      <c r="RXG21"/>
      <c r="RXH21"/>
      <c r="RXI21"/>
      <c r="RXJ21"/>
      <c r="RXK21"/>
      <c r="RXL21"/>
      <c r="RXM21"/>
      <c r="RXN21"/>
      <c r="RXO21"/>
      <c r="RXP21"/>
      <c r="RXQ21"/>
      <c r="RXR21"/>
      <c r="RXS21"/>
      <c r="RXT21"/>
      <c r="RXU21"/>
      <c r="RXV21"/>
      <c r="RXW21"/>
      <c r="RXX21"/>
      <c r="RXY21"/>
      <c r="RXZ21"/>
      <c r="RYA21"/>
      <c r="RYB21"/>
      <c r="RYC21"/>
      <c r="RYD21"/>
      <c r="RYE21"/>
      <c r="RYF21"/>
      <c r="RYG21"/>
      <c r="RYH21"/>
      <c r="RYI21"/>
      <c r="RYJ21"/>
      <c r="RYK21"/>
      <c r="RYL21"/>
      <c r="RYM21"/>
      <c r="RYN21"/>
      <c r="RYO21"/>
      <c r="RYP21"/>
      <c r="RYQ21"/>
      <c r="RYR21"/>
      <c r="RYS21"/>
      <c r="RYT21"/>
      <c r="RYU21"/>
      <c r="RYV21"/>
      <c r="RYW21"/>
      <c r="RYX21"/>
      <c r="RYY21"/>
      <c r="RYZ21"/>
      <c r="RZA21"/>
      <c r="RZB21"/>
      <c r="RZC21"/>
      <c r="RZD21"/>
      <c r="RZE21"/>
      <c r="RZF21"/>
      <c r="RZG21"/>
      <c r="RZH21"/>
      <c r="RZI21"/>
      <c r="RZJ21"/>
      <c r="RZK21"/>
      <c r="RZL21"/>
      <c r="RZM21"/>
      <c r="RZN21"/>
      <c r="RZO21"/>
      <c r="RZP21"/>
      <c r="RZQ21"/>
      <c r="RZR21"/>
      <c r="RZS21"/>
      <c r="RZT21"/>
      <c r="RZU21"/>
      <c r="RZV21"/>
      <c r="RZW21"/>
      <c r="RZX21"/>
      <c r="RZY21"/>
      <c r="RZZ21"/>
      <c r="SAA21"/>
      <c r="SAB21"/>
      <c r="SAC21"/>
      <c r="SAD21"/>
      <c r="SAE21"/>
      <c r="SAF21"/>
      <c r="SAG21"/>
      <c r="SAH21"/>
      <c r="SAI21"/>
      <c r="SAJ21"/>
      <c r="SAK21"/>
      <c r="SAL21"/>
      <c r="SAM21"/>
      <c r="SAN21"/>
      <c r="SAO21"/>
      <c r="SAP21"/>
      <c r="SAQ21"/>
      <c r="SAR21"/>
      <c r="SAS21"/>
      <c r="SAT21"/>
      <c r="SAU21"/>
      <c r="SAV21"/>
      <c r="SAW21"/>
      <c r="SAX21"/>
      <c r="SAY21"/>
      <c r="SAZ21"/>
      <c r="SBA21"/>
      <c r="SBB21"/>
      <c r="SBC21"/>
      <c r="SBD21"/>
      <c r="SBE21"/>
      <c r="SBF21"/>
      <c r="SBG21"/>
      <c r="SBH21"/>
      <c r="SBI21"/>
      <c r="SBJ21"/>
      <c r="SBK21"/>
      <c r="SBL21"/>
      <c r="SBM21"/>
      <c r="SBN21"/>
      <c r="SBO21"/>
      <c r="SBP21"/>
      <c r="SBQ21"/>
      <c r="SBR21"/>
      <c r="SBS21"/>
      <c r="SBT21"/>
      <c r="SBU21"/>
      <c r="SBV21"/>
      <c r="SBW21"/>
      <c r="SBX21"/>
      <c r="SBY21"/>
      <c r="SBZ21"/>
      <c r="SCA21"/>
      <c r="SCB21"/>
      <c r="SCC21"/>
      <c r="SCD21"/>
      <c r="SCE21"/>
      <c r="SCF21"/>
      <c r="SCG21"/>
      <c r="SCH21"/>
      <c r="SCI21"/>
      <c r="SCJ21"/>
      <c r="SCK21"/>
      <c r="SCL21"/>
      <c r="SCM21"/>
      <c r="SCN21"/>
      <c r="SCO21"/>
      <c r="SCP21"/>
      <c r="SCQ21"/>
      <c r="SCR21"/>
      <c r="SCS21"/>
      <c r="SCT21"/>
      <c r="SCU21"/>
      <c r="SCV21"/>
      <c r="SCW21"/>
      <c r="SCX21"/>
      <c r="SCY21"/>
      <c r="SCZ21"/>
      <c r="SDA21"/>
      <c r="SDB21"/>
      <c r="SDC21"/>
      <c r="SDD21"/>
      <c r="SDE21"/>
      <c r="SDF21"/>
      <c r="SDG21"/>
      <c r="SDH21"/>
      <c r="SDI21"/>
      <c r="SDJ21"/>
      <c r="SDK21"/>
      <c r="SDL21"/>
      <c r="SDM21"/>
      <c r="SDN21"/>
      <c r="SDO21"/>
      <c r="SDP21"/>
      <c r="SDQ21"/>
      <c r="SDR21"/>
      <c r="SDS21"/>
      <c r="SDT21"/>
      <c r="SDU21"/>
      <c r="SDV21"/>
      <c r="SDW21"/>
      <c r="SDX21"/>
      <c r="SDY21"/>
      <c r="SDZ21"/>
      <c r="SEA21"/>
      <c r="SEB21"/>
      <c r="SEC21"/>
      <c r="SED21"/>
      <c r="SEE21"/>
      <c r="SEF21"/>
      <c r="SEG21"/>
      <c r="SEH21"/>
      <c r="SEI21"/>
      <c r="SEJ21"/>
      <c r="SEK21"/>
      <c r="SEL21"/>
      <c r="SEM21"/>
      <c r="SEN21"/>
      <c r="SEO21"/>
      <c r="SEP21"/>
      <c r="SEQ21"/>
      <c r="SER21"/>
      <c r="SES21"/>
      <c r="SET21"/>
      <c r="SEU21"/>
      <c r="SEV21"/>
      <c r="SEW21"/>
      <c r="SEX21"/>
      <c r="SEY21"/>
      <c r="SEZ21"/>
      <c r="SFA21"/>
      <c r="SFB21"/>
      <c r="SFC21"/>
      <c r="SFD21"/>
      <c r="SFE21"/>
      <c r="SFF21"/>
      <c r="SFG21"/>
      <c r="SFH21"/>
      <c r="SFI21"/>
      <c r="SFJ21"/>
      <c r="SFK21"/>
      <c r="SFL21"/>
      <c r="SFM21"/>
      <c r="SFN21"/>
      <c r="SFO21"/>
      <c r="SFP21"/>
      <c r="SFQ21"/>
      <c r="SFR21"/>
      <c r="SFS21"/>
      <c r="SFT21"/>
      <c r="SFU21"/>
      <c r="SFV21"/>
      <c r="SFW21"/>
      <c r="SFX21"/>
      <c r="SFY21"/>
      <c r="SFZ21"/>
      <c r="SGA21"/>
      <c r="SGB21"/>
      <c r="SGC21"/>
      <c r="SGD21"/>
      <c r="SGE21"/>
      <c r="SGF21"/>
      <c r="SGG21"/>
      <c r="SGH21"/>
      <c r="SGI21"/>
      <c r="SGJ21"/>
      <c r="SGK21"/>
      <c r="SGL21"/>
      <c r="SGM21"/>
      <c r="SGN21"/>
      <c r="SGO21"/>
      <c r="SGP21"/>
      <c r="SGQ21"/>
      <c r="SGR21"/>
      <c r="SGS21"/>
      <c r="SGT21"/>
      <c r="SGU21"/>
      <c r="SGV21"/>
      <c r="SGW21"/>
      <c r="SGX21"/>
      <c r="SGY21"/>
      <c r="SGZ21"/>
      <c r="SHA21"/>
      <c r="SHB21"/>
      <c r="SHC21"/>
      <c r="SHD21"/>
      <c r="SHE21"/>
      <c r="SHF21"/>
      <c r="SHG21"/>
      <c r="SHH21"/>
      <c r="SHI21"/>
      <c r="SHJ21"/>
      <c r="SHK21"/>
      <c r="SHL21"/>
      <c r="SHM21"/>
      <c r="SHN21"/>
      <c r="SHO21"/>
      <c r="SHP21"/>
      <c r="SHQ21"/>
      <c r="SHR21"/>
      <c r="SHS21"/>
      <c r="SHT21"/>
      <c r="SHU21"/>
      <c r="SHV21"/>
      <c r="SHW21"/>
      <c r="SHX21"/>
      <c r="SHY21"/>
      <c r="SHZ21"/>
      <c r="SIA21"/>
      <c r="SIB21"/>
      <c r="SIC21"/>
      <c r="SID21"/>
      <c r="SIE21"/>
      <c r="SIF21"/>
      <c r="SIG21"/>
      <c r="SIH21"/>
      <c r="SII21"/>
      <c r="SIJ21"/>
      <c r="SIK21"/>
      <c r="SIL21"/>
      <c r="SIM21"/>
      <c r="SIN21"/>
      <c r="SIO21"/>
      <c r="SIP21"/>
      <c r="SIQ21"/>
      <c r="SIR21"/>
      <c r="SIS21"/>
      <c r="SIT21"/>
      <c r="SIU21"/>
      <c r="SIV21"/>
      <c r="SIW21"/>
      <c r="SIX21"/>
      <c r="SIY21"/>
      <c r="SIZ21"/>
      <c r="SJA21"/>
      <c r="SJB21"/>
      <c r="SJC21"/>
      <c r="SJD21"/>
      <c r="SJE21"/>
      <c r="SJF21"/>
      <c r="SJG21"/>
      <c r="SJH21"/>
      <c r="SJI21"/>
      <c r="SJJ21"/>
      <c r="SJK21"/>
      <c r="SJL21"/>
      <c r="SJM21"/>
      <c r="SJN21"/>
      <c r="SJO21"/>
      <c r="SJP21"/>
      <c r="SJQ21"/>
      <c r="SJR21"/>
      <c r="SJS21"/>
      <c r="SJT21"/>
      <c r="SJU21"/>
      <c r="SJV21"/>
      <c r="SJW21"/>
      <c r="SJX21"/>
      <c r="SJY21"/>
      <c r="SJZ21"/>
      <c r="SKA21"/>
      <c r="SKB21"/>
      <c r="SKC21"/>
      <c r="SKD21"/>
      <c r="SKE21"/>
      <c r="SKF21"/>
      <c r="SKG21"/>
      <c r="SKH21"/>
      <c r="SKI21"/>
      <c r="SKJ21"/>
      <c r="SKK21"/>
      <c r="SKL21"/>
      <c r="SKM21"/>
      <c r="SKN21"/>
      <c r="SKO21"/>
      <c r="SKP21"/>
      <c r="SKQ21"/>
      <c r="SKR21"/>
      <c r="SKS21"/>
      <c r="SKT21"/>
      <c r="SKU21"/>
      <c r="SKV21"/>
      <c r="SKW21"/>
      <c r="SKX21"/>
      <c r="SKY21"/>
      <c r="SKZ21"/>
      <c r="SLA21"/>
      <c r="SLB21"/>
      <c r="SLC21"/>
      <c r="SLD21"/>
      <c r="SLE21"/>
      <c r="SLF21"/>
      <c r="SLG21"/>
      <c r="SLH21"/>
      <c r="SLI21"/>
      <c r="SLJ21"/>
      <c r="SLK21"/>
      <c r="SLL21"/>
      <c r="SLM21"/>
      <c r="SLN21"/>
      <c r="SLO21"/>
      <c r="SLP21"/>
      <c r="SLQ21"/>
      <c r="SLR21"/>
      <c r="SLS21"/>
      <c r="SLT21"/>
      <c r="SLU21"/>
      <c r="SLV21"/>
      <c r="SLW21"/>
      <c r="SLX21"/>
      <c r="SLY21"/>
      <c r="SLZ21"/>
      <c r="SMA21"/>
      <c r="SMB21"/>
      <c r="SMC21"/>
      <c r="SMD21"/>
      <c r="SME21"/>
      <c r="SMF21"/>
      <c r="SMG21"/>
      <c r="SMH21"/>
      <c r="SMI21"/>
      <c r="SMJ21"/>
      <c r="SMK21"/>
      <c r="SML21"/>
      <c r="SMM21"/>
      <c r="SMN21"/>
      <c r="SMO21"/>
      <c r="SMP21"/>
      <c r="SMQ21"/>
      <c r="SMR21"/>
      <c r="SMS21"/>
      <c r="SMT21"/>
      <c r="SMU21"/>
      <c r="SMV21"/>
      <c r="SMW21"/>
      <c r="SMX21"/>
      <c r="SMY21"/>
      <c r="SMZ21"/>
      <c r="SNA21"/>
      <c r="SNB21"/>
      <c r="SNC21"/>
      <c r="SND21"/>
      <c r="SNE21"/>
      <c r="SNF21"/>
      <c r="SNG21"/>
      <c r="SNH21"/>
      <c r="SNI21"/>
      <c r="SNJ21"/>
      <c r="SNK21"/>
      <c r="SNL21"/>
      <c r="SNM21"/>
      <c r="SNN21"/>
      <c r="SNO21"/>
      <c r="SNP21"/>
      <c r="SNQ21"/>
      <c r="SNR21"/>
      <c r="SNS21"/>
      <c r="SNT21"/>
      <c r="SNU21"/>
      <c r="SNV21"/>
      <c r="SNW21"/>
      <c r="SNX21"/>
      <c r="SNY21"/>
      <c r="SNZ21"/>
      <c r="SOA21"/>
      <c r="SOB21"/>
      <c r="SOC21"/>
      <c r="SOD21"/>
      <c r="SOE21"/>
      <c r="SOF21"/>
      <c r="SOG21"/>
      <c r="SOH21"/>
      <c r="SOI21"/>
      <c r="SOJ21"/>
      <c r="SOK21"/>
      <c r="SOL21"/>
      <c r="SOM21"/>
      <c r="SON21"/>
      <c r="SOO21"/>
      <c r="SOP21"/>
      <c r="SOQ21"/>
      <c r="SOR21"/>
      <c r="SOS21"/>
      <c r="SOT21"/>
      <c r="SOU21"/>
      <c r="SOV21"/>
      <c r="SOW21"/>
      <c r="SOX21"/>
      <c r="SOY21"/>
      <c r="SOZ21"/>
      <c r="SPA21"/>
      <c r="SPB21"/>
      <c r="SPC21"/>
      <c r="SPD21"/>
      <c r="SPE21"/>
      <c r="SPF21"/>
      <c r="SPG21"/>
      <c r="SPH21"/>
      <c r="SPI21"/>
      <c r="SPJ21"/>
      <c r="SPK21"/>
      <c r="SPL21"/>
      <c r="SPM21"/>
      <c r="SPN21"/>
      <c r="SPO21"/>
      <c r="SPP21"/>
      <c r="SPQ21"/>
      <c r="SPR21"/>
      <c r="SPS21"/>
      <c r="SPT21"/>
      <c r="SPU21"/>
      <c r="SPV21"/>
      <c r="SPW21"/>
      <c r="SPX21"/>
      <c r="SPY21"/>
      <c r="SPZ21"/>
      <c r="SQA21"/>
      <c r="SQB21"/>
      <c r="SQC21"/>
      <c r="SQD21"/>
      <c r="SQE21"/>
      <c r="SQF21"/>
      <c r="SQG21"/>
      <c r="SQH21"/>
      <c r="SQI21"/>
      <c r="SQJ21"/>
      <c r="SQK21"/>
      <c r="SQL21"/>
      <c r="SQM21"/>
      <c r="SQN21"/>
      <c r="SQO21"/>
      <c r="SQP21"/>
      <c r="SQQ21"/>
      <c r="SQR21"/>
      <c r="SQS21"/>
      <c r="SQT21"/>
      <c r="SQU21"/>
      <c r="SQV21"/>
      <c r="SQW21"/>
      <c r="SQX21"/>
      <c r="SQY21"/>
      <c r="SQZ21"/>
      <c r="SRA21"/>
      <c r="SRB21"/>
      <c r="SRC21"/>
      <c r="SRD21"/>
      <c r="SRE21"/>
      <c r="SRF21"/>
      <c r="SRG21"/>
      <c r="SRH21"/>
      <c r="SRI21"/>
      <c r="SRJ21"/>
      <c r="SRK21"/>
      <c r="SRL21"/>
      <c r="SRM21"/>
      <c r="SRN21"/>
      <c r="SRO21"/>
      <c r="SRP21"/>
      <c r="SRQ21"/>
      <c r="SRR21"/>
      <c r="SRS21"/>
      <c r="SRT21"/>
      <c r="SRU21"/>
      <c r="SRV21"/>
      <c r="SRW21"/>
      <c r="SRX21"/>
      <c r="SRY21"/>
      <c r="SRZ21"/>
      <c r="SSA21"/>
      <c r="SSB21"/>
      <c r="SSC21"/>
      <c r="SSD21"/>
      <c r="SSE21"/>
      <c r="SSF21"/>
      <c r="SSG21"/>
      <c r="SSH21"/>
      <c r="SSI21"/>
      <c r="SSJ21"/>
      <c r="SSK21"/>
      <c r="SSL21"/>
      <c r="SSM21"/>
      <c r="SSN21"/>
      <c r="SSO21"/>
      <c r="SSP21"/>
      <c r="SSQ21"/>
      <c r="SSR21"/>
      <c r="SSS21"/>
      <c r="SST21"/>
      <c r="SSU21"/>
      <c r="SSV21"/>
      <c r="SSW21"/>
      <c r="SSX21"/>
      <c r="SSY21"/>
      <c r="SSZ21"/>
      <c r="STA21"/>
      <c r="STB21"/>
      <c r="STC21"/>
      <c r="STD21"/>
      <c r="STE21"/>
      <c r="STF21"/>
      <c r="STG21"/>
      <c r="STH21"/>
      <c r="STI21"/>
      <c r="STJ21"/>
      <c r="STK21"/>
      <c r="STL21"/>
      <c r="STM21"/>
      <c r="STN21"/>
      <c r="STO21"/>
      <c r="STP21"/>
      <c r="STQ21"/>
      <c r="STR21"/>
      <c r="STS21"/>
      <c r="STT21"/>
      <c r="STU21"/>
      <c r="STV21"/>
      <c r="STW21"/>
      <c r="STX21"/>
      <c r="STY21"/>
      <c r="STZ21"/>
      <c r="SUA21"/>
      <c r="SUB21"/>
      <c r="SUC21"/>
      <c r="SUD21"/>
      <c r="SUE21"/>
      <c r="SUF21"/>
      <c r="SUG21"/>
      <c r="SUH21"/>
      <c r="SUI21"/>
      <c r="SUJ21"/>
      <c r="SUK21"/>
      <c r="SUL21"/>
      <c r="SUM21"/>
      <c r="SUN21"/>
      <c r="SUO21"/>
      <c r="SUP21"/>
      <c r="SUQ21"/>
      <c r="SUR21"/>
      <c r="SUS21"/>
      <c r="SUT21"/>
      <c r="SUU21"/>
      <c r="SUV21"/>
      <c r="SUW21"/>
      <c r="SUX21"/>
      <c r="SUY21"/>
      <c r="SUZ21"/>
      <c r="SVA21"/>
      <c r="SVB21"/>
      <c r="SVC21"/>
      <c r="SVD21"/>
      <c r="SVE21"/>
      <c r="SVF21"/>
      <c r="SVG21"/>
      <c r="SVH21"/>
      <c r="SVI21"/>
      <c r="SVJ21"/>
      <c r="SVK21"/>
      <c r="SVL21"/>
      <c r="SVM21"/>
      <c r="SVN21"/>
      <c r="SVO21"/>
      <c r="SVP21"/>
      <c r="SVQ21"/>
      <c r="SVR21"/>
      <c r="SVS21"/>
      <c r="SVT21"/>
      <c r="SVU21"/>
      <c r="SVV21"/>
      <c r="SVW21"/>
      <c r="SVX21"/>
      <c r="SVY21"/>
      <c r="SVZ21"/>
      <c r="SWA21"/>
      <c r="SWB21"/>
      <c r="SWC21"/>
      <c r="SWD21"/>
      <c r="SWE21"/>
      <c r="SWF21"/>
      <c r="SWG21"/>
      <c r="SWH21"/>
      <c r="SWI21"/>
      <c r="SWJ21"/>
      <c r="SWK21"/>
      <c r="SWL21"/>
      <c r="SWM21"/>
      <c r="SWN21"/>
      <c r="SWO21"/>
      <c r="SWP21"/>
      <c r="SWQ21"/>
      <c r="SWR21"/>
      <c r="SWS21"/>
      <c r="SWT21"/>
      <c r="SWU21"/>
      <c r="SWV21"/>
      <c r="SWW21"/>
      <c r="SWX21"/>
      <c r="SWY21"/>
      <c r="SWZ21"/>
      <c r="SXA21"/>
      <c r="SXB21"/>
      <c r="SXC21"/>
      <c r="SXD21"/>
      <c r="SXE21"/>
      <c r="SXF21"/>
      <c r="SXG21"/>
      <c r="SXH21"/>
      <c r="SXI21"/>
      <c r="SXJ21"/>
      <c r="SXK21"/>
      <c r="SXL21"/>
      <c r="SXM21"/>
      <c r="SXN21"/>
      <c r="SXO21"/>
      <c r="SXP21"/>
      <c r="SXQ21"/>
      <c r="SXR21"/>
      <c r="SXS21"/>
      <c r="SXT21"/>
      <c r="SXU21"/>
      <c r="SXV21"/>
      <c r="SXW21"/>
      <c r="SXX21"/>
      <c r="SXY21"/>
      <c r="SXZ21"/>
      <c r="SYA21"/>
      <c r="SYB21"/>
      <c r="SYC21"/>
      <c r="SYD21"/>
      <c r="SYE21"/>
      <c r="SYF21"/>
      <c r="SYG21"/>
      <c r="SYH21"/>
      <c r="SYI21"/>
      <c r="SYJ21"/>
      <c r="SYK21"/>
      <c r="SYL21"/>
      <c r="SYM21"/>
      <c r="SYN21"/>
      <c r="SYO21"/>
      <c r="SYP21"/>
      <c r="SYQ21"/>
      <c r="SYR21"/>
      <c r="SYS21"/>
      <c r="SYT21"/>
      <c r="SYU21"/>
      <c r="SYV21"/>
      <c r="SYW21"/>
      <c r="SYX21"/>
      <c r="SYY21"/>
      <c r="SYZ21"/>
      <c r="SZA21"/>
      <c r="SZB21"/>
      <c r="SZC21"/>
      <c r="SZD21"/>
      <c r="SZE21"/>
      <c r="SZF21"/>
      <c r="SZG21"/>
      <c r="SZH21"/>
      <c r="SZI21"/>
      <c r="SZJ21"/>
      <c r="SZK21"/>
      <c r="SZL21"/>
      <c r="SZM21"/>
      <c r="SZN21"/>
      <c r="SZO21"/>
      <c r="SZP21"/>
      <c r="SZQ21"/>
      <c r="SZR21"/>
      <c r="SZS21"/>
      <c r="SZT21"/>
      <c r="SZU21"/>
      <c r="SZV21"/>
      <c r="SZW21"/>
      <c r="SZX21"/>
      <c r="SZY21"/>
      <c r="SZZ21"/>
      <c r="TAA21"/>
      <c r="TAB21"/>
      <c r="TAC21"/>
      <c r="TAD21"/>
      <c r="TAE21"/>
      <c r="TAF21"/>
      <c r="TAG21"/>
      <c r="TAH21"/>
      <c r="TAI21"/>
      <c r="TAJ21"/>
      <c r="TAK21"/>
      <c r="TAL21"/>
      <c r="TAM21"/>
      <c r="TAN21"/>
      <c r="TAO21"/>
      <c r="TAP21"/>
      <c r="TAQ21"/>
      <c r="TAR21"/>
      <c r="TAS21"/>
      <c r="TAT21"/>
      <c r="TAU21"/>
      <c r="TAV21"/>
      <c r="TAW21"/>
      <c r="TAX21"/>
      <c r="TAY21"/>
      <c r="TAZ21"/>
      <c r="TBA21"/>
      <c r="TBB21"/>
      <c r="TBC21"/>
      <c r="TBD21"/>
      <c r="TBE21"/>
      <c r="TBF21"/>
      <c r="TBG21"/>
      <c r="TBH21"/>
      <c r="TBI21"/>
      <c r="TBJ21"/>
      <c r="TBK21"/>
      <c r="TBL21"/>
      <c r="TBM21"/>
      <c r="TBN21"/>
      <c r="TBO21"/>
      <c r="TBP21"/>
      <c r="TBQ21"/>
      <c r="TBR21"/>
      <c r="TBS21"/>
      <c r="TBT21"/>
      <c r="TBU21"/>
      <c r="TBV21"/>
      <c r="TBW21"/>
      <c r="TBX21"/>
      <c r="TBY21"/>
      <c r="TBZ21"/>
      <c r="TCA21"/>
      <c r="TCB21"/>
      <c r="TCC21"/>
      <c r="TCD21"/>
      <c r="TCE21"/>
      <c r="TCF21"/>
      <c r="TCG21"/>
      <c r="TCH21"/>
      <c r="TCI21"/>
      <c r="TCJ21"/>
      <c r="TCK21"/>
      <c r="TCL21"/>
      <c r="TCM21"/>
      <c r="TCN21"/>
      <c r="TCO21"/>
      <c r="TCP21"/>
      <c r="TCQ21"/>
      <c r="TCR21"/>
      <c r="TCS21"/>
      <c r="TCT21"/>
      <c r="TCU21"/>
      <c r="TCV21"/>
      <c r="TCW21"/>
      <c r="TCX21"/>
      <c r="TCY21"/>
      <c r="TCZ21"/>
      <c r="TDA21"/>
      <c r="TDB21"/>
      <c r="TDC21"/>
      <c r="TDD21"/>
      <c r="TDE21"/>
      <c r="TDF21"/>
      <c r="TDG21"/>
      <c r="TDH21"/>
      <c r="TDI21"/>
      <c r="TDJ21"/>
      <c r="TDK21"/>
      <c r="TDL21"/>
      <c r="TDM21"/>
      <c r="TDN21"/>
      <c r="TDO21"/>
      <c r="TDP21"/>
      <c r="TDQ21"/>
      <c r="TDR21"/>
      <c r="TDS21"/>
      <c r="TDT21"/>
      <c r="TDU21"/>
      <c r="TDV21"/>
      <c r="TDW21"/>
      <c r="TDX21"/>
      <c r="TDY21"/>
      <c r="TDZ21"/>
      <c r="TEA21"/>
      <c r="TEB21"/>
      <c r="TEC21"/>
      <c r="TED21"/>
      <c r="TEE21"/>
      <c r="TEF21"/>
      <c r="TEG21"/>
      <c r="TEH21"/>
      <c r="TEI21"/>
      <c r="TEJ21"/>
      <c r="TEK21"/>
      <c r="TEL21"/>
      <c r="TEM21"/>
      <c r="TEN21"/>
      <c r="TEO21"/>
      <c r="TEP21"/>
      <c r="TEQ21"/>
      <c r="TER21"/>
      <c r="TES21"/>
      <c r="TET21"/>
      <c r="TEU21"/>
      <c r="TEV21"/>
      <c r="TEW21"/>
      <c r="TEX21"/>
      <c r="TEY21"/>
      <c r="TEZ21"/>
      <c r="TFA21"/>
      <c r="TFB21"/>
      <c r="TFC21"/>
      <c r="TFD21"/>
      <c r="TFE21"/>
      <c r="TFF21"/>
      <c r="TFG21"/>
      <c r="TFH21"/>
      <c r="TFI21"/>
      <c r="TFJ21"/>
      <c r="TFK21"/>
      <c r="TFL21"/>
      <c r="TFM21"/>
      <c r="TFN21"/>
      <c r="TFO21"/>
      <c r="TFP21"/>
      <c r="TFQ21"/>
      <c r="TFR21"/>
      <c r="TFS21"/>
      <c r="TFT21"/>
      <c r="TFU21"/>
      <c r="TFV21"/>
      <c r="TFW21"/>
      <c r="TFX21"/>
      <c r="TFY21"/>
      <c r="TFZ21"/>
      <c r="TGA21"/>
      <c r="TGB21"/>
      <c r="TGC21"/>
      <c r="TGD21"/>
      <c r="TGE21"/>
      <c r="TGF21"/>
      <c r="TGG21"/>
      <c r="TGH21"/>
      <c r="TGI21"/>
      <c r="TGJ21"/>
      <c r="TGK21"/>
      <c r="TGL21"/>
      <c r="TGM21"/>
      <c r="TGN21"/>
      <c r="TGO21"/>
      <c r="TGP21"/>
      <c r="TGQ21"/>
      <c r="TGR21"/>
      <c r="TGS21"/>
      <c r="TGT21"/>
      <c r="TGU21"/>
      <c r="TGV21"/>
      <c r="TGW21"/>
      <c r="TGX21"/>
      <c r="TGY21"/>
      <c r="TGZ21"/>
      <c r="THA21"/>
      <c r="THB21"/>
      <c r="THC21"/>
      <c r="THD21"/>
      <c r="THE21"/>
      <c r="THF21"/>
      <c r="THG21"/>
      <c r="THH21"/>
      <c r="THI21"/>
      <c r="THJ21"/>
      <c r="THK21"/>
      <c r="THL21"/>
      <c r="THM21"/>
      <c r="THN21"/>
      <c r="THO21"/>
      <c r="THP21"/>
      <c r="THQ21"/>
      <c r="THR21"/>
      <c r="THS21"/>
      <c r="THT21"/>
      <c r="THU21"/>
      <c r="THV21"/>
      <c r="THW21"/>
      <c r="THX21"/>
      <c r="THY21"/>
      <c r="THZ21"/>
      <c r="TIA21"/>
      <c r="TIB21"/>
      <c r="TIC21"/>
      <c r="TID21"/>
      <c r="TIE21"/>
      <c r="TIF21"/>
      <c r="TIG21"/>
      <c r="TIH21"/>
      <c r="TII21"/>
      <c r="TIJ21"/>
      <c r="TIK21"/>
      <c r="TIL21"/>
      <c r="TIM21"/>
      <c r="TIN21"/>
      <c r="TIO21"/>
      <c r="TIP21"/>
      <c r="TIQ21"/>
      <c r="TIR21"/>
      <c r="TIS21"/>
      <c r="TIT21"/>
      <c r="TIU21"/>
      <c r="TIV21"/>
      <c r="TIW21"/>
      <c r="TIX21"/>
      <c r="TIY21"/>
      <c r="TIZ21"/>
      <c r="TJA21"/>
      <c r="TJB21"/>
      <c r="TJC21"/>
      <c r="TJD21"/>
      <c r="TJE21"/>
      <c r="TJF21"/>
      <c r="TJG21"/>
      <c r="TJH21"/>
      <c r="TJI21"/>
      <c r="TJJ21"/>
      <c r="TJK21"/>
      <c r="TJL21"/>
      <c r="TJM21"/>
      <c r="TJN21"/>
      <c r="TJO21"/>
      <c r="TJP21"/>
      <c r="TJQ21"/>
      <c r="TJR21"/>
      <c r="TJS21"/>
      <c r="TJT21"/>
      <c r="TJU21"/>
      <c r="TJV21"/>
      <c r="TJW21"/>
      <c r="TJX21"/>
      <c r="TJY21"/>
      <c r="TJZ21"/>
      <c r="TKA21"/>
      <c r="TKB21"/>
      <c r="TKC21"/>
      <c r="TKD21"/>
      <c r="TKE21"/>
      <c r="TKF21"/>
      <c r="TKG21"/>
      <c r="TKH21"/>
      <c r="TKI21"/>
      <c r="TKJ21"/>
      <c r="TKK21"/>
      <c r="TKL21"/>
      <c r="TKM21"/>
      <c r="TKN21"/>
      <c r="TKO21"/>
      <c r="TKP21"/>
      <c r="TKQ21"/>
      <c r="TKR21"/>
      <c r="TKS21"/>
      <c r="TKT21"/>
      <c r="TKU21"/>
      <c r="TKV21"/>
      <c r="TKW21"/>
      <c r="TKX21"/>
      <c r="TKY21"/>
      <c r="TKZ21"/>
      <c r="TLA21"/>
      <c r="TLB21"/>
      <c r="TLC21"/>
      <c r="TLD21"/>
      <c r="TLE21"/>
      <c r="TLF21"/>
      <c r="TLG21"/>
      <c r="TLH21"/>
      <c r="TLI21"/>
      <c r="TLJ21"/>
      <c r="TLK21"/>
      <c r="TLL21"/>
      <c r="TLM21"/>
      <c r="TLN21"/>
      <c r="TLO21"/>
      <c r="TLP21"/>
      <c r="TLQ21"/>
      <c r="TLR21"/>
      <c r="TLS21"/>
      <c r="TLT21"/>
      <c r="TLU21"/>
      <c r="TLV21"/>
      <c r="TLW21"/>
      <c r="TLX21"/>
      <c r="TLY21"/>
      <c r="TLZ21"/>
      <c r="TMA21"/>
      <c r="TMB21"/>
      <c r="TMC21"/>
      <c r="TMD21"/>
      <c r="TME21"/>
      <c r="TMF21"/>
      <c r="TMG21"/>
      <c r="TMH21"/>
      <c r="TMI21"/>
      <c r="TMJ21"/>
      <c r="TMK21"/>
      <c r="TML21"/>
      <c r="TMM21"/>
      <c r="TMN21"/>
      <c r="TMO21"/>
      <c r="TMP21"/>
      <c r="TMQ21"/>
      <c r="TMR21"/>
      <c r="TMS21"/>
      <c r="TMT21"/>
      <c r="TMU21"/>
      <c r="TMV21"/>
      <c r="TMW21"/>
      <c r="TMX21"/>
      <c r="TMY21"/>
      <c r="TMZ21"/>
      <c r="TNA21"/>
      <c r="TNB21"/>
      <c r="TNC21"/>
      <c r="TND21"/>
      <c r="TNE21"/>
      <c r="TNF21"/>
      <c r="TNG21"/>
      <c r="TNH21"/>
      <c r="TNI21"/>
      <c r="TNJ21"/>
      <c r="TNK21"/>
      <c r="TNL21"/>
      <c r="TNM21"/>
      <c r="TNN21"/>
      <c r="TNO21"/>
      <c r="TNP21"/>
      <c r="TNQ21"/>
      <c r="TNR21"/>
      <c r="TNS21"/>
      <c r="TNT21"/>
      <c r="TNU21"/>
      <c r="TNV21"/>
      <c r="TNW21"/>
      <c r="TNX21"/>
      <c r="TNY21"/>
      <c r="TNZ21"/>
      <c r="TOA21"/>
      <c r="TOB21"/>
      <c r="TOC21"/>
      <c r="TOD21"/>
      <c r="TOE21"/>
      <c r="TOF21"/>
      <c r="TOG21"/>
      <c r="TOH21"/>
      <c r="TOI21"/>
      <c r="TOJ21"/>
      <c r="TOK21"/>
      <c r="TOL21"/>
      <c r="TOM21"/>
      <c r="TON21"/>
      <c r="TOO21"/>
      <c r="TOP21"/>
      <c r="TOQ21"/>
      <c r="TOR21"/>
      <c r="TOS21"/>
      <c r="TOT21"/>
      <c r="TOU21"/>
      <c r="TOV21"/>
      <c r="TOW21"/>
      <c r="TOX21"/>
      <c r="TOY21"/>
      <c r="TOZ21"/>
      <c r="TPA21"/>
      <c r="TPB21"/>
      <c r="TPC21"/>
      <c r="TPD21"/>
      <c r="TPE21"/>
      <c r="TPF21"/>
      <c r="TPG21"/>
      <c r="TPH21"/>
      <c r="TPI21"/>
      <c r="TPJ21"/>
      <c r="TPK21"/>
      <c r="TPL21"/>
      <c r="TPM21"/>
      <c r="TPN21"/>
      <c r="TPO21"/>
      <c r="TPP21"/>
      <c r="TPQ21"/>
      <c r="TPR21"/>
      <c r="TPS21"/>
      <c r="TPT21"/>
      <c r="TPU21"/>
      <c r="TPV21"/>
      <c r="TPW21"/>
      <c r="TPX21"/>
      <c r="TPY21"/>
      <c r="TPZ21"/>
      <c r="TQA21"/>
      <c r="TQB21"/>
      <c r="TQC21"/>
      <c r="TQD21"/>
      <c r="TQE21"/>
      <c r="TQF21"/>
      <c r="TQG21"/>
      <c r="TQH21"/>
      <c r="TQI21"/>
      <c r="TQJ21"/>
      <c r="TQK21"/>
      <c r="TQL21"/>
      <c r="TQM21"/>
      <c r="TQN21"/>
      <c r="TQO21"/>
      <c r="TQP21"/>
      <c r="TQQ21"/>
      <c r="TQR21"/>
      <c r="TQS21"/>
      <c r="TQT21"/>
      <c r="TQU21"/>
      <c r="TQV21"/>
      <c r="TQW21"/>
      <c r="TQX21"/>
      <c r="TQY21"/>
      <c r="TQZ21"/>
      <c r="TRA21"/>
      <c r="TRB21"/>
      <c r="TRC21"/>
      <c r="TRD21"/>
      <c r="TRE21"/>
      <c r="TRF21"/>
      <c r="TRG21"/>
      <c r="TRH21"/>
      <c r="TRI21"/>
      <c r="TRJ21"/>
      <c r="TRK21"/>
      <c r="TRL21"/>
      <c r="TRM21"/>
      <c r="TRN21"/>
      <c r="TRO21"/>
      <c r="TRP21"/>
      <c r="TRQ21"/>
      <c r="TRR21"/>
      <c r="TRS21"/>
      <c r="TRT21"/>
      <c r="TRU21"/>
      <c r="TRV21"/>
      <c r="TRW21"/>
      <c r="TRX21"/>
      <c r="TRY21"/>
      <c r="TRZ21"/>
      <c r="TSA21"/>
      <c r="TSB21"/>
      <c r="TSC21"/>
      <c r="TSD21"/>
      <c r="TSE21"/>
      <c r="TSF21"/>
      <c r="TSG21"/>
      <c r="TSH21"/>
      <c r="TSI21"/>
      <c r="TSJ21"/>
      <c r="TSK21"/>
      <c r="TSL21"/>
      <c r="TSM21"/>
      <c r="TSN21"/>
      <c r="TSO21"/>
      <c r="TSP21"/>
      <c r="TSQ21"/>
      <c r="TSR21"/>
      <c r="TSS21"/>
      <c r="TST21"/>
      <c r="TSU21"/>
      <c r="TSV21"/>
      <c r="TSW21"/>
      <c r="TSX21"/>
      <c r="TSY21"/>
      <c r="TSZ21"/>
      <c r="TTA21"/>
      <c r="TTB21"/>
      <c r="TTC21"/>
      <c r="TTD21"/>
      <c r="TTE21"/>
      <c r="TTF21"/>
      <c r="TTG21"/>
      <c r="TTH21"/>
      <c r="TTI21"/>
      <c r="TTJ21"/>
      <c r="TTK21"/>
      <c r="TTL21"/>
      <c r="TTM21"/>
      <c r="TTN21"/>
      <c r="TTO21"/>
      <c r="TTP21"/>
      <c r="TTQ21"/>
      <c r="TTR21"/>
      <c r="TTS21"/>
      <c r="TTT21"/>
      <c r="TTU21"/>
      <c r="TTV21"/>
      <c r="TTW21"/>
      <c r="TTX21"/>
      <c r="TTY21"/>
      <c r="TTZ21"/>
      <c r="TUA21"/>
      <c r="TUB21"/>
      <c r="TUC21"/>
      <c r="TUD21"/>
      <c r="TUE21"/>
      <c r="TUF21"/>
      <c r="TUG21"/>
      <c r="TUH21"/>
      <c r="TUI21"/>
      <c r="TUJ21"/>
      <c r="TUK21"/>
      <c r="TUL21"/>
      <c r="TUM21"/>
      <c r="TUN21"/>
      <c r="TUO21"/>
      <c r="TUP21"/>
      <c r="TUQ21"/>
      <c r="TUR21"/>
      <c r="TUS21"/>
      <c r="TUT21"/>
      <c r="TUU21"/>
      <c r="TUV21"/>
      <c r="TUW21"/>
      <c r="TUX21"/>
      <c r="TUY21"/>
      <c r="TUZ21"/>
      <c r="TVA21"/>
      <c r="TVB21"/>
      <c r="TVC21"/>
      <c r="TVD21"/>
      <c r="TVE21"/>
      <c r="TVF21"/>
      <c r="TVG21"/>
      <c r="TVH21"/>
      <c r="TVI21"/>
      <c r="TVJ21"/>
      <c r="TVK21"/>
      <c r="TVL21"/>
      <c r="TVM21"/>
      <c r="TVN21"/>
      <c r="TVO21"/>
      <c r="TVP21"/>
      <c r="TVQ21"/>
      <c r="TVR21"/>
      <c r="TVS21"/>
      <c r="TVT21"/>
      <c r="TVU21"/>
      <c r="TVV21"/>
      <c r="TVW21"/>
      <c r="TVX21"/>
      <c r="TVY21"/>
      <c r="TVZ21"/>
      <c r="TWA21"/>
      <c r="TWB21"/>
      <c r="TWC21"/>
      <c r="TWD21"/>
      <c r="TWE21"/>
      <c r="TWF21"/>
      <c r="TWG21"/>
      <c r="TWH21"/>
      <c r="TWI21"/>
      <c r="TWJ21"/>
      <c r="TWK21"/>
      <c r="TWL21"/>
      <c r="TWM21"/>
      <c r="TWN21"/>
      <c r="TWO21"/>
      <c r="TWP21"/>
      <c r="TWQ21"/>
      <c r="TWR21"/>
      <c r="TWS21"/>
      <c r="TWT21"/>
      <c r="TWU21"/>
      <c r="TWV21"/>
      <c r="TWW21"/>
      <c r="TWX21"/>
      <c r="TWY21"/>
      <c r="TWZ21"/>
      <c r="TXA21"/>
      <c r="TXB21"/>
      <c r="TXC21"/>
      <c r="TXD21"/>
      <c r="TXE21"/>
      <c r="TXF21"/>
      <c r="TXG21"/>
      <c r="TXH21"/>
      <c r="TXI21"/>
      <c r="TXJ21"/>
      <c r="TXK21"/>
      <c r="TXL21"/>
      <c r="TXM21"/>
      <c r="TXN21"/>
      <c r="TXO21"/>
      <c r="TXP21"/>
      <c r="TXQ21"/>
      <c r="TXR21"/>
      <c r="TXS21"/>
      <c r="TXT21"/>
      <c r="TXU21"/>
      <c r="TXV21"/>
      <c r="TXW21"/>
      <c r="TXX21"/>
      <c r="TXY21"/>
      <c r="TXZ21"/>
      <c r="TYA21"/>
      <c r="TYB21"/>
      <c r="TYC21"/>
      <c r="TYD21"/>
      <c r="TYE21"/>
      <c r="TYF21"/>
      <c r="TYG21"/>
      <c r="TYH21"/>
      <c r="TYI21"/>
      <c r="TYJ21"/>
      <c r="TYK21"/>
      <c r="TYL21"/>
      <c r="TYM21"/>
      <c r="TYN21"/>
      <c r="TYO21"/>
      <c r="TYP21"/>
      <c r="TYQ21"/>
      <c r="TYR21"/>
      <c r="TYS21"/>
      <c r="TYT21"/>
      <c r="TYU21"/>
      <c r="TYV21"/>
      <c r="TYW21"/>
      <c r="TYX21"/>
      <c r="TYY21"/>
      <c r="TYZ21"/>
      <c r="TZA21"/>
      <c r="TZB21"/>
      <c r="TZC21"/>
      <c r="TZD21"/>
      <c r="TZE21"/>
      <c r="TZF21"/>
      <c r="TZG21"/>
      <c r="TZH21"/>
      <c r="TZI21"/>
      <c r="TZJ21"/>
      <c r="TZK21"/>
      <c r="TZL21"/>
      <c r="TZM21"/>
      <c r="TZN21"/>
      <c r="TZO21"/>
      <c r="TZP21"/>
      <c r="TZQ21"/>
      <c r="TZR21"/>
      <c r="TZS21"/>
      <c r="TZT21"/>
      <c r="TZU21"/>
      <c r="TZV21"/>
      <c r="TZW21"/>
      <c r="TZX21"/>
      <c r="TZY21"/>
      <c r="TZZ21"/>
      <c r="UAA21"/>
      <c r="UAB21"/>
      <c r="UAC21"/>
      <c r="UAD21"/>
      <c r="UAE21"/>
      <c r="UAF21"/>
      <c r="UAG21"/>
      <c r="UAH21"/>
      <c r="UAI21"/>
      <c r="UAJ21"/>
      <c r="UAK21"/>
      <c r="UAL21"/>
      <c r="UAM21"/>
      <c r="UAN21"/>
      <c r="UAO21"/>
      <c r="UAP21"/>
      <c r="UAQ21"/>
      <c r="UAR21"/>
      <c r="UAS21"/>
      <c r="UAT21"/>
      <c r="UAU21"/>
      <c r="UAV21"/>
      <c r="UAW21"/>
      <c r="UAX21"/>
      <c r="UAY21"/>
      <c r="UAZ21"/>
      <c r="UBA21"/>
      <c r="UBB21"/>
      <c r="UBC21"/>
      <c r="UBD21"/>
      <c r="UBE21"/>
      <c r="UBF21"/>
      <c r="UBG21"/>
      <c r="UBH21"/>
      <c r="UBI21"/>
      <c r="UBJ21"/>
      <c r="UBK21"/>
      <c r="UBL21"/>
      <c r="UBM21"/>
      <c r="UBN21"/>
      <c r="UBO21"/>
      <c r="UBP21"/>
      <c r="UBQ21"/>
      <c r="UBR21"/>
      <c r="UBS21"/>
      <c r="UBT21"/>
      <c r="UBU21"/>
      <c r="UBV21"/>
      <c r="UBW21"/>
      <c r="UBX21"/>
      <c r="UBY21"/>
      <c r="UBZ21"/>
      <c r="UCA21"/>
      <c r="UCB21"/>
      <c r="UCC21"/>
      <c r="UCD21"/>
      <c r="UCE21"/>
      <c r="UCF21"/>
      <c r="UCG21"/>
      <c r="UCH21"/>
      <c r="UCI21"/>
      <c r="UCJ21"/>
      <c r="UCK21"/>
      <c r="UCL21"/>
      <c r="UCM21"/>
      <c r="UCN21"/>
      <c r="UCO21"/>
      <c r="UCP21"/>
      <c r="UCQ21"/>
      <c r="UCR21"/>
      <c r="UCS21"/>
      <c r="UCT21"/>
      <c r="UCU21"/>
      <c r="UCV21"/>
      <c r="UCW21"/>
      <c r="UCX21"/>
      <c r="UCY21"/>
      <c r="UCZ21"/>
      <c r="UDA21"/>
      <c r="UDB21"/>
      <c r="UDC21"/>
      <c r="UDD21"/>
      <c r="UDE21"/>
      <c r="UDF21"/>
      <c r="UDG21"/>
      <c r="UDH21"/>
      <c r="UDI21"/>
      <c r="UDJ21"/>
      <c r="UDK21"/>
      <c r="UDL21"/>
      <c r="UDM21"/>
      <c r="UDN21"/>
      <c r="UDO21"/>
      <c r="UDP21"/>
      <c r="UDQ21"/>
      <c r="UDR21"/>
      <c r="UDS21"/>
      <c r="UDT21"/>
      <c r="UDU21"/>
      <c r="UDV21"/>
      <c r="UDW21"/>
      <c r="UDX21"/>
      <c r="UDY21"/>
      <c r="UDZ21"/>
      <c r="UEA21"/>
      <c r="UEB21"/>
      <c r="UEC21"/>
      <c r="UED21"/>
      <c r="UEE21"/>
      <c r="UEF21"/>
      <c r="UEG21"/>
      <c r="UEH21"/>
      <c r="UEI21"/>
      <c r="UEJ21"/>
      <c r="UEK21"/>
      <c r="UEL21"/>
      <c r="UEM21"/>
      <c r="UEN21"/>
      <c r="UEO21"/>
      <c r="UEP21"/>
      <c r="UEQ21"/>
      <c r="UER21"/>
      <c r="UES21"/>
      <c r="UET21"/>
      <c r="UEU21"/>
      <c r="UEV21"/>
      <c r="UEW21"/>
      <c r="UEX21"/>
      <c r="UEY21"/>
      <c r="UEZ21"/>
      <c r="UFA21"/>
      <c r="UFB21"/>
      <c r="UFC21"/>
      <c r="UFD21"/>
      <c r="UFE21"/>
      <c r="UFF21"/>
      <c r="UFG21"/>
      <c r="UFH21"/>
      <c r="UFI21"/>
      <c r="UFJ21"/>
      <c r="UFK21"/>
      <c r="UFL21"/>
      <c r="UFM21"/>
      <c r="UFN21"/>
      <c r="UFO21"/>
      <c r="UFP21"/>
      <c r="UFQ21"/>
      <c r="UFR21"/>
      <c r="UFS21"/>
      <c r="UFT21"/>
      <c r="UFU21"/>
      <c r="UFV21"/>
      <c r="UFW21"/>
      <c r="UFX21"/>
      <c r="UFY21"/>
      <c r="UFZ21"/>
      <c r="UGA21"/>
      <c r="UGB21"/>
      <c r="UGC21"/>
      <c r="UGD21"/>
      <c r="UGE21"/>
      <c r="UGF21"/>
      <c r="UGG21"/>
      <c r="UGH21"/>
      <c r="UGI21"/>
      <c r="UGJ21"/>
      <c r="UGK21"/>
      <c r="UGL21"/>
      <c r="UGM21"/>
      <c r="UGN21"/>
      <c r="UGO21"/>
      <c r="UGP21"/>
      <c r="UGQ21"/>
      <c r="UGR21"/>
      <c r="UGS21"/>
      <c r="UGT21"/>
      <c r="UGU21"/>
      <c r="UGV21"/>
      <c r="UGW21"/>
      <c r="UGX21"/>
      <c r="UGY21"/>
      <c r="UGZ21"/>
      <c r="UHA21"/>
      <c r="UHB21"/>
      <c r="UHC21"/>
      <c r="UHD21"/>
      <c r="UHE21"/>
      <c r="UHF21"/>
      <c r="UHG21"/>
      <c r="UHH21"/>
      <c r="UHI21"/>
      <c r="UHJ21"/>
      <c r="UHK21"/>
      <c r="UHL21"/>
      <c r="UHM21"/>
      <c r="UHN21"/>
      <c r="UHO21"/>
      <c r="UHP21"/>
      <c r="UHQ21"/>
      <c r="UHR21"/>
      <c r="UHS21"/>
      <c r="UHT21"/>
      <c r="UHU21"/>
      <c r="UHV21"/>
      <c r="UHW21"/>
      <c r="UHX21"/>
      <c r="UHY21"/>
      <c r="UHZ21"/>
      <c r="UIA21"/>
      <c r="UIB21"/>
      <c r="UIC21"/>
      <c r="UID21"/>
      <c r="UIE21"/>
      <c r="UIF21"/>
      <c r="UIG21"/>
      <c r="UIH21"/>
      <c r="UII21"/>
      <c r="UIJ21"/>
      <c r="UIK21"/>
      <c r="UIL21"/>
      <c r="UIM21"/>
      <c r="UIN21"/>
      <c r="UIO21"/>
      <c r="UIP21"/>
      <c r="UIQ21"/>
      <c r="UIR21"/>
      <c r="UIS21"/>
      <c r="UIT21"/>
      <c r="UIU21"/>
      <c r="UIV21"/>
      <c r="UIW21"/>
      <c r="UIX21"/>
      <c r="UIY21"/>
      <c r="UIZ21"/>
      <c r="UJA21"/>
      <c r="UJB21"/>
      <c r="UJC21"/>
      <c r="UJD21"/>
      <c r="UJE21"/>
      <c r="UJF21"/>
      <c r="UJG21"/>
      <c r="UJH21"/>
      <c r="UJI21"/>
      <c r="UJJ21"/>
      <c r="UJK21"/>
      <c r="UJL21"/>
      <c r="UJM21"/>
      <c r="UJN21"/>
      <c r="UJO21"/>
      <c r="UJP21"/>
      <c r="UJQ21"/>
      <c r="UJR21"/>
      <c r="UJS21"/>
      <c r="UJT21"/>
      <c r="UJU21"/>
      <c r="UJV21"/>
      <c r="UJW21"/>
      <c r="UJX21"/>
      <c r="UJY21"/>
      <c r="UJZ21"/>
      <c r="UKA21"/>
      <c r="UKB21"/>
      <c r="UKC21"/>
      <c r="UKD21"/>
      <c r="UKE21"/>
      <c r="UKF21"/>
      <c r="UKG21"/>
      <c r="UKH21"/>
      <c r="UKI21"/>
      <c r="UKJ21"/>
      <c r="UKK21"/>
      <c r="UKL21"/>
      <c r="UKM21"/>
      <c r="UKN21"/>
      <c r="UKO21"/>
      <c r="UKP21"/>
      <c r="UKQ21"/>
      <c r="UKR21"/>
      <c r="UKS21"/>
      <c r="UKT21"/>
      <c r="UKU21"/>
      <c r="UKV21"/>
      <c r="UKW21"/>
      <c r="UKX21"/>
      <c r="UKY21"/>
      <c r="UKZ21"/>
      <c r="ULA21"/>
      <c r="ULB21"/>
      <c r="ULC21"/>
      <c r="ULD21"/>
      <c r="ULE21"/>
      <c r="ULF21"/>
      <c r="ULG21"/>
      <c r="ULH21"/>
      <c r="ULI21"/>
      <c r="ULJ21"/>
      <c r="ULK21"/>
      <c r="ULL21"/>
      <c r="ULM21"/>
      <c r="ULN21"/>
      <c r="ULO21"/>
      <c r="ULP21"/>
      <c r="ULQ21"/>
      <c r="ULR21"/>
      <c r="ULS21"/>
      <c r="ULT21"/>
      <c r="ULU21"/>
      <c r="ULV21"/>
      <c r="ULW21"/>
      <c r="ULX21"/>
      <c r="ULY21"/>
      <c r="ULZ21"/>
      <c r="UMA21"/>
      <c r="UMB21"/>
      <c r="UMC21"/>
      <c r="UMD21"/>
      <c r="UME21"/>
      <c r="UMF21"/>
      <c r="UMG21"/>
      <c r="UMH21"/>
      <c r="UMI21"/>
      <c r="UMJ21"/>
      <c r="UMK21"/>
      <c r="UML21"/>
      <c r="UMM21"/>
      <c r="UMN21"/>
      <c r="UMO21"/>
      <c r="UMP21"/>
      <c r="UMQ21"/>
      <c r="UMR21"/>
      <c r="UMS21"/>
      <c r="UMT21"/>
      <c r="UMU21"/>
      <c r="UMV21"/>
      <c r="UMW21"/>
      <c r="UMX21"/>
      <c r="UMY21"/>
      <c r="UMZ21"/>
      <c r="UNA21"/>
      <c r="UNB21"/>
      <c r="UNC21"/>
      <c r="UND21"/>
      <c r="UNE21"/>
      <c r="UNF21"/>
      <c r="UNG21"/>
      <c r="UNH21"/>
      <c r="UNI21"/>
      <c r="UNJ21"/>
      <c r="UNK21"/>
      <c r="UNL21"/>
      <c r="UNM21"/>
      <c r="UNN21"/>
      <c r="UNO21"/>
      <c r="UNP21"/>
      <c r="UNQ21"/>
      <c r="UNR21"/>
      <c r="UNS21"/>
      <c r="UNT21"/>
      <c r="UNU21"/>
      <c r="UNV21"/>
      <c r="UNW21"/>
      <c r="UNX21"/>
      <c r="UNY21"/>
      <c r="UNZ21"/>
      <c r="UOA21"/>
      <c r="UOB21"/>
      <c r="UOC21"/>
      <c r="UOD21"/>
      <c r="UOE21"/>
      <c r="UOF21"/>
      <c r="UOG21"/>
      <c r="UOH21"/>
      <c r="UOI21"/>
      <c r="UOJ21"/>
      <c r="UOK21"/>
      <c r="UOL21"/>
      <c r="UOM21"/>
      <c r="UON21"/>
      <c r="UOO21"/>
      <c r="UOP21"/>
      <c r="UOQ21"/>
      <c r="UOR21"/>
      <c r="UOS21"/>
      <c r="UOT21"/>
      <c r="UOU21"/>
      <c r="UOV21"/>
      <c r="UOW21"/>
      <c r="UOX21"/>
      <c r="UOY21"/>
      <c r="UOZ21"/>
      <c r="UPA21"/>
      <c r="UPB21"/>
      <c r="UPC21"/>
      <c r="UPD21"/>
      <c r="UPE21"/>
      <c r="UPF21"/>
      <c r="UPG21"/>
      <c r="UPH21"/>
      <c r="UPI21"/>
      <c r="UPJ21"/>
      <c r="UPK21"/>
      <c r="UPL21"/>
      <c r="UPM21"/>
      <c r="UPN21"/>
      <c r="UPO21"/>
      <c r="UPP21"/>
      <c r="UPQ21"/>
      <c r="UPR21"/>
      <c r="UPS21"/>
      <c r="UPT21"/>
      <c r="UPU21"/>
      <c r="UPV21"/>
      <c r="UPW21"/>
      <c r="UPX21"/>
      <c r="UPY21"/>
      <c r="UPZ21"/>
      <c r="UQA21"/>
      <c r="UQB21"/>
      <c r="UQC21"/>
      <c r="UQD21"/>
      <c r="UQE21"/>
      <c r="UQF21"/>
      <c r="UQG21"/>
      <c r="UQH21"/>
      <c r="UQI21"/>
      <c r="UQJ21"/>
      <c r="UQK21"/>
      <c r="UQL21"/>
      <c r="UQM21"/>
      <c r="UQN21"/>
      <c r="UQO21"/>
      <c r="UQP21"/>
      <c r="UQQ21"/>
      <c r="UQR21"/>
      <c r="UQS21"/>
      <c r="UQT21"/>
      <c r="UQU21"/>
      <c r="UQV21"/>
      <c r="UQW21"/>
      <c r="UQX21"/>
      <c r="UQY21"/>
      <c r="UQZ21"/>
      <c r="URA21"/>
      <c r="URB21"/>
      <c r="URC21"/>
      <c r="URD21"/>
      <c r="URE21"/>
      <c r="URF21"/>
      <c r="URG21"/>
      <c r="URH21"/>
      <c r="URI21"/>
      <c r="URJ21"/>
      <c r="URK21"/>
      <c r="URL21"/>
      <c r="URM21"/>
      <c r="URN21"/>
      <c r="URO21"/>
      <c r="URP21"/>
      <c r="URQ21"/>
      <c r="URR21"/>
      <c r="URS21"/>
      <c r="URT21"/>
      <c r="URU21"/>
      <c r="URV21"/>
      <c r="URW21"/>
      <c r="URX21"/>
      <c r="URY21"/>
      <c r="URZ21"/>
      <c r="USA21"/>
      <c r="USB21"/>
      <c r="USC21"/>
      <c r="USD21"/>
      <c r="USE21"/>
      <c r="USF21"/>
      <c r="USG21"/>
      <c r="USH21"/>
      <c r="USI21"/>
      <c r="USJ21"/>
      <c r="USK21"/>
      <c r="USL21"/>
      <c r="USM21"/>
      <c r="USN21"/>
      <c r="USO21"/>
      <c r="USP21"/>
      <c r="USQ21"/>
      <c r="USR21"/>
      <c r="USS21"/>
      <c r="UST21"/>
      <c r="USU21"/>
      <c r="USV21"/>
      <c r="USW21"/>
      <c r="USX21"/>
      <c r="USY21"/>
      <c r="USZ21"/>
      <c r="UTA21"/>
      <c r="UTB21"/>
      <c r="UTC21"/>
      <c r="UTD21"/>
      <c r="UTE21"/>
      <c r="UTF21"/>
      <c r="UTG21"/>
      <c r="UTH21"/>
      <c r="UTI21"/>
      <c r="UTJ21"/>
      <c r="UTK21"/>
      <c r="UTL21"/>
      <c r="UTM21"/>
      <c r="UTN21"/>
      <c r="UTO21"/>
      <c r="UTP21"/>
      <c r="UTQ21"/>
      <c r="UTR21"/>
      <c r="UTS21"/>
      <c r="UTT21"/>
      <c r="UTU21"/>
      <c r="UTV21"/>
      <c r="UTW21"/>
      <c r="UTX21"/>
      <c r="UTY21"/>
      <c r="UTZ21"/>
      <c r="UUA21"/>
      <c r="UUB21"/>
      <c r="UUC21"/>
      <c r="UUD21"/>
      <c r="UUE21"/>
      <c r="UUF21"/>
      <c r="UUG21"/>
      <c r="UUH21"/>
      <c r="UUI21"/>
      <c r="UUJ21"/>
      <c r="UUK21"/>
      <c r="UUL21"/>
      <c r="UUM21"/>
      <c r="UUN21"/>
      <c r="UUO21"/>
      <c r="UUP21"/>
      <c r="UUQ21"/>
      <c r="UUR21"/>
      <c r="UUS21"/>
      <c r="UUT21"/>
      <c r="UUU21"/>
      <c r="UUV21"/>
      <c r="UUW21"/>
      <c r="UUX21"/>
      <c r="UUY21"/>
      <c r="UUZ21"/>
      <c r="UVA21"/>
      <c r="UVB21"/>
      <c r="UVC21"/>
      <c r="UVD21"/>
      <c r="UVE21"/>
      <c r="UVF21"/>
      <c r="UVG21"/>
      <c r="UVH21"/>
      <c r="UVI21"/>
      <c r="UVJ21"/>
      <c r="UVK21"/>
      <c r="UVL21"/>
      <c r="UVM21"/>
      <c r="UVN21"/>
      <c r="UVO21"/>
      <c r="UVP21"/>
      <c r="UVQ21"/>
      <c r="UVR21"/>
      <c r="UVS21"/>
      <c r="UVT21"/>
      <c r="UVU21"/>
      <c r="UVV21"/>
      <c r="UVW21"/>
      <c r="UVX21"/>
      <c r="UVY21"/>
      <c r="UVZ21"/>
      <c r="UWA21"/>
      <c r="UWB21"/>
      <c r="UWC21"/>
      <c r="UWD21"/>
      <c r="UWE21"/>
      <c r="UWF21"/>
      <c r="UWG21"/>
      <c r="UWH21"/>
      <c r="UWI21"/>
      <c r="UWJ21"/>
      <c r="UWK21"/>
      <c r="UWL21"/>
      <c r="UWM21"/>
      <c r="UWN21"/>
      <c r="UWO21"/>
      <c r="UWP21"/>
      <c r="UWQ21"/>
      <c r="UWR21"/>
      <c r="UWS21"/>
      <c r="UWT21"/>
      <c r="UWU21"/>
      <c r="UWV21"/>
      <c r="UWW21"/>
      <c r="UWX21"/>
      <c r="UWY21"/>
      <c r="UWZ21"/>
      <c r="UXA21"/>
      <c r="UXB21"/>
      <c r="UXC21"/>
      <c r="UXD21"/>
      <c r="UXE21"/>
      <c r="UXF21"/>
      <c r="UXG21"/>
      <c r="UXH21"/>
      <c r="UXI21"/>
      <c r="UXJ21"/>
      <c r="UXK21"/>
      <c r="UXL21"/>
      <c r="UXM21"/>
      <c r="UXN21"/>
      <c r="UXO21"/>
      <c r="UXP21"/>
      <c r="UXQ21"/>
      <c r="UXR21"/>
      <c r="UXS21"/>
      <c r="UXT21"/>
      <c r="UXU21"/>
      <c r="UXV21"/>
      <c r="UXW21"/>
      <c r="UXX21"/>
      <c r="UXY21"/>
      <c r="UXZ21"/>
      <c r="UYA21"/>
      <c r="UYB21"/>
      <c r="UYC21"/>
      <c r="UYD21"/>
      <c r="UYE21"/>
      <c r="UYF21"/>
      <c r="UYG21"/>
      <c r="UYH21"/>
      <c r="UYI21"/>
      <c r="UYJ21"/>
      <c r="UYK21"/>
      <c r="UYL21"/>
      <c r="UYM21"/>
      <c r="UYN21"/>
      <c r="UYO21"/>
      <c r="UYP21"/>
      <c r="UYQ21"/>
      <c r="UYR21"/>
      <c r="UYS21"/>
      <c r="UYT21"/>
      <c r="UYU21"/>
      <c r="UYV21"/>
      <c r="UYW21"/>
      <c r="UYX21"/>
      <c r="UYY21"/>
      <c r="UYZ21"/>
      <c r="UZA21"/>
      <c r="UZB21"/>
      <c r="UZC21"/>
      <c r="UZD21"/>
      <c r="UZE21"/>
      <c r="UZF21"/>
      <c r="UZG21"/>
      <c r="UZH21"/>
      <c r="UZI21"/>
      <c r="UZJ21"/>
      <c r="UZK21"/>
      <c r="UZL21"/>
      <c r="UZM21"/>
      <c r="UZN21"/>
      <c r="UZO21"/>
      <c r="UZP21"/>
      <c r="UZQ21"/>
      <c r="UZR21"/>
      <c r="UZS21"/>
      <c r="UZT21"/>
      <c r="UZU21"/>
      <c r="UZV21"/>
      <c r="UZW21"/>
      <c r="UZX21"/>
      <c r="UZY21"/>
      <c r="UZZ21"/>
      <c r="VAA21"/>
      <c r="VAB21"/>
      <c r="VAC21"/>
      <c r="VAD21"/>
      <c r="VAE21"/>
      <c r="VAF21"/>
      <c r="VAG21"/>
      <c r="VAH21"/>
      <c r="VAI21"/>
      <c r="VAJ21"/>
      <c r="VAK21"/>
      <c r="VAL21"/>
      <c r="VAM21"/>
      <c r="VAN21"/>
      <c r="VAO21"/>
      <c r="VAP21"/>
      <c r="VAQ21"/>
      <c r="VAR21"/>
      <c r="VAS21"/>
      <c r="VAT21"/>
      <c r="VAU21"/>
      <c r="VAV21"/>
      <c r="VAW21"/>
      <c r="VAX21"/>
      <c r="VAY21"/>
      <c r="VAZ21"/>
      <c r="VBA21"/>
      <c r="VBB21"/>
      <c r="VBC21"/>
      <c r="VBD21"/>
      <c r="VBE21"/>
      <c r="VBF21"/>
      <c r="VBG21"/>
      <c r="VBH21"/>
      <c r="VBI21"/>
      <c r="VBJ21"/>
      <c r="VBK21"/>
      <c r="VBL21"/>
      <c r="VBM21"/>
      <c r="VBN21"/>
      <c r="VBO21"/>
      <c r="VBP21"/>
      <c r="VBQ21"/>
      <c r="VBR21"/>
      <c r="VBS21"/>
      <c r="VBT21"/>
      <c r="VBU21"/>
      <c r="VBV21"/>
      <c r="VBW21"/>
      <c r="VBX21"/>
      <c r="VBY21"/>
      <c r="VBZ21"/>
      <c r="VCA21"/>
      <c r="VCB21"/>
      <c r="VCC21"/>
      <c r="VCD21"/>
      <c r="VCE21"/>
      <c r="VCF21"/>
      <c r="VCG21"/>
      <c r="VCH21"/>
      <c r="VCI21"/>
      <c r="VCJ21"/>
      <c r="VCK21"/>
      <c r="VCL21"/>
      <c r="VCM21"/>
      <c r="VCN21"/>
      <c r="VCO21"/>
      <c r="VCP21"/>
      <c r="VCQ21"/>
      <c r="VCR21"/>
      <c r="VCS21"/>
      <c r="VCT21"/>
      <c r="VCU21"/>
      <c r="VCV21"/>
      <c r="VCW21"/>
      <c r="VCX21"/>
      <c r="VCY21"/>
      <c r="VCZ21"/>
      <c r="VDA21"/>
      <c r="VDB21"/>
      <c r="VDC21"/>
      <c r="VDD21"/>
      <c r="VDE21"/>
      <c r="VDF21"/>
      <c r="VDG21"/>
      <c r="VDH21"/>
      <c r="VDI21"/>
      <c r="VDJ21"/>
      <c r="VDK21"/>
      <c r="VDL21"/>
      <c r="VDM21"/>
      <c r="VDN21"/>
      <c r="VDO21"/>
      <c r="VDP21"/>
      <c r="VDQ21"/>
      <c r="VDR21"/>
      <c r="VDS21"/>
      <c r="VDT21"/>
      <c r="VDU21"/>
      <c r="VDV21"/>
      <c r="VDW21"/>
      <c r="VDX21"/>
      <c r="VDY21"/>
      <c r="VDZ21"/>
      <c r="VEA21"/>
      <c r="VEB21"/>
      <c r="VEC21"/>
      <c r="VED21"/>
      <c r="VEE21"/>
      <c r="VEF21"/>
      <c r="VEG21"/>
      <c r="VEH21"/>
      <c r="VEI21"/>
      <c r="VEJ21"/>
      <c r="VEK21"/>
      <c r="VEL21"/>
      <c r="VEM21"/>
      <c r="VEN21"/>
      <c r="VEO21"/>
      <c r="VEP21"/>
      <c r="VEQ21"/>
      <c r="VER21"/>
      <c r="VES21"/>
      <c r="VET21"/>
      <c r="VEU21"/>
      <c r="VEV21"/>
      <c r="VEW21"/>
      <c r="VEX21"/>
      <c r="VEY21"/>
      <c r="VEZ21"/>
      <c r="VFA21"/>
      <c r="VFB21"/>
      <c r="VFC21"/>
      <c r="VFD21"/>
      <c r="VFE21"/>
      <c r="VFF21"/>
      <c r="VFG21"/>
      <c r="VFH21"/>
      <c r="VFI21"/>
      <c r="VFJ21"/>
      <c r="VFK21"/>
      <c r="VFL21"/>
      <c r="VFM21"/>
      <c r="VFN21"/>
      <c r="VFO21"/>
      <c r="VFP21"/>
      <c r="VFQ21"/>
      <c r="VFR21"/>
      <c r="VFS21"/>
      <c r="VFT21"/>
      <c r="VFU21"/>
      <c r="VFV21"/>
      <c r="VFW21"/>
      <c r="VFX21"/>
      <c r="VFY21"/>
      <c r="VFZ21"/>
      <c r="VGA21"/>
      <c r="VGB21"/>
      <c r="VGC21"/>
      <c r="VGD21"/>
      <c r="VGE21"/>
      <c r="VGF21"/>
      <c r="VGG21"/>
      <c r="VGH21"/>
      <c r="VGI21"/>
      <c r="VGJ21"/>
      <c r="VGK21"/>
      <c r="VGL21"/>
      <c r="VGM21"/>
      <c r="VGN21"/>
      <c r="VGO21"/>
      <c r="VGP21"/>
      <c r="VGQ21"/>
      <c r="VGR21"/>
      <c r="VGS21"/>
      <c r="VGT21"/>
      <c r="VGU21"/>
      <c r="VGV21"/>
      <c r="VGW21"/>
      <c r="VGX21"/>
      <c r="VGY21"/>
      <c r="VGZ21"/>
      <c r="VHA21"/>
      <c r="VHB21"/>
      <c r="VHC21"/>
      <c r="VHD21"/>
      <c r="VHE21"/>
      <c r="VHF21"/>
      <c r="VHG21"/>
      <c r="VHH21"/>
      <c r="VHI21"/>
      <c r="VHJ21"/>
      <c r="VHK21"/>
      <c r="VHL21"/>
      <c r="VHM21"/>
      <c r="VHN21"/>
      <c r="VHO21"/>
      <c r="VHP21"/>
      <c r="VHQ21"/>
      <c r="VHR21"/>
      <c r="VHS21"/>
      <c r="VHT21"/>
      <c r="VHU21"/>
      <c r="VHV21"/>
      <c r="VHW21"/>
      <c r="VHX21"/>
      <c r="VHY21"/>
      <c r="VHZ21"/>
      <c r="VIA21"/>
      <c r="VIB21"/>
      <c r="VIC21"/>
      <c r="VID21"/>
      <c r="VIE21"/>
      <c r="VIF21"/>
      <c r="VIG21"/>
      <c r="VIH21"/>
      <c r="VII21"/>
      <c r="VIJ21"/>
      <c r="VIK21"/>
      <c r="VIL21"/>
      <c r="VIM21"/>
      <c r="VIN21"/>
      <c r="VIO21"/>
      <c r="VIP21"/>
      <c r="VIQ21"/>
      <c r="VIR21"/>
      <c r="VIS21"/>
      <c r="VIT21"/>
      <c r="VIU21"/>
      <c r="VIV21"/>
      <c r="VIW21"/>
      <c r="VIX21"/>
      <c r="VIY21"/>
      <c r="VIZ21"/>
      <c r="VJA21"/>
      <c r="VJB21"/>
      <c r="VJC21"/>
      <c r="VJD21"/>
      <c r="VJE21"/>
      <c r="VJF21"/>
      <c r="VJG21"/>
      <c r="VJH21"/>
      <c r="VJI21"/>
      <c r="VJJ21"/>
      <c r="VJK21"/>
      <c r="VJL21"/>
      <c r="VJM21"/>
      <c r="VJN21"/>
      <c r="VJO21"/>
      <c r="VJP21"/>
      <c r="VJQ21"/>
      <c r="VJR21"/>
      <c r="VJS21"/>
      <c r="VJT21"/>
      <c r="VJU21"/>
      <c r="VJV21"/>
      <c r="VJW21"/>
      <c r="VJX21"/>
      <c r="VJY21"/>
      <c r="VJZ21"/>
      <c r="VKA21"/>
      <c r="VKB21"/>
      <c r="VKC21"/>
      <c r="VKD21"/>
      <c r="VKE21"/>
      <c r="VKF21"/>
      <c r="VKG21"/>
      <c r="VKH21"/>
      <c r="VKI21"/>
      <c r="VKJ21"/>
      <c r="VKK21"/>
      <c r="VKL21"/>
      <c r="VKM21"/>
      <c r="VKN21"/>
      <c r="VKO21"/>
      <c r="VKP21"/>
      <c r="VKQ21"/>
      <c r="VKR21"/>
      <c r="VKS21"/>
      <c r="VKT21"/>
      <c r="VKU21"/>
      <c r="VKV21"/>
      <c r="VKW21"/>
      <c r="VKX21"/>
      <c r="VKY21"/>
      <c r="VKZ21"/>
      <c r="VLA21"/>
      <c r="VLB21"/>
      <c r="VLC21"/>
      <c r="VLD21"/>
      <c r="VLE21"/>
      <c r="VLF21"/>
      <c r="VLG21"/>
      <c r="VLH21"/>
      <c r="VLI21"/>
      <c r="VLJ21"/>
      <c r="VLK21"/>
      <c r="VLL21"/>
      <c r="VLM21"/>
      <c r="VLN21"/>
      <c r="VLO21"/>
      <c r="VLP21"/>
      <c r="VLQ21"/>
      <c r="VLR21"/>
      <c r="VLS21"/>
      <c r="VLT21"/>
      <c r="VLU21"/>
      <c r="VLV21"/>
      <c r="VLW21"/>
      <c r="VLX21"/>
      <c r="VLY21"/>
      <c r="VLZ21"/>
      <c r="VMA21"/>
      <c r="VMB21"/>
      <c r="VMC21"/>
      <c r="VMD21"/>
      <c r="VME21"/>
      <c r="VMF21"/>
      <c r="VMG21"/>
      <c r="VMH21"/>
      <c r="VMI21"/>
      <c r="VMJ21"/>
      <c r="VMK21"/>
      <c r="VML21"/>
      <c r="VMM21"/>
      <c r="VMN21"/>
      <c r="VMO21"/>
      <c r="VMP21"/>
      <c r="VMQ21"/>
      <c r="VMR21"/>
      <c r="VMS21"/>
      <c r="VMT21"/>
      <c r="VMU21"/>
      <c r="VMV21"/>
      <c r="VMW21"/>
      <c r="VMX21"/>
      <c r="VMY21"/>
      <c r="VMZ21"/>
      <c r="VNA21"/>
      <c r="VNB21"/>
      <c r="VNC21"/>
      <c r="VND21"/>
      <c r="VNE21"/>
      <c r="VNF21"/>
      <c r="VNG21"/>
      <c r="VNH21"/>
      <c r="VNI21"/>
      <c r="VNJ21"/>
      <c r="VNK21"/>
      <c r="VNL21"/>
      <c r="VNM21"/>
      <c r="VNN21"/>
      <c r="VNO21"/>
      <c r="VNP21"/>
      <c r="VNQ21"/>
      <c r="VNR21"/>
      <c r="VNS21"/>
      <c r="VNT21"/>
      <c r="VNU21"/>
      <c r="VNV21"/>
      <c r="VNW21"/>
      <c r="VNX21"/>
      <c r="VNY21"/>
      <c r="VNZ21"/>
      <c r="VOA21"/>
      <c r="VOB21"/>
      <c r="VOC21"/>
      <c r="VOD21"/>
      <c r="VOE21"/>
      <c r="VOF21"/>
      <c r="VOG21"/>
      <c r="VOH21"/>
      <c r="VOI21"/>
      <c r="VOJ21"/>
      <c r="VOK21"/>
      <c r="VOL21"/>
      <c r="VOM21"/>
      <c r="VON21"/>
      <c r="VOO21"/>
      <c r="VOP21"/>
      <c r="VOQ21"/>
      <c r="VOR21"/>
      <c r="VOS21"/>
      <c r="VOT21"/>
      <c r="VOU21"/>
      <c r="VOV21"/>
      <c r="VOW21"/>
      <c r="VOX21"/>
      <c r="VOY21"/>
      <c r="VOZ21"/>
      <c r="VPA21"/>
      <c r="VPB21"/>
      <c r="VPC21"/>
      <c r="VPD21"/>
      <c r="VPE21"/>
      <c r="VPF21"/>
      <c r="VPG21"/>
      <c r="VPH21"/>
      <c r="VPI21"/>
      <c r="VPJ21"/>
      <c r="VPK21"/>
      <c r="VPL21"/>
      <c r="VPM21"/>
      <c r="VPN21"/>
      <c r="VPO21"/>
      <c r="VPP21"/>
      <c r="VPQ21"/>
      <c r="VPR21"/>
      <c r="VPS21"/>
      <c r="VPT21"/>
      <c r="VPU21"/>
      <c r="VPV21"/>
      <c r="VPW21"/>
      <c r="VPX21"/>
      <c r="VPY21"/>
      <c r="VPZ21"/>
      <c r="VQA21"/>
      <c r="VQB21"/>
      <c r="VQC21"/>
      <c r="VQD21"/>
      <c r="VQE21"/>
      <c r="VQF21"/>
      <c r="VQG21"/>
      <c r="VQH21"/>
      <c r="VQI21"/>
      <c r="VQJ21"/>
      <c r="VQK21"/>
      <c r="VQL21"/>
      <c r="VQM21"/>
      <c r="VQN21"/>
      <c r="VQO21"/>
      <c r="VQP21"/>
      <c r="VQQ21"/>
      <c r="VQR21"/>
      <c r="VQS21"/>
      <c r="VQT21"/>
      <c r="VQU21"/>
      <c r="VQV21"/>
      <c r="VQW21"/>
      <c r="VQX21"/>
      <c r="VQY21"/>
      <c r="VQZ21"/>
      <c r="VRA21"/>
      <c r="VRB21"/>
      <c r="VRC21"/>
      <c r="VRD21"/>
      <c r="VRE21"/>
      <c r="VRF21"/>
      <c r="VRG21"/>
      <c r="VRH21"/>
      <c r="VRI21"/>
      <c r="VRJ21"/>
      <c r="VRK21"/>
      <c r="VRL21"/>
      <c r="VRM21"/>
      <c r="VRN21"/>
      <c r="VRO21"/>
      <c r="VRP21"/>
      <c r="VRQ21"/>
      <c r="VRR21"/>
      <c r="VRS21"/>
      <c r="VRT21"/>
      <c r="VRU21"/>
      <c r="VRV21"/>
      <c r="VRW21"/>
      <c r="VRX21"/>
      <c r="VRY21"/>
      <c r="VRZ21"/>
      <c r="VSA21"/>
      <c r="VSB21"/>
      <c r="VSC21"/>
      <c r="VSD21"/>
      <c r="VSE21"/>
      <c r="VSF21"/>
      <c r="VSG21"/>
      <c r="VSH21"/>
      <c r="VSI21"/>
      <c r="VSJ21"/>
      <c r="VSK21"/>
      <c r="VSL21"/>
      <c r="VSM21"/>
      <c r="VSN21"/>
      <c r="VSO21"/>
      <c r="VSP21"/>
      <c r="VSQ21"/>
      <c r="VSR21"/>
      <c r="VSS21"/>
      <c r="VST21"/>
      <c r="VSU21"/>
      <c r="VSV21"/>
      <c r="VSW21"/>
      <c r="VSX21"/>
      <c r="VSY21"/>
      <c r="VSZ21"/>
      <c r="VTA21"/>
      <c r="VTB21"/>
      <c r="VTC21"/>
      <c r="VTD21"/>
      <c r="VTE21"/>
      <c r="VTF21"/>
      <c r="VTG21"/>
      <c r="VTH21"/>
      <c r="VTI21"/>
      <c r="VTJ21"/>
      <c r="VTK21"/>
      <c r="VTL21"/>
      <c r="VTM21"/>
      <c r="VTN21"/>
      <c r="VTO21"/>
      <c r="VTP21"/>
      <c r="VTQ21"/>
      <c r="VTR21"/>
      <c r="VTS21"/>
      <c r="VTT21"/>
      <c r="VTU21"/>
      <c r="VTV21"/>
      <c r="VTW21"/>
      <c r="VTX21"/>
      <c r="VTY21"/>
      <c r="VTZ21"/>
      <c r="VUA21"/>
      <c r="VUB21"/>
      <c r="VUC21"/>
      <c r="VUD21"/>
      <c r="VUE21"/>
      <c r="VUF21"/>
      <c r="VUG21"/>
      <c r="VUH21"/>
      <c r="VUI21"/>
      <c r="VUJ21"/>
      <c r="VUK21"/>
      <c r="VUL21"/>
      <c r="VUM21"/>
      <c r="VUN21"/>
      <c r="VUO21"/>
      <c r="VUP21"/>
      <c r="VUQ21"/>
      <c r="VUR21"/>
      <c r="VUS21"/>
      <c r="VUT21"/>
      <c r="VUU21"/>
      <c r="VUV21"/>
      <c r="VUW21"/>
      <c r="VUX21"/>
      <c r="VUY21"/>
      <c r="VUZ21"/>
      <c r="VVA21"/>
      <c r="VVB21"/>
      <c r="VVC21"/>
      <c r="VVD21"/>
      <c r="VVE21"/>
      <c r="VVF21"/>
      <c r="VVG21"/>
      <c r="VVH21"/>
      <c r="VVI21"/>
      <c r="VVJ21"/>
      <c r="VVK21"/>
      <c r="VVL21"/>
      <c r="VVM21"/>
      <c r="VVN21"/>
      <c r="VVO21"/>
      <c r="VVP21"/>
      <c r="VVQ21"/>
      <c r="VVR21"/>
      <c r="VVS21"/>
      <c r="VVT21"/>
      <c r="VVU21"/>
      <c r="VVV21"/>
      <c r="VVW21"/>
      <c r="VVX21"/>
      <c r="VVY21"/>
      <c r="VVZ21"/>
      <c r="VWA21"/>
      <c r="VWB21"/>
      <c r="VWC21"/>
      <c r="VWD21"/>
      <c r="VWE21"/>
      <c r="VWF21"/>
      <c r="VWG21"/>
      <c r="VWH21"/>
      <c r="VWI21"/>
      <c r="VWJ21"/>
      <c r="VWK21"/>
      <c r="VWL21"/>
      <c r="VWM21"/>
      <c r="VWN21"/>
      <c r="VWO21"/>
      <c r="VWP21"/>
      <c r="VWQ21"/>
      <c r="VWR21"/>
      <c r="VWS21"/>
      <c r="VWT21"/>
      <c r="VWU21"/>
      <c r="VWV21"/>
      <c r="VWW21"/>
      <c r="VWX21"/>
      <c r="VWY21"/>
      <c r="VWZ21"/>
      <c r="VXA21"/>
      <c r="VXB21"/>
      <c r="VXC21"/>
      <c r="VXD21"/>
      <c r="VXE21"/>
      <c r="VXF21"/>
      <c r="VXG21"/>
      <c r="VXH21"/>
      <c r="VXI21"/>
      <c r="VXJ21"/>
      <c r="VXK21"/>
      <c r="VXL21"/>
      <c r="VXM21"/>
      <c r="VXN21"/>
      <c r="VXO21"/>
      <c r="VXP21"/>
      <c r="VXQ21"/>
      <c r="VXR21"/>
      <c r="VXS21"/>
      <c r="VXT21"/>
      <c r="VXU21"/>
      <c r="VXV21"/>
      <c r="VXW21"/>
      <c r="VXX21"/>
      <c r="VXY21"/>
      <c r="VXZ21"/>
      <c r="VYA21"/>
      <c r="VYB21"/>
      <c r="VYC21"/>
      <c r="VYD21"/>
      <c r="VYE21"/>
      <c r="VYF21"/>
      <c r="VYG21"/>
      <c r="VYH21"/>
      <c r="VYI21"/>
      <c r="VYJ21"/>
      <c r="VYK21"/>
      <c r="VYL21"/>
      <c r="VYM21"/>
      <c r="VYN21"/>
      <c r="VYO21"/>
      <c r="VYP21"/>
      <c r="VYQ21"/>
      <c r="VYR21"/>
      <c r="VYS21"/>
      <c r="VYT21"/>
      <c r="VYU21"/>
      <c r="VYV21"/>
      <c r="VYW21"/>
      <c r="VYX21"/>
      <c r="VYY21"/>
      <c r="VYZ21"/>
      <c r="VZA21"/>
      <c r="VZB21"/>
      <c r="VZC21"/>
      <c r="VZD21"/>
      <c r="VZE21"/>
      <c r="VZF21"/>
      <c r="VZG21"/>
      <c r="VZH21"/>
      <c r="VZI21"/>
      <c r="VZJ21"/>
      <c r="VZK21"/>
      <c r="VZL21"/>
      <c r="VZM21"/>
      <c r="VZN21"/>
      <c r="VZO21"/>
      <c r="VZP21"/>
      <c r="VZQ21"/>
      <c r="VZR21"/>
      <c r="VZS21"/>
      <c r="VZT21"/>
      <c r="VZU21"/>
      <c r="VZV21"/>
      <c r="VZW21"/>
      <c r="VZX21"/>
      <c r="VZY21"/>
      <c r="VZZ21"/>
      <c r="WAA21"/>
      <c r="WAB21"/>
      <c r="WAC21"/>
      <c r="WAD21"/>
      <c r="WAE21"/>
      <c r="WAF21"/>
      <c r="WAG21"/>
      <c r="WAH21"/>
      <c r="WAI21"/>
      <c r="WAJ21"/>
      <c r="WAK21"/>
      <c r="WAL21"/>
      <c r="WAM21"/>
      <c r="WAN21"/>
      <c r="WAO21"/>
      <c r="WAP21"/>
      <c r="WAQ21"/>
      <c r="WAR21"/>
      <c r="WAS21"/>
      <c r="WAT21"/>
      <c r="WAU21"/>
      <c r="WAV21"/>
      <c r="WAW21"/>
      <c r="WAX21"/>
      <c r="WAY21"/>
      <c r="WAZ21"/>
      <c r="WBA21"/>
      <c r="WBB21"/>
      <c r="WBC21"/>
      <c r="WBD21"/>
      <c r="WBE21"/>
      <c r="WBF21"/>
      <c r="WBG21"/>
      <c r="WBH21"/>
      <c r="WBI21"/>
      <c r="WBJ21"/>
      <c r="WBK21"/>
      <c r="WBL21"/>
      <c r="WBM21"/>
      <c r="WBN21"/>
      <c r="WBO21"/>
      <c r="WBP21"/>
      <c r="WBQ21"/>
      <c r="WBR21"/>
      <c r="WBS21"/>
      <c r="WBT21"/>
      <c r="WBU21"/>
      <c r="WBV21"/>
      <c r="WBW21"/>
      <c r="WBX21"/>
      <c r="WBY21"/>
      <c r="WBZ21"/>
      <c r="WCA21"/>
      <c r="WCB21"/>
      <c r="WCC21"/>
      <c r="WCD21"/>
      <c r="WCE21"/>
      <c r="WCF21"/>
      <c r="WCG21"/>
      <c r="WCH21"/>
      <c r="WCI21"/>
      <c r="WCJ21"/>
      <c r="WCK21"/>
      <c r="WCL21"/>
      <c r="WCM21"/>
      <c r="WCN21"/>
      <c r="WCO21"/>
      <c r="WCP21"/>
      <c r="WCQ21"/>
      <c r="WCR21"/>
      <c r="WCS21"/>
      <c r="WCT21"/>
      <c r="WCU21"/>
      <c r="WCV21"/>
      <c r="WCW21"/>
      <c r="WCX21"/>
      <c r="WCY21"/>
      <c r="WCZ21"/>
      <c r="WDA21"/>
      <c r="WDB21"/>
      <c r="WDC21"/>
      <c r="WDD21"/>
      <c r="WDE21"/>
      <c r="WDF21"/>
      <c r="WDG21"/>
      <c r="WDH21"/>
      <c r="WDI21"/>
      <c r="WDJ21"/>
      <c r="WDK21"/>
      <c r="WDL21"/>
      <c r="WDM21"/>
      <c r="WDN21"/>
      <c r="WDO21"/>
      <c r="WDP21"/>
      <c r="WDQ21"/>
      <c r="WDR21"/>
      <c r="WDS21"/>
      <c r="WDT21"/>
      <c r="WDU21"/>
      <c r="WDV21"/>
      <c r="WDW21"/>
      <c r="WDX21"/>
      <c r="WDY21"/>
      <c r="WDZ21"/>
      <c r="WEA21"/>
      <c r="WEB21"/>
      <c r="WEC21"/>
      <c r="WED21"/>
      <c r="WEE21"/>
      <c r="WEF21"/>
      <c r="WEG21"/>
      <c r="WEH21"/>
      <c r="WEI21"/>
      <c r="WEJ21"/>
      <c r="WEK21"/>
      <c r="WEL21"/>
      <c r="WEM21"/>
      <c r="WEN21"/>
      <c r="WEO21"/>
      <c r="WEP21"/>
      <c r="WEQ21"/>
      <c r="WER21"/>
      <c r="WES21"/>
      <c r="WET21"/>
      <c r="WEU21"/>
      <c r="WEV21"/>
      <c r="WEW21"/>
      <c r="WEX21"/>
      <c r="WEY21"/>
      <c r="WEZ21"/>
      <c r="WFA21"/>
      <c r="WFB21"/>
      <c r="WFC21"/>
      <c r="WFD21"/>
      <c r="WFE21"/>
      <c r="WFF21"/>
      <c r="WFG21"/>
      <c r="WFH21"/>
      <c r="WFI21"/>
      <c r="WFJ21"/>
      <c r="WFK21"/>
      <c r="WFL21"/>
      <c r="WFM21"/>
      <c r="WFN21"/>
      <c r="WFO21"/>
      <c r="WFP21"/>
      <c r="WFQ21"/>
      <c r="WFR21"/>
      <c r="WFS21"/>
      <c r="WFT21"/>
      <c r="WFU21"/>
      <c r="WFV21"/>
      <c r="WFW21"/>
      <c r="WFX21"/>
      <c r="WFY21"/>
      <c r="WFZ21"/>
      <c r="WGA21"/>
      <c r="WGB21"/>
      <c r="WGC21"/>
      <c r="WGD21"/>
      <c r="WGE21"/>
      <c r="WGF21"/>
      <c r="WGG21"/>
      <c r="WGH21"/>
      <c r="WGI21"/>
      <c r="WGJ21"/>
      <c r="WGK21"/>
      <c r="WGL21"/>
      <c r="WGM21"/>
      <c r="WGN21"/>
      <c r="WGO21"/>
      <c r="WGP21"/>
      <c r="WGQ21"/>
      <c r="WGR21"/>
      <c r="WGS21"/>
      <c r="WGT21"/>
      <c r="WGU21"/>
      <c r="WGV21"/>
      <c r="WGW21"/>
      <c r="WGX21"/>
      <c r="WGY21"/>
      <c r="WGZ21"/>
      <c r="WHA21"/>
      <c r="WHB21"/>
      <c r="WHC21"/>
      <c r="WHD21"/>
      <c r="WHE21"/>
      <c r="WHF21"/>
      <c r="WHG21"/>
      <c r="WHH21"/>
      <c r="WHI21"/>
      <c r="WHJ21"/>
      <c r="WHK21"/>
      <c r="WHL21"/>
      <c r="WHM21"/>
      <c r="WHN21"/>
      <c r="WHO21"/>
      <c r="WHP21"/>
      <c r="WHQ21"/>
      <c r="WHR21"/>
      <c r="WHS21"/>
      <c r="WHT21"/>
      <c r="WHU21"/>
      <c r="WHV21"/>
      <c r="WHW21"/>
      <c r="WHX21"/>
      <c r="WHY21"/>
      <c r="WHZ21"/>
      <c r="WIA21"/>
      <c r="WIB21"/>
      <c r="WIC21"/>
      <c r="WID21"/>
      <c r="WIE21"/>
      <c r="WIF21"/>
      <c r="WIG21"/>
      <c r="WIH21"/>
      <c r="WII21"/>
      <c r="WIJ21"/>
      <c r="WIK21"/>
      <c r="WIL21"/>
      <c r="WIM21"/>
      <c r="WIN21"/>
      <c r="WIO21"/>
      <c r="WIP21"/>
      <c r="WIQ21"/>
      <c r="WIR21"/>
      <c r="WIS21"/>
      <c r="WIT21"/>
      <c r="WIU21"/>
      <c r="WIV21"/>
      <c r="WIW21"/>
      <c r="WIX21"/>
      <c r="WIY21"/>
      <c r="WIZ21"/>
      <c r="WJA21"/>
      <c r="WJB21"/>
      <c r="WJC21"/>
      <c r="WJD21"/>
      <c r="WJE21"/>
      <c r="WJF21"/>
      <c r="WJG21"/>
      <c r="WJH21"/>
      <c r="WJI21"/>
      <c r="WJJ21"/>
      <c r="WJK21"/>
      <c r="WJL21"/>
      <c r="WJM21"/>
      <c r="WJN21"/>
      <c r="WJO21"/>
      <c r="WJP21"/>
      <c r="WJQ21"/>
      <c r="WJR21"/>
      <c r="WJS21"/>
      <c r="WJT21"/>
      <c r="WJU21"/>
      <c r="WJV21"/>
      <c r="WJW21"/>
      <c r="WJX21"/>
      <c r="WJY21"/>
      <c r="WJZ21"/>
      <c r="WKA21"/>
      <c r="WKB21"/>
      <c r="WKC21"/>
      <c r="WKD21"/>
      <c r="WKE21"/>
      <c r="WKF21"/>
      <c r="WKG21"/>
      <c r="WKH21"/>
      <c r="WKI21"/>
      <c r="WKJ21"/>
      <c r="WKK21"/>
      <c r="WKL21"/>
      <c r="WKM21"/>
      <c r="WKN21"/>
      <c r="WKO21"/>
      <c r="WKP21"/>
      <c r="WKQ21"/>
      <c r="WKR21"/>
      <c r="WKS21"/>
      <c r="WKT21"/>
      <c r="WKU21"/>
      <c r="WKV21"/>
      <c r="WKW21"/>
      <c r="WKX21"/>
      <c r="WKY21"/>
      <c r="WKZ21"/>
      <c r="WLA21"/>
      <c r="WLB21"/>
      <c r="WLC21"/>
      <c r="WLD21"/>
      <c r="WLE21"/>
      <c r="WLF21"/>
      <c r="WLG21"/>
      <c r="WLH21"/>
      <c r="WLI21"/>
      <c r="WLJ21"/>
      <c r="WLK21"/>
      <c r="WLL21"/>
      <c r="WLM21"/>
      <c r="WLN21"/>
      <c r="WLO21"/>
      <c r="WLP21"/>
      <c r="WLQ21"/>
      <c r="WLR21"/>
      <c r="WLS21"/>
      <c r="WLT21"/>
      <c r="WLU21"/>
      <c r="WLV21"/>
      <c r="WLW21"/>
      <c r="WLX21"/>
      <c r="WLY21"/>
      <c r="WLZ21"/>
      <c r="WMA21"/>
      <c r="WMB21"/>
      <c r="WMC21"/>
      <c r="WMD21"/>
      <c r="WME21"/>
      <c r="WMF21"/>
      <c r="WMG21"/>
      <c r="WMH21"/>
      <c r="WMI21"/>
      <c r="WMJ21"/>
      <c r="WMK21"/>
      <c r="WML21"/>
      <c r="WMM21"/>
      <c r="WMN21"/>
      <c r="WMO21"/>
      <c r="WMP21"/>
      <c r="WMQ21"/>
      <c r="WMR21"/>
      <c r="WMS21"/>
      <c r="WMT21"/>
      <c r="WMU21"/>
      <c r="WMV21"/>
      <c r="WMW21"/>
      <c r="WMX21"/>
      <c r="WMY21"/>
      <c r="WMZ21"/>
      <c r="WNA21"/>
      <c r="WNB21"/>
      <c r="WNC21"/>
      <c r="WND21"/>
      <c r="WNE21"/>
      <c r="WNF21"/>
      <c r="WNG21"/>
      <c r="WNH21"/>
      <c r="WNI21"/>
      <c r="WNJ21"/>
      <c r="WNK21"/>
      <c r="WNL21"/>
      <c r="WNM21"/>
      <c r="WNN21"/>
      <c r="WNO21"/>
      <c r="WNP21"/>
      <c r="WNQ21"/>
      <c r="WNR21"/>
      <c r="WNS21"/>
      <c r="WNT21"/>
      <c r="WNU21"/>
      <c r="WNV21"/>
      <c r="WNW21"/>
      <c r="WNX21"/>
      <c r="WNY21"/>
      <c r="WNZ21"/>
      <c r="WOA21"/>
      <c r="WOB21"/>
      <c r="WOC21"/>
      <c r="WOD21"/>
      <c r="WOE21"/>
      <c r="WOF21"/>
      <c r="WOG21"/>
      <c r="WOH21"/>
      <c r="WOI21"/>
      <c r="WOJ21"/>
      <c r="WOK21"/>
      <c r="WOL21"/>
      <c r="WOM21"/>
      <c r="WON21"/>
      <c r="WOO21"/>
      <c r="WOP21"/>
      <c r="WOQ21"/>
      <c r="WOR21"/>
      <c r="WOS21"/>
      <c r="WOT21"/>
      <c r="WOU21"/>
      <c r="WOV21"/>
      <c r="WOW21"/>
      <c r="WOX21"/>
      <c r="WOY21"/>
      <c r="WOZ21"/>
      <c r="WPA21"/>
      <c r="WPB21"/>
      <c r="WPC21"/>
      <c r="WPD21"/>
      <c r="WPE21"/>
      <c r="WPF21"/>
      <c r="WPG21"/>
      <c r="WPH21"/>
      <c r="WPI21"/>
      <c r="WPJ21"/>
      <c r="WPK21"/>
      <c r="WPL21"/>
      <c r="WPM21"/>
      <c r="WPN21"/>
      <c r="WPO21"/>
      <c r="WPP21"/>
      <c r="WPQ21"/>
      <c r="WPR21"/>
      <c r="WPS21"/>
      <c r="WPT21"/>
      <c r="WPU21"/>
      <c r="WPV21"/>
      <c r="WPW21"/>
      <c r="WPX21"/>
      <c r="WPY21"/>
      <c r="WPZ21"/>
      <c r="WQA21"/>
      <c r="WQB21"/>
      <c r="WQC21"/>
      <c r="WQD21"/>
      <c r="WQE21"/>
      <c r="WQF21"/>
      <c r="WQG21"/>
      <c r="WQH21"/>
      <c r="WQI21"/>
      <c r="WQJ21"/>
      <c r="WQK21"/>
      <c r="WQL21"/>
      <c r="WQM21"/>
      <c r="WQN21"/>
      <c r="WQO21"/>
      <c r="WQP21"/>
      <c r="WQQ21"/>
      <c r="WQR21"/>
      <c r="WQS21"/>
      <c r="WQT21"/>
      <c r="WQU21"/>
      <c r="WQV21"/>
      <c r="WQW21"/>
      <c r="WQX21"/>
      <c r="WQY21"/>
      <c r="WQZ21"/>
      <c r="WRA21"/>
      <c r="WRB21"/>
      <c r="WRC21"/>
      <c r="WRD21"/>
      <c r="WRE21"/>
      <c r="WRF21"/>
      <c r="WRG21"/>
      <c r="WRH21"/>
      <c r="WRI21"/>
      <c r="WRJ21"/>
      <c r="WRK21"/>
      <c r="WRL21"/>
      <c r="WRM21"/>
      <c r="WRN21"/>
      <c r="WRO21"/>
      <c r="WRP21"/>
      <c r="WRQ21"/>
      <c r="WRR21"/>
      <c r="WRS21"/>
      <c r="WRT21"/>
      <c r="WRU21"/>
      <c r="WRV21"/>
      <c r="WRW21"/>
      <c r="WRX21"/>
      <c r="WRY21"/>
      <c r="WRZ21"/>
      <c r="WSA21"/>
      <c r="WSB21"/>
      <c r="WSC21"/>
      <c r="WSD21"/>
      <c r="WSE21"/>
      <c r="WSF21"/>
      <c r="WSG21"/>
      <c r="WSH21"/>
      <c r="WSI21"/>
      <c r="WSJ21"/>
      <c r="WSK21"/>
      <c r="WSL21"/>
      <c r="WSM21"/>
      <c r="WSN21"/>
      <c r="WSO21"/>
      <c r="WSP21"/>
      <c r="WSQ21"/>
      <c r="WSR21"/>
      <c r="WSS21"/>
      <c r="WST21"/>
      <c r="WSU21"/>
      <c r="WSV21"/>
      <c r="WSW21"/>
      <c r="WSX21"/>
      <c r="WSY21"/>
      <c r="WSZ21"/>
      <c r="WTA21"/>
      <c r="WTB21"/>
      <c r="WTC21"/>
      <c r="WTD21"/>
      <c r="WTE21"/>
      <c r="WTF21"/>
      <c r="WTG21"/>
      <c r="WTH21"/>
      <c r="WTI21"/>
      <c r="WTJ21"/>
      <c r="WTK21"/>
      <c r="WTL21"/>
      <c r="WTM21"/>
      <c r="WTN21"/>
      <c r="WTO21"/>
      <c r="WTP21"/>
      <c r="WTQ21"/>
      <c r="WTR21"/>
      <c r="WTS21"/>
      <c r="WTT21"/>
      <c r="WTU21"/>
      <c r="WTV21"/>
      <c r="WTW21"/>
      <c r="WTX21"/>
      <c r="WTY21"/>
      <c r="WTZ21"/>
      <c r="WUA21"/>
      <c r="WUB21"/>
      <c r="WUC21"/>
      <c r="WUD21"/>
      <c r="WUE21"/>
      <c r="WUF21"/>
      <c r="WUG21"/>
      <c r="WUH21"/>
      <c r="WUI21"/>
      <c r="WUJ21"/>
      <c r="WUK21"/>
      <c r="WUL21"/>
      <c r="WUM21"/>
      <c r="WUN21"/>
      <c r="WUO21"/>
      <c r="WUP21"/>
      <c r="WUQ21"/>
      <c r="WUR21"/>
      <c r="WUS21"/>
      <c r="WUT21"/>
      <c r="WUU21"/>
      <c r="WUV21"/>
      <c r="WUW21"/>
      <c r="WUX21"/>
      <c r="WUY21"/>
      <c r="WUZ21"/>
      <c r="WVA21"/>
      <c r="WVB21"/>
      <c r="WVC21"/>
      <c r="WVD21"/>
      <c r="WVE21"/>
      <c r="WVF21"/>
      <c r="WVG21"/>
      <c r="WVH21"/>
      <c r="WVI21"/>
      <c r="WVJ21"/>
      <c r="WVK21"/>
      <c r="WVL21"/>
      <c r="WVM21"/>
      <c r="WVN21"/>
      <c r="WVO21"/>
      <c r="WVP21"/>
      <c r="WVQ21"/>
      <c r="WVR21"/>
      <c r="WVS21"/>
      <c r="WVT21"/>
      <c r="WVU21"/>
      <c r="WVV21"/>
      <c r="WVW21"/>
      <c r="WVX21"/>
      <c r="WVY21"/>
      <c r="WVZ21"/>
      <c r="WWA21"/>
      <c r="WWB21"/>
      <c r="WWC21"/>
      <c r="WWD21"/>
      <c r="WWE21"/>
      <c r="WWF21"/>
      <c r="WWG21"/>
      <c r="WWH21"/>
      <c r="WWI21"/>
      <c r="WWJ21"/>
      <c r="WWK21"/>
      <c r="WWL21"/>
      <c r="WWM21"/>
      <c r="WWN21"/>
      <c r="WWO21"/>
      <c r="WWP21"/>
      <c r="WWQ21"/>
      <c r="WWR21"/>
      <c r="WWS21"/>
      <c r="WWT21"/>
      <c r="WWU21"/>
      <c r="WWV21"/>
      <c r="WWW21"/>
      <c r="WWX21"/>
      <c r="WWY21"/>
      <c r="WWZ21"/>
      <c r="WXA21"/>
      <c r="WXB21"/>
      <c r="WXC21"/>
      <c r="WXD21"/>
      <c r="WXE21"/>
      <c r="WXF21"/>
      <c r="WXG21"/>
      <c r="WXH21"/>
      <c r="WXI21"/>
      <c r="WXJ21"/>
      <c r="WXK21"/>
      <c r="WXL21"/>
      <c r="WXM21"/>
      <c r="WXN21"/>
      <c r="WXO21"/>
      <c r="WXP21"/>
      <c r="WXQ21"/>
      <c r="WXR21"/>
      <c r="WXS21"/>
      <c r="WXT21"/>
      <c r="WXU21"/>
      <c r="WXV21"/>
      <c r="WXW21"/>
      <c r="WXX21"/>
      <c r="WXY21"/>
      <c r="WXZ21"/>
      <c r="WYA21"/>
      <c r="WYB21"/>
      <c r="WYC21"/>
      <c r="WYD21"/>
      <c r="WYE21"/>
      <c r="WYF21"/>
      <c r="WYG21"/>
      <c r="WYH21"/>
      <c r="WYI21"/>
      <c r="WYJ21"/>
      <c r="WYK21"/>
      <c r="WYL21"/>
      <c r="WYM21"/>
      <c r="WYN21"/>
      <c r="WYO21"/>
      <c r="WYP21"/>
      <c r="WYQ21"/>
      <c r="WYR21"/>
      <c r="WYS21"/>
      <c r="WYT21"/>
      <c r="WYU21"/>
      <c r="WYV21"/>
      <c r="WYW21"/>
      <c r="WYX21"/>
      <c r="WYY21"/>
      <c r="WYZ21"/>
      <c r="WZA21"/>
      <c r="WZB21"/>
      <c r="WZC21"/>
      <c r="WZD21"/>
      <c r="WZE21"/>
      <c r="WZF21"/>
      <c r="WZG21"/>
      <c r="WZH21"/>
      <c r="WZI21"/>
      <c r="WZJ21"/>
      <c r="WZK21"/>
      <c r="WZL21"/>
      <c r="WZM21"/>
      <c r="WZN21"/>
      <c r="WZO21"/>
      <c r="WZP21"/>
      <c r="WZQ21"/>
      <c r="WZR21"/>
      <c r="WZS21"/>
      <c r="WZT21"/>
      <c r="WZU21"/>
      <c r="WZV21"/>
      <c r="WZW21"/>
      <c r="WZX21"/>
      <c r="WZY21"/>
      <c r="WZZ21"/>
      <c r="XAA21"/>
      <c r="XAB21"/>
      <c r="XAC21"/>
      <c r="XAD21"/>
      <c r="XAE21"/>
      <c r="XAF21"/>
      <c r="XAG21"/>
      <c r="XAH21"/>
      <c r="XAI21"/>
      <c r="XAJ21"/>
      <c r="XAK21"/>
      <c r="XAL21"/>
      <c r="XAM21"/>
      <c r="XAN21"/>
      <c r="XAO21"/>
      <c r="XAP21"/>
      <c r="XAQ21"/>
      <c r="XAR21"/>
      <c r="XAS21"/>
      <c r="XAT21"/>
      <c r="XAU21"/>
      <c r="XAV21"/>
      <c r="XAW21"/>
      <c r="XAX21"/>
      <c r="XAY21"/>
      <c r="XAZ21"/>
      <c r="XBA21"/>
      <c r="XBB21"/>
      <c r="XBC21"/>
      <c r="XBD21"/>
      <c r="XBE21"/>
      <c r="XBF21"/>
      <c r="XBG21"/>
      <c r="XBH21"/>
      <c r="XBI21"/>
      <c r="XBJ21"/>
      <c r="XBK21"/>
      <c r="XBL21"/>
      <c r="XBM21"/>
      <c r="XBN21"/>
      <c r="XBO21"/>
      <c r="XBP21"/>
      <c r="XBQ21"/>
      <c r="XBR21"/>
      <c r="XBS21"/>
      <c r="XBT21"/>
      <c r="XBU21"/>
      <c r="XBV21"/>
      <c r="XBW21"/>
      <c r="XBX21"/>
      <c r="XBY21"/>
      <c r="XBZ21"/>
      <c r="XCA21"/>
      <c r="XCB21"/>
      <c r="XCC21"/>
      <c r="XCD21"/>
      <c r="XCE21"/>
      <c r="XCF21"/>
      <c r="XCG21"/>
      <c r="XCH21"/>
      <c r="XCI21"/>
      <c r="XCJ21"/>
      <c r="XCK21"/>
      <c r="XCL21"/>
      <c r="XCM21"/>
      <c r="XCN21"/>
      <c r="XCO21"/>
      <c r="XCP21"/>
      <c r="XCQ21"/>
      <c r="XCR21"/>
      <c r="XCS21"/>
      <c r="XCT21"/>
      <c r="XCU21"/>
      <c r="XCV21"/>
      <c r="XCW21"/>
      <c r="XCX21"/>
      <c r="XCY21"/>
      <c r="XCZ21"/>
      <c r="XDA21"/>
      <c r="XDB21"/>
      <c r="XDC21"/>
      <c r="XDD21"/>
      <c r="XDE21"/>
      <c r="XDF21"/>
      <c r="XDG21"/>
      <c r="XDH21"/>
      <c r="XDI21"/>
      <c r="XDJ21"/>
      <c r="XDK21"/>
      <c r="XDL21"/>
      <c r="XDM21"/>
      <c r="XDN21"/>
      <c r="XDO21"/>
      <c r="XDP21"/>
      <c r="XDQ21"/>
      <c r="XDR21"/>
      <c r="XDS21"/>
      <c r="XDT21"/>
      <c r="XDU21"/>
      <c r="XDV21"/>
      <c r="XDW21"/>
      <c r="XDX21"/>
      <c r="XDY21"/>
      <c r="XDZ21"/>
      <c r="XEA21"/>
      <c r="XEB21"/>
      <c r="XEC21"/>
      <c r="XED21"/>
      <c r="XEE21"/>
      <c r="XEF21"/>
      <c r="XEG21"/>
      <c r="XEH21"/>
      <c r="XEI21"/>
      <c r="XEJ21"/>
      <c r="XEK21"/>
      <c r="XEL21"/>
      <c r="XEM21"/>
      <c r="XEN21"/>
      <c r="XEO21"/>
      <c r="XEP21"/>
      <c r="XEQ21"/>
      <c r="XER21"/>
      <c r="XES21"/>
      <c r="XET21"/>
      <c r="XEU21"/>
      <c r="XEV21"/>
      <c r="XEW21"/>
      <c r="XEX21"/>
      <c r="XEY21"/>
      <c r="XEZ21"/>
      <c r="XFA21"/>
      <c r="XFB21"/>
      <c r="XFC21"/>
    </row>
    <row r="22" spans="1:16383" x14ac:dyDescent="0.25">
      <c r="A22" s="1" t="s">
        <v>443</v>
      </c>
      <c r="B22" s="1" t="s">
        <v>1778</v>
      </c>
      <c r="C22" s="1"/>
      <c r="D22" s="1"/>
      <c r="E22" s="1"/>
      <c r="F22" s="1"/>
      <c r="G22" s="1"/>
    </row>
    <row r="23" spans="1:16383" x14ac:dyDescent="0.25">
      <c r="A23" s="1" t="s">
        <v>443</v>
      </c>
      <c r="B23" s="1" t="s">
        <v>1779</v>
      </c>
      <c r="C23" s="1"/>
      <c r="D23" s="1"/>
      <c r="E23" s="1"/>
      <c r="F23" s="1"/>
      <c r="G23" s="1"/>
    </row>
    <row r="24" spans="1:16383" x14ac:dyDescent="0.25">
      <c r="A24" s="2" t="s">
        <v>430</v>
      </c>
      <c r="B24" s="2" t="s">
        <v>1780</v>
      </c>
      <c r="C24" s="2" t="s">
        <v>1755</v>
      </c>
      <c r="D24" s="2" t="s">
        <v>1756</v>
      </c>
      <c r="E24" s="2" t="s">
        <v>1757</v>
      </c>
      <c r="F24" s="2" t="s">
        <v>1758</v>
      </c>
      <c r="G24" s="2" t="s">
        <v>3</v>
      </c>
    </row>
    <row r="25" spans="1:16383" x14ac:dyDescent="0.25">
      <c r="A25" s="1" t="s">
        <v>443</v>
      </c>
      <c r="B25" s="1" t="s">
        <v>1781</v>
      </c>
      <c r="C25" s="1"/>
      <c r="D25" s="1"/>
      <c r="E25" s="1"/>
      <c r="F25" s="1"/>
      <c r="G25" s="1"/>
      <c r="XFC25" s="1"/>
    </row>
    <row r="26" spans="1:16383" x14ac:dyDescent="0.25">
      <c r="A26" s="1" t="s">
        <v>443</v>
      </c>
      <c r="B26" s="1" t="s">
        <v>1782</v>
      </c>
      <c r="C26" s="1"/>
      <c r="D26" s="1"/>
      <c r="E26" s="1"/>
      <c r="F26" s="1"/>
      <c r="G26" s="1"/>
    </row>
    <row r="27" spans="1:16383" x14ac:dyDescent="0.25">
      <c r="A27" s="1" t="s">
        <v>443</v>
      </c>
      <c r="B27" s="1" t="s">
        <v>1783</v>
      </c>
      <c r="C27" s="1"/>
      <c r="D27" s="1"/>
      <c r="E27" s="1"/>
      <c r="F27" s="1"/>
      <c r="G27" s="1"/>
    </row>
    <row r="28" spans="1:16383" x14ac:dyDescent="0.25">
      <c r="A28" s="1" t="s">
        <v>443</v>
      </c>
      <c r="B28" s="1" t="s">
        <v>1779</v>
      </c>
      <c r="C28" s="1"/>
      <c r="D28" s="1"/>
      <c r="E28" s="1"/>
      <c r="F28" s="1"/>
      <c r="G28" s="1"/>
    </row>
    <row r="29" spans="1:16383" x14ac:dyDescent="0.25">
      <c r="A29" s="2" t="s">
        <v>430</v>
      </c>
      <c r="B29" s="2" t="s">
        <v>1784</v>
      </c>
      <c r="C29" s="2" t="s">
        <v>1755</v>
      </c>
      <c r="D29" s="2" t="s">
        <v>1756</v>
      </c>
      <c r="E29" s="2" t="s">
        <v>1757</v>
      </c>
      <c r="F29" s="2" t="s">
        <v>1758</v>
      </c>
      <c r="G29" s="2" t="s">
        <v>3</v>
      </c>
    </row>
    <row r="30" spans="1:16383" x14ac:dyDescent="0.25">
      <c r="A30" s="1" t="s">
        <v>443</v>
      </c>
      <c r="B30" s="1" t="s">
        <v>1785</v>
      </c>
      <c r="C30" s="1"/>
      <c r="D30" s="1"/>
      <c r="E30" s="1"/>
      <c r="F30" s="1"/>
      <c r="G30" s="1"/>
    </row>
    <row r="31" spans="1:16383" x14ac:dyDescent="0.25">
      <c r="A31" s="126" t="s">
        <v>430</v>
      </c>
      <c r="B31" s="126" t="s">
        <v>1786</v>
      </c>
      <c r="C31" s="126" t="s">
        <v>1755</v>
      </c>
      <c r="D31" s="126" t="s">
        <v>1756</v>
      </c>
      <c r="E31" s="126" t="s">
        <v>1757</v>
      </c>
      <c r="F31" s="126" t="s">
        <v>1758</v>
      </c>
      <c r="G31" s="126" t="s">
        <v>3</v>
      </c>
    </row>
    <row r="32" spans="1:16383" x14ac:dyDescent="0.25">
      <c r="A32" s="1" t="s">
        <v>443</v>
      </c>
      <c r="B32" s="1" t="s">
        <v>1787</v>
      </c>
      <c r="C32" s="1"/>
      <c r="D32" s="1"/>
      <c r="E32" s="1"/>
      <c r="F32" s="1"/>
      <c r="G32" s="1"/>
    </row>
    <row r="33" spans="1:7" x14ac:dyDescent="0.25">
      <c r="A33" s="1" t="s">
        <v>443</v>
      </c>
      <c r="B33" s="1" t="s">
        <v>1788</v>
      </c>
      <c r="C33" s="1"/>
      <c r="D33" s="1"/>
      <c r="E33" s="1"/>
      <c r="F33" s="1"/>
      <c r="G33" s="1"/>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G297"/>
  <sheetViews>
    <sheetView zoomScale="90" zoomScaleNormal="90" workbookViewId="0">
      <selection activeCell="G8" sqref="G8"/>
    </sheetView>
  </sheetViews>
  <sheetFormatPr defaultRowHeight="17.25" customHeight="1" x14ac:dyDescent="0.25"/>
  <cols>
    <col min="1" max="1" width="16.28515625" customWidth="1"/>
    <col min="2" max="2" width="52.5703125" customWidth="1"/>
    <col min="3" max="3" width="8.5703125" customWidth="1"/>
    <col min="4" max="4" width="5.7109375" customWidth="1"/>
    <col min="5" max="6" width="5.28515625" customWidth="1"/>
    <col min="7" max="7" width="96.5703125" style="143" customWidth="1"/>
  </cols>
  <sheetData>
    <row r="1" spans="1:7" s="10" customFormat="1" ht="17.25" customHeight="1" x14ac:dyDescent="0.25">
      <c r="A1" s="7" t="s">
        <v>430</v>
      </c>
      <c r="B1" s="8" t="s">
        <v>1789</v>
      </c>
      <c r="C1" s="9" t="s">
        <v>1755</v>
      </c>
      <c r="D1" s="9" t="s">
        <v>1756</v>
      </c>
      <c r="E1" s="9" t="s">
        <v>1757</v>
      </c>
      <c r="F1" s="9" t="s">
        <v>1758</v>
      </c>
      <c r="G1" s="140" t="s">
        <v>1790</v>
      </c>
    </row>
    <row r="2" spans="1:7" ht="30" x14ac:dyDescent="0.25">
      <c r="A2" s="4" t="s">
        <v>443</v>
      </c>
      <c r="B2" s="1" t="s">
        <v>1791</v>
      </c>
      <c r="C2" s="1"/>
      <c r="D2" s="1"/>
      <c r="E2" s="1"/>
      <c r="F2" s="1"/>
      <c r="G2" s="141" t="s">
        <v>1792</v>
      </c>
    </row>
    <row r="3" spans="1:7" ht="15" x14ac:dyDescent="0.25">
      <c r="A3" s="4" t="s">
        <v>443</v>
      </c>
      <c r="B3" s="1" t="s">
        <v>1793</v>
      </c>
      <c r="C3" s="1"/>
      <c r="D3" s="1"/>
      <c r="E3" s="1"/>
      <c r="F3" s="1"/>
      <c r="G3" s="141" t="s">
        <v>1794</v>
      </c>
    </row>
    <row r="4" spans="1:7" ht="15" x14ac:dyDescent="0.25">
      <c r="A4" s="4" t="s">
        <v>443</v>
      </c>
      <c r="B4" s="1" t="s">
        <v>1795</v>
      </c>
      <c r="C4" s="1"/>
      <c r="D4" s="1"/>
      <c r="E4" s="1"/>
      <c r="F4" s="1"/>
      <c r="G4" s="141" t="s">
        <v>1796</v>
      </c>
    </row>
    <row r="5" spans="1:7" ht="15" x14ac:dyDescent="0.25">
      <c r="A5" s="4" t="s">
        <v>443</v>
      </c>
      <c r="B5" s="1" t="s">
        <v>1797</v>
      </c>
      <c r="C5" s="1"/>
      <c r="D5" s="1"/>
      <c r="E5" s="1"/>
      <c r="F5" s="1"/>
      <c r="G5" s="141" t="s">
        <v>1798</v>
      </c>
    </row>
    <row r="6" spans="1:7" ht="15" x14ac:dyDescent="0.25">
      <c r="A6" s="4" t="s">
        <v>443</v>
      </c>
      <c r="B6" s="1" t="s">
        <v>1799</v>
      </c>
      <c r="C6" s="1"/>
      <c r="D6" s="1"/>
      <c r="E6" s="1"/>
      <c r="F6" s="1"/>
      <c r="G6" s="141" t="s">
        <v>1800</v>
      </c>
    </row>
    <row r="7" spans="1:7" ht="60" x14ac:dyDescent="0.25">
      <c r="A7" s="4" t="s">
        <v>443</v>
      </c>
      <c r="B7" s="1" t="s">
        <v>1801</v>
      </c>
      <c r="C7" s="1"/>
      <c r="D7" s="1"/>
      <c r="E7" s="1"/>
      <c r="F7" s="1"/>
      <c r="G7" s="141" t="s">
        <v>1802</v>
      </c>
    </row>
    <row r="8" spans="1:7" ht="45" x14ac:dyDescent="0.25">
      <c r="A8" s="4" t="s">
        <v>443</v>
      </c>
      <c r="B8" s="1" t="s">
        <v>1803</v>
      </c>
      <c r="C8" s="1"/>
      <c r="D8" s="1"/>
      <c r="E8" s="1"/>
      <c r="F8" s="1"/>
      <c r="G8" s="141" t="s">
        <v>1804</v>
      </c>
    </row>
    <row r="9" spans="1:7" ht="60" x14ac:dyDescent="0.25">
      <c r="A9" s="4" t="s">
        <v>443</v>
      </c>
      <c r="B9" s="1" t="s">
        <v>1805</v>
      </c>
      <c r="C9" s="1"/>
      <c r="D9" s="1"/>
      <c r="E9" s="1"/>
      <c r="F9" s="1"/>
      <c r="G9" s="141" t="s">
        <v>1806</v>
      </c>
    </row>
    <row r="10" spans="1:7" ht="15" x14ac:dyDescent="0.25">
      <c r="A10" s="5" t="s">
        <v>443</v>
      </c>
      <c r="B10" s="6" t="s">
        <v>1807</v>
      </c>
      <c r="C10" s="1"/>
      <c r="D10" s="1"/>
      <c r="E10" s="1"/>
      <c r="F10" s="1"/>
      <c r="G10" s="142" t="s">
        <v>1808</v>
      </c>
    </row>
    <row r="11" spans="1:7" ht="15" x14ac:dyDescent="0.25">
      <c r="A11" s="5" t="s">
        <v>443</v>
      </c>
      <c r="B11" s="6" t="s">
        <v>1809</v>
      </c>
      <c r="C11" s="1"/>
      <c r="D11" s="1"/>
      <c r="E11" s="1"/>
      <c r="F11" s="1"/>
      <c r="G11" s="142" t="s">
        <v>1810</v>
      </c>
    </row>
    <row r="12" spans="1:7" ht="30" x14ac:dyDescent="0.25">
      <c r="A12" s="5" t="s">
        <v>443</v>
      </c>
      <c r="B12" s="6" t="s">
        <v>1811</v>
      </c>
      <c r="C12" s="1"/>
      <c r="D12" s="1"/>
      <c r="E12" s="1"/>
      <c r="F12" s="1"/>
      <c r="G12" s="142" t="s">
        <v>1812</v>
      </c>
    </row>
    <row r="297" spans="3:3" ht="17.25" customHeight="1" x14ac:dyDescent="0.25">
      <c r="C297" t="s">
        <v>1813</v>
      </c>
    </row>
  </sheetData>
  <pageMargins left="0.7" right="0.7" top="0.75" bottom="0.75" header="0.3" footer="0.3"/>
  <pageSetup orientation="portrait" horizontalDpi="4294967293"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208820581D3742B7678F575C6B4CC0" ma:contentTypeVersion="10" ma:contentTypeDescription="Create a new document." ma:contentTypeScope="" ma:versionID="c12abc1b06b9fa31bcb4e9191b50b746">
  <xsd:schema xmlns:xsd="http://www.w3.org/2001/XMLSchema" xmlns:xs="http://www.w3.org/2001/XMLSchema" xmlns:p="http://schemas.microsoft.com/office/2006/metadata/properties" xmlns:ns2="cbfb8a06-d203-4690-9d05-a16126d81e02" targetNamespace="http://schemas.microsoft.com/office/2006/metadata/properties" ma:root="true" ma:fieldsID="90ce3032baff6c7a3b0c16bcd235b4dc" ns2:_="">
    <xsd:import namespace="cbfb8a06-d203-4690-9d05-a16126d81e0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fb8a06-d203-4690-9d05-a16126d81e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28F0FE-8A00-49AB-83EC-8F8F1BD74A6A}"/>
</file>

<file path=customXml/itemProps2.xml><?xml version="1.0" encoding="utf-8"?>
<ds:datastoreItem xmlns:ds="http://schemas.openxmlformats.org/officeDocument/2006/customXml" ds:itemID="{A330503B-AEBA-4C39-B0D1-33776F0B600A}">
  <ds:schemaRefs>
    <ds:schemaRef ds:uri="http://schemas.microsoft.com/office/infopath/2007/PartnerControls"/>
    <ds:schemaRef ds:uri="http://schemas.microsoft.com/sharepoint/v3"/>
    <ds:schemaRef ds:uri="4172600b-9886-484d-bb9d-119c2a7a2fce"/>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1deb437d-dbd2-4c8f-95db-2ec620dc3679"/>
    <ds:schemaRef ds:uri="http://www.w3.org/XML/1998/namespace"/>
    <ds:schemaRef ds:uri="http://purl.org/dc/dcmitype/"/>
  </ds:schemaRefs>
</ds:datastoreItem>
</file>

<file path=customXml/itemProps3.xml><?xml version="1.0" encoding="utf-8"?>
<ds:datastoreItem xmlns:ds="http://schemas.openxmlformats.org/officeDocument/2006/customXml" ds:itemID="{D09546C2-3D90-4C20-B3FD-330028B44E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319</vt:i4>
      </vt:variant>
    </vt:vector>
  </HeadingPairs>
  <TitlesOfParts>
    <vt:vector size="329" baseType="lpstr">
      <vt:lpstr>Assess Questions</vt:lpstr>
      <vt:lpstr>Core</vt:lpstr>
      <vt:lpstr>Modern Desktop</vt:lpstr>
      <vt:lpstr>EXO</vt:lpstr>
      <vt:lpstr>SPO &amp; ODfB</vt:lpstr>
      <vt:lpstr>Teams &amp; Skype</vt:lpstr>
      <vt:lpstr>Other</vt:lpstr>
      <vt:lpstr>ExchangeTestPlan</vt:lpstr>
      <vt:lpstr>SharePointTestPlan</vt:lpstr>
      <vt:lpstr>Options</vt:lpstr>
      <vt:lpstr>AD_Forest_Func_Options</vt:lpstr>
      <vt:lpstr>AD_Objects</vt:lpstr>
      <vt:lpstr>ADFSMultiForest</vt:lpstr>
      <vt:lpstr>Allow_Edits</vt:lpstr>
      <vt:lpstr>AppAuth_Approach</vt:lpstr>
      <vt:lpstr>AppAuth_Options</vt:lpstr>
      <vt:lpstr>Assess_Expiration</vt:lpstr>
      <vt:lpstr>AuthenticationPlan</vt:lpstr>
      <vt:lpstr>AuthenticationPlan_Options</vt:lpstr>
      <vt:lpstr>Can_BypassProxy</vt:lpstr>
      <vt:lpstr>Can_ModifyDNS</vt:lpstr>
      <vt:lpstr>ConvertPFtoSPO</vt:lpstr>
      <vt:lpstr>Cust_Connectivity</vt:lpstr>
      <vt:lpstr>CustomerName</vt:lpstr>
      <vt:lpstr>Deploy_EXO</vt:lpstr>
      <vt:lpstr>Deploy_M365</vt:lpstr>
      <vt:lpstr>Deploy_Mobility</vt:lpstr>
      <vt:lpstr>Deploy_ODFB</vt:lpstr>
      <vt:lpstr>Deploy_OPP</vt:lpstr>
      <vt:lpstr>Deploy_Outlook_to_IOS_Android</vt:lpstr>
      <vt:lpstr>Deploy_PowerBI</vt:lpstr>
      <vt:lpstr>Deploy_Project</vt:lpstr>
      <vt:lpstr>Deploy_SFB</vt:lpstr>
      <vt:lpstr>Deploy_SPO</vt:lpstr>
      <vt:lpstr>Deploy_Teams</vt:lpstr>
      <vt:lpstr>Deploy_Yammer</vt:lpstr>
      <vt:lpstr>DeployOrNo</vt:lpstr>
      <vt:lpstr>Edit_Options</vt:lpstr>
      <vt:lpstr>EDIT_OPTIONS_ALL</vt:lpstr>
      <vt:lpstr>Ex_MailFlow_Options</vt:lpstr>
      <vt:lpstr>Ex_Migration_Types</vt:lpstr>
      <vt:lpstr>ExchangeMobileUsage</vt:lpstr>
      <vt:lpstr>ExchangeSite_HighlyConnected</vt:lpstr>
      <vt:lpstr>ExCutoverMig</vt:lpstr>
      <vt:lpstr>ExHybridMig</vt:lpstr>
      <vt:lpstr>EXO_MultiGeo</vt:lpstr>
      <vt:lpstr>Expiration_Date</vt:lpstr>
      <vt:lpstr>ExStagedMig</vt:lpstr>
      <vt:lpstr>ExternalPublishOWA</vt:lpstr>
      <vt:lpstr>ExternalPublishOWAMulti</vt:lpstr>
      <vt:lpstr>Guidance_Expiration</vt:lpstr>
      <vt:lpstr>Has_Kiosk</vt:lpstr>
      <vt:lpstr>Has_SharedWS</vt:lpstr>
      <vt:lpstr>Has_VDI</vt:lpstr>
      <vt:lpstr>Have_3rdPartyInt</vt:lpstr>
      <vt:lpstr>Have_AADCSetup</vt:lpstr>
      <vt:lpstr>Have_AllDomains</vt:lpstr>
      <vt:lpstr>Have_Android</vt:lpstr>
      <vt:lpstr>Have_AVCalling</vt:lpstr>
      <vt:lpstr>Have_Chrome</vt:lpstr>
      <vt:lpstr>Have_ClientsUpToDate</vt:lpstr>
      <vt:lpstr>Have_CustConfPolicies</vt:lpstr>
      <vt:lpstr>Have_DDG</vt:lpstr>
      <vt:lpstr>Have_DialInConferencing</vt:lpstr>
      <vt:lpstr>Have_EnterpriseVoice</vt:lpstr>
      <vt:lpstr>Have_Exchange2007</vt:lpstr>
      <vt:lpstr>Have_Exchange2010</vt:lpstr>
      <vt:lpstr>Have_Exchange2013</vt:lpstr>
      <vt:lpstr>Have_Exchange2016</vt:lpstr>
      <vt:lpstr>Have_ExemptEAP</vt:lpstr>
      <vt:lpstr>Have_Firefox</vt:lpstr>
      <vt:lpstr>Have_GMail</vt:lpstr>
      <vt:lpstr>Have_Groupwise</vt:lpstr>
      <vt:lpstr>Have_IdentifiedLargeMBXs</vt:lpstr>
      <vt:lpstr>Have_IDSystem</vt:lpstr>
      <vt:lpstr>Have_IE</vt:lpstr>
      <vt:lpstr>Have_IOS</vt:lpstr>
      <vt:lpstr>Have_Journaling</vt:lpstr>
      <vt:lpstr>Have_L2010CLient</vt:lpstr>
      <vt:lpstr>Have_L2013Client</vt:lpstr>
      <vt:lpstr>Have_Lync2010</vt:lpstr>
      <vt:lpstr>Have_Lync2011forMac_Client</vt:lpstr>
      <vt:lpstr>Have_Lync2013</vt:lpstr>
      <vt:lpstr>Have_MacOS</vt:lpstr>
      <vt:lpstr>Have_MetCertRequirements</vt:lpstr>
      <vt:lpstr>Have_MSFTEdge</vt:lpstr>
      <vt:lpstr>Have_MultipleADForests</vt:lpstr>
      <vt:lpstr>Have_Notes</vt:lpstr>
      <vt:lpstr>Have_Office2007</vt:lpstr>
      <vt:lpstr>Have_Office2010</vt:lpstr>
      <vt:lpstr>Have_Office2013</vt:lpstr>
      <vt:lpstr>Have_Office2016</vt:lpstr>
      <vt:lpstr>Have_OfficeMac2011</vt:lpstr>
      <vt:lpstr>Have_OfficeMac2016</vt:lpstr>
      <vt:lpstr>Have_OfficeProPlus</vt:lpstr>
      <vt:lpstr>Have_OfficeProPlus2013</vt:lpstr>
      <vt:lpstr>Have_OnPremPFs</vt:lpstr>
      <vt:lpstr>Have_OtherBrowser</vt:lpstr>
      <vt:lpstr>Have_OtherMsgVersion</vt:lpstr>
      <vt:lpstr>Have_OtherOS</vt:lpstr>
      <vt:lpstr>Have_PersistentChat</vt:lpstr>
      <vt:lpstr>Have_ProxyServers</vt:lpstr>
      <vt:lpstr>Have_ProxyUserAuth</vt:lpstr>
      <vt:lpstr>Have_Public_Skype</vt:lpstr>
      <vt:lpstr>Have_ReliableInternet</vt:lpstr>
      <vt:lpstr>Have_S2015Client</vt:lpstr>
      <vt:lpstr>Have_S2016Client</vt:lpstr>
      <vt:lpstr>Have_Safari</vt:lpstr>
      <vt:lpstr>Have_SfB_NWAssess</vt:lpstr>
      <vt:lpstr>Have_SfB2015</vt:lpstr>
      <vt:lpstr>Have_SFB2016forMac_Client</vt:lpstr>
      <vt:lpstr>Have_SfB2019</vt:lpstr>
      <vt:lpstr>Have_SfBEdge</vt:lpstr>
      <vt:lpstr>Have_SfBLync</vt:lpstr>
      <vt:lpstr>Have_SmallNATPools</vt:lpstr>
      <vt:lpstr>Have_SP2007</vt:lpstr>
      <vt:lpstr>Have_SP2010</vt:lpstr>
      <vt:lpstr>Have_SP2013</vt:lpstr>
      <vt:lpstr>Have_SP2016</vt:lpstr>
      <vt:lpstr>Have_SPFRecord</vt:lpstr>
      <vt:lpstr>Have_SplitDNS</vt:lpstr>
      <vt:lpstr>Have_UM</vt:lpstr>
      <vt:lpstr>Have_URLFWRestrictions</vt:lpstr>
      <vt:lpstr>Have_UserConferencing</vt:lpstr>
      <vt:lpstr>Have_VerifiedBandwidth</vt:lpstr>
      <vt:lpstr>Have_VPN</vt:lpstr>
      <vt:lpstr>Have_WANAccellerators</vt:lpstr>
      <vt:lpstr>Have_Windows10</vt:lpstr>
      <vt:lpstr>Have_Windows7</vt:lpstr>
      <vt:lpstr>Have_Windows8</vt:lpstr>
      <vt:lpstr>Have_YamAdmAccess</vt:lpstr>
      <vt:lpstr>Have_YamEntNet</vt:lpstr>
      <vt:lpstr>Have_Yammer</vt:lpstr>
      <vt:lpstr>Have_YamMultiNet</vt:lpstr>
      <vt:lpstr>IdentityAppSyncPlan</vt:lpstr>
      <vt:lpstr>IdentityAuth</vt:lpstr>
      <vt:lpstr>IdentityAuth_Options</vt:lpstr>
      <vt:lpstr>IdentityAuthModel</vt:lpstr>
      <vt:lpstr>IdentityAuthModel_Options</vt:lpstr>
      <vt:lpstr>IdentityType</vt:lpstr>
      <vt:lpstr>IdentityType_Options</vt:lpstr>
      <vt:lpstr>IMAPMig</vt:lpstr>
      <vt:lpstr>Is2003ADFFL</vt:lpstr>
      <vt:lpstr>Is2008ADFFL</vt:lpstr>
      <vt:lpstr>Is2012ADFFL</vt:lpstr>
      <vt:lpstr>Is2016ADFFL</vt:lpstr>
      <vt:lpstr>IsAADC</vt:lpstr>
      <vt:lpstr>IsADFS</vt:lpstr>
      <vt:lpstr>IsChange</vt:lpstr>
      <vt:lpstr>IsChangeLink</vt:lpstr>
      <vt:lpstr>IsCloudID</vt:lpstr>
      <vt:lpstr>IsComplete</vt:lpstr>
      <vt:lpstr>IsConsistencyGuid</vt:lpstr>
      <vt:lpstr>IsDeploy</vt:lpstr>
      <vt:lpstr>IsExCutoverMig</vt:lpstr>
      <vt:lpstr>IsExStagedMig</vt:lpstr>
      <vt:lpstr>IsFederated</vt:lpstr>
      <vt:lpstr>IsGMailMig</vt:lpstr>
      <vt:lpstr>IsHiPri</vt:lpstr>
      <vt:lpstr>IsHybridMig</vt:lpstr>
      <vt:lpstr>IsIDontKnow</vt:lpstr>
      <vt:lpstr>IsIMAPMig</vt:lpstr>
      <vt:lpstr>IsInfoOnly</vt:lpstr>
      <vt:lpstr>IsInfoPri</vt:lpstr>
      <vt:lpstr>IsInProgress</vt:lpstr>
      <vt:lpstr>IsLegacyAuth</vt:lpstr>
      <vt:lpstr>IsLowPri</vt:lpstr>
      <vt:lpstr>IsModernAuth</vt:lpstr>
      <vt:lpstr>IsNA</vt:lpstr>
      <vt:lpstr>IsNew</vt:lpstr>
      <vt:lpstr>IsNo</vt:lpstr>
      <vt:lpstr>IsNoDeploy</vt:lpstr>
      <vt:lpstr>IsNotStarted</vt:lpstr>
      <vt:lpstr>IsObjectGUID</vt:lpstr>
      <vt:lpstr>IsOKTA</vt:lpstr>
      <vt:lpstr>IsOnPremID</vt:lpstr>
      <vt:lpstr>IsOtherAnchor</vt:lpstr>
      <vt:lpstr>IsOtherAuthOption</vt:lpstr>
      <vt:lpstr>IsOtherSyncOption</vt:lpstr>
      <vt:lpstr>IsPassThrough</vt:lpstr>
      <vt:lpstr>IsPasswordSync</vt:lpstr>
      <vt:lpstr>IsPing</vt:lpstr>
      <vt:lpstr>ISPowerBIBothClient</vt:lpstr>
      <vt:lpstr>IsPowerBIDesktopClient</vt:lpstr>
      <vt:lpstr>ISPowerBIWebClient</vt:lpstr>
      <vt:lpstr>IsProjBothClient</vt:lpstr>
      <vt:lpstr>IsProjDesktopClient</vt:lpstr>
      <vt:lpstr>IsProjWebClient</vt:lpstr>
      <vt:lpstr>IsRemove</vt:lpstr>
      <vt:lpstr>IsSAMAppAuth</vt:lpstr>
      <vt:lpstr>IsSFBH</vt:lpstr>
      <vt:lpstr>IsSFBO</vt:lpstr>
      <vt:lpstr>IsSimpleMRSMig</vt:lpstr>
      <vt:lpstr>IsSkypeRoomBoth</vt:lpstr>
      <vt:lpstr>IsSkypeRoomV1</vt:lpstr>
      <vt:lpstr>IsSkypeRoomV2</vt:lpstr>
      <vt:lpstr>IsTeams</vt:lpstr>
      <vt:lpstr>IsTeamsBothClient</vt:lpstr>
      <vt:lpstr>IsTeamsDesktopClient</vt:lpstr>
      <vt:lpstr>IsTeamsWebClient</vt:lpstr>
      <vt:lpstr>IsUPNAppAuth</vt:lpstr>
      <vt:lpstr>IsYes</vt:lpstr>
      <vt:lpstr>Lowest_FFL</vt:lpstr>
      <vt:lpstr>M365_Defender</vt:lpstr>
      <vt:lpstr>M365_WinAnalytics</vt:lpstr>
      <vt:lpstr>M365_WindowsUpdate</vt:lpstr>
      <vt:lpstr>Mailbox_Count</vt:lpstr>
      <vt:lpstr>MeetOPPReq</vt:lpstr>
      <vt:lpstr>MF_Options</vt:lpstr>
      <vt:lpstr>MultiForest_Options</vt:lpstr>
      <vt:lpstr>Multiple_ExchangeSites</vt:lpstr>
      <vt:lpstr>MustTurnOffFeatures</vt:lpstr>
      <vt:lpstr>Need_AudioConferencing</vt:lpstr>
      <vt:lpstr>Need_BulkEMail</vt:lpstr>
      <vt:lpstr>Need_CertDeviceAuth</vt:lpstr>
      <vt:lpstr>Need_ClientAccessPolicies</vt:lpstr>
      <vt:lpstr>Need_EdgeTransport</vt:lpstr>
      <vt:lpstr>Need_EOPATP</vt:lpstr>
      <vt:lpstr>Need_GeoFailover</vt:lpstr>
      <vt:lpstr>Need_LegalHold</vt:lpstr>
      <vt:lpstr>Need_MFA</vt:lpstr>
      <vt:lpstr>Need_MultifunctionDevice</vt:lpstr>
      <vt:lpstr>Need_ODSC</vt:lpstr>
      <vt:lpstr>Need_RetentionPolicies</vt:lpstr>
      <vt:lpstr>Need_SfBCoEx</vt:lpstr>
      <vt:lpstr>Need_SfBPhone</vt:lpstr>
      <vt:lpstr>Need_SkypeRooms</vt:lpstr>
      <vt:lpstr>Need_SPBX</vt:lpstr>
      <vt:lpstr>Need_SPHS</vt:lpstr>
      <vt:lpstr>Need_TeamsLiveEvents</vt:lpstr>
      <vt:lpstr>Need_VoiceHybrid</vt:lpstr>
      <vt:lpstr>Need_YamConsolidated</vt:lpstr>
      <vt:lpstr>Need_YamRestrictAccess</vt:lpstr>
      <vt:lpstr>NoADFSMultiForest</vt:lpstr>
      <vt:lpstr>NoMultiForest</vt:lpstr>
      <vt:lpstr>O365GroupsUsage</vt:lpstr>
      <vt:lpstr>Object_Anchor</vt:lpstr>
      <vt:lpstr>Object_Anchor_Options</vt:lpstr>
      <vt:lpstr>ODfB_BoxMig</vt:lpstr>
      <vt:lpstr>ODfB_FSMig</vt:lpstr>
      <vt:lpstr>ODfB_GDriveMig</vt:lpstr>
      <vt:lpstr>Office_Bit_Version</vt:lpstr>
      <vt:lpstr>Office_Bit_Version_Options</vt:lpstr>
      <vt:lpstr>OPP_Deploy_GPO</vt:lpstr>
      <vt:lpstr>OPP_Deploy_Local</vt:lpstr>
      <vt:lpstr>OPP_Deploy_Network</vt:lpstr>
      <vt:lpstr>OPP_Deploy_Options</vt:lpstr>
      <vt:lpstr>OPP_Deploy_OSImage</vt:lpstr>
      <vt:lpstr>OPP_Deploy_RDS</vt:lpstr>
      <vt:lpstr>OPP_Deploy_SCCM</vt:lpstr>
      <vt:lpstr>OPP_Deploy_Selection</vt:lpstr>
      <vt:lpstr>OPP_DeployAlongside</vt:lpstr>
      <vt:lpstr>OPP_Licensed</vt:lpstr>
      <vt:lpstr>OPP_MultiLang_Deploy</vt:lpstr>
      <vt:lpstr>OPP_TelemetryRequired</vt:lpstr>
      <vt:lpstr>OPP_Update</vt:lpstr>
      <vt:lpstr>OPP_Update_Cloud</vt:lpstr>
      <vt:lpstr>OPP_Update_Options</vt:lpstr>
      <vt:lpstr>OPP_Update_SCCM</vt:lpstr>
      <vt:lpstr>OPP_Update_Share</vt:lpstr>
      <vt:lpstr>OPP_VisioProject</vt:lpstr>
      <vt:lpstr>PF_Approach_Options</vt:lpstr>
      <vt:lpstr>PF_LegacyCoEx</vt:lpstr>
      <vt:lpstr>PF_LegacyMig</vt:lpstr>
      <vt:lpstr>PF_MigrationApproach</vt:lpstr>
      <vt:lpstr>PF_ModernCoEx</vt:lpstr>
      <vt:lpstr>PF_ModernMig</vt:lpstr>
      <vt:lpstr>PF_NoMigration</vt:lpstr>
      <vt:lpstr>PowerBI_Client</vt:lpstr>
      <vt:lpstr>PowerBI_Client_Options</vt:lpstr>
      <vt:lpstr>Core!Print_Titles</vt:lpstr>
      <vt:lpstr>EXO!Print_Titles</vt:lpstr>
      <vt:lpstr>'Modern Desktop'!Print_Titles</vt:lpstr>
      <vt:lpstr>Other!Print_Titles</vt:lpstr>
      <vt:lpstr>'SPO &amp; ODfB'!Print_Titles</vt:lpstr>
      <vt:lpstr>'Teams &amp; Skype'!Print_Titles</vt:lpstr>
      <vt:lpstr>Priority_Options</vt:lpstr>
      <vt:lpstr>Project_Client</vt:lpstr>
      <vt:lpstr>Project_Client_Options</vt:lpstr>
      <vt:lpstr>ResponseCodeList</vt:lpstr>
      <vt:lpstr>RouteOnPrem</vt:lpstr>
      <vt:lpstr>SfB_FedOtherDomain</vt:lpstr>
      <vt:lpstr>SFB_Teams_SplitTunnel</vt:lpstr>
      <vt:lpstr>SfB_Users</vt:lpstr>
      <vt:lpstr>SimpleMRSMig</vt:lpstr>
      <vt:lpstr>Skype_Deploy</vt:lpstr>
      <vt:lpstr>Skype_Deploy_Options</vt:lpstr>
      <vt:lpstr>Skype_Room_Version</vt:lpstr>
      <vt:lpstr>Skype_Room_Version_Options</vt:lpstr>
      <vt:lpstr>Skype_Teams_Deploy_Options</vt:lpstr>
      <vt:lpstr>SPO_MultiGEO</vt:lpstr>
      <vt:lpstr>EXO!START_EXCHANGE</vt:lpstr>
      <vt:lpstr>Status_Options</vt:lpstr>
      <vt:lpstr>Sync_Options</vt:lpstr>
      <vt:lpstr>Teams_Client_Options</vt:lpstr>
      <vt:lpstr>Teams_Deploy_Options</vt:lpstr>
      <vt:lpstr>Teams_FirstLineWorkers</vt:lpstr>
      <vt:lpstr>TenantName</vt:lpstr>
      <vt:lpstr>TENNAME</vt:lpstr>
      <vt:lpstr>ThirdPartyAVAS</vt:lpstr>
      <vt:lpstr>UpdateSPCU</vt:lpstr>
      <vt:lpstr>UPN_Match</vt:lpstr>
      <vt:lpstr>UPN_Routable</vt:lpstr>
      <vt:lpstr>UPN_Updatable</vt:lpstr>
      <vt:lpstr>Use_3PMFA</vt:lpstr>
      <vt:lpstr>Use_AADPMFA</vt:lpstr>
      <vt:lpstr>Use_ArchivingVault</vt:lpstr>
      <vt:lpstr>Use_CloudConn</vt:lpstr>
      <vt:lpstr>Use_CloudIDs_Selection</vt:lpstr>
      <vt:lpstr>Use_Delegates</vt:lpstr>
      <vt:lpstr>Use_EdgeServers</vt:lpstr>
      <vt:lpstr>Use_HybridVoice</vt:lpstr>
      <vt:lpstr>Use_Layer7LB_Exchange</vt:lpstr>
      <vt:lpstr>Use_LBs</vt:lpstr>
      <vt:lpstr>Use_NoMFA</vt:lpstr>
      <vt:lpstr>Use_O3656MFA</vt:lpstr>
      <vt:lpstr>Use_Rooms</vt:lpstr>
      <vt:lpstr>Use_Shared</vt:lpstr>
      <vt:lpstr>Use_SPO</vt:lpstr>
      <vt:lpstr>UseMSFTNumbers</vt:lpstr>
      <vt:lpstr>Vault_Leave</vt:lpstr>
      <vt:lpstr>Vault_Migrate</vt:lpstr>
      <vt:lpstr>Vault_Options</vt:lpstr>
      <vt:lpstr>Vault_Plan</vt:lpstr>
      <vt:lpstr>Voice_Connectivity</vt:lpstr>
      <vt:lpstr>Voice_Connectivity_Options</vt:lpstr>
      <vt:lpstr>Yammer_NetworkName</vt:lpstr>
      <vt:lpstr>YesNoDontKnow</vt:lpstr>
      <vt:lpstr>YesOrNo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en-us_DeploymentRemediationChecklist.xlsx</dc:title>
  <dc:subject/>
  <dc:creator>larryd@microsoft.com</dc:creator>
  <cp:keywords/>
  <dc:description/>
  <cp:lastModifiedBy>David Spooner</cp:lastModifiedBy>
  <cp:revision/>
  <dcterms:created xsi:type="dcterms:W3CDTF">2015-07-29T15:16:08Z</dcterms:created>
  <dcterms:modified xsi:type="dcterms:W3CDTF">2019-04-30T20:42:20Z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0x0101007A208820581D3742B7678F575C6B4CC0</vt:lpwstr>
  </property>
  <property fmtid="{D5CDD505-2E9C-101B-9397-08002B2CF9AE}" pid="3" name="_dlc_DocIdItemGuid">
    <vt:lpwstr>87d4b0e8-7142-4327-b496-1fec413b7888</vt:lpwstr>
  </property>
  <property fmtid="{D5CDD505-2E9C-101B-9397-08002B2CF9AE}" pid="4" name="MSIP_Label_f42aa342-8706-4288-bd11-ebb85995028c_Enabled">
    <vt:lpwstr>True</vt:lpwstr>
  </property>
  <property fmtid="{D5CDD505-2E9C-101B-9397-08002B2CF9AE}" pid="5" name="MSIP_Label_f42aa342-8706-4288-bd11-ebb85995028c_SiteId">
    <vt:lpwstr>72f988bf-86f1-41af-91ab-2d7cd011db47</vt:lpwstr>
  </property>
  <property fmtid="{D5CDD505-2E9C-101B-9397-08002B2CF9AE}" pid="6" name="MSIP_Label_f42aa342-8706-4288-bd11-ebb85995028c_Ref">
    <vt:lpwstr>https://api.informationprotection.azure.com/api/72f988bf-86f1-41af-91ab-2d7cd011db47</vt:lpwstr>
  </property>
  <property fmtid="{D5CDD505-2E9C-101B-9397-08002B2CF9AE}" pid="7" name="MSIP_Label_f42aa342-8706-4288-bd11-ebb85995028c_Owner">
    <vt:lpwstr>phgerd@microsoft.com</vt:lpwstr>
  </property>
  <property fmtid="{D5CDD505-2E9C-101B-9397-08002B2CF9AE}" pid="8" name="MSIP_Label_f42aa342-8706-4288-bd11-ebb85995028c_SetDate">
    <vt:lpwstr>2017-09-19T15:15:46.5963338-05:00</vt:lpwstr>
  </property>
  <property fmtid="{D5CDD505-2E9C-101B-9397-08002B2CF9AE}" pid="9" name="MSIP_Label_f42aa342-8706-4288-bd11-ebb85995028c_Name">
    <vt:lpwstr>General</vt:lpwstr>
  </property>
  <property fmtid="{D5CDD505-2E9C-101B-9397-08002B2CF9AE}" pid="10" name="MSIP_Label_f42aa342-8706-4288-bd11-ebb85995028c_Application">
    <vt:lpwstr>Microsoft Azure Information Protection</vt:lpwstr>
  </property>
  <property fmtid="{D5CDD505-2E9C-101B-9397-08002B2CF9AE}" pid="11" name="MSIP_Label_f42aa342-8706-4288-bd11-ebb85995028c_Extended_MSFT_Method">
    <vt:lpwstr>Automatic</vt:lpwstr>
  </property>
  <property fmtid="{D5CDD505-2E9C-101B-9397-08002B2CF9AE}" pid="12" name="Sensitivity">
    <vt:lpwstr>General</vt:lpwstr>
  </property>
  <property fmtid="{D5CDD505-2E9C-101B-9397-08002B2CF9AE}" pid="13" name="AuthorIds_UIVersion_20480">
    <vt:lpwstr>12</vt:lpwstr>
  </property>
</Properties>
</file>