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4" i="1"/>
  <c r="N5"/>
  <c r="N6"/>
  <c r="N7"/>
  <c r="N8"/>
  <c r="N9"/>
  <c r="N10"/>
  <c r="N11"/>
  <c r="N12"/>
  <c r="N13"/>
  <c r="N14"/>
  <c r="N15"/>
  <c r="N16"/>
  <c r="N17"/>
  <c r="N18"/>
  <c r="N19"/>
  <c r="N20"/>
  <c r="N3"/>
  <c r="G4"/>
  <c r="G5"/>
  <c r="G6"/>
  <c r="G7"/>
  <c r="G8"/>
  <c r="G9"/>
  <c r="G10"/>
  <c r="G11"/>
  <c r="G12"/>
  <c r="G13"/>
  <c r="G14"/>
  <c r="G15"/>
  <c r="G16"/>
  <c r="G17"/>
  <c r="G18"/>
  <c r="G19"/>
  <c r="G20"/>
  <c r="G3"/>
  <c r="B20"/>
  <c r="B19"/>
  <c r="B18"/>
  <c r="B17"/>
  <c r="B16"/>
  <c r="B15"/>
  <c r="B14"/>
  <c r="B13"/>
  <c r="B12"/>
  <c r="B11"/>
  <c r="B10"/>
  <c r="B9"/>
  <c r="B8"/>
  <c r="B7"/>
  <c r="B6"/>
  <c r="B5"/>
  <c r="B4"/>
  <c r="B3"/>
  <c r="D20"/>
  <c r="D19"/>
  <c r="D18"/>
  <c r="D17"/>
  <c r="D16"/>
  <c r="D15"/>
  <c r="D14"/>
  <c r="D13"/>
  <c r="D12"/>
  <c r="D11"/>
  <c r="D10"/>
  <c r="D9"/>
  <c r="D8"/>
  <c r="D7"/>
  <c r="D6"/>
  <c r="D5"/>
  <c r="D4"/>
  <c r="D3"/>
  <c r="F13" l="1"/>
  <c r="F14"/>
  <c r="F15"/>
  <c r="F12"/>
  <c r="E4"/>
  <c r="F4" s="1"/>
  <c r="E8"/>
  <c r="F8" s="1"/>
  <c r="E20"/>
  <c r="F20" s="1"/>
  <c r="E6"/>
  <c r="F6" s="1"/>
  <c r="E10"/>
  <c r="F10" s="1"/>
  <c r="E14"/>
  <c r="E18"/>
  <c r="F18" s="1"/>
  <c r="E5"/>
  <c r="F5" s="1"/>
  <c r="E9"/>
  <c r="F9" s="1"/>
  <c r="E13"/>
  <c r="E17"/>
  <c r="F17" s="1"/>
  <c r="E12"/>
  <c r="E16"/>
  <c r="F16" s="1"/>
  <c r="E3"/>
  <c r="F3" s="1"/>
  <c r="E7"/>
  <c r="F7" s="1"/>
  <c r="E11"/>
  <c r="F11" s="1"/>
  <c r="E15"/>
  <c r="E19"/>
  <c r="F19" s="1"/>
</calcChain>
</file>

<file path=xl/sharedStrings.xml><?xml version="1.0" encoding="utf-8"?>
<sst xmlns="http://schemas.openxmlformats.org/spreadsheetml/2006/main" count="18" uniqueCount="18">
  <si>
    <t>VBAT</t>
  </si>
  <si>
    <t>BAT_DET</t>
  </si>
  <si>
    <t>VREF_EXT</t>
  </si>
  <si>
    <t>3V1</t>
  </si>
  <si>
    <t>count0</t>
  </si>
  <si>
    <t>count1</t>
  </si>
  <si>
    <t>count2</t>
  </si>
  <si>
    <t>count3</t>
  </si>
  <si>
    <t>count4</t>
  </si>
  <si>
    <t>count_calculated</t>
  </si>
  <si>
    <t>count_actual</t>
  </si>
  <si>
    <t>Error (delta)</t>
  </si>
  <si>
    <t>comment</t>
  </si>
  <si>
    <t>ADC doesn't read battery voltage below this (built in safety margin of 0.35V)</t>
  </si>
  <si>
    <t>~15% point</t>
  </si>
  <si>
    <t>~85% point</t>
  </si>
  <si>
    <t>~5% point</t>
  </si>
  <si>
    <t>count0-count4 are actual measurements, count_actual is average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</si>
</sst>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2" fontId="1" fillId="2" borderId="1" xfId="0" applyNumberFormat="1" applyFont="1" applyFill="1" applyBorder="1"/>
    <xf numFmtId="164" fontId="0" fillId="2" borderId="1" xfId="0" applyNumberFormat="1" applyFill="1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10" fontId="1" fillId="0" borderId="0" xfId="0" applyNumberFormat="1" applyFont="1"/>
    <xf numFmtId="10" fontId="0" fillId="0" borderId="0" xfId="0" applyNumberFormat="1"/>
    <xf numFmtId="10" fontId="0" fillId="2" borderId="0" xfId="0" applyNumberFormat="1" applyFill="1"/>
    <xf numFmtId="2" fontId="0" fillId="2" borderId="1" xfId="0" applyNumberFormat="1" applyFill="1" applyBorder="1"/>
    <xf numFmtId="0" fontId="0" fillId="2" borderId="0" xfId="0" applyFill="1"/>
    <xf numFmtId="0" fontId="0" fillId="2" borderId="1" xfId="0" applyFill="1" applyBorder="1"/>
    <xf numFmtId="165" fontId="0" fillId="2" borderId="1" xfId="0" applyNumberFormat="1" applyFill="1" applyBorder="1"/>
    <xf numFmtId="164" fontId="0" fillId="2" borderId="0" xfId="0" applyNumberFormat="1" applyFill="1"/>
    <xf numFmtId="0" fontId="0" fillId="2" borderId="2" xfId="0" applyFill="1" applyBorder="1"/>
    <xf numFmtId="0" fontId="0" fillId="3" borderId="0" xfId="0" applyFill="1"/>
    <xf numFmtId="0" fontId="0" fillId="3" borderId="1" xfId="0" applyFill="1" applyBorder="1"/>
    <xf numFmtId="165" fontId="0" fillId="3" borderId="1" xfId="0" applyNumberFormat="1" applyFill="1" applyBorder="1"/>
    <xf numFmtId="164" fontId="0" fillId="3" borderId="1" xfId="0" applyNumberFormat="1" applyFill="1" applyBorder="1"/>
    <xf numFmtId="164" fontId="0" fillId="3" borderId="0" xfId="0" applyNumberFormat="1" applyFill="1"/>
    <xf numFmtId="0" fontId="0" fillId="3" borderId="2" xfId="0" applyFill="1" applyBorder="1"/>
    <xf numFmtId="10" fontId="0" fillId="3" borderId="0" xfId="0" applyNumberFormat="1" applyFill="1"/>
    <xf numFmtId="2" fontId="1" fillId="3" borderId="1" xfId="0" applyNumberFormat="1" applyFont="1" applyFill="1" applyBorder="1"/>
    <xf numFmtId="0" fontId="0" fillId="4" borderId="0" xfId="0" applyFill="1"/>
    <xf numFmtId="0" fontId="0" fillId="4" borderId="1" xfId="0" applyFill="1" applyBorder="1"/>
    <xf numFmtId="2" fontId="0" fillId="4" borderId="1" xfId="0" applyNumberFormat="1" applyFill="1" applyBorder="1"/>
    <xf numFmtId="165" fontId="0" fillId="4" borderId="1" xfId="0" applyNumberFormat="1" applyFill="1" applyBorder="1"/>
    <xf numFmtId="164" fontId="0" fillId="4" borderId="1" xfId="0" applyNumberFormat="1" applyFill="1" applyBorder="1"/>
    <xf numFmtId="164" fontId="0" fillId="4" borderId="0" xfId="0" applyNumberFormat="1" applyFill="1"/>
    <xf numFmtId="0" fontId="0" fillId="4" borderId="2" xfId="0" applyFill="1" applyBorder="1"/>
    <xf numFmtId="10" fontId="0" fillId="4" borderId="0" xfId="0" applyNumberFormat="1" applyFill="1"/>
    <xf numFmtId="2" fontId="1" fillId="4" borderId="1" xfId="0" applyNumberFormat="1" applyFont="1" applyFill="1" applyBorder="1"/>
    <xf numFmtId="2" fontId="0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"/>
  <sheetViews>
    <sheetView tabSelected="1" workbookViewId="0">
      <pane ySplit="1" topLeftCell="A2" activePane="bottomLeft" state="frozen"/>
      <selection pane="bottomLeft" activeCell="A5" sqref="A5:XFD5"/>
    </sheetView>
  </sheetViews>
  <sheetFormatPr defaultRowHeight="15"/>
  <cols>
    <col min="1" max="1" width="4.28515625" bestFit="1" customWidth="1"/>
    <col min="2" max="2" width="9.5703125" style="1" bestFit="1" customWidth="1"/>
    <col min="3" max="3" width="7.85546875" style="1" customWidth="1"/>
    <col min="4" max="4" width="10.5703125" style="1" customWidth="1"/>
    <col min="5" max="5" width="17" style="1" customWidth="1"/>
    <col min="6" max="6" width="11.7109375" bestFit="1" customWidth="1"/>
    <col min="7" max="7" width="12.28515625" bestFit="1" customWidth="1"/>
    <col min="8" max="8" width="7" style="7" bestFit="1" customWidth="1"/>
    <col min="9" max="12" width="7" bestFit="1" customWidth="1"/>
    <col min="14" max="14" width="9.140625" style="9"/>
    <col min="15" max="15" width="70.140625" customWidth="1"/>
  </cols>
  <sheetData>
    <row r="1" spans="1:15" s="4" customFormat="1">
      <c r="A1" s="4" t="s">
        <v>3</v>
      </c>
      <c r="B1" s="5" t="s">
        <v>2</v>
      </c>
      <c r="C1" s="5" t="s">
        <v>0</v>
      </c>
      <c r="D1" s="5" t="s">
        <v>1</v>
      </c>
      <c r="E1" s="5" t="s">
        <v>9</v>
      </c>
      <c r="F1" s="4" t="s">
        <v>11</v>
      </c>
      <c r="G1" s="4" t="s">
        <v>10</v>
      </c>
      <c r="H1" s="6" t="s">
        <v>4</v>
      </c>
      <c r="I1" s="4" t="s">
        <v>5</v>
      </c>
      <c r="J1" s="4" t="s">
        <v>6</v>
      </c>
      <c r="K1" s="4" t="s">
        <v>7</v>
      </c>
      <c r="L1" s="4" t="s">
        <v>8</v>
      </c>
      <c r="N1" s="8"/>
      <c r="O1" s="4" t="s">
        <v>12</v>
      </c>
    </row>
    <row r="2" spans="1:15">
      <c r="O2" t="s">
        <v>17</v>
      </c>
    </row>
    <row r="3" spans="1:15" s="25" customFormat="1">
      <c r="A3" s="25">
        <v>3.1</v>
      </c>
      <c r="B3" s="26">
        <f t="shared" ref="B3" si="0">A3*(10/(10+2.4))</f>
        <v>2.5</v>
      </c>
      <c r="C3" s="27">
        <v>4.2</v>
      </c>
      <c r="D3" s="28">
        <f t="shared" ref="D3" si="1">C3*(10/(10+7.5))</f>
        <v>2.4</v>
      </c>
      <c r="E3" s="29">
        <f t="shared" ref="E3" si="2">(D3*4096)/B3</f>
        <v>3932.16</v>
      </c>
      <c r="F3" s="30">
        <f>E3-G3</f>
        <v>119.15999999999985</v>
      </c>
      <c r="G3" s="25">
        <f>ROUND(AVERAGE(H3:L3),0)</f>
        <v>3813</v>
      </c>
      <c r="H3" s="31">
        <v>3818</v>
      </c>
      <c r="I3" s="25">
        <v>3812</v>
      </c>
      <c r="J3" s="25">
        <v>3813</v>
      </c>
      <c r="K3" s="25">
        <v>3811</v>
      </c>
      <c r="L3" s="25">
        <v>3812</v>
      </c>
      <c r="N3" s="32">
        <f>((C3-3.35)/(4.2-3.35))*100%</f>
        <v>1</v>
      </c>
    </row>
    <row r="4" spans="1:15" s="25" customFormat="1">
      <c r="A4" s="25">
        <v>3.1</v>
      </c>
      <c r="B4" s="26">
        <f>A4*(10/(10+2.4))</f>
        <v>2.5</v>
      </c>
      <c r="C4" s="27">
        <v>4.1500000000000004</v>
      </c>
      <c r="D4" s="28">
        <f>C4*(10/(10+7.5))</f>
        <v>2.3714285714285714</v>
      </c>
      <c r="E4" s="29">
        <f>(D4*4096)/B4</f>
        <v>3885.3485714285716</v>
      </c>
      <c r="F4" s="30">
        <f t="shared" ref="F4:F20" si="3">E4-G4</f>
        <v>113.34857142857163</v>
      </c>
      <c r="G4" s="25">
        <f t="shared" ref="G4:G20" si="4">ROUND(AVERAGE(H4:L4),0)</f>
        <v>3772</v>
      </c>
      <c r="H4" s="31">
        <v>3770</v>
      </c>
      <c r="I4" s="25">
        <v>3771</v>
      </c>
      <c r="J4" s="25">
        <v>3771</v>
      </c>
      <c r="K4" s="25">
        <v>3773</v>
      </c>
      <c r="L4" s="25">
        <v>3774</v>
      </c>
      <c r="N4" s="32">
        <f t="shared" ref="N4:N20" si="5">((C4-3.35)/(4.2-3.35))*100%</f>
        <v>0.9411764705882355</v>
      </c>
    </row>
    <row r="5" spans="1:15" s="25" customFormat="1">
      <c r="A5" s="25">
        <v>3.1</v>
      </c>
      <c r="B5" s="26">
        <f>A5*(10/(10+2.4))</f>
        <v>2.5</v>
      </c>
      <c r="C5" s="33">
        <v>4.0999999999999996</v>
      </c>
      <c r="D5" s="28">
        <f>C5*(10/(10+7.5))</f>
        <v>2.3428571428571425</v>
      </c>
      <c r="E5" s="29">
        <f>(D5*4096)/B5</f>
        <v>3838.5371428571425</v>
      </c>
      <c r="F5" s="30">
        <f t="shared" si="3"/>
        <v>114.5371428571425</v>
      </c>
      <c r="G5" s="25">
        <f t="shared" si="4"/>
        <v>3724</v>
      </c>
      <c r="H5" s="31">
        <v>3720</v>
      </c>
      <c r="I5" s="25">
        <v>3723</v>
      </c>
      <c r="J5" s="25">
        <v>3722</v>
      </c>
      <c r="K5" s="25">
        <v>3728</v>
      </c>
      <c r="L5" s="25">
        <v>3725</v>
      </c>
      <c r="N5" s="32">
        <f t="shared" si="5"/>
        <v>0.88235294117647001</v>
      </c>
      <c r="O5" s="25" t="s">
        <v>15</v>
      </c>
    </row>
    <row r="6" spans="1:15" s="25" customFormat="1">
      <c r="A6" s="25">
        <v>3.1</v>
      </c>
      <c r="B6" s="26">
        <f>A6*(10/(10+2.4))</f>
        <v>2.5</v>
      </c>
      <c r="C6" s="34">
        <v>4.05</v>
      </c>
      <c r="D6" s="28">
        <f>C6*(10/(10+7.5))</f>
        <v>2.3142857142857141</v>
      </c>
      <c r="E6" s="29">
        <f>(D6*4096)/B6</f>
        <v>3791.7257142857138</v>
      </c>
      <c r="F6" s="30">
        <f t="shared" si="3"/>
        <v>109.72571428571382</v>
      </c>
      <c r="G6" s="25">
        <f t="shared" si="4"/>
        <v>3682</v>
      </c>
      <c r="H6" s="31">
        <v>3682</v>
      </c>
      <c r="I6" s="25">
        <v>3686</v>
      </c>
      <c r="J6" s="25">
        <v>3680</v>
      </c>
      <c r="K6" s="25">
        <v>3682</v>
      </c>
      <c r="L6" s="25">
        <v>3682</v>
      </c>
      <c r="N6" s="32">
        <f t="shared" si="5"/>
        <v>0.82352941176470551</v>
      </c>
    </row>
    <row r="7" spans="1:15" s="25" customFormat="1">
      <c r="A7" s="25">
        <v>3.1</v>
      </c>
      <c r="B7" s="26">
        <f>A7*(10/(10+2.4))</f>
        <v>2.5</v>
      </c>
      <c r="C7" s="27">
        <v>4</v>
      </c>
      <c r="D7" s="28">
        <f>C7*(10/(10+7.5))</f>
        <v>2.2857142857142856</v>
      </c>
      <c r="E7" s="29">
        <f>(D7*4096)/B7</f>
        <v>3744.9142857142856</v>
      </c>
      <c r="F7" s="30">
        <f t="shared" si="3"/>
        <v>107.9142857142856</v>
      </c>
      <c r="G7" s="25">
        <f t="shared" si="4"/>
        <v>3637</v>
      </c>
      <c r="H7" s="31">
        <v>3639</v>
      </c>
      <c r="I7" s="25">
        <v>3634</v>
      </c>
      <c r="J7" s="25">
        <v>3640</v>
      </c>
      <c r="K7" s="25">
        <v>3639</v>
      </c>
      <c r="L7" s="25">
        <v>3635</v>
      </c>
      <c r="N7" s="32">
        <f t="shared" si="5"/>
        <v>0.76470588235294101</v>
      </c>
    </row>
    <row r="8" spans="1:15" s="25" customFormat="1">
      <c r="A8" s="25">
        <v>3.1</v>
      </c>
      <c r="B8" s="26">
        <f>A8*(10/(10+2.4))</f>
        <v>2.5</v>
      </c>
      <c r="C8" s="27">
        <v>3.95</v>
      </c>
      <c r="D8" s="28">
        <f>C8*(10/(10+7.5))</f>
        <v>2.2571428571428571</v>
      </c>
      <c r="E8" s="29">
        <f>(D8*4096)/B8</f>
        <v>3698.1028571428569</v>
      </c>
      <c r="F8" s="30">
        <f t="shared" si="3"/>
        <v>102.10285714285692</v>
      </c>
      <c r="G8" s="25">
        <f t="shared" si="4"/>
        <v>3596</v>
      </c>
      <c r="H8" s="31">
        <v>3600</v>
      </c>
      <c r="I8" s="25">
        <v>3598</v>
      </c>
      <c r="J8" s="25">
        <v>3595</v>
      </c>
      <c r="K8" s="25">
        <v>3594</v>
      </c>
      <c r="L8" s="25">
        <v>3594</v>
      </c>
      <c r="N8" s="32">
        <f t="shared" si="5"/>
        <v>0.70588235294117652</v>
      </c>
    </row>
    <row r="9" spans="1:15" s="25" customFormat="1">
      <c r="A9" s="25">
        <v>3.1</v>
      </c>
      <c r="B9" s="26">
        <f>A9*(10/(10+2.4))</f>
        <v>2.5</v>
      </c>
      <c r="C9" s="27">
        <v>3.9</v>
      </c>
      <c r="D9" s="28">
        <f>C9*(10/(10+7.5))</f>
        <v>2.2285714285714282</v>
      </c>
      <c r="E9" s="29">
        <f>(D9*4096)/B9</f>
        <v>3651.2914285714278</v>
      </c>
      <c r="F9" s="30">
        <f t="shared" si="3"/>
        <v>102.29142857142779</v>
      </c>
      <c r="G9" s="25">
        <f t="shared" si="4"/>
        <v>3549</v>
      </c>
      <c r="H9" s="31">
        <v>3548</v>
      </c>
      <c r="I9" s="25">
        <v>3547</v>
      </c>
      <c r="J9" s="25">
        <v>3549</v>
      </c>
      <c r="K9" s="25">
        <v>3548</v>
      </c>
      <c r="L9" s="25">
        <v>3553</v>
      </c>
      <c r="N9" s="32">
        <f t="shared" si="5"/>
        <v>0.64705882352941146</v>
      </c>
    </row>
    <row r="10" spans="1:15" s="25" customFormat="1">
      <c r="A10" s="25">
        <v>3.1</v>
      </c>
      <c r="B10" s="26">
        <f>A10*(10/(10+2.4))</f>
        <v>2.5</v>
      </c>
      <c r="C10" s="27">
        <v>3.85</v>
      </c>
      <c r="D10" s="28">
        <f>C10*(10/(10+7.5))</f>
        <v>2.1999999999999997</v>
      </c>
      <c r="E10" s="29">
        <f>(D10*4096)/B10</f>
        <v>3604.4799999999996</v>
      </c>
      <c r="F10" s="30">
        <f t="shared" si="3"/>
        <v>99.479999999999563</v>
      </c>
      <c r="G10" s="25">
        <f t="shared" si="4"/>
        <v>3505</v>
      </c>
      <c r="H10" s="31">
        <v>3510</v>
      </c>
      <c r="I10" s="25">
        <v>3504</v>
      </c>
      <c r="J10" s="25">
        <v>3504</v>
      </c>
      <c r="K10" s="25">
        <v>3504</v>
      </c>
      <c r="L10" s="25">
        <v>3503</v>
      </c>
      <c r="N10" s="32">
        <f t="shared" si="5"/>
        <v>0.58823529411764697</v>
      </c>
    </row>
    <row r="11" spans="1:15" s="25" customFormat="1">
      <c r="A11" s="25">
        <v>3.1</v>
      </c>
      <c r="B11" s="26">
        <f>A11*(10/(10+2.4))</f>
        <v>2.5</v>
      </c>
      <c r="C11" s="27">
        <v>3.8</v>
      </c>
      <c r="D11" s="28">
        <f>C11*(10/(10+7.5))</f>
        <v>2.1714285714285713</v>
      </c>
      <c r="E11" s="29">
        <f>(D11*4096)/B11</f>
        <v>3557.6685714285713</v>
      </c>
      <c r="F11" s="30">
        <f t="shared" si="3"/>
        <v>92.66857142857134</v>
      </c>
      <c r="G11" s="25">
        <f t="shared" si="4"/>
        <v>3465</v>
      </c>
      <c r="H11" s="31">
        <v>3464</v>
      </c>
      <c r="I11" s="25">
        <v>3466</v>
      </c>
      <c r="J11" s="25">
        <v>3464</v>
      </c>
      <c r="K11" s="25">
        <v>3465</v>
      </c>
      <c r="L11" s="25">
        <v>3468</v>
      </c>
      <c r="N11" s="32">
        <f t="shared" si="5"/>
        <v>0.52941176470588203</v>
      </c>
    </row>
    <row r="12" spans="1:15" s="25" customFormat="1">
      <c r="A12" s="25">
        <v>3.1</v>
      </c>
      <c r="B12" s="26">
        <f>A12*(10/(10+2.4))</f>
        <v>2.5</v>
      </c>
      <c r="C12" s="27">
        <v>3.75</v>
      </c>
      <c r="D12" s="28">
        <f>C12*(10/(10+7.5))</f>
        <v>2.1428571428571428</v>
      </c>
      <c r="E12" s="29">
        <f>(D12*4096)/B12</f>
        <v>3510.8571428571427</v>
      </c>
      <c r="F12" s="30">
        <f t="shared" si="3"/>
        <v>88.857142857142662</v>
      </c>
      <c r="G12" s="25">
        <f t="shared" si="4"/>
        <v>3422</v>
      </c>
      <c r="H12" s="31">
        <v>3425</v>
      </c>
      <c r="I12" s="25">
        <v>3421</v>
      </c>
      <c r="J12" s="25">
        <v>3424</v>
      </c>
      <c r="K12" s="25">
        <v>3420</v>
      </c>
      <c r="L12" s="25">
        <v>3421</v>
      </c>
      <c r="N12" s="32">
        <f t="shared" si="5"/>
        <v>0.47058823529411747</v>
      </c>
    </row>
    <row r="13" spans="1:15" s="25" customFormat="1">
      <c r="A13" s="25">
        <v>3.1</v>
      </c>
      <c r="B13" s="26">
        <f>A13*(10/(10+2.4))</f>
        <v>2.5</v>
      </c>
      <c r="C13" s="27">
        <v>3.7</v>
      </c>
      <c r="D13" s="28">
        <f>C13*(10/(10+7.5))</f>
        <v>2.1142857142857143</v>
      </c>
      <c r="E13" s="29">
        <f>(D13*4096)/B13</f>
        <v>3464.0457142857144</v>
      </c>
      <c r="F13" s="30">
        <f t="shared" si="3"/>
        <v>90.045714285714439</v>
      </c>
      <c r="G13" s="25">
        <f t="shared" si="4"/>
        <v>3374</v>
      </c>
      <c r="H13" s="31">
        <v>3373</v>
      </c>
      <c r="I13" s="25">
        <v>3366</v>
      </c>
      <c r="J13" s="25">
        <v>3376</v>
      </c>
      <c r="K13" s="25">
        <v>3377</v>
      </c>
      <c r="L13" s="25">
        <v>3378</v>
      </c>
      <c r="N13" s="32">
        <f t="shared" si="5"/>
        <v>0.41176470588235298</v>
      </c>
    </row>
    <row r="14" spans="1:15" s="25" customFormat="1">
      <c r="A14" s="25">
        <v>3.1</v>
      </c>
      <c r="B14" s="26">
        <f>A14*(10/(10+2.4))</f>
        <v>2.5</v>
      </c>
      <c r="C14" s="27">
        <v>3.65</v>
      </c>
      <c r="D14" s="28">
        <f>C14*(10/(10+7.5))</f>
        <v>2.0857142857142854</v>
      </c>
      <c r="E14" s="29">
        <f>(D14*4096)/B14</f>
        <v>3417.2342857142853</v>
      </c>
      <c r="F14" s="30">
        <f t="shared" si="3"/>
        <v>79.234285714285306</v>
      </c>
      <c r="G14" s="25">
        <f t="shared" si="4"/>
        <v>3338</v>
      </c>
      <c r="H14" s="31">
        <v>3343</v>
      </c>
      <c r="I14" s="25">
        <v>3341</v>
      </c>
      <c r="J14" s="25">
        <v>3336</v>
      </c>
      <c r="K14" s="25">
        <v>3334</v>
      </c>
      <c r="L14" s="25">
        <v>3334</v>
      </c>
      <c r="N14" s="32">
        <f t="shared" si="5"/>
        <v>0.35294117647058798</v>
      </c>
    </row>
    <row r="15" spans="1:15" s="25" customFormat="1">
      <c r="A15" s="25">
        <v>3.1</v>
      </c>
      <c r="B15" s="26">
        <f>A15*(10/(10+2.4))</f>
        <v>2.5</v>
      </c>
      <c r="C15" s="27">
        <v>3.6</v>
      </c>
      <c r="D15" s="28">
        <f>C15*(10/(10+7.5))</f>
        <v>2.0571428571428569</v>
      </c>
      <c r="E15" s="29">
        <f>(D15*4096)/B15</f>
        <v>3370.4228571428566</v>
      </c>
      <c r="F15" s="30">
        <f t="shared" si="3"/>
        <v>76.422857142856628</v>
      </c>
      <c r="G15" s="25">
        <f t="shared" si="4"/>
        <v>3294</v>
      </c>
      <c r="H15" s="31">
        <v>3298</v>
      </c>
      <c r="I15" s="25">
        <v>3293</v>
      </c>
      <c r="J15" s="25">
        <v>3292</v>
      </c>
      <c r="K15" s="25">
        <v>3293</v>
      </c>
      <c r="L15" s="25">
        <v>3294</v>
      </c>
      <c r="N15" s="32">
        <f t="shared" si="5"/>
        <v>0.29411764705882348</v>
      </c>
    </row>
    <row r="16" spans="1:15" s="25" customFormat="1">
      <c r="A16" s="25">
        <v>3.1</v>
      </c>
      <c r="B16" s="26">
        <f>A16*(10/(10+2.4))</f>
        <v>2.5</v>
      </c>
      <c r="C16" s="27">
        <v>3.55</v>
      </c>
      <c r="D16" s="28">
        <f>C16*(10/(10+7.5))</f>
        <v>2.0285714285714285</v>
      </c>
      <c r="E16" s="29">
        <f>(D16*4096)/B16</f>
        <v>3323.6114285714284</v>
      </c>
      <c r="F16" s="30">
        <f t="shared" si="3"/>
        <v>64.611428571428405</v>
      </c>
      <c r="G16" s="25">
        <f t="shared" si="4"/>
        <v>3259</v>
      </c>
      <c r="H16" s="31">
        <v>3258</v>
      </c>
      <c r="I16" s="25">
        <v>3258</v>
      </c>
      <c r="J16" s="25">
        <v>3256</v>
      </c>
      <c r="K16" s="25">
        <v>3260</v>
      </c>
      <c r="L16" s="25">
        <v>3264</v>
      </c>
      <c r="N16" s="32">
        <f t="shared" si="5"/>
        <v>0.23529411764705849</v>
      </c>
    </row>
    <row r="17" spans="1:15" s="12" customFormat="1">
      <c r="A17" s="12">
        <v>3.1</v>
      </c>
      <c r="B17" s="13">
        <f>A17*(10/(10+2.4))</f>
        <v>2.5</v>
      </c>
      <c r="C17" s="2">
        <v>3.5</v>
      </c>
      <c r="D17" s="14">
        <f>C17*(10/(10+7.5))</f>
        <v>2</v>
      </c>
      <c r="E17" s="3">
        <f>(D17*4096)/B17</f>
        <v>3276.8</v>
      </c>
      <c r="F17" s="15">
        <f t="shared" si="3"/>
        <v>66.800000000000182</v>
      </c>
      <c r="G17" s="12">
        <f t="shared" si="4"/>
        <v>3210</v>
      </c>
      <c r="H17" s="16">
        <v>3208</v>
      </c>
      <c r="I17" s="12">
        <v>3208</v>
      </c>
      <c r="J17" s="12">
        <v>3208</v>
      </c>
      <c r="K17" s="12">
        <v>3208</v>
      </c>
      <c r="L17" s="12">
        <v>3216</v>
      </c>
      <c r="N17" s="10">
        <f t="shared" si="5"/>
        <v>0.17647058823529399</v>
      </c>
      <c r="O17" s="12" t="s">
        <v>14</v>
      </c>
    </row>
    <row r="18" spans="1:15" s="12" customFormat="1">
      <c r="A18" s="12">
        <v>3.1</v>
      </c>
      <c r="B18" s="13">
        <f>A18*(10/(10+2.4))</f>
        <v>2.5</v>
      </c>
      <c r="C18" s="11">
        <v>3.45</v>
      </c>
      <c r="D18" s="14">
        <f>C18*(10/(10+7.5))</f>
        <v>1.9714285714285715</v>
      </c>
      <c r="E18" s="3">
        <f>(D18*4096)/B18</f>
        <v>3229.9885714285715</v>
      </c>
      <c r="F18" s="15">
        <f t="shared" si="3"/>
        <v>60.988571428571504</v>
      </c>
      <c r="G18" s="12">
        <f t="shared" si="4"/>
        <v>3169</v>
      </c>
      <c r="H18" s="16">
        <v>3166</v>
      </c>
      <c r="I18" s="12">
        <v>3169</v>
      </c>
      <c r="J18" s="12">
        <v>3170</v>
      </c>
      <c r="K18" s="12">
        <v>3170</v>
      </c>
      <c r="L18" s="12">
        <v>3169</v>
      </c>
      <c r="N18" s="10">
        <f t="shared" si="5"/>
        <v>0.11764705882352951</v>
      </c>
    </row>
    <row r="19" spans="1:15" s="17" customFormat="1">
      <c r="A19" s="17">
        <v>3.1</v>
      </c>
      <c r="B19" s="18">
        <f>A19*(10/(10+2.4))</f>
        <v>2.5</v>
      </c>
      <c r="C19" s="24">
        <v>3.4</v>
      </c>
      <c r="D19" s="19">
        <f>C19*(10/(10+7.5))</f>
        <v>1.9428571428571426</v>
      </c>
      <c r="E19" s="20">
        <f>(D19*4096)/B19</f>
        <v>3183.1771428571424</v>
      </c>
      <c r="F19" s="21">
        <f t="shared" si="3"/>
        <v>44.177142857142371</v>
      </c>
      <c r="G19" s="17">
        <f t="shared" si="4"/>
        <v>3139</v>
      </c>
      <c r="H19" s="22">
        <v>3136</v>
      </c>
      <c r="I19" s="17">
        <v>3141</v>
      </c>
      <c r="J19" s="17">
        <v>3139</v>
      </c>
      <c r="K19" s="17">
        <v>3138</v>
      </c>
      <c r="L19" s="17">
        <v>3140</v>
      </c>
      <c r="N19" s="23">
        <f t="shared" si="5"/>
        <v>5.882352941176449E-2</v>
      </c>
      <c r="O19" s="17" t="s">
        <v>16</v>
      </c>
    </row>
    <row r="20" spans="1:15" s="17" customFormat="1">
      <c r="A20" s="17">
        <v>3.1</v>
      </c>
      <c r="B20" s="18">
        <f>A20*(10/(10+2.4))</f>
        <v>2.5</v>
      </c>
      <c r="C20" s="24">
        <v>3.35</v>
      </c>
      <c r="D20" s="19">
        <f>C20*(10/(10+7.5))</f>
        <v>1.9142857142857141</v>
      </c>
      <c r="E20" s="20">
        <f>(D20*4096)/B20</f>
        <v>3136.3657142857141</v>
      </c>
      <c r="F20" s="21">
        <f t="shared" si="3"/>
        <v>7.365714285714148</v>
      </c>
      <c r="G20" s="17">
        <f t="shared" si="4"/>
        <v>3129</v>
      </c>
      <c r="H20" s="22">
        <v>3130</v>
      </c>
      <c r="I20" s="17">
        <v>3128</v>
      </c>
      <c r="J20" s="17">
        <v>3129</v>
      </c>
      <c r="K20" s="17">
        <v>3130</v>
      </c>
      <c r="L20" s="17">
        <v>3130</v>
      </c>
      <c r="N20" s="23">
        <f t="shared" si="5"/>
        <v>0</v>
      </c>
      <c r="O20" s="17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2014-02-02T07:40:53Z</dcterms:modified>
</cp:coreProperties>
</file>