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Калькулятор" sheetId="1" state="visible" r:id="rId2"/>
    <sheet name="Зенит" sheetId="2" state="hidden" r:id="rId3"/>
    <sheet name="АКБ СЛАВИЯ (АО)" sheetId="3" state="hidden" r:id="rId4"/>
    <sheet name="АНКОР Банк (АО)" sheetId="4" state="hidden" r:id="rId5"/>
    <sheet name="Банк V9" sheetId="5" state="hidden" r:id="rId6"/>
    <sheet name="БКФ" sheetId="6" state="hidden" r:id="rId7"/>
    <sheet name="КБ «Локо-Банк» (Вар.1)" sheetId="7" state="hidden" r:id="rId8"/>
    <sheet name="КБ «Локо-Банк» (Вар.2)" sheetId="8" state="hidden" r:id="rId9"/>
    <sheet name="РТБК" sheetId="9" state="hidden" r:id="rId10"/>
    <sheet name="АО «ТРОЙКА-Д БАНК»" sheetId="10" state="hidden" r:id="rId11"/>
    <sheet name="Интерпром (Теледок)" sheetId="11" state="hidden" r:id="rId12"/>
    <sheet name="Солид А" sheetId="12" state="hidden" r:id="rId13"/>
    <sheet name="Солид В" sheetId="13" state="hidden" r:id="rId14"/>
    <sheet name="Солид С" sheetId="14" state="hidden" r:id="rId15"/>
    <sheet name="Юниаструм" sheetId="15" state="hidden" r:id="rId1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<sst xmlns="http://schemas.openxmlformats.org/spreadsheetml/2006/main" count="113" uniqueCount="24">
  <si>
    <t xml:space="preserve">Калькулятор расчета комиссии</t>
  </si>
  <si>
    <t xml:space="preserve"> за предоставление гарантии</t>
  </si>
  <si>
    <t xml:space="preserve">ООО «С-Инвест»</t>
  </si>
  <si>
    <t xml:space="preserve">Параметры гарантии:</t>
  </si>
  <si>
    <t xml:space="preserve">Сумма гарантии:</t>
  </si>
  <si>
    <t xml:space="preserve">Срок гарантии от:</t>
  </si>
  <si>
    <t xml:space="preserve">Срок гарантии до:</t>
  </si>
  <si>
    <t xml:space="preserve">Количество дней:</t>
  </si>
  <si>
    <t xml:space="preserve">Количество месяцев:</t>
  </si>
  <si>
    <t xml:space="preserve">Дополнительные условия:</t>
  </si>
  <si>
    <t xml:space="preserve">Гарантия в рамках 185-ФЗ</t>
  </si>
  <si>
    <t xml:space="preserve">нет</t>
  </si>
  <si>
    <t xml:space="preserve">КОМИССИЯ за предоставление гарантии:</t>
  </si>
  <si>
    <t xml:space="preserve">Расчет:</t>
  </si>
  <si>
    <t xml:space="preserve">дней</t>
  </si>
  <si>
    <t xml:space="preserve">координата Х</t>
  </si>
  <si>
    <t xml:space="preserve">№ столбца</t>
  </si>
  <si>
    <t xml:space="preserve">координата Y</t>
  </si>
  <si>
    <t xml:space="preserve">№ строки</t>
  </si>
  <si>
    <t xml:space="preserve">тайный спецсимвол</t>
  </si>
  <si>
    <t xml:space="preserve">дни</t>
  </si>
  <si>
    <t xml:space="preserve">да</t>
  </si>
  <si>
    <t xml:space="preserve">месяцев</t>
  </si>
  <si>
    <t xml:space="preserve">месяцы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</si>
</sst>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[$₽-419]_-;\-* #,##0.00\ [$₽-419]_-;_-* \-??\ [$₽-419]_-;_-@_-"/>
    <numFmt numFmtId="166" formatCode="DD/MM/YYYY"/>
    <numFmt numFmtId="167" formatCode="0.00000%"/>
    <numFmt numFmtId="168" formatCode="0%"/>
    <numFmt numFmtId="169" formatCode="0.0%"/>
    <numFmt numFmtId="170" formatCode="00"/>
    <numFmt numFmtId="171" formatCode="0.000000%"/>
    <numFmt numFmtId="172" formatCode="0"/>
    <numFmt numFmtId="173" formatCode="0.00%"/>
    <numFmt numFmtId="174" formatCode="#,##0.00"/>
    <numFmt numFmtId="175" formatCode="&quot;ИСТИНА&quot;;&quot;ИСТИНА&quot;;&quot;ЛОЖЬ&quot;"/>
    <numFmt numFmtId="176" formatCode="#,###"/>
    <numFmt numFmtId="177" formatCode="_-* #,##0\ [$₽-419]_-;\-* #,##0\ [$₽-419]_-;_-* \-??\ [$₽-419]_-;_-@_-"/>
    <numFmt numFmtId="178" formatCode="#,##0"/>
    <numFmt numFmtId="179" formatCode="0.00E+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entury Gothic"/>
      <family val="2"/>
      <charset val="204"/>
    </font>
    <font>
      <sz val="11"/>
      <color rgb="FF000000"/>
      <name val="Century Gothic"/>
      <family val="2"/>
      <charset val="204"/>
    </font>
    <font>
      <b val="true"/>
      <i val="true"/>
      <sz val="10"/>
      <color rgb="FF000000"/>
      <name val="Century Gothic"/>
      <family val="2"/>
      <charset val="204"/>
    </font>
    <font>
      <b val="true"/>
      <sz val="9"/>
      <color rgb="FF000000"/>
      <name val="Century Gothic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0000"/>
      <name val="Century Gothic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name val="Century Gothic"/>
      <family val="2"/>
      <charset val="204"/>
    </font>
    <font>
      <b val="true"/>
      <sz val="12"/>
      <color rgb="FF000000"/>
      <name val="Century Gothic"/>
      <family val="2"/>
      <charset val="204"/>
    </font>
    <font>
      <b val="true"/>
      <sz val="14"/>
      <color rgb="FF000000"/>
      <name val="Century Gothic"/>
      <family val="2"/>
      <charset val="204"/>
    </font>
    <font>
      <sz val="13"/>
      <name val="Arial"/>
      <family val="2"/>
      <charset val="1"/>
    </font>
    <font>
      <sz val="6.4"/>
      <color rgb="FF3C3C3C"/>
      <name val="Ubuntu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C3D69B"/>
        <bgColor rgb="FFFFCC99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3" borderId="2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5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5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4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9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5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9" fillId="4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5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3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2" fontId="11" fillId="5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2" fontId="11" fillId="5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2" fontId="11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11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3" borderId="6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3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5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4" fontId="13" fillId="5" borderId="6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4" fontId="13" fillId="5" borderId="7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7" activeCellId="0" sqref="F17"/>
    </sheetView>
  </sheetViews>
  <sheetFormatPr defaultRowHeight="12.75"/>
  <cols>
    <col collapsed="false" hidden="false" max="1" min="1" style="1" width="3.51020408163265"/>
    <col collapsed="false" hidden="false" max="2" min="2" style="1" width="0.540816326530612"/>
    <col collapsed="false" hidden="false" max="3" min="3" style="1" width="1.08163265306122"/>
    <col collapsed="false" hidden="false" max="4" min="4" style="1" width="6.3469387755102"/>
    <col collapsed="false" hidden="false" max="5" min="5" style="1" width="37.7959183673469"/>
    <col collapsed="false" hidden="false" max="6" min="6" style="1" width="22.1377551020408"/>
    <col collapsed="false" hidden="false" max="7" min="7" style="1" width="1.08163265306122"/>
    <col collapsed="false" hidden="false" max="8" min="8" style="1" width="6.3469387755102"/>
    <col collapsed="false" hidden="false" max="9" min="9" style="1" width="1.08163265306122"/>
    <col collapsed="false" hidden="false" max="10" min="10" style="1" width="0.540816326530612"/>
    <col collapsed="false" hidden="false" max="11" min="11" style="1" width="1.08163265306122"/>
    <col collapsed="false" hidden="false" max="1025" min="12" style="1" width="6.0765306122449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L1" s="0"/>
      <c r="M1" s="0"/>
      <c r="N1" s="0"/>
      <c r="O1" s="0"/>
    </row>
    <row r="2" customFormat="false" ht="2.2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L2" s="0"/>
      <c r="M2" s="0"/>
      <c r="N2" s="0"/>
      <c r="O2" s="0"/>
    </row>
    <row r="3" customFormat="false" ht="14.25" hidden="false" customHeight="false" outlineLevel="0" collapsed="false">
      <c r="B3" s="2"/>
      <c r="C3" s="3" t="s">
        <v>0</v>
      </c>
      <c r="D3" s="3"/>
      <c r="E3" s="3"/>
      <c r="F3" s="3"/>
      <c r="G3" s="3"/>
      <c r="H3" s="3"/>
      <c r="I3" s="3"/>
      <c r="J3" s="2"/>
      <c r="L3" s="0"/>
      <c r="M3" s="0"/>
      <c r="N3" s="0"/>
      <c r="O3" s="0"/>
    </row>
    <row r="4" customFormat="false" ht="15" hidden="false" customHeight="true" outlineLevel="0" collapsed="false">
      <c r="B4" s="2"/>
      <c r="C4" s="4" t="s">
        <v>1</v>
      </c>
      <c r="D4" s="4"/>
      <c r="E4" s="4"/>
      <c r="F4" s="4"/>
      <c r="G4" s="4"/>
      <c r="H4" s="4"/>
      <c r="I4" s="4"/>
      <c r="J4" s="2"/>
      <c r="L4" s="0"/>
      <c r="M4" s="0"/>
      <c r="N4" s="0"/>
      <c r="O4" s="0"/>
    </row>
    <row r="5" customFormat="false" ht="2.25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L5" s="0"/>
      <c r="M5" s="0"/>
      <c r="N5" s="0"/>
      <c r="O5" s="0"/>
    </row>
    <row r="6" customFormat="false" ht="16.5" hidden="false" customHeight="false" outlineLevel="0" collapsed="false">
      <c r="B6" s="2"/>
      <c r="C6" s="5"/>
      <c r="D6" s="6" t="str">
        <f aca="true">CONCATENATE("Сегодня ",TEXT(DAY(TODAY()),"00"),".",TEXT(MONTH(TODAY()),"00"),".",YEAR(TODAY()))</f>
        <v>Сегодня 15.01.2017</v>
      </c>
      <c r="E6" s="0"/>
      <c r="F6" s="5"/>
      <c r="G6" s="5"/>
      <c r="H6" s="7"/>
      <c r="I6" s="8"/>
      <c r="J6" s="2"/>
      <c r="L6" s="0"/>
      <c r="M6" s="0"/>
      <c r="N6" s="0"/>
      <c r="O6" s="0"/>
    </row>
    <row r="7" customFormat="false" ht="21.75" hidden="false" customHeight="true" outlineLevel="0" collapsed="false">
      <c r="B7" s="2"/>
      <c r="C7" s="5"/>
      <c r="D7" s="5"/>
      <c r="E7" s="9" t="s">
        <v>2</v>
      </c>
      <c r="F7" s="9"/>
      <c r="G7" s="10"/>
      <c r="H7" s="5"/>
      <c r="I7" s="11"/>
      <c r="J7" s="2"/>
      <c r="L7" s="12"/>
      <c r="M7" s="12"/>
      <c r="N7" s="12"/>
      <c r="O7" s="12"/>
    </row>
    <row r="8" customFormat="false" ht="27" hidden="false" customHeight="true" outlineLevel="0" collapsed="false">
      <c r="B8" s="2"/>
      <c r="C8" s="5"/>
      <c r="D8" s="5"/>
      <c r="E8" s="13" t="s">
        <v>3</v>
      </c>
      <c r="F8" s="5"/>
      <c r="G8" s="5"/>
      <c r="H8" s="5"/>
      <c r="I8" s="11"/>
      <c r="J8" s="2"/>
      <c r="L8" s="0"/>
      <c r="M8" s="0"/>
      <c r="N8" s="14"/>
      <c r="O8" s="0"/>
    </row>
    <row r="9" customFormat="false" ht="17.25" hidden="false" customHeight="true" outlineLevel="0" collapsed="false">
      <c r="B9" s="2"/>
      <c r="C9" s="5"/>
      <c r="D9" s="5"/>
      <c r="E9" s="15" t="s">
        <v>4</v>
      </c>
      <c r="F9" s="16" t="n">
        <v>1</v>
      </c>
      <c r="G9" s="17"/>
      <c r="H9" s="18"/>
      <c r="I9" s="11"/>
      <c r="J9" s="2"/>
      <c r="L9" s="14"/>
      <c r="M9" s="14"/>
      <c r="N9" s="19"/>
      <c r="O9" s="14"/>
    </row>
    <row r="10" customFormat="false" ht="17.25" hidden="false" customHeight="true" outlineLevel="0" collapsed="false">
      <c r="B10" s="2"/>
      <c r="C10" s="5"/>
      <c r="D10" s="5"/>
      <c r="E10" s="20" t="s">
        <v>5</v>
      </c>
      <c r="F10" s="21" t="n">
        <v>42750</v>
      </c>
      <c r="G10" s="22"/>
      <c r="H10" s="23"/>
      <c r="I10" s="11"/>
      <c r="J10" s="2"/>
      <c r="L10" s="24"/>
      <c r="M10" s="25"/>
      <c r="N10" s="26"/>
      <c r="O10" s="27"/>
    </row>
    <row r="11" customFormat="false" ht="17.25" hidden="false" customHeight="true" outlineLevel="0" collapsed="false">
      <c r="B11" s="2"/>
      <c r="C11" s="5"/>
      <c r="D11" s="5"/>
      <c r="E11" s="20" t="s">
        <v>6</v>
      </c>
      <c r="F11" s="21" t="n">
        <v>42751</v>
      </c>
      <c r="G11" s="22"/>
      <c r="H11" s="23"/>
      <c r="I11" s="11"/>
      <c r="J11" s="2"/>
      <c r="L11" s="24"/>
      <c r="M11" s="25"/>
      <c r="N11" s="19"/>
      <c r="O11" s="27"/>
    </row>
    <row r="12" customFormat="false" ht="17.25" hidden="false" customHeight="true" outlineLevel="0" collapsed="false">
      <c r="B12" s="2"/>
      <c r="C12" s="5"/>
      <c r="D12" s="5"/>
      <c r="E12" s="28" t="s">
        <v>7</v>
      </c>
      <c r="F12" s="29" t="n">
        <f aca="false">F11-F10</f>
        <v>1</v>
      </c>
      <c r="G12" s="30"/>
      <c r="H12" s="31"/>
      <c r="I12" s="11"/>
      <c r="J12" s="2"/>
      <c r="L12" s="24"/>
      <c r="M12" s="25"/>
      <c r="N12" s="19"/>
      <c r="O12" s="27"/>
    </row>
    <row r="13" customFormat="false" ht="17.25" hidden="false" customHeight="true" outlineLevel="0" collapsed="false">
      <c r="B13" s="2"/>
      <c r="C13" s="5"/>
      <c r="D13" s="5"/>
      <c r="E13" s="28" t="s">
        <v>8</v>
      </c>
      <c r="F13" s="29" t="n">
        <f aca="false">1+(YEAR(F11)-YEAR(F10))*12+MONTH(F11)-MONTH(F10)</f>
        <v>1</v>
      </c>
      <c r="G13" s="30"/>
      <c r="H13" s="31"/>
      <c r="I13" s="11"/>
      <c r="J13" s="2"/>
      <c r="L13" s="24"/>
      <c r="M13" s="25"/>
      <c r="N13" s="19"/>
      <c r="O13" s="27"/>
    </row>
    <row r="14" customFormat="false" ht="16.5" hidden="false" customHeight="false" outlineLevel="0" collapsed="false">
      <c r="B14" s="2"/>
      <c r="C14" s="5"/>
      <c r="D14" s="5"/>
      <c r="E14" s="32"/>
      <c r="F14" s="33"/>
      <c r="G14" s="33"/>
      <c r="H14" s="33"/>
      <c r="I14" s="11"/>
      <c r="J14" s="2"/>
      <c r="L14" s="24"/>
      <c r="M14" s="25"/>
      <c r="N14" s="19"/>
      <c r="O14" s="27"/>
    </row>
    <row r="15" customFormat="false" ht="16.5" hidden="false" customHeight="false" outlineLevel="0" collapsed="false">
      <c r="B15" s="2"/>
      <c r="C15" s="5"/>
      <c r="D15" s="5"/>
      <c r="E15" s="5"/>
      <c r="F15" s="5"/>
      <c r="G15" s="5"/>
      <c r="H15" s="5"/>
      <c r="I15" s="11"/>
      <c r="J15" s="2"/>
      <c r="L15" s="24"/>
      <c r="M15" s="25"/>
      <c r="N15" s="19"/>
      <c r="O15" s="27"/>
    </row>
    <row r="16" customFormat="false" ht="16.5" hidden="false" customHeight="false" outlineLevel="0" collapsed="false">
      <c r="B16" s="2"/>
      <c r="C16" s="5"/>
      <c r="D16" s="5"/>
      <c r="E16" s="34" t="s">
        <v>9</v>
      </c>
      <c r="F16" s="5"/>
      <c r="G16" s="5"/>
      <c r="H16" s="5"/>
      <c r="I16" s="11"/>
      <c r="J16" s="2"/>
      <c r="L16" s="24"/>
      <c r="M16" s="25"/>
      <c r="N16" s="19"/>
      <c r="O16" s="27"/>
    </row>
    <row r="17" customFormat="false" ht="28.5" hidden="false" customHeight="true" outlineLevel="0" collapsed="false">
      <c r="B17" s="2"/>
      <c r="C17" s="5"/>
      <c r="D17" s="5"/>
      <c r="E17" s="35" t="s">
        <v>10</v>
      </c>
      <c r="F17" s="36" t="s">
        <v>11</v>
      </c>
      <c r="G17" s="36"/>
      <c r="H17" s="5"/>
      <c r="I17" s="11"/>
      <c r="J17" s="2"/>
      <c r="L17" s="19"/>
      <c r="M17" s="19"/>
      <c r="N17" s="19"/>
      <c r="O17" s="19"/>
    </row>
    <row r="18" customFormat="false" ht="16.5" hidden="false" customHeight="false" outlineLevel="0" collapsed="false">
      <c r="B18" s="2"/>
      <c r="C18" s="5"/>
      <c r="D18" s="5"/>
      <c r="E18" s="5"/>
      <c r="F18" s="5"/>
      <c r="G18" s="5"/>
      <c r="H18" s="5"/>
      <c r="I18" s="11"/>
      <c r="J18" s="2"/>
      <c r="L18" s="19"/>
      <c r="M18" s="19"/>
      <c r="N18" s="19"/>
      <c r="O18" s="19"/>
    </row>
    <row r="19" customFormat="false" ht="20.25" hidden="false" customHeight="true" outlineLevel="0" collapsed="false">
      <c r="B19" s="2"/>
      <c r="C19" s="5"/>
      <c r="D19" s="5"/>
      <c r="E19" s="37" t="s">
        <v>12</v>
      </c>
      <c r="F19" s="37"/>
      <c r="G19" s="38"/>
      <c r="H19" s="39"/>
      <c r="I19" s="11"/>
      <c r="J19" s="2"/>
      <c r="L19" s="19"/>
      <c r="M19" s="19"/>
      <c r="N19" s="19"/>
      <c r="O19" s="19"/>
    </row>
    <row r="20" customFormat="false" ht="256.5" hidden="false" customHeight="true" outlineLevel="0" collapsed="false">
      <c r="B20" s="2"/>
      <c r="C20" s="5"/>
      <c r="D20" s="5"/>
      <c r="E20" s="40" t="str">
        <f aca="false">IF(CONCATENATE(Зенит!A1,'АКБ СЛАВИЯ (АО)'!A1,'АНКОР Банк (АО)'!A1,'Банк V9'!A1,БКФ!A1,'КБ «Локо-Банк» (Вар.1)'!A1,'КБ «Локо-Банк» (Вар.2)'!A1,РТБК!A1,'АО «ТРОЙКА-Д БАНК»'!A1,'Интерпром (Теледок)'!A1,'Солид А'!A1,'Солид В'!A1,'Солид С'!A1,Юниаструм!A1)="","Нет вариантов",CONCATENATE(Зенит!A1,'АКБ СЛАВИЯ (АО)'!A1,'АНКОР Банк (АО)'!A1,'Банк V9'!A1,БКФ!A1,'КБ «Локо-Банк» (Вар.1)'!A1,'КБ «Локо-Банк» (Вар.2)'!A1,РТБК!A1,'АО «ТРОЙКА-Д БАНК»'!A1,'Интерпром (Теледок)'!A1,'Солид А'!A1,'Солид В'!A1,'Солид С'!A1,Юниаструм!A1))</f>
        <v>Банк Зенит: 2 990 руб.
АКБ Славия (АО): 5 000 руб.
АНКОР Банк (АО): 1 950 руб.
Банк Нефтяной Альянс: 5 500 руб.
БКФ: 5 000 руб.
КБ Локо-Банк (Вар. 1): 2 017 руб.
Банк Солид (кат. А): 2 990 руб.
Банк Солид (кат. В): 3 990 руб.
Банк Солид (кат. С): 4 990 руб.
Юниаструм банк : 4 000 руб.
</v>
      </c>
      <c r="F20" s="40"/>
      <c r="G20" s="41"/>
      <c r="H20" s="39"/>
      <c r="I20" s="11"/>
      <c r="J20" s="2"/>
      <c r="L20" s="19"/>
      <c r="M20" s="19"/>
      <c r="N20" s="19"/>
      <c r="O20" s="19"/>
    </row>
    <row r="21" customFormat="false" ht="16.5" hidden="false" customHeight="false" outlineLevel="0" collapsed="false">
      <c r="B21" s="2"/>
      <c r="C21" s="5"/>
      <c r="D21" s="5"/>
      <c r="E21" s="5"/>
      <c r="F21" s="5"/>
      <c r="G21" s="5"/>
      <c r="H21" s="5"/>
      <c r="I21" s="11"/>
      <c r="J21" s="2"/>
      <c r="L21" s="19"/>
      <c r="M21" s="19"/>
      <c r="N21" s="19"/>
      <c r="O21" s="19"/>
    </row>
    <row r="22" customFormat="false" ht="2.25" hidden="false" customHeight="true" outlineLevel="0" collapsed="false">
      <c r="B22" s="2"/>
      <c r="C22" s="2"/>
      <c r="D22" s="2"/>
      <c r="E22" s="2"/>
      <c r="F22" s="42"/>
      <c r="G22" s="42"/>
      <c r="H22" s="42"/>
      <c r="I22" s="2"/>
      <c r="J22" s="2"/>
      <c r="L22" s="19"/>
      <c r="M22" s="19"/>
      <c r="N22" s="19"/>
      <c r="O22" s="19"/>
    </row>
  </sheetData>
  <sheetProtection sheet="true" password="ea09" objects="true" scenarios="true" selectLockedCells="true"/>
  <mergeCells count="6">
    <mergeCell ref="C3:I3"/>
    <mergeCell ref="C4:I4"/>
    <mergeCell ref="E7:F7"/>
    <mergeCell ref="F17:G17"/>
    <mergeCell ref="E19:F19"/>
    <mergeCell ref="E20:F20"/>
  </mergeCells>
  <dataValidations count="1">
    <dataValidation allowBlank="true" operator="equal" showDropDown="false" showErrorMessage="true" showInputMessage="false" sqref="F17" type="list">
      <formula1>'АКБ СЛАВИЯ (АО)'!$A$35:$A$36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2.4183673469388"/>
    <col collapsed="false" hidden="false" max="2" min="2" style="0" width="10.8010204081633"/>
    <col collapsed="false" hidden="false" max="5" min="5" style="0" width="8.50510204081633"/>
  </cols>
  <sheetData>
    <row r="1" customFormat="false" ht="30.75" hidden="false" customHeight="true" outlineLevel="0" collapsed="false">
      <c r="A1" s="43" t="str">
        <f aca="false">IF(F30&gt;100,CONCATENATE("АО ТРОЙКА-Д БАНК : ",TEXT(F30,"# ###")," руб.",""&amp;CHAR(10)&amp;""),"")</f>
        <v/>
      </c>
      <c r="B1" s="0" t="n">
        <v>30</v>
      </c>
      <c r="C1" s="0" t="n">
        <v>60</v>
      </c>
      <c r="D1" s="0" t="n">
        <v>90</v>
      </c>
      <c r="E1" s="0" t="n">
        <v>120</v>
      </c>
      <c r="F1" s="0" t="n">
        <v>150</v>
      </c>
      <c r="G1" s="0" t="n">
        <v>180</v>
      </c>
      <c r="H1" s="0" t="n">
        <v>210</v>
      </c>
      <c r="I1" s="0" t="n">
        <v>240</v>
      </c>
      <c r="J1" s="0" t="n">
        <v>270</v>
      </c>
      <c r="K1" s="0" t="n">
        <v>300</v>
      </c>
      <c r="L1" s="0" t="n">
        <v>330</v>
      </c>
      <c r="M1" s="0" t="n">
        <v>365</v>
      </c>
      <c r="N1" s="0" t="n">
        <v>395</v>
      </c>
      <c r="O1" s="0" t="n">
        <v>425</v>
      </c>
      <c r="P1" s="0" t="n">
        <v>455</v>
      </c>
      <c r="Q1" s="0" t="n">
        <v>485</v>
      </c>
      <c r="R1" s="0" t="n">
        <v>515</v>
      </c>
      <c r="S1" s="0" t="n">
        <v>0</v>
      </c>
    </row>
    <row r="2" customFormat="false" ht="12.75" hidden="false" customHeight="false" outlineLevel="0" collapsed="false">
      <c r="A2" s="45" t="n">
        <v>10000</v>
      </c>
      <c r="B2" s="0" t="n">
        <v>3</v>
      </c>
      <c r="C2" s="0" t="n">
        <v>1.5</v>
      </c>
      <c r="D2" s="0" t="n">
        <v>1</v>
      </c>
      <c r="E2" s="0" t="n">
        <v>0.75</v>
      </c>
      <c r="F2" s="0" t="n">
        <v>0.6</v>
      </c>
      <c r="G2" s="0" t="n">
        <v>0.5</v>
      </c>
      <c r="H2" s="0" t="n">
        <v>0.4286</v>
      </c>
      <c r="I2" s="0" t="n">
        <v>0.375</v>
      </c>
      <c r="J2" s="0" t="n">
        <v>0.3333</v>
      </c>
      <c r="K2" s="0" t="n">
        <v>0.3</v>
      </c>
      <c r="L2" s="0" t="n">
        <v>0.2727</v>
      </c>
      <c r="M2" s="0" t="n">
        <v>0.25</v>
      </c>
      <c r="N2" s="0" t="n">
        <v>0.2308</v>
      </c>
      <c r="O2" s="0" t="n">
        <v>0.2143</v>
      </c>
      <c r="P2" s="0" t="n">
        <v>0.2</v>
      </c>
      <c r="Q2" s="0" t="n">
        <v>0.1875</v>
      </c>
      <c r="R2" s="0" t="n">
        <v>0.1765</v>
      </c>
      <c r="S2" s="0" t="n">
        <v>0</v>
      </c>
    </row>
    <row r="3" customFormat="false" ht="12.75" hidden="false" customHeight="false" outlineLevel="0" collapsed="false">
      <c r="A3" s="45" t="n">
        <v>20000</v>
      </c>
      <c r="B3" s="0" t="n">
        <v>1.5</v>
      </c>
      <c r="C3" s="0" t="n">
        <v>0.75</v>
      </c>
      <c r="D3" s="0" t="n">
        <v>0.5</v>
      </c>
      <c r="E3" s="0" t="n">
        <v>0.375</v>
      </c>
      <c r="F3" s="0" t="n">
        <v>0.3</v>
      </c>
      <c r="G3" s="0" t="n">
        <v>0.25</v>
      </c>
      <c r="H3" s="0" t="n">
        <v>0.2143</v>
      </c>
      <c r="I3" s="0" t="n">
        <v>0.1875</v>
      </c>
      <c r="J3" s="0" t="n">
        <v>0.1667</v>
      </c>
      <c r="K3" s="0" t="n">
        <v>0.15</v>
      </c>
      <c r="L3" s="0" t="n">
        <v>0.1364</v>
      </c>
      <c r="M3" s="0" t="n">
        <v>0.125</v>
      </c>
      <c r="N3" s="0" t="n">
        <v>0.1154</v>
      </c>
      <c r="O3" s="0" t="n">
        <v>0.1071</v>
      </c>
      <c r="P3" s="0" t="n">
        <v>0.1</v>
      </c>
      <c r="Q3" s="0" t="n">
        <v>0.0938</v>
      </c>
      <c r="R3" s="0" t="n">
        <v>0.0882</v>
      </c>
      <c r="S3" s="0" t="n">
        <v>0</v>
      </c>
    </row>
    <row r="4" customFormat="false" ht="12.75" hidden="false" customHeight="false" outlineLevel="0" collapsed="false">
      <c r="A4" s="45" t="n">
        <v>30000</v>
      </c>
      <c r="B4" s="0" t="n">
        <v>1</v>
      </c>
      <c r="C4" s="0" t="n">
        <v>0.5</v>
      </c>
      <c r="D4" s="0" t="n">
        <v>0.3333</v>
      </c>
      <c r="E4" s="0" t="n">
        <v>0.25</v>
      </c>
      <c r="F4" s="0" t="n">
        <v>0.2</v>
      </c>
      <c r="G4" s="0" t="n">
        <v>0.1667</v>
      </c>
      <c r="H4" s="0" t="n">
        <v>0.1429</v>
      </c>
      <c r="I4" s="0" t="n">
        <v>0.125</v>
      </c>
      <c r="J4" s="0" t="n">
        <v>0.1111</v>
      </c>
      <c r="K4" s="0" t="n">
        <v>0.1</v>
      </c>
      <c r="L4" s="0" t="n">
        <v>0.0909</v>
      </c>
      <c r="M4" s="0" t="n">
        <v>0.0833</v>
      </c>
      <c r="N4" s="0" t="n">
        <v>0.0769</v>
      </c>
      <c r="O4" s="0" t="n">
        <v>0.0714</v>
      </c>
      <c r="P4" s="0" t="n">
        <v>0.0667</v>
      </c>
      <c r="Q4" s="0" t="n">
        <v>0.0625</v>
      </c>
      <c r="R4" s="0" t="n">
        <v>0.0616</v>
      </c>
      <c r="S4" s="0" t="n">
        <v>0</v>
      </c>
    </row>
    <row r="5" customFormat="false" ht="12.75" hidden="false" customHeight="false" outlineLevel="0" collapsed="false">
      <c r="A5" s="45" t="n">
        <v>40000</v>
      </c>
      <c r="B5" s="0" t="n">
        <v>0.75</v>
      </c>
      <c r="C5" s="0" t="n">
        <v>0.375</v>
      </c>
      <c r="D5" s="0" t="n">
        <v>0.25</v>
      </c>
      <c r="E5" s="0" t="n">
        <v>0.1875</v>
      </c>
      <c r="F5" s="0" t="n">
        <v>0.15</v>
      </c>
      <c r="G5" s="0" t="n">
        <v>0.125</v>
      </c>
      <c r="H5" s="0" t="n">
        <v>0.1071</v>
      </c>
      <c r="I5" s="0" t="n">
        <v>0.0938</v>
      </c>
      <c r="J5" s="0" t="n">
        <v>0.0833</v>
      </c>
      <c r="K5" s="0" t="n">
        <v>0.075</v>
      </c>
      <c r="L5" s="0" t="n">
        <v>0.0682</v>
      </c>
      <c r="M5" s="0" t="n">
        <v>0.0625</v>
      </c>
      <c r="N5" s="0" t="n">
        <v>0.0616</v>
      </c>
      <c r="O5" s="0" t="n">
        <v>0.0616</v>
      </c>
      <c r="P5" s="0" t="n">
        <v>0.0616</v>
      </c>
      <c r="Q5" s="0" t="n">
        <v>0.0616</v>
      </c>
      <c r="R5" s="0" t="n">
        <v>0.0616</v>
      </c>
      <c r="S5" s="0" t="n">
        <v>0</v>
      </c>
    </row>
    <row r="6" customFormat="false" ht="12.75" hidden="false" customHeight="false" outlineLevel="0" collapsed="false">
      <c r="A6" s="45" t="n">
        <v>300000</v>
      </c>
      <c r="B6" s="0" t="n">
        <v>0.7097</v>
      </c>
      <c r="C6" s="0" t="n">
        <v>0.3549</v>
      </c>
      <c r="D6" s="0" t="n">
        <v>0.2366</v>
      </c>
      <c r="E6" s="0" t="n">
        <v>0.1774</v>
      </c>
      <c r="F6" s="0" t="n">
        <v>0.1419</v>
      </c>
      <c r="G6" s="0" t="n">
        <v>0.1183</v>
      </c>
      <c r="H6" s="0" t="n">
        <v>0.0986</v>
      </c>
      <c r="I6" s="0" t="n">
        <v>0.0821</v>
      </c>
      <c r="J6" s="0" t="n">
        <v>0.0685</v>
      </c>
      <c r="K6" s="0" t="n">
        <v>0.0616</v>
      </c>
      <c r="L6" s="0" t="n">
        <v>0.0616</v>
      </c>
      <c r="M6" s="0" t="n">
        <v>0.0616</v>
      </c>
      <c r="N6" s="0" t="n">
        <v>0.0616</v>
      </c>
      <c r="O6" s="0" t="n">
        <v>0.0616</v>
      </c>
      <c r="P6" s="0" t="n">
        <v>0.0616</v>
      </c>
      <c r="Q6" s="0" t="n">
        <v>0.0616</v>
      </c>
      <c r="R6" s="0" t="n">
        <v>0.0616</v>
      </c>
      <c r="S6" s="0" t="n">
        <v>0</v>
      </c>
    </row>
    <row r="7" customFormat="false" ht="12.75" hidden="false" customHeight="false" outlineLevel="0" collapsed="false">
      <c r="A7" s="45" t="n">
        <v>400000</v>
      </c>
      <c r="B7" s="0" t="n">
        <v>0.6083</v>
      </c>
      <c r="C7" s="0" t="n">
        <v>0.3042</v>
      </c>
      <c r="D7" s="0" t="n">
        <v>0.2028</v>
      </c>
      <c r="E7" s="0" t="n">
        <v>0.1521</v>
      </c>
      <c r="F7" s="0" t="n">
        <v>0.1217</v>
      </c>
      <c r="G7" s="0" t="n">
        <v>0.1014</v>
      </c>
      <c r="H7" s="0" t="n">
        <v>0.0845</v>
      </c>
      <c r="I7" s="0" t="n">
        <v>0.0704</v>
      </c>
      <c r="J7" s="0" t="n">
        <v>0.0606</v>
      </c>
      <c r="K7" s="0" t="n">
        <v>0.0606</v>
      </c>
      <c r="L7" s="0" t="n">
        <v>0.0606</v>
      </c>
      <c r="M7" s="0" t="n">
        <v>0.0606</v>
      </c>
      <c r="N7" s="0" t="n">
        <v>0.0606</v>
      </c>
      <c r="O7" s="0" t="n">
        <v>0.0606</v>
      </c>
      <c r="P7" s="0" t="n">
        <v>0.0606</v>
      </c>
      <c r="Q7" s="0" t="n">
        <v>0.0606</v>
      </c>
      <c r="R7" s="0" t="n">
        <v>0.0606</v>
      </c>
      <c r="S7" s="0" t="n">
        <v>0</v>
      </c>
    </row>
    <row r="8" customFormat="false" ht="12.75" hidden="false" customHeight="false" outlineLevel="0" collapsed="false">
      <c r="A8" s="45" t="n">
        <v>500000</v>
      </c>
      <c r="B8" s="0" t="n">
        <v>0.5475</v>
      </c>
      <c r="C8" s="0" t="n">
        <v>0.2738</v>
      </c>
      <c r="D8" s="0" t="n">
        <v>0.1825</v>
      </c>
      <c r="E8" s="0" t="n">
        <v>0.1369</v>
      </c>
      <c r="F8" s="0" t="n">
        <v>0.1119</v>
      </c>
      <c r="G8" s="0" t="n">
        <v>0.0953</v>
      </c>
      <c r="H8" s="0" t="n">
        <v>0.0811</v>
      </c>
      <c r="I8" s="0" t="n">
        <v>0.0691</v>
      </c>
      <c r="J8" s="0" t="n">
        <v>0.0608</v>
      </c>
      <c r="K8" s="0" t="n">
        <v>0.0568</v>
      </c>
      <c r="L8" s="0" t="n">
        <v>0.0556</v>
      </c>
      <c r="M8" s="0" t="n">
        <v>0.0556</v>
      </c>
      <c r="N8" s="0" t="n">
        <v>0.0556</v>
      </c>
      <c r="O8" s="0" t="n">
        <v>0.0556</v>
      </c>
      <c r="P8" s="0" t="n">
        <v>0.0556</v>
      </c>
      <c r="Q8" s="0" t="n">
        <v>0.0556</v>
      </c>
      <c r="R8" s="0" t="n">
        <v>0.0556</v>
      </c>
      <c r="S8" s="0" t="n">
        <v>0</v>
      </c>
    </row>
    <row r="9" customFormat="false" ht="12.75" hidden="false" customHeight="false" outlineLevel="0" collapsed="false">
      <c r="A9" s="45" t="n">
        <v>1000000</v>
      </c>
      <c r="B9" s="0" t="n">
        <v>0.4258</v>
      </c>
      <c r="C9" s="0" t="n">
        <v>0.2129</v>
      </c>
      <c r="D9" s="0" t="n">
        <v>0.1419</v>
      </c>
      <c r="E9" s="0" t="n">
        <v>0.1065</v>
      </c>
      <c r="F9" s="0" t="n">
        <v>0.0876</v>
      </c>
      <c r="G9" s="0" t="n">
        <v>0.074</v>
      </c>
      <c r="H9" s="0" t="n">
        <v>0.0625</v>
      </c>
      <c r="I9" s="0" t="n">
        <v>0.0528</v>
      </c>
      <c r="J9" s="0" t="n">
        <v>0.0499</v>
      </c>
      <c r="K9" s="0" t="n">
        <v>0.0499</v>
      </c>
      <c r="L9" s="0" t="n">
        <v>0.0499</v>
      </c>
      <c r="M9" s="0" t="n">
        <v>0.0499</v>
      </c>
      <c r="N9" s="0" t="n">
        <v>0.0499</v>
      </c>
      <c r="O9" s="0" t="n">
        <v>0.0499</v>
      </c>
      <c r="P9" s="0" t="n">
        <v>0.0499</v>
      </c>
      <c r="Q9" s="0" t="n">
        <v>0.0499</v>
      </c>
      <c r="R9" s="0" t="n">
        <v>0.0499</v>
      </c>
      <c r="S9" s="0" t="n">
        <v>0</v>
      </c>
    </row>
    <row r="10" customFormat="false" ht="12.75" hidden="false" customHeight="false" outlineLevel="0" collapsed="false">
      <c r="A10" s="45" t="n">
        <v>3000000</v>
      </c>
      <c r="B10" s="0" t="n">
        <v>0.365</v>
      </c>
      <c r="C10" s="0" t="n">
        <v>0.1825</v>
      </c>
      <c r="D10" s="0" t="n">
        <v>0.1217</v>
      </c>
      <c r="E10" s="0" t="n">
        <v>0.0939</v>
      </c>
      <c r="F10" s="0" t="n">
        <v>0.0772</v>
      </c>
      <c r="G10" s="0" t="n">
        <v>0.0661</v>
      </c>
      <c r="H10" s="0" t="n">
        <v>0.0622</v>
      </c>
      <c r="I10" s="0" t="n">
        <v>0.0544</v>
      </c>
      <c r="J10" s="0" t="n">
        <v>0.0507</v>
      </c>
      <c r="K10" s="0" t="n">
        <v>0.0499</v>
      </c>
      <c r="L10" s="0" t="n">
        <v>0.0499</v>
      </c>
      <c r="M10" s="0" t="n">
        <v>0.0499</v>
      </c>
      <c r="N10" s="0" t="n">
        <v>0.0499</v>
      </c>
      <c r="O10" s="0" t="n">
        <v>0.0499</v>
      </c>
      <c r="P10" s="0" t="n">
        <v>0.0499</v>
      </c>
      <c r="Q10" s="0" t="n">
        <v>0.0499</v>
      </c>
      <c r="R10" s="0" t="n">
        <v>0.0499</v>
      </c>
      <c r="S10" s="0" t="n">
        <v>0</v>
      </c>
    </row>
    <row r="11" customFormat="false" ht="12.75" hidden="false" customHeight="false" outlineLevel="0" collapsed="false">
      <c r="A11" s="45" t="n">
        <v>6000000</v>
      </c>
      <c r="B11" s="0" t="n">
        <v>0.365</v>
      </c>
      <c r="C11" s="0" t="n">
        <v>0.1825</v>
      </c>
      <c r="D11" s="0" t="n">
        <v>0.1217</v>
      </c>
      <c r="E11" s="0" t="n">
        <v>0.0939</v>
      </c>
      <c r="F11" s="0" t="n">
        <v>0.0772</v>
      </c>
      <c r="G11" s="0" t="n">
        <v>0.0661</v>
      </c>
      <c r="H11" s="0" t="n">
        <v>0.0622</v>
      </c>
      <c r="I11" s="0" t="n">
        <v>0.0544</v>
      </c>
      <c r="J11" s="0" t="n">
        <v>0.0507</v>
      </c>
      <c r="K11" s="0" t="n">
        <v>0.0499</v>
      </c>
      <c r="L11" s="0" t="n">
        <v>0.0499</v>
      </c>
      <c r="M11" s="0" t="n">
        <v>0.0499</v>
      </c>
      <c r="N11" s="0" t="n">
        <v>0.0499</v>
      </c>
      <c r="O11" s="0" t="n">
        <v>0.0499</v>
      </c>
      <c r="P11" s="0" t="n">
        <v>0.0499</v>
      </c>
      <c r="Q11" s="0" t="n">
        <v>0.0499</v>
      </c>
      <c r="R11" s="0" t="n">
        <v>0.0499</v>
      </c>
      <c r="S11" s="0" t="n">
        <v>0</v>
      </c>
    </row>
    <row r="12" customFormat="false" ht="12.75" hidden="false" customHeight="false" outlineLevel="0" collapsed="false">
      <c r="A12" s="45" t="n">
        <v>8000000</v>
      </c>
      <c r="B12" s="0" t="n">
        <v>0.365</v>
      </c>
      <c r="C12" s="0" t="n">
        <v>0.1825</v>
      </c>
      <c r="D12" s="0" t="n">
        <v>0.1217</v>
      </c>
      <c r="E12" s="0" t="n">
        <v>0.0963</v>
      </c>
      <c r="F12" s="0" t="n">
        <v>0.0811</v>
      </c>
      <c r="G12" s="0" t="n">
        <v>0.071</v>
      </c>
      <c r="H12" s="0" t="n">
        <v>0.0652</v>
      </c>
      <c r="I12" s="0" t="n">
        <v>0.0608</v>
      </c>
      <c r="J12" s="0" t="n">
        <v>0.0575</v>
      </c>
      <c r="K12" s="0" t="n">
        <v>0.0527</v>
      </c>
      <c r="L12" s="0" t="n">
        <v>0.0507</v>
      </c>
      <c r="M12" s="0" t="n">
        <v>0.05</v>
      </c>
      <c r="N12" s="0" t="n">
        <v>0.0499</v>
      </c>
      <c r="O12" s="0" t="n">
        <v>0.0499</v>
      </c>
      <c r="P12" s="0" t="n">
        <v>0.0499</v>
      </c>
      <c r="Q12" s="0" t="n">
        <v>0.0499</v>
      </c>
      <c r="R12" s="0" t="n">
        <v>0.0499</v>
      </c>
      <c r="S12" s="0" t="n">
        <v>0</v>
      </c>
    </row>
    <row r="13" customFormat="false" ht="12.75" hidden="false" customHeight="false" outlineLevel="0" collapsed="false">
      <c r="A13" s="45" t="n">
        <v>10000000</v>
      </c>
      <c r="B13" s="0" t="n">
        <v>0.3824</v>
      </c>
      <c r="C13" s="0" t="n">
        <v>0.1912</v>
      </c>
      <c r="D13" s="0" t="n">
        <v>0.1275</v>
      </c>
      <c r="E13" s="0" t="n">
        <v>0.0999</v>
      </c>
      <c r="F13" s="0" t="n">
        <v>0.0834</v>
      </c>
      <c r="G13" s="0" t="n">
        <v>0.0724</v>
      </c>
      <c r="H13" s="0" t="n">
        <v>0.0664</v>
      </c>
      <c r="I13" s="0" t="n">
        <v>0.0619</v>
      </c>
      <c r="J13" s="0" t="n">
        <v>0.0584</v>
      </c>
      <c r="K13" s="0" t="n">
        <v>0.0538</v>
      </c>
      <c r="L13" s="0" t="n">
        <v>0.0507</v>
      </c>
      <c r="M13" s="0" t="n">
        <v>0.05</v>
      </c>
      <c r="N13" s="0" t="n">
        <v>0.0499</v>
      </c>
      <c r="O13" s="0" t="n">
        <v>0.0499</v>
      </c>
      <c r="P13" s="0" t="n">
        <v>0.0499</v>
      </c>
      <c r="Q13" s="0" t="n">
        <v>0.0499</v>
      </c>
      <c r="R13" s="0" t="n">
        <v>0.0499</v>
      </c>
      <c r="S13" s="0" t="n">
        <v>0</v>
      </c>
    </row>
    <row r="14" customFormat="false" ht="12.8" hidden="false" customHeight="false" outlineLevel="0" collapsed="false">
      <c r="A14" s="45"/>
    </row>
    <row r="15" customFormat="false" ht="12.8" hidden="false" customHeight="false" outlineLevel="0" collapsed="false">
      <c r="A15" s="45" t="n">
        <v>10000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45" t="n">
        <v>20000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45" t="n">
        <v>30000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45" t="n">
        <v>40000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45" t="n">
        <v>300000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45" t="n">
        <v>400000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45" t="n">
        <v>500000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45" t="n">
        <v>1000000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45" t="n">
        <v>3000000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45" t="n">
        <v>6000000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45" t="n">
        <v>8000000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45" t="n">
        <v>10000000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</row>
    <row r="28" customFormat="false" ht="12.75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</row>
    <row r="30" customFormat="false" ht="16.5" hidden="false" customHeight="false" outlineLevel="0" collapsed="false">
      <c r="A30" s="47" t="s">
        <v>13</v>
      </c>
      <c r="B30" s="0" t="n">
        <f aca="false">INDEX(A1:R13,B49,B33)</f>
        <v>3</v>
      </c>
      <c r="C30" s="0" t="n">
        <f aca="false">IF(B30&lt;0,B30*-1,B30*B35*B31/365)</f>
        <v>0.00821917808219178</v>
      </c>
      <c r="D30" s="49" t="n">
        <f aca="false">IF(C30&lt;INDEX(A28:R28,1,B33),INDEX(A28:R28,1,B33),C30)</f>
        <v>0.00821917808219178</v>
      </c>
      <c r="E30" s="49" t="n">
        <f aca="false">IF(D30&lt;INDEX(S:S,B49,1),INDEX(S:S,B49,1),D30)</f>
        <v>0.00821917808219178</v>
      </c>
      <c r="F30" s="0" t="n">
        <f aca="false">IFERROR(IF(Калькулятор!$F$17="Нет",E30,E30*0),0)</f>
        <v>0.00821917808219178</v>
      </c>
    </row>
    <row r="31" customFormat="false" ht="12.75" hidden="false" customHeight="false" outlineLevel="0" collapsed="false">
      <c r="A31" s="50" t="s">
        <v>20</v>
      </c>
      <c r="B31" s="51" t="n">
        <f aca="false">Калькулятор!$F$12</f>
        <v>1</v>
      </c>
      <c r="E31" s="49"/>
    </row>
    <row r="32" customFormat="false" ht="12.75" hidden="false" customHeight="false" outlineLevel="0" collapsed="false">
      <c r="A32" s="51" t="s">
        <v>15</v>
      </c>
      <c r="B32" s="51" t="n">
        <f aca="false">IF(AND($B$31&gt;=0,$B$31&lt;=B1),1,0)</f>
        <v>1</v>
      </c>
      <c r="C32" s="51" t="n">
        <f aca="false">IF(AND($B$31&gt;B1,$B$31&lt;=C1),1,0)</f>
        <v>0</v>
      </c>
      <c r="D32" s="51" t="n">
        <f aca="false">IF(AND($B$31&gt;C1,$B$31&lt;=D1),1,0)</f>
        <v>0</v>
      </c>
      <c r="E32" s="51" t="n">
        <f aca="false">IF(AND($B$31&gt;D1,$B$31&lt;=E1),1,0)</f>
        <v>0</v>
      </c>
      <c r="F32" s="51" t="n">
        <f aca="false">IF(AND($B$31&gt;E1,$B$31&lt;=F1),1,0)</f>
        <v>0</v>
      </c>
      <c r="G32" s="51" t="n">
        <f aca="false">IF(AND($B$31&gt;F1,$B$31&lt;=G1),1,0)</f>
        <v>0</v>
      </c>
      <c r="H32" s="51" t="n">
        <f aca="false">IF(AND($B$31&gt;G1,$B$31&lt;=H1),1,0)</f>
        <v>0</v>
      </c>
      <c r="I32" s="51" t="n">
        <f aca="false">IF(AND($B$31&gt;H1,$B$31&lt;=I1),1,0)</f>
        <v>0</v>
      </c>
      <c r="J32" s="51" t="n">
        <f aca="false">IF(AND($B$31&gt;I1,$B$31&lt;=J1),1,0)</f>
        <v>0</v>
      </c>
      <c r="K32" s="51" t="n">
        <f aca="false">IF(AND($B$31&gt;J1,$B$31&lt;=K1),1,0)</f>
        <v>0</v>
      </c>
      <c r="L32" s="51" t="n">
        <f aca="false">IF(AND($B$31&gt;K1,$B$31&lt;=L1),1,0)</f>
        <v>0</v>
      </c>
      <c r="M32" s="51" t="n">
        <f aca="false">IF(AND($B$31&gt;L1,$B$31&lt;=M1),1,0)</f>
        <v>0</v>
      </c>
      <c r="N32" s="51" t="n">
        <f aca="false">IF(AND($B$31&gt;M1,$B$31&lt;=N1),1,0)</f>
        <v>0</v>
      </c>
      <c r="O32" s="51" t="n">
        <f aca="false">IF(AND($B$31&gt;N1,$B$31&lt;=O1),1,0)</f>
        <v>0</v>
      </c>
      <c r="P32" s="51" t="n">
        <f aca="false">IF(AND($B$31&gt;O1,$B$31&lt;=P1),1,0)</f>
        <v>0</v>
      </c>
      <c r="Q32" s="51" t="n">
        <f aca="false">IF(AND($B$31&gt;P1,$B$31&lt;=Q1),1,0)</f>
        <v>0</v>
      </c>
      <c r="R32" s="51" t="n">
        <f aca="false">IF(AND($B$31&gt;Q1,$B$31&lt;=R1),1,0)</f>
        <v>0</v>
      </c>
    </row>
    <row r="33" customFormat="false" ht="12.75" hidden="false" customHeight="false" outlineLevel="0" collapsed="false">
      <c r="A33" s="0" t="s">
        <v>16</v>
      </c>
      <c r="B33" s="51" t="n">
        <f aca="false">MATCH(1,32:32,0)</f>
        <v>2</v>
      </c>
    </row>
    <row r="34" customFormat="false" ht="12.75" hidden="false" customHeight="false" outlineLevel="0" collapsed="false">
      <c r="A34" s="51"/>
    </row>
    <row r="35" customFormat="false" ht="12.75" hidden="false" customHeight="false" outlineLevel="0" collapsed="false">
      <c r="B35" s="45" t="n">
        <f aca="false">Калькулятор!$F$9</f>
        <v>1</v>
      </c>
      <c r="C35" s="45"/>
    </row>
    <row r="36" customFormat="false" ht="12.75" hidden="false" customHeight="false" outlineLevel="0" collapsed="false">
      <c r="B36" s="51" t="s">
        <v>17</v>
      </c>
    </row>
    <row r="37" customFormat="false" ht="12.75" hidden="false" customHeight="false" outlineLevel="0" collapsed="false">
      <c r="A37" s="45"/>
      <c r="B37" s="51" t="n">
        <f aca="false">IF(AND($B$35&gt;0,$B$35&lt;=A2),1,0)</f>
        <v>1</v>
      </c>
    </row>
    <row r="38" customFormat="false" ht="12.75" hidden="false" customHeight="false" outlineLevel="0" collapsed="false">
      <c r="A38" s="45"/>
      <c r="B38" s="51" t="n">
        <f aca="false">IF(AND($B$35&gt;A2,$B$35&lt;=A3),1,0)</f>
        <v>0</v>
      </c>
    </row>
    <row r="39" customFormat="false" ht="12.75" hidden="false" customHeight="false" outlineLevel="0" collapsed="false">
      <c r="A39" s="45"/>
      <c r="B39" s="51" t="n">
        <f aca="false">IF(AND($B$35&gt;A3,$B$35&lt;=A4),1,0)</f>
        <v>0</v>
      </c>
    </row>
    <row r="40" customFormat="false" ht="12.75" hidden="false" customHeight="false" outlineLevel="0" collapsed="false">
      <c r="A40" s="45"/>
      <c r="B40" s="51" t="n">
        <f aca="false">IF(AND($B$35&gt;A4,$B$35&lt;=A5),1,0)</f>
        <v>0</v>
      </c>
    </row>
    <row r="41" customFormat="false" ht="12.75" hidden="false" customHeight="false" outlineLevel="0" collapsed="false">
      <c r="A41" s="45"/>
      <c r="B41" s="51" t="n">
        <f aca="false">IF(AND($B$35&gt;A5,$B$35&lt;=A6),1,0)</f>
        <v>0</v>
      </c>
    </row>
    <row r="42" customFormat="false" ht="12.75" hidden="false" customHeight="false" outlineLevel="0" collapsed="false">
      <c r="A42" s="45"/>
      <c r="B42" s="51" t="n">
        <f aca="false">IF(AND($B$35&gt;A6,$B$35&lt;=A7),1,0)</f>
        <v>0</v>
      </c>
    </row>
    <row r="43" customFormat="false" ht="12.75" hidden="false" customHeight="false" outlineLevel="0" collapsed="false">
      <c r="A43" s="45"/>
      <c r="B43" s="51" t="n">
        <f aca="false">IF(AND($B$35&gt;A7,$B$35&lt;=A8),1,0)</f>
        <v>0</v>
      </c>
    </row>
    <row r="44" customFormat="false" ht="12.75" hidden="false" customHeight="false" outlineLevel="0" collapsed="false">
      <c r="A44" s="45"/>
      <c r="B44" s="51" t="n">
        <f aca="false">IF(AND($B$35&gt;A8,$B$35&lt;=A9),1,0)</f>
        <v>0</v>
      </c>
    </row>
    <row r="45" customFormat="false" ht="12.75" hidden="false" customHeight="false" outlineLevel="0" collapsed="false">
      <c r="A45" s="45"/>
      <c r="B45" s="51" t="n">
        <f aca="false">IF(AND($B$35&gt;A9,$B$35&lt;=A10),1,0)</f>
        <v>0</v>
      </c>
    </row>
    <row r="46" customFormat="false" ht="12.75" hidden="false" customHeight="false" outlineLevel="0" collapsed="false">
      <c r="A46" s="45"/>
      <c r="B46" s="51" t="n">
        <f aca="false">IF(AND($B$35&gt;A10,$B$35&lt;=A11),1,0)</f>
        <v>0</v>
      </c>
    </row>
    <row r="47" customFormat="false" ht="12.75" hidden="false" customHeight="false" outlineLevel="0" collapsed="false">
      <c r="A47" s="45"/>
      <c r="B47" s="51" t="n">
        <f aca="false">IF(AND($B$35&gt;A11,$B$35&lt;=A12),1,0)</f>
        <v>0</v>
      </c>
    </row>
    <row r="48" customFormat="false" ht="12.75" hidden="false" customHeight="false" outlineLevel="0" collapsed="false">
      <c r="A48" s="45"/>
      <c r="B48" s="51" t="n">
        <f aca="false">IF(AND($B$35&gt;A12,$B$35&lt;=A13),1,0)</f>
        <v>0</v>
      </c>
    </row>
    <row r="49" customFormat="false" ht="12.75" hidden="false" customHeight="false" outlineLevel="0" collapsed="false">
      <c r="A49" s="0" t="s">
        <v>18</v>
      </c>
      <c r="B49" s="0" t="n">
        <f aca="false">MATCH(1,B36:B48,0)</f>
        <v>2</v>
      </c>
    </row>
    <row r="51" customFormat="false" ht="19.5" hidden="false" customHeight="false" outlineLevel="0" collapsed="false">
      <c r="A51" s="0" t="s">
        <v>19</v>
      </c>
      <c r="B51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0" width="15.3877551020408"/>
    <col collapsed="false" hidden="false" max="2" min="2" style="0" width="13.2295918367347"/>
    <col collapsed="false" hidden="false" max="6" min="3" style="0" width="10.1224489795918"/>
  </cols>
  <sheetData>
    <row r="1" customFormat="false" ht="30.75" hidden="false" customHeight="true" outlineLevel="0" collapsed="false">
      <c r="A1" s="43" t="str">
        <f aca="false">IF(F10&gt;0,CONCATENATE("Интерпром Банк: ",TEXT(F10,"# ###")," руб.",""&amp;CHAR(10)&amp;""),"")</f>
        <v/>
      </c>
      <c r="B1" s="0" t="n">
        <v>1125</v>
      </c>
      <c r="C1" s="0" t="n">
        <v>0</v>
      </c>
    </row>
    <row r="2" customFormat="false" ht="12.75" hidden="false" customHeight="false" outlineLevel="0" collapsed="false">
      <c r="A2" s="45" t="n">
        <v>2000000</v>
      </c>
      <c r="B2" s="0" t="n">
        <v>0</v>
      </c>
      <c r="C2" s="0" t="n">
        <v>0</v>
      </c>
    </row>
    <row r="3" customFormat="false" ht="12.75" hidden="false" customHeight="false" outlineLevel="0" collapsed="false">
      <c r="A3" s="45" t="n">
        <v>25000000</v>
      </c>
      <c r="B3" s="0" t="n">
        <v>0.045</v>
      </c>
      <c r="C3" s="0" t="n">
        <v>10000</v>
      </c>
    </row>
    <row r="4" customFormat="false" ht="12.8" hidden="false" customHeight="false" outlineLevel="0" collapsed="false">
      <c r="A4" s="45"/>
    </row>
    <row r="5" customFormat="false" ht="12.8" hidden="false" customHeight="false" outlineLevel="0" collapsed="false">
      <c r="A5" s="45" t="n">
        <v>2000000</v>
      </c>
      <c r="B5" s="0" t="n">
        <v>10000</v>
      </c>
    </row>
    <row r="6" customFormat="false" ht="12.8" hidden="false" customHeight="false" outlineLevel="0" collapsed="false">
      <c r="A6" s="45" t="n">
        <v>25000000</v>
      </c>
      <c r="B6" s="0" t="n">
        <v>10000</v>
      </c>
    </row>
    <row r="8" customFormat="false" ht="12.75" hidden="false" customHeight="false" outlineLevel="0" collapsed="false">
      <c r="A8" s="0" t="n">
        <v>0</v>
      </c>
      <c r="B8" s="0" t="n">
        <v>10000</v>
      </c>
    </row>
    <row r="10" customFormat="false" ht="16.5" hidden="false" customHeight="false" outlineLevel="0" collapsed="false">
      <c r="A10" s="47" t="s">
        <v>13</v>
      </c>
      <c r="B10" s="0" t="n">
        <f aca="false">INDEX(A1:B3,B19,B13)</f>
        <v>0</v>
      </c>
      <c r="C10" s="0" t="n">
        <f aca="false">IF(B10&lt;0,B10*-1,B10*B15*B11/365)</f>
        <v>0</v>
      </c>
      <c r="D10" s="0" t="n">
        <f aca="false">IF(AND(C10&lt;&gt;0,C10&lt;INDEX(A8:B8,1,B13)),INDEX(A8:B8,1,B13),C10)</f>
        <v>0</v>
      </c>
      <c r="E10" s="0" t="n">
        <f aca="false">IF(AND(D10&lt;&gt;0,D10&lt;INDEX(G:G,B19,1)),INDEX(G:G,B19,1),D10)</f>
        <v>0</v>
      </c>
      <c r="F10" s="0" t="n">
        <f aca="false">IFERROR(IF(Калькулятор!$F$17="Нет",E10,E10*0),0)</f>
        <v>0</v>
      </c>
    </row>
    <row r="11" customFormat="false" ht="12.75" hidden="false" customHeight="false" outlineLevel="0" collapsed="false">
      <c r="A11" s="50" t="s">
        <v>14</v>
      </c>
      <c r="B11" s="51" t="n">
        <f aca="false">Калькулятор!$F$12</f>
        <v>1</v>
      </c>
    </row>
    <row r="12" customFormat="false" ht="12.75" hidden="false" customHeight="false" outlineLevel="0" collapsed="false">
      <c r="A12" s="51" t="s">
        <v>15</v>
      </c>
      <c r="B12" s="51" t="n">
        <f aca="false">IF(AND($B$11&gt;=0,$B$11&lt;=B1),1,0)</f>
        <v>1</v>
      </c>
      <c r="C12" s="51"/>
      <c r="D12" s="51"/>
      <c r="E12" s="51"/>
      <c r="F12" s="51"/>
    </row>
    <row r="13" customFormat="false" ht="12.75" hidden="false" customHeight="false" outlineLevel="0" collapsed="false">
      <c r="A13" s="0" t="s">
        <v>16</v>
      </c>
      <c r="B13" s="51" t="n">
        <f aca="false">MATCH(1,12:12,0)</f>
        <v>2</v>
      </c>
    </row>
    <row r="14" customFormat="false" ht="12.75" hidden="false" customHeight="false" outlineLevel="0" collapsed="false">
      <c r="A14" s="51"/>
    </row>
    <row r="15" customFormat="false" ht="12.75" hidden="false" customHeight="false" outlineLevel="0" collapsed="false">
      <c r="B15" s="45" t="n">
        <f aca="false">Калькулятор!$F$9</f>
        <v>1</v>
      </c>
      <c r="C15" s="45"/>
    </row>
    <row r="16" customFormat="false" ht="12.75" hidden="false" customHeight="false" outlineLevel="0" collapsed="false">
      <c r="B16" s="51" t="s">
        <v>17</v>
      </c>
    </row>
    <row r="17" customFormat="false" ht="12.75" hidden="false" customHeight="false" outlineLevel="0" collapsed="false">
      <c r="A17" s="45"/>
      <c r="B17" s="51" t="n">
        <f aca="false">IF(AND($B$15&gt;0,$B$15&lt;=A2),1,0)</f>
        <v>1</v>
      </c>
    </row>
    <row r="18" customFormat="false" ht="12.75" hidden="false" customHeight="false" outlineLevel="0" collapsed="false">
      <c r="A18" s="45"/>
      <c r="B18" s="51" t="n">
        <f aca="false">IF(AND($B$15&gt;A2,$B$15&lt;=A3),1,0)</f>
        <v>0</v>
      </c>
    </row>
    <row r="19" customFormat="false" ht="12.75" hidden="false" customHeight="false" outlineLevel="0" collapsed="false">
      <c r="A19" s="0" t="s">
        <v>18</v>
      </c>
      <c r="B19" s="0" t="n">
        <f aca="false">MATCH(1,B16:B18,0)</f>
        <v>2</v>
      </c>
    </row>
    <row r="21" customFormat="false" ht="12.75" hidden="false" customHeight="false" outlineLevel="0" collapsed="false">
      <c r="A21" s="0" t="s">
        <v>19</v>
      </c>
      <c r="B21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75"/>
  <cols>
    <col collapsed="false" hidden="false" max="1" min="1" style="0" width="12.8265306122449"/>
    <col collapsed="false" hidden="false" max="2" min="2" style="0" width="9.58673469387755"/>
    <col collapsed="false" hidden="false" max="3" min="3" style="0" width="10.2602040816327"/>
    <col collapsed="false" hidden="false" max="4" min="4" style="0" width="10.3928571428571"/>
    <col collapsed="false" hidden="false" max="5" min="5" style="0" width="12.8265306122449"/>
    <col collapsed="false" hidden="false" max="6" min="6" style="0" width="10.530612244898"/>
  </cols>
  <sheetData>
    <row r="1" customFormat="false" ht="30.75" hidden="false" customHeight="true" outlineLevel="0" collapsed="false">
      <c r="A1" s="43" t="str">
        <f aca="false">IF(E29&gt;0,CONCATENATE("Банк Солид (кат. А): ",TEXT(E29,"# ###")," руб.",""&amp;CHAR(10)&amp;""),"")</f>
        <v>Банк Солид (кат. А): 2 990 руб.
</v>
      </c>
      <c r="B1" s="0" t="n">
        <v>31</v>
      </c>
      <c r="C1" s="0" t="n">
        <v>62</v>
      </c>
      <c r="D1" s="0" t="n">
        <v>93</v>
      </c>
      <c r="E1" s="0" t="n">
        <v>124</v>
      </c>
      <c r="F1" s="0" t="n">
        <v>155</v>
      </c>
      <c r="G1" s="0" t="n">
        <v>185</v>
      </c>
      <c r="H1" s="0" t="n">
        <v>215</v>
      </c>
      <c r="I1" s="0" t="n">
        <v>245</v>
      </c>
      <c r="J1" s="0" t="n">
        <v>275</v>
      </c>
      <c r="K1" s="0" t="n">
        <v>305</v>
      </c>
      <c r="L1" s="0" t="n">
        <v>335</v>
      </c>
      <c r="M1" s="0" t="n">
        <v>396</v>
      </c>
      <c r="N1" s="0" t="n">
        <v>456</v>
      </c>
      <c r="O1" s="0" t="n">
        <v>548</v>
      </c>
      <c r="P1" s="0" t="n">
        <v>764</v>
      </c>
      <c r="Q1" s="0" t="n">
        <v>981</v>
      </c>
      <c r="R1" s="0" t="n">
        <v>1127</v>
      </c>
    </row>
    <row r="2" customFormat="false" ht="12.8" hidden="false" customHeight="false" outlineLevel="0" collapsed="false">
      <c r="A2" s="45" t="n">
        <v>50000</v>
      </c>
      <c r="B2" s="0" t="n">
        <v>0.0132</v>
      </c>
      <c r="C2" s="0" t="n">
        <v>0.0132</v>
      </c>
      <c r="D2" s="0" t="n">
        <v>0.0132</v>
      </c>
      <c r="E2" s="0" t="n">
        <v>0.019475</v>
      </c>
      <c r="F2" s="0" t="n">
        <v>0.02299</v>
      </c>
      <c r="G2" s="0" t="n">
        <v>0.026505</v>
      </c>
      <c r="H2" s="0" t="n">
        <v>0.028215</v>
      </c>
      <c r="I2" s="0" t="n">
        <v>0.029925</v>
      </c>
      <c r="J2" s="0" t="n">
        <v>0.03154</v>
      </c>
      <c r="K2" s="0" t="n">
        <v>0.03325</v>
      </c>
      <c r="L2" s="0" t="n">
        <v>0.034865</v>
      </c>
      <c r="M2" s="0" t="n">
        <v>0.0355</v>
      </c>
      <c r="N2" s="0" t="n">
        <v>0.038</v>
      </c>
      <c r="O2" s="0" t="n">
        <v>0.0399</v>
      </c>
      <c r="P2" s="0" t="n">
        <v>0.057</v>
      </c>
      <c r="Q2" s="0" t="n">
        <v>0.08</v>
      </c>
      <c r="R2" s="0" t="n">
        <v>0.092</v>
      </c>
    </row>
    <row r="3" customFormat="false" ht="12.8" hidden="false" customHeight="false" outlineLevel="0" collapsed="false">
      <c r="A3" s="45" t="n">
        <v>100000</v>
      </c>
      <c r="B3" s="0" t="n">
        <v>0.0132</v>
      </c>
      <c r="C3" s="0" t="n">
        <v>0.0132</v>
      </c>
      <c r="D3" s="0" t="n">
        <v>0.0132</v>
      </c>
      <c r="E3" s="0" t="n">
        <v>0.019475</v>
      </c>
      <c r="F3" s="0" t="n">
        <v>0.02299</v>
      </c>
      <c r="G3" s="0" t="n">
        <v>0.026505</v>
      </c>
      <c r="H3" s="0" t="n">
        <v>0.028215</v>
      </c>
      <c r="I3" s="0" t="n">
        <v>0.029925</v>
      </c>
      <c r="J3" s="0" t="n">
        <v>0.03154</v>
      </c>
      <c r="K3" s="0" t="n">
        <v>0.03325</v>
      </c>
      <c r="L3" s="0" t="n">
        <v>0.034865</v>
      </c>
      <c r="M3" s="0" t="n">
        <v>0.0355</v>
      </c>
      <c r="N3" s="0" t="n">
        <v>0.038</v>
      </c>
      <c r="O3" s="0" t="n">
        <v>0.0399</v>
      </c>
      <c r="P3" s="0" t="n">
        <v>0.057</v>
      </c>
      <c r="Q3" s="0" t="n">
        <v>0.08</v>
      </c>
      <c r="R3" s="0" t="n">
        <v>0.092</v>
      </c>
    </row>
    <row r="4" customFormat="false" ht="12.8" hidden="false" customHeight="false" outlineLevel="0" collapsed="false">
      <c r="A4" s="45" t="n">
        <v>500000</v>
      </c>
      <c r="B4" s="0" t="n">
        <v>0.0132</v>
      </c>
      <c r="C4" s="0" t="n">
        <v>0.0132</v>
      </c>
      <c r="D4" s="0" t="n">
        <v>0.0132</v>
      </c>
      <c r="E4" s="0" t="n">
        <v>0.019475</v>
      </c>
      <c r="F4" s="0" t="n">
        <v>0.02299</v>
      </c>
      <c r="G4" s="0" t="n">
        <v>0.026505</v>
      </c>
      <c r="H4" s="0" t="n">
        <v>0.028215</v>
      </c>
      <c r="I4" s="0" t="n">
        <v>0.029925</v>
      </c>
      <c r="J4" s="0" t="n">
        <v>0.03154</v>
      </c>
      <c r="K4" s="0" t="n">
        <v>0.03325</v>
      </c>
      <c r="L4" s="0" t="n">
        <v>0.034865</v>
      </c>
      <c r="M4" s="0" t="n">
        <v>0.0355</v>
      </c>
      <c r="N4" s="0" t="n">
        <v>0.038</v>
      </c>
      <c r="O4" s="0" t="n">
        <v>0.0399</v>
      </c>
      <c r="P4" s="0" t="n">
        <v>0.057</v>
      </c>
      <c r="Q4" s="0" t="n">
        <v>0.08</v>
      </c>
      <c r="R4" s="0" t="n">
        <v>0.092</v>
      </c>
    </row>
    <row r="5" customFormat="false" ht="12.8" hidden="false" customHeight="false" outlineLevel="0" collapsed="false">
      <c r="A5" s="45" t="n">
        <v>1000000</v>
      </c>
      <c r="B5" s="0" t="n">
        <v>0.014448</v>
      </c>
      <c r="C5" s="0" t="n">
        <v>0.014448</v>
      </c>
      <c r="D5" s="0" t="n">
        <v>0.014448</v>
      </c>
      <c r="E5" s="0" t="n">
        <v>0.021432</v>
      </c>
      <c r="F5" s="0" t="n">
        <v>0.023256</v>
      </c>
      <c r="G5" s="0" t="n">
        <v>0.02736</v>
      </c>
      <c r="H5" s="0" t="n">
        <v>0.02964</v>
      </c>
      <c r="I5" s="0" t="n">
        <v>0.031464</v>
      </c>
      <c r="J5" s="0" t="n">
        <v>0.033744</v>
      </c>
      <c r="K5" s="0" t="n">
        <v>0.036024</v>
      </c>
      <c r="L5" s="0" t="n">
        <v>0.036936</v>
      </c>
      <c r="M5" s="0" t="n">
        <v>0.0385</v>
      </c>
      <c r="N5" s="0" t="n">
        <v>0.05472</v>
      </c>
      <c r="O5" s="0" t="n">
        <v>0.06156</v>
      </c>
      <c r="P5" s="0" t="n">
        <v>0.0665</v>
      </c>
      <c r="Q5" s="0" t="n">
        <v>0.094</v>
      </c>
      <c r="R5" s="0" t="n">
        <v>0.108</v>
      </c>
    </row>
    <row r="6" customFormat="false" ht="12.8" hidden="false" customHeight="false" outlineLevel="0" collapsed="false">
      <c r="A6" s="45" t="n">
        <v>2000000</v>
      </c>
      <c r="B6" s="0" t="n">
        <v>0.014448</v>
      </c>
      <c r="C6" s="0" t="n">
        <v>0.014448</v>
      </c>
      <c r="D6" s="0" t="n">
        <v>0.014448</v>
      </c>
      <c r="E6" s="0" t="n">
        <v>0.021432</v>
      </c>
      <c r="F6" s="0" t="n">
        <v>0.023256</v>
      </c>
      <c r="G6" s="0" t="n">
        <v>0.02736</v>
      </c>
      <c r="H6" s="0" t="n">
        <v>0.02964</v>
      </c>
      <c r="I6" s="0" t="n">
        <v>0.031464</v>
      </c>
      <c r="J6" s="0" t="n">
        <v>0.033744</v>
      </c>
      <c r="K6" s="0" t="n">
        <v>0.036024</v>
      </c>
      <c r="L6" s="0" t="n">
        <v>0.036936</v>
      </c>
      <c r="M6" s="0" t="n">
        <v>0.0385</v>
      </c>
      <c r="N6" s="0" t="n">
        <v>0.05472</v>
      </c>
      <c r="O6" s="0" t="n">
        <v>0.06156</v>
      </c>
      <c r="P6" s="0" t="n">
        <v>0.0665</v>
      </c>
      <c r="Q6" s="0" t="n">
        <v>0.094</v>
      </c>
      <c r="R6" s="0" t="n">
        <v>0.108</v>
      </c>
    </row>
    <row r="7" customFormat="false" ht="12.8" hidden="false" customHeight="false" outlineLevel="0" collapsed="false">
      <c r="A7" s="45" t="n">
        <v>3000000</v>
      </c>
      <c r="B7" s="0" t="n">
        <v>0.014448</v>
      </c>
      <c r="C7" s="0" t="n">
        <v>0.014448</v>
      </c>
      <c r="D7" s="0" t="n">
        <v>0.014448</v>
      </c>
      <c r="E7" s="0" t="n">
        <v>0.021432</v>
      </c>
      <c r="F7" s="0" t="n">
        <v>0.023256</v>
      </c>
      <c r="G7" s="0" t="n">
        <v>0.02736</v>
      </c>
      <c r="H7" s="0" t="n">
        <v>0.02964</v>
      </c>
      <c r="I7" s="0" t="n">
        <v>0.031464</v>
      </c>
      <c r="J7" s="0" t="n">
        <v>0.033744</v>
      </c>
      <c r="K7" s="0" t="n">
        <v>0.036024</v>
      </c>
      <c r="L7" s="0" t="n">
        <v>0.036936</v>
      </c>
      <c r="M7" s="0" t="n">
        <v>0.0385</v>
      </c>
      <c r="N7" s="0" t="n">
        <v>0.05472</v>
      </c>
      <c r="O7" s="0" t="n">
        <v>0.06156</v>
      </c>
      <c r="P7" s="0" t="n">
        <v>0.0665</v>
      </c>
      <c r="Q7" s="0" t="n">
        <v>0.094</v>
      </c>
      <c r="R7" s="0" t="n">
        <v>0.108</v>
      </c>
    </row>
    <row r="8" customFormat="false" ht="12.8" hidden="false" customHeight="false" outlineLevel="0" collapsed="false">
      <c r="A8" s="45" t="n">
        <v>5000000</v>
      </c>
      <c r="B8" s="0" t="n">
        <v>0.01505</v>
      </c>
      <c r="C8" s="0" t="n">
        <v>0.01505</v>
      </c>
      <c r="D8" s="0" t="n">
        <v>0.01505</v>
      </c>
      <c r="E8" s="0" t="n">
        <v>0.022325</v>
      </c>
      <c r="F8" s="0" t="n">
        <v>0.024225</v>
      </c>
      <c r="G8" s="0" t="n">
        <v>0.0285</v>
      </c>
      <c r="H8" s="0" t="n">
        <v>0.030875</v>
      </c>
      <c r="I8" s="0" t="n">
        <v>0.032775</v>
      </c>
      <c r="J8" s="0" t="n">
        <v>0.03515</v>
      </c>
      <c r="K8" s="0" t="n">
        <v>0.037525</v>
      </c>
      <c r="L8" s="0" t="n">
        <v>0.038475</v>
      </c>
      <c r="M8" s="0" t="n">
        <v>0.0395</v>
      </c>
      <c r="N8" s="0" t="n">
        <v>0.057</v>
      </c>
      <c r="O8" s="0" t="n">
        <v>0.064125</v>
      </c>
      <c r="P8" s="0" t="n">
        <v>0.0665</v>
      </c>
      <c r="Q8" s="0" t="n">
        <v>0.094</v>
      </c>
      <c r="R8" s="0" t="n">
        <v>0.108</v>
      </c>
    </row>
    <row r="9" customFormat="false" ht="12.8" hidden="false" customHeight="false" outlineLevel="0" collapsed="false">
      <c r="A9" s="45" t="n">
        <v>7500000</v>
      </c>
      <c r="B9" s="0" t="n">
        <v>0.01505</v>
      </c>
      <c r="C9" s="0" t="n">
        <v>0.01505</v>
      </c>
      <c r="D9" s="0" t="n">
        <v>0.01505</v>
      </c>
      <c r="E9" s="0" t="n">
        <v>0.022325</v>
      </c>
      <c r="F9" s="0" t="n">
        <v>0.024225</v>
      </c>
      <c r="G9" s="0" t="n">
        <v>0.0285</v>
      </c>
      <c r="H9" s="0" t="n">
        <v>0.030875</v>
      </c>
      <c r="I9" s="0" t="n">
        <v>0.032775</v>
      </c>
      <c r="J9" s="0" t="n">
        <v>0.03515</v>
      </c>
      <c r="K9" s="0" t="n">
        <v>0.037525</v>
      </c>
      <c r="L9" s="0" t="n">
        <v>0.038475</v>
      </c>
      <c r="M9" s="0" t="n">
        <v>0.0395</v>
      </c>
      <c r="N9" s="0" t="n">
        <v>0.057</v>
      </c>
      <c r="O9" s="0" t="n">
        <v>0.064125</v>
      </c>
      <c r="P9" s="0" t="n">
        <v>0.0665</v>
      </c>
      <c r="Q9" s="0" t="n">
        <v>0.094</v>
      </c>
      <c r="R9" s="0" t="n">
        <v>0.108</v>
      </c>
    </row>
    <row r="10" customFormat="false" ht="12.8" hidden="false" customHeight="false" outlineLevel="0" collapsed="false">
      <c r="A10" s="45" t="n">
        <v>9000000</v>
      </c>
      <c r="B10" s="0" t="n">
        <v>0.0147</v>
      </c>
      <c r="C10" s="0" t="n">
        <v>0.0147</v>
      </c>
      <c r="D10" s="0" t="n">
        <v>0.0147</v>
      </c>
      <c r="E10" s="0" t="n">
        <v>0.022325</v>
      </c>
      <c r="F10" s="0" t="n">
        <v>0.024225</v>
      </c>
      <c r="G10" s="0" t="n">
        <v>0.0285</v>
      </c>
      <c r="H10" s="0" t="n">
        <v>0.030875</v>
      </c>
      <c r="I10" s="0" t="n">
        <v>0.032775</v>
      </c>
      <c r="J10" s="0" t="n">
        <v>0.03515</v>
      </c>
      <c r="K10" s="0" t="n">
        <v>0.037525</v>
      </c>
      <c r="L10" s="0" t="n">
        <v>0.038475</v>
      </c>
      <c r="M10" s="0" t="n">
        <v>0.0395</v>
      </c>
      <c r="N10" s="0" t="n">
        <v>0.057</v>
      </c>
      <c r="O10" s="0" t="n">
        <v>0.064125</v>
      </c>
      <c r="P10" s="0" t="n">
        <v>0.0665</v>
      </c>
      <c r="Q10" s="0" t="n">
        <v>0.094</v>
      </c>
      <c r="R10" s="0" t="n">
        <v>0.108</v>
      </c>
    </row>
    <row r="11" customFormat="false" ht="12.8" hidden="false" customHeight="false" outlineLevel="0" collapsed="false">
      <c r="A11" s="45" t="n">
        <v>12000000</v>
      </c>
      <c r="B11" s="0" t="n">
        <v>0.014</v>
      </c>
      <c r="C11" s="0" t="n">
        <v>0.014</v>
      </c>
      <c r="D11" s="0" t="n">
        <v>0.014</v>
      </c>
      <c r="E11" s="0" t="n">
        <v>0.019475</v>
      </c>
      <c r="F11" s="0" t="n">
        <v>0.028975</v>
      </c>
      <c r="G11" s="0" t="n">
        <v>0.0285</v>
      </c>
      <c r="H11" s="0" t="n">
        <v>0.030875</v>
      </c>
      <c r="I11" s="0" t="n">
        <v>0.032775</v>
      </c>
      <c r="J11" s="0" t="n">
        <v>0.03515</v>
      </c>
      <c r="K11" s="0" t="n">
        <v>0.037905</v>
      </c>
      <c r="L11" s="0" t="n">
        <v>0.038475</v>
      </c>
      <c r="M11" s="0" t="n">
        <v>0.0395</v>
      </c>
      <c r="N11" s="0" t="n">
        <v>0.057</v>
      </c>
      <c r="O11" s="0" t="n">
        <v>0.064125</v>
      </c>
      <c r="P11" s="0" t="n">
        <v>0.0665</v>
      </c>
      <c r="Q11" s="0" t="n">
        <v>0.094</v>
      </c>
      <c r="R11" s="0" t="n">
        <v>0.108</v>
      </c>
    </row>
    <row r="12" customFormat="false" ht="12.8" hidden="false" customHeight="false" outlineLevel="0" collapsed="false">
      <c r="A12" s="45" t="n">
        <v>15000000</v>
      </c>
      <c r="B12" s="0" t="n">
        <v>0.01155</v>
      </c>
      <c r="C12" s="0" t="n">
        <v>0.01155</v>
      </c>
      <c r="D12" s="0" t="n">
        <v>0.01155</v>
      </c>
      <c r="E12" s="0" t="n">
        <v>0.019475</v>
      </c>
      <c r="F12" s="0" t="n">
        <v>0.028405</v>
      </c>
      <c r="G12" s="0" t="n">
        <v>0.026505</v>
      </c>
      <c r="H12" s="0" t="n">
        <v>0.028215</v>
      </c>
      <c r="I12" s="0" t="n">
        <v>0.029925</v>
      </c>
      <c r="J12" s="0" t="n">
        <v>0.03154</v>
      </c>
      <c r="K12" s="0" t="n">
        <v>0.03325</v>
      </c>
      <c r="L12" s="0" t="n">
        <v>0.034865</v>
      </c>
      <c r="M12" s="0" t="n">
        <v>0.0355</v>
      </c>
      <c r="N12" s="0" t="n">
        <v>0.0418</v>
      </c>
      <c r="O12" s="0" t="n">
        <v>0.04655</v>
      </c>
      <c r="P12" s="0" t="n">
        <v>0.0665</v>
      </c>
      <c r="Q12" s="0" t="n">
        <v>0.094</v>
      </c>
      <c r="R12" s="0" t="n">
        <v>0.108</v>
      </c>
    </row>
    <row r="13" customFormat="false" ht="12.8" hidden="false" customHeight="false" outlineLevel="0" collapsed="false">
      <c r="A13" s="45" t="n">
        <v>20000000</v>
      </c>
      <c r="B13" s="0" t="n">
        <v>0.014</v>
      </c>
      <c r="C13" s="0" t="n">
        <v>0.014</v>
      </c>
      <c r="D13" s="0" t="n">
        <v>0.014</v>
      </c>
      <c r="E13" s="0" t="n">
        <v>0.0209</v>
      </c>
      <c r="F13" s="0" t="n">
        <v>0.0285</v>
      </c>
      <c r="G13" s="0" t="n">
        <v>0.0285</v>
      </c>
      <c r="H13" s="0" t="n">
        <v>0.0285</v>
      </c>
      <c r="I13" s="0" t="n">
        <v>0.03135</v>
      </c>
      <c r="J13" s="0" t="n">
        <v>0.03325</v>
      </c>
      <c r="K13" s="0" t="n">
        <v>0.0342</v>
      </c>
      <c r="L13" s="0" t="n">
        <v>0.03515</v>
      </c>
      <c r="M13" s="0" t="n">
        <v>0.0362</v>
      </c>
      <c r="N13" s="0" t="n">
        <v>0.0475</v>
      </c>
      <c r="O13" s="0" t="n">
        <v>0.057</v>
      </c>
      <c r="P13" s="0" t="n">
        <v>0.0665</v>
      </c>
      <c r="Q13" s="0" t="n">
        <v>0.094</v>
      </c>
      <c r="R13" s="0" t="n">
        <v>0.108</v>
      </c>
    </row>
    <row r="15" customFormat="false" ht="12.75" hidden="false" customHeight="false" outlineLevel="0" collapsed="false">
      <c r="A15" s="45" t="n">
        <v>50000</v>
      </c>
      <c r="B15" s="0" t="n">
        <v>2990</v>
      </c>
      <c r="C15" s="0" t="n">
        <v>2990</v>
      </c>
      <c r="D15" s="0" t="n">
        <v>2990</v>
      </c>
      <c r="E15" s="0" t="n">
        <v>2990</v>
      </c>
      <c r="F15" s="0" t="n">
        <v>2990</v>
      </c>
      <c r="G15" s="0" t="n">
        <v>2990</v>
      </c>
      <c r="H15" s="0" t="n">
        <v>2990</v>
      </c>
      <c r="I15" s="0" t="n">
        <v>2990</v>
      </c>
      <c r="J15" s="0" t="n">
        <v>2990</v>
      </c>
      <c r="K15" s="0" t="n">
        <v>2990</v>
      </c>
      <c r="L15" s="0" t="n">
        <v>2990</v>
      </c>
      <c r="M15" s="0" t="n">
        <v>2990</v>
      </c>
      <c r="N15" s="0" t="n">
        <v>2990</v>
      </c>
      <c r="O15" s="0" t="n">
        <v>2990</v>
      </c>
      <c r="P15" s="0" t="n">
        <v>2990</v>
      </c>
      <c r="Q15" s="0" t="n">
        <v>2990</v>
      </c>
      <c r="R15" s="0" t="n">
        <v>2990</v>
      </c>
    </row>
    <row r="16" customFormat="false" ht="12.75" hidden="false" customHeight="false" outlineLevel="0" collapsed="false">
      <c r="A16" s="45" t="n">
        <v>100000</v>
      </c>
      <c r="B16" s="0" t="n">
        <v>5990</v>
      </c>
      <c r="C16" s="0" t="n">
        <v>5990</v>
      </c>
      <c r="D16" s="0" t="n">
        <v>5990</v>
      </c>
      <c r="E16" s="0" t="n">
        <v>5990</v>
      </c>
      <c r="F16" s="0" t="n">
        <v>5990</v>
      </c>
      <c r="G16" s="0" t="n">
        <v>5990</v>
      </c>
      <c r="H16" s="0" t="n">
        <v>5990</v>
      </c>
      <c r="I16" s="0" t="n">
        <v>5990</v>
      </c>
      <c r="J16" s="0" t="n">
        <v>5990</v>
      </c>
      <c r="K16" s="0" t="n">
        <v>5990</v>
      </c>
      <c r="L16" s="0" t="n">
        <v>5990</v>
      </c>
      <c r="M16" s="0" t="n">
        <v>5990</v>
      </c>
      <c r="N16" s="0" t="n">
        <v>7990</v>
      </c>
      <c r="O16" s="0" t="n">
        <v>7990</v>
      </c>
      <c r="P16" s="0" t="n">
        <v>7990</v>
      </c>
      <c r="Q16" s="0" t="n">
        <v>7990</v>
      </c>
      <c r="R16" s="0" t="n">
        <v>7990</v>
      </c>
    </row>
    <row r="17" customFormat="false" ht="12.75" hidden="false" customHeight="false" outlineLevel="0" collapsed="false">
      <c r="A17" s="45" t="n">
        <v>500000</v>
      </c>
      <c r="B17" s="0" t="n">
        <v>15990</v>
      </c>
      <c r="C17" s="0" t="n">
        <v>15990</v>
      </c>
      <c r="D17" s="0" t="n">
        <v>15990</v>
      </c>
      <c r="E17" s="0" t="n">
        <v>19990</v>
      </c>
      <c r="F17" s="0" t="n">
        <v>19990</v>
      </c>
      <c r="G17" s="0" t="n">
        <v>19990</v>
      </c>
      <c r="H17" s="0" t="n">
        <v>24990</v>
      </c>
      <c r="I17" s="0" t="n">
        <v>24990</v>
      </c>
      <c r="J17" s="0" t="n">
        <v>24990</v>
      </c>
      <c r="K17" s="0" t="n">
        <v>24990</v>
      </c>
      <c r="L17" s="0" t="n">
        <v>24990</v>
      </c>
      <c r="M17" s="0" t="n">
        <v>24990</v>
      </c>
      <c r="N17" s="0" t="n">
        <v>34990</v>
      </c>
      <c r="O17" s="0" t="n">
        <v>34990</v>
      </c>
      <c r="P17" s="0" t="n">
        <v>34990</v>
      </c>
      <c r="Q17" s="0" t="n">
        <v>34990</v>
      </c>
      <c r="R17" s="0" t="n">
        <v>34990</v>
      </c>
    </row>
    <row r="18" customFormat="false" ht="12.75" hidden="false" customHeight="false" outlineLevel="0" collapsed="false">
      <c r="A18" s="45" t="n">
        <v>1000000</v>
      </c>
      <c r="B18" s="0" t="n">
        <v>24990</v>
      </c>
      <c r="C18" s="0" t="n">
        <v>24990</v>
      </c>
      <c r="D18" s="0" t="n">
        <v>24990</v>
      </c>
      <c r="E18" s="0" t="n">
        <v>29990</v>
      </c>
      <c r="F18" s="0" t="n">
        <v>29990</v>
      </c>
      <c r="G18" s="0" t="n">
        <v>29990</v>
      </c>
      <c r="H18" s="0" t="n">
        <v>39990</v>
      </c>
      <c r="I18" s="0" t="n">
        <v>39990</v>
      </c>
      <c r="J18" s="0" t="n">
        <v>39990</v>
      </c>
      <c r="K18" s="0" t="n">
        <v>39990</v>
      </c>
      <c r="L18" s="0" t="n">
        <v>39990</v>
      </c>
      <c r="M18" s="0" t="n">
        <v>39990</v>
      </c>
      <c r="N18" s="0" t="n">
        <v>39990</v>
      </c>
      <c r="O18" s="0" t="n">
        <v>39990</v>
      </c>
      <c r="P18" s="0" t="n">
        <v>39990</v>
      </c>
      <c r="Q18" s="0" t="n">
        <v>39990</v>
      </c>
      <c r="R18" s="0" t="n">
        <v>39990</v>
      </c>
    </row>
    <row r="19" customFormat="false" ht="12.75" hidden="false" customHeight="false" outlineLevel="0" collapsed="false">
      <c r="A19" s="45" t="n">
        <v>2000000</v>
      </c>
      <c r="B19" s="0" t="n">
        <v>31990</v>
      </c>
      <c r="C19" s="0" t="n">
        <v>31990</v>
      </c>
      <c r="D19" s="0" t="n">
        <v>31990</v>
      </c>
      <c r="E19" s="0" t="n">
        <v>34990</v>
      </c>
      <c r="F19" s="0" t="n">
        <v>34990</v>
      </c>
      <c r="G19" s="0" t="n">
        <v>34990</v>
      </c>
      <c r="H19" s="0" t="n">
        <v>40990</v>
      </c>
      <c r="I19" s="0" t="n">
        <v>40990</v>
      </c>
      <c r="J19" s="0" t="n">
        <v>40990</v>
      </c>
      <c r="K19" s="0" t="n">
        <v>40990</v>
      </c>
      <c r="L19" s="0" t="n">
        <v>40990</v>
      </c>
      <c r="M19" s="0" t="n">
        <v>40990</v>
      </c>
      <c r="N19" s="0" t="n">
        <v>62990</v>
      </c>
      <c r="O19" s="0" t="n">
        <v>62990</v>
      </c>
      <c r="P19" s="0" t="n">
        <v>62990</v>
      </c>
      <c r="Q19" s="0" t="n">
        <v>62990</v>
      </c>
      <c r="R19" s="0" t="n">
        <v>62990</v>
      </c>
    </row>
    <row r="20" customFormat="false" ht="12.75" hidden="false" customHeight="false" outlineLevel="0" collapsed="false">
      <c r="A20" s="45" t="n">
        <v>3000000</v>
      </c>
      <c r="B20" s="0" t="n">
        <v>44990</v>
      </c>
      <c r="C20" s="0" t="n">
        <v>44990</v>
      </c>
      <c r="D20" s="0" t="n">
        <v>44990</v>
      </c>
      <c r="E20" s="0" t="n">
        <v>54990</v>
      </c>
      <c r="F20" s="0" t="n">
        <v>54990</v>
      </c>
      <c r="G20" s="0" t="n">
        <v>54990</v>
      </c>
      <c r="H20" s="0" t="n">
        <v>79990</v>
      </c>
      <c r="I20" s="0" t="n">
        <v>79990</v>
      </c>
      <c r="J20" s="0" t="n">
        <v>79990</v>
      </c>
      <c r="K20" s="0" t="n">
        <v>79990</v>
      </c>
      <c r="L20" s="0" t="n">
        <v>79990</v>
      </c>
      <c r="M20" s="0" t="n">
        <v>79990</v>
      </c>
      <c r="N20" s="0" t="n">
        <v>79990</v>
      </c>
      <c r="O20" s="0" t="n">
        <v>79990</v>
      </c>
      <c r="P20" s="0" t="n">
        <v>79990</v>
      </c>
      <c r="Q20" s="0" t="n">
        <v>79990</v>
      </c>
      <c r="R20" s="0" t="n">
        <v>79990</v>
      </c>
    </row>
    <row r="21" customFormat="false" ht="12.75" hidden="false" customHeight="false" outlineLevel="0" collapsed="false">
      <c r="A21" s="45" t="n">
        <v>5000000</v>
      </c>
      <c r="B21" s="0" t="n">
        <v>57990</v>
      </c>
      <c r="C21" s="0" t="n">
        <v>57990</v>
      </c>
      <c r="D21" s="0" t="n">
        <v>57990</v>
      </c>
      <c r="E21" s="0" t="n">
        <v>89990</v>
      </c>
      <c r="F21" s="0" t="n">
        <v>89990</v>
      </c>
      <c r="G21" s="0" t="n">
        <v>89990</v>
      </c>
      <c r="H21" s="0" t="n">
        <v>99990</v>
      </c>
      <c r="I21" s="0" t="n">
        <v>99990</v>
      </c>
      <c r="J21" s="0" t="n">
        <v>99990</v>
      </c>
      <c r="K21" s="0" t="n">
        <v>99990</v>
      </c>
      <c r="L21" s="0" t="n">
        <v>99990</v>
      </c>
      <c r="M21" s="0" t="n">
        <v>99990</v>
      </c>
      <c r="N21" s="0" t="n">
        <v>99990</v>
      </c>
      <c r="O21" s="0" t="n">
        <v>99990</v>
      </c>
      <c r="P21" s="0" t="n">
        <v>99990</v>
      </c>
      <c r="Q21" s="0" t="n">
        <v>99990</v>
      </c>
      <c r="R21" s="0" t="n">
        <v>99990</v>
      </c>
    </row>
    <row r="22" customFormat="false" ht="12.75" hidden="false" customHeight="false" outlineLevel="0" collapsed="false">
      <c r="A22" s="45" t="n">
        <v>7500000</v>
      </c>
      <c r="B22" s="0" t="n">
        <v>114990</v>
      </c>
      <c r="C22" s="0" t="n">
        <v>114990</v>
      </c>
      <c r="D22" s="0" t="n">
        <v>114990</v>
      </c>
      <c r="E22" s="0" t="n">
        <v>114990</v>
      </c>
      <c r="F22" s="0" t="n">
        <v>114990</v>
      </c>
      <c r="G22" s="0" t="n">
        <v>114990</v>
      </c>
      <c r="H22" s="0" t="n">
        <v>114990</v>
      </c>
      <c r="I22" s="0" t="n">
        <v>114990</v>
      </c>
      <c r="J22" s="0" t="n">
        <v>114990</v>
      </c>
      <c r="K22" s="0" t="n">
        <v>114990</v>
      </c>
      <c r="L22" s="0" t="n">
        <v>114990</v>
      </c>
      <c r="M22" s="0" t="n">
        <v>114990</v>
      </c>
      <c r="N22" s="0" t="n">
        <v>114990</v>
      </c>
      <c r="O22" s="0" t="n">
        <v>114990</v>
      </c>
      <c r="P22" s="0" t="n">
        <v>114990</v>
      </c>
      <c r="Q22" s="0" t="n">
        <v>114990</v>
      </c>
      <c r="R22" s="0" t="n">
        <v>114990</v>
      </c>
    </row>
    <row r="23" customFormat="false" ht="12.75" hidden="false" customHeight="false" outlineLevel="0" collapsed="false">
      <c r="A23" s="45" t="n">
        <v>9000000</v>
      </c>
      <c r="B23" s="0" t="n">
        <v>154990</v>
      </c>
      <c r="C23" s="0" t="n">
        <v>154990</v>
      </c>
      <c r="D23" s="0" t="n">
        <v>154990</v>
      </c>
      <c r="E23" s="0" t="n">
        <v>154990</v>
      </c>
      <c r="F23" s="0" t="n">
        <v>154990</v>
      </c>
      <c r="G23" s="0" t="n">
        <v>154990</v>
      </c>
      <c r="H23" s="0" t="n">
        <v>154990</v>
      </c>
      <c r="I23" s="0" t="n">
        <v>154990</v>
      </c>
      <c r="J23" s="0" t="n">
        <v>154990</v>
      </c>
      <c r="K23" s="0" t="n">
        <v>154990</v>
      </c>
      <c r="L23" s="0" t="n">
        <v>154990</v>
      </c>
      <c r="M23" s="0" t="n">
        <v>154990</v>
      </c>
      <c r="N23" s="0" t="n">
        <v>154990</v>
      </c>
      <c r="O23" s="0" t="n">
        <v>154990</v>
      </c>
      <c r="P23" s="0" t="n">
        <v>154990</v>
      </c>
      <c r="Q23" s="0" t="n">
        <v>154990</v>
      </c>
      <c r="R23" s="0" t="n">
        <v>154990</v>
      </c>
    </row>
    <row r="24" customFormat="false" ht="12.75" hidden="false" customHeight="false" outlineLevel="0" collapsed="false">
      <c r="A24" s="45" t="n">
        <v>12000000</v>
      </c>
      <c r="B24" s="0" t="n">
        <v>189990</v>
      </c>
      <c r="C24" s="0" t="n">
        <v>189990</v>
      </c>
      <c r="D24" s="0" t="n">
        <v>189990</v>
      </c>
      <c r="E24" s="0" t="n">
        <v>189990</v>
      </c>
      <c r="F24" s="0" t="n">
        <v>189990</v>
      </c>
      <c r="G24" s="0" t="n">
        <v>189990</v>
      </c>
      <c r="H24" s="0" t="n">
        <v>189990</v>
      </c>
      <c r="I24" s="0" t="n">
        <v>189990</v>
      </c>
      <c r="J24" s="0" t="n">
        <v>189990</v>
      </c>
      <c r="K24" s="0" t="n">
        <v>189990</v>
      </c>
      <c r="L24" s="0" t="n">
        <v>189990</v>
      </c>
      <c r="M24" s="0" t="n">
        <v>189990</v>
      </c>
      <c r="N24" s="0" t="n">
        <v>189990</v>
      </c>
      <c r="O24" s="0" t="n">
        <v>189990</v>
      </c>
      <c r="P24" s="0" t="n">
        <v>189990</v>
      </c>
      <c r="Q24" s="0" t="n">
        <v>189990</v>
      </c>
      <c r="R24" s="0" t="n">
        <v>189990</v>
      </c>
    </row>
    <row r="25" customFormat="false" ht="12.75" hidden="false" customHeight="false" outlineLevel="0" collapsed="false">
      <c r="A25" s="45" t="n">
        <v>15000000</v>
      </c>
      <c r="B25" s="0" t="n">
        <v>269990</v>
      </c>
      <c r="C25" s="0" t="n">
        <v>269990</v>
      </c>
      <c r="D25" s="0" t="n">
        <v>269990</v>
      </c>
      <c r="E25" s="0" t="n">
        <v>269990</v>
      </c>
      <c r="F25" s="0" t="n">
        <v>269990</v>
      </c>
      <c r="G25" s="0" t="n">
        <v>269990</v>
      </c>
      <c r="H25" s="0" t="n">
        <v>269990</v>
      </c>
      <c r="I25" s="0" t="n">
        <v>269990</v>
      </c>
      <c r="J25" s="0" t="n">
        <v>269990</v>
      </c>
      <c r="K25" s="0" t="n">
        <v>269990</v>
      </c>
      <c r="L25" s="0" t="n">
        <v>269990</v>
      </c>
      <c r="M25" s="0" t="n">
        <v>269990</v>
      </c>
      <c r="N25" s="0" t="n">
        <v>269990</v>
      </c>
      <c r="O25" s="0" t="n">
        <v>269990</v>
      </c>
      <c r="P25" s="0" t="n">
        <v>269990</v>
      </c>
      <c r="Q25" s="0" t="n">
        <v>269990</v>
      </c>
      <c r="R25" s="0" t="n">
        <v>269990</v>
      </c>
    </row>
    <row r="26" customFormat="false" ht="12.75" hidden="false" customHeight="false" outlineLevel="0" collapsed="false">
      <c r="A26" s="45" t="n">
        <v>20000000</v>
      </c>
      <c r="B26" s="0" t="n">
        <v>314990</v>
      </c>
      <c r="C26" s="0" t="n">
        <v>314990</v>
      </c>
      <c r="D26" s="0" t="n">
        <v>314990</v>
      </c>
      <c r="E26" s="0" t="n">
        <v>314990</v>
      </c>
      <c r="F26" s="0" t="n">
        <v>314990</v>
      </c>
      <c r="G26" s="0" t="n">
        <v>314990</v>
      </c>
      <c r="H26" s="0" t="n">
        <v>314990</v>
      </c>
      <c r="I26" s="0" t="n">
        <v>314990</v>
      </c>
      <c r="J26" s="0" t="n">
        <v>314990</v>
      </c>
      <c r="K26" s="0" t="n">
        <v>314990</v>
      </c>
      <c r="L26" s="0" t="n">
        <v>314990</v>
      </c>
      <c r="M26" s="0" t="n">
        <v>314990</v>
      </c>
      <c r="N26" s="0" t="n">
        <v>314990</v>
      </c>
      <c r="O26" s="0" t="n">
        <v>314990</v>
      </c>
      <c r="P26" s="0" t="n">
        <v>314990</v>
      </c>
      <c r="Q26" s="0" t="n">
        <v>314990</v>
      </c>
      <c r="R26" s="0" t="n">
        <v>314990</v>
      </c>
    </row>
    <row r="29" customFormat="false" ht="16.5" hidden="false" customHeight="false" outlineLevel="0" collapsed="false">
      <c r="A29" s="47" t="s">
        <v>13</v>
      </c>
      <c r="B29" s="0" t="n">
        <f aca="false">INDEX(A1:R13,B49,B33)</f>
        <v>0.0132</v>
      </c>
      <c r="C29" s="45" t="n">
        <f aca="false">IF(B29&lt;0,B29*-1,(B29*B35)+990)</f>
        <v>990.0132</v>
      </c>
      <c r="D29" s="48" t="n">
        <f aca="false">IF(AND(C29&lt;&gt;0,C29&lt;INDEX(A14:R26,B49,B33)),INDEX(A14:R26,B49,B33),C29)</f>
        <v>2990</v>
      </c>
      <c r="E29" s="48" t="n">
        <f aca="false">IFERROR(IF(Калькулятор!$F$17="Нет",D29,D29*0),0)</f>
        <v>2990</v>
      </c>
      <c r="F29" s="45"/>
    </row>
    <row r="30" customFormat="false" ht="16.5" hidden="false" customHeight="false" outlineLevel="0" collapsed="false">
      <c r="A30" s="47"/>
      <c r="D30" s="49"/>
      <c r="E30" s="49"/>
    </row>
    <row r="31" customFormat="false" ht="12.75" hidden="false" customHeight="false" outlineLevel="0" collapsed="false">
      <c r="A31" s="50" t="s">
        <v>14</v>
      </c>
      <c r="B31" s="51" t="n">
        <f aca="false">Калькулятор!$F$12</f>
        <v>1</v>
      </c>
      <c r="C31" s="51"/>
      <c r="E31" s="49"/>
    </row>
    <row r="32" customFormat="false" ht="12.75" hidden="false" customHeight="false" outlineLevel="0" collapsed="false">
      <c r="A32" s="51" t="s">
        <v>15</v>
      </c>
      <c r="B32" s="51" t="n">
        <f aca="false">IF(AND($B$31&gt;=0,$B$31&lt;=B1),1,0)</f>
        <v>1</v>
      </c>
      <c r="C32" s="51" t="n">
        <f aca="false">IF(AND($B$31&gt;B1,$B$31&lt;=C1),1,0)</f>
        <v>0</v>
      </c>
      <c r="D32" s="51" t="n">
        <f aca="false">IF(AND($B$31&gt;C1,$B$31&lt;=D1),1,0)</f>
        <v>0</v>
      </c>
      <c r="E32" s="51" t="n">
        <f aca="false">IF(AND($B$31&gt;D1,$B$31&lt;=E1),1,0)</f>
        <v>0</v>
      </c>
      <c r="F32" s="51" t="n">
        <f aca="false">IF(AND($B$31&gt;E1,$B$31&lt;=F1),1,0)</f>
        <v>0</v>
      </c>
      <c r="G32" s="51" t="n">
        <f aca="false">IF(AND($B$31&gt;F1,$B$31&lt;=G1),1,0)</f>
        <v>0</v>
      </c>
      <c r="H32" s="51" t="n">
        <f aca="false">IF(AND($B$31&gt;G1,$B$31&lt;=H1),1,0)</f>
        <v>0</v>
      </c>
      <c r="I32" s="51" t="n">
        <f aca="false">IF(AND($B$31&gt;H1,$B$31&lt;=I1),1,0)</f>
        <v>0</v>
      </c>
      <c r="J32" s="51" t="n">
        <f aca="false">IF(AND($B$31&gt;I1,$B$31&lt;=J1),1,0)</f>
        <v>0</v>
      </c>
      <c r="K32" s="51" t="n">
        <f aca="false">IF(AND($B$31&gt;J1,$B$31&lt;=K1),1,0)</f>
        <v>0</v>
      </c>
      <c r="L32" s="51" t="n">
        <f aca="false">IF(AND($B$31&gt;K1,$B$31&lt;=L1),1,0)</f>
        <v>0</v>
      </c>
      <c r="M32" s="51" t="n">
        <f aca="false">IF(AND($B$31&gt;L1,$B$31&lt;=M1),1,0)</f>
        <v>0</v>
      </c>
      <c r="N32" s="51" t="n">
        <f aca="false">IF(AND($B$31&gt;M1,$B$31&lt;=N1),1,0)</f>
        <v>0</v>
      </c>
      <c r="O32" s="51" t="n">
        <f aca="false">IF(AND($B$31&gt;N1,$B$31&lt;=O1),1,0)</f>
        <v>0</v>
      </c>
      <c r="P32" s="51" t="n">
        <f aca="false">IF(AND($B$31&gt;O1,$B$31&lt;=P1),1,0)</f>
        <v>0</v>
      </c>
      <c r="Q32" s="51" t="n">
        <f aca="false">IF(AND($B$31&gt;P1,$B$31&lt;=Q1),1,0)</f>
        <v>0</v>
      </c>
      <c r="R32" s="51" t="n">
        <f aca="false">IF(AND($B$31&gt;Q1,$B$31&lt;=R1),1,0)</f>
        <v>0</v>
      </c>
    </row>
    <row r="33" customFormat="false" ht="12.75" hidden="false" customHeight="false" outlineLevel="0" collapsed="false">
      <c r="A33" s="0" t="s">
        <v>16</v>
      </c>
      <c r="B33" s="51" t="n">
        <f aca="false">MATCH(1,32:32,0)</f>
        <v>2</v>
      </c>
    </row>
    <row r="34" customFormat="false" ht="12.75" hidden="false" customHeight="false" outlineLevel="0" collapsed="false">
      <c r="A34" s="51"/>
    </row>
    <row r="35" customFormat="false" ht="12.75" hidden="false" customHeight="false" outlineLevel="0" collapsed="false">
      <c r="B35" s="45" t="n">
        <f aca="false">Калькулятор!$F$9</f>
        <v>1</v>
      </c>
      <c r="C35" s="45"/>
    </row>
    <row r="36" customFormat="false" ht="12.75" hidden="false" customHeight="false" outlineLevel="0" collapsed="false">
      <c r="B36" s="51" t="s">
        <v>17</v>
      </c>
    </row>
    <row r="37" customFormat="false" ht="12.75" hidden="false" customHeight="false" outlineLevel="0" collapsed="false">
      <c r="A37" s="45" t="n">
        <v>50000</v>
      </c>
      <c r="B37" s="51" t="n">
        <f aca="false">IF(AND($B$35&gt;0,$B$35&lt;=A2),1,0)</f>
        <v>1</v>
      </c>
    </row>
    <row r="38" customFormat="false" ht="12.75" hidden="false" customHeight="false" outlineLevel="0" collapsed="false">
      <c r="A38" s="45" t="n">
        <v>100000</v>
      </c>
      <c r="B38" s="51" t="n">
        <f aca="false">IF(AND($B$35&gt;A2,$B$35&lt;=A3),1,0)</f>
        <v>0</v>
      </c>
    </row>
    <row r="39" customFormat="false" ht="12.75" hidden="false" customHeight="false" outlineLevel="0" collapsed="false">
      <c r="A39" s="45" t="n">
        <v>500000</v>
      </c>
      <c r="B39" s="51" t="n">
        <f aca="false">IF(AND($B$35&gt;A3,$B$35&lt;=A4),1,0)</f>
        <v>0</v>
      </c>
    </row>
    <row r="40" customFormat="false" ht="12.75" hidden="false" customHeight="false" outlineLevel="0" collapsed="false">
      <c r="A40" s="45" t="n">
        <v>1000000</v>
      </c>
      <c r="B40" s="51" t="n">
        <f aca="false">IF(AND($B$35&gt;A4,$B$35&lt;=A5),1,0)</f>
        <v>0</v>
      </c>
    </row>
    <row r="41" customFormat="false" ht="12.75" hidden="false" customHeight="false" outlineLevel="0" collapsed="false">
      <c r="A41" s="45" t="n">
        <v>2000000</v>
      </c>
      <c r="B41" s="51" t="n">
        <f aca="false">IF(AND($B$35&gt;A5,$B$35&lt;=A6),1,0)</f>
        <v>0</v>
      </c>
    </row>
    <row r="42" customFormat="false" ht="12.75" hidden="false" customHeight="false" outlineLevel="0" collapsed="false">
      <c r="A42" s="45" t="n">
        <v>3000000</v>
      </c>
      <c r="B42" s="51" t="n">
        <f aca="false">IF(AND($B$35&gt;A6,$B$35&lt;=A7),1,0)</f>
        <v>0</v>
      </c>
    </row>
    <row r="43" customFormat="false" ht="12.75" hidden="false" customHeight="false" outlineLevel="0" collapsed="false">
      <c r="A43" s="45" t="n">
        <v>5000000</v>
      </c>
      <c r="B43" s="51" t="n">
        <f aca="false">IF(AND($B$35&gt;A7,$B$35&lt;=A8),1,0)</f>
        <v>0</v>
      </c>
    </row>
    <row r="44" customFormat="false" ht="12.75" hidden="false" customHeight="false" outlineLevel="0" collapsed="false">
      <c r="A44" s="45" t="n">
        <v>7500000</v>
      </c>
      <c r="B44" s="51" t="n">
        <f aca="false">IF(AND($B$35&gt;A8,$B$35&lt;=A9),1,0)</f>
        <v>0</v>
      </c>
    </row>
    <row r="45" customFormat="false" ht="12.75" hidden="false" customHeight="false" outlineLevel="0" collapsed="false">
      <c r="A45" s="45" t="n">
        <v>9000000</v>
      </c>
      <c r="B45" s="51" t="n">
        <f aca="false">IF(AND($B$35&gt;A9,$B$35&lt;=A10),1,0)</f>
        <v>0</v>
      </c>
    </row>
    <row r="46" customFormat="false" ht="12.75" hidden="false" customHeight="false" outlineLevel="0" collapsed="false">
      <c r="A46" s="45" t="n">
        <v>12000000</v>
      </c>
      <c r="B46" s="51" t="n">
        <f aca="false">IF(AND($B$35&gt;A10,$B$35&lt;=A11),1,0)</f>
        <v>0</v>
      </c>
    </row>
    <row r="47" customFormat="false" ht="12.75" hidden="false" customHeight="false" outlineLevel="0" collapsed="false">
      <c r="A47" s="45" t="n">
        <v>15000000</v>
      </c>
      <c r="B47" s="51" t="n">
        <f aca="false">IF(AND($B$35&gt;A11,$B$35&lt;=A12),1,0)</f>
        <v>0</v>
      </c>
    </row>
    <row r="48" customFormat="false" ht="12.75" hidden="false" customHeight="false" outlineLevel="0" collapsed="false">
      <c r="A48" s="45" t="n">
        <v>20000000</v>
      </c>
      <c r="B48" s="51" t="n">
        <f aca="false">IF(AND($B$35&gt;A12,$B$35&lt;=A13),1,0)</f>
        <v>0</v>
      </c>
    </row>
    <row r="49" customFormat="false" ht="12.75" hidden="false" customHeight="false" outlineLevel="0" collapsed="false">
      <c r="A49" s="0" t="s">
        <v>18</v>
      </c>
      <c r="B49" s="0" t="n">
        <f aca="false">MATCH(1,B36:B48,0)</f>
        <v>2</v>
      </c>
    </row>
    <row r="51" customFormat="false" ht="19.5" hidden="false" customHeight="false" outlineLevel="0" collapsed="false">
      <c r="A51" s="0" t="s">
        <v>19</v>
      </c>
      <c r="B51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75"/>
  <cols>
    <col collapsed="false" hidden="false" max="1" min="1" style="0" width="12.8265306122449"/>
    <col collapsed="false" hidden="false" max="2" min="2" style="0" width="9.58673469387755"/>
    <col collapsed="false" hidden="false" max="3" min="3" style="0" width="10.2602040816327"/>
    <col collapsed="false" hidden="false" max="4" min="4" style="0" width="10.3928571428571"/>
    <col collapsed="false" hidden="false" max="5" min="5" style="0" width="12.8265306122449"/>
    <col collapsed="false" hidden="false" max="6" min="6" style="0" width="10.530612244898"/>
  </cols>
  <sheetData>
    <row r="1" customFormat="false" ht="30.75" hidden="false" customHeight="true" outlineLevel="0" collapsed="false">
      <c r="A1" s="43" t="str">
        <f aca="false">IF(E29&gt;0,CONCATENATE("Банк Солид (кат. В): ",TEXT(E29,"# ###")," руб.",""&amp;CHAR(10)&amp;""),"")</f>
        <v>Банк Солид (кат. В): 3 990 руб.
</v>
      </c>
      <c r="B1" s="0" t="n">
        <v>31</v>
      </c>
      <c r="C1" s="0" t="n">
        <v>62</v>
      </c>
      <c r="D1" s="0" t="n">
        <v>93</v>
      </c>
      <c r="E1" s="0" t="n">
        <v>124</v>
      </c>
      <c r="F1" s="0" t="n">
        <v>155</v>
      </c>
      <c r="G1" s="0" t="n">
        <v>185</v>
      </c>
      <c r="H1" s="0" t="n">
        <v>215</v>
      </c>
      <c r="I1" s="0" t="n">
        <v>245</v>
      </c>
      <c r="J1" s="0" t="n">
        <v>275</v>
      </c>
      <c r="K1" s="0" t="n">
        <v>305</v>
      </c>
      <c r="L1" s="0" t="n">
        <v>335</v>
      </c>
      <c r="M1" s="0" t="n">
        <v>396</v>
      </c>
      <c r="N1" s="0" t="n">
        <v>456</v>
      </c>
      <c r="O1" s="0" t="n">
        <v>548</v>
      </c>
      <c r="P1" s="0" t="n">
        <v>764</v>
      </c>
      <c r="Q1" s="0" t="n">
        <v>981</v>
      </c>
      <c r="R1" s="0" t="n">
        <v>1127</v>
      </c>
    </row>
    <row r="2" customFormat="false" ht="12.8" hidden="false" customHeight="false" outlineLevel="0" collapsed="false">
      <c r="A2" s="45" t="n">
        <v>50000</v>
      </c>
      <c r="B2" s="0" t="n">
        <v>0.02625</v>
      </c>
      <c r="C2" s="0" t="n">
        <v>0.02625</v>
      </c>
      <c r="D2" s="0" t="n">
        <v>0.02625</v>
      </c>
      <c r="E2" s="0" t="n">
        <v>0.0378</v>
      </c>
      <c r="F2" s="0" t="n">
        <v>0.0432</v>
      </c>
      <c r="G2" s="0" t="n">
        <v>0.0459</v>
      </c>
      <c r="H2" s="0" t="n">
        <v>0.0510435</v>
      </c>
      <c r="I2" s="0" t="n">
        <v>0.0541215</v>
      </c>
      <c r="J2" s="0" t="n">
        <v>0.057114</v>
      </c>
      <c r="K2" s="0" t="n">
        <v>0.0601065</v>
      </c>
      <c r="L2" s="0" t="n">
        <v>0.0631845</v>
      </c>
      <c r="M2" s="0" t="n">
        <v>0.065664</v>
      </c>
      <c r="N2" s="0" t="n">
        <v>0.0684</v>
      </c>
      <c r="O2" s="0" t="n">
        <v>0.07182</v>
      </c>
      <c r="P2" s="0" t="n">
        <v>0.07434</v>
      </c>
      <c r="Q2" s="0" t="n">
        <v>0.094</v>
      </c>
      <c r="R2" s="0" t="n">
        <v>0.108</v>
      </c>
    </row>
    <row r="3" customFormat="false" ht="12.8" hidden="false" customHeight="false" outlineLevel="0" collapsed="false">
      <c r="A3" s="45" t="n">
        <v>100000</v>
      </c>
      <c r="B3" s="0" t="n">
        <v>0.02625</v>
      </c>
      <c r="C3" s="0" t="n">
        <v>0.02625</v>
      </c>
      <c r="D3" s="0" t="n">
        <v>0.02625</v>
      </c>
      <c r="E3" s="0" t="n">
        <v>0.0378</v>
      </c>
      <c r="F3" s="0" t="n">
        <v>0.0432</v>
      </c>
      <c r="G3" s="0" t="n">
        <v>0.0459</v>
      </c>
      <c r="H3" s="0" t="n">
        <v>0.0510435</v>
      </c>
      <c r="I3" s="0" t="n">
        <v>0.0541215</v>
      </c>
      <c r="J3" s="0" t="n">
        <v>0.057114</v>
      </c>
      <c r="K3" s="0" t="n">
        <v>0.0601065</v>
      </c>
      <c r="L3" s="0" t="n">
        <v>0.0631845</v>
      </c>
      <c r="M3" s="0" t="n">
        <v>0.065664</v>
      </c>
      <c r="N3" s="0" t="n">
        <v>0.0684</v>
      </c>
      <c r="O3" s="0" t="n">
        <v>0.07182</v>
      </c>
      <c r="P3" s="0" t="n">
        <v>0.07434</v>
      </c>
      <c r="Q3" s="0" t="n">
        <v>0.094</v>
      </c>
      <c r="R3" s="0" t="n">
        <v>0.108</v>
      </c>
    </row>
    <row r="4" customFormat="false" ht="12.8" hidden="false" customHeight="false" outlineLevel="0" collapsed="false">
      <c r="A4" s="45" t="n">
        <v>500000</v>
      </c>
      <c r="B4" s="0" t="n">
        <v>0.02625</v>
      </c>
      <c r="C4" s="0" t="n">
        <v>0.02625</v>
      </c>
      <c r="D4" s="0" t="n">
        <v>0.02625</v>
      </c>
      <c r="E4" s="0" t="n">
        <v>0.0378</v>
      </c>
      <c r="F4" s="0" t="n">
        <v>0.0432</v>
      </c>
      <c r="G4" s="0" t="n">
        <v>0.0459</v>
      </c>
      <c r="H4" s="0" t="n">
        <v>0.0510435</v>
      </c>
      <c r="I4" s="0" t="n">
        <v>0.0541215</v>
      </c>
      <c r="J4" s="0" t="n">
        <v>0.057114</v>
      </c>
      <c r="K4" s="0" t="n">
        <v>0.0601065</v>
      </c>
      <c r="L4" s="0" t="n">
        <v>0.0631845</v>
      </c>
      <c r="M4" s="0" t="n">
        <v>0.065664</v>
      </c>
      <c r="N4" s="0" t="n">
        <v>0.07524</v>
      </c>
      <c r="O4" s="0" t="n">
        <v>0.079002</v>
      </c>
      <c r="P4" s="0" t="n">
        <v>0.08235</v>
      </c>
      <c r="Q4" s="0" t="n">
        <v>0.12</v>
      </c>
      <c r="R4" s="0" t="n">
        <v>0.138</v>
      </c>
    </row>
    <row r="5" customFormat="false" ht="12.8" hidden="false" customHeight="false" outlineLevel="0" collapsed="false">
      <c r="A5" s="45" t="n">
        <v>1000000</v>
      </c>
      <c r="B5" s="0" t="n">
        <v>0.02625</v>
      </c>
      <c r="C5" s="0" t="n">
        <v>0.02625</v>
      </c>
      <c r="D5" s="0" t="n">
        <v>0.02625</v>
      </c>
      <c r="E5" s="0" t="n">
        <v>0.0378</v>
      </c>
      <c r="F5" s="0" t="n">
        <v>0.045</v>
      </c>
      <c r="G5" s="0" t="n">
        <v>0.0495</v>
      </c>
      <c r="H5" s="0" t="n">
        <v>0.05373</v>
      </c>
      <c r="I5" s="0" t="n">
        <v>0.05697</v>
      </c>
      <c r="J5" s="0" t="n">
        <v>0.06012</v>
      </c>
      <c r="K5" s="0" t="n">
        <v>0.06327</v>
      </c>
      <c r="L5" s="0" t="n">
        <v>0.06651</v>
      </c>
      <c r="M5" s="0" t="n">
        <v>0.06912</v>
      </c>
      <c r="N5" s="0" t="n">
        <v>0.082764</v>
      </c>
      <c r="O5" s="0" t="n">
        <v>0.0869022</v>
      </c>
      <c r="P5" s="0" t="n">
        <v>0.08919</v>
      </c>
      <c r="Q5" s="0" t="n">
        <v>0.12</v>
      </c>
      <c r="R5" s="0" t="n">
        <v>0.138</v>
      </c>
    </row>
    <row r="6" customFormat="false" ht="12.8" hidden="false" customHeight="false" outlineLevel="0" collapsed="false">
      <c r="A6" s="45" t="n">
        <v>2000000</v>
      </c>
      <c r="B6" s="0" t="n">
        <v>0.028</v>
      </c>
      <c r="C6" s="0" t="n">
        <v>0.028</v>
      </c>
      <c r="D6" s="0" t="n">
        <v>0.028</v>
      </c>
      <c r="E6" s="0" t="n">
        <v>0.0378</v>
      </c>
      <c r="F6" s="0" t="n">
        <v>0.045</v>
      </c>
      <c r="G6" s="0" t="n">
        <v>0.0495</v>
      </c>
      <c r="H6" s="0" t="n">
        <v>0.05373</v>
      </c>
      <c r="I6" s="0" t="n">
        <v>0.05697</v>
      </c>
      <c r="J6" s="0" t="n">
        <v>0.06012</v>
      </c>
      <c r="K6" s="0" t="n">
        <v>0.06327</v>
      </c>
      <c r="L6" s="0" t="n">
        <v>0.06651</v>
      </c>
      <c r="M6" s="0" t="n">
        <v>0.06912</v>
      </c>
      <c r="N6" s="0" t="n">
        <v>0.082764</v>
      </c>
      <c r="O6" s="0" t="n">
        <v>0.0869022</v>
      </c>
      <c r="P6" s="0" t="n">
        <v>0.08919</v>
      </c>
      <c r="Q6" s="0" t="n">
        <v>0.12</v>
      </c>
      <c r="R6" s="0" t="n">
        <v>0.138</v>
      </c>
    </row>
    <row r="7" customFormat="false" ht="12.8" hidden="false" customHeight="false" outlineLevel="0" collapsed="false">
      <c r="A7" s="45" t="n">
        <v>3000000</v>
      </c>
      <c r="B7" s="0" t="n">
        <v>0.028</v>
      </c>
      <c r="C7" s="0" t="n">
        <v>0.028</v>
      </c>
      <c r="D7" s="0" t="n">
        <v>0.028</v>
      </c>
      <c r="E7" s="0" t="n">
        <v>0.0378</v>
      </c>
      <c r="F7" s="0" t="n">
        <v>0.045</v>
      </c>
      <c r="G7" s="0" t="n">
        <v>0.0495</v>
      </c>
      <c r="H7" s="0" t="n">
        <v>0.05373</v>
      </c>
      <c r="I7" s="0" t="n">
        <v>0.05697</v>
      </c>
      <c r="J7" s="0" t="n">
        <v>0.06012</v>
      </c>
      <c r="K7" s="0" t="n">
        <v>0.06327</v>
      </c>
      <c r="L7" s="0" t="n">
        <v>0.06651</v>
      </c>
      <c r="M7" s="0" t="n">
        <v>0.06912</v>
      </c>
      <c r="N7" s="0" t="n">
        <v>0.09</v>
      </c>
      <c r="O7" s="0" t="n">
        <v>0.099</v>
      </c>
      <c r="P7" s="0" t="n">
        <v>0.10557</v>
      </c>
      <c r="Q7" s="0" t="n">
        <v>0.139</v>
      </c>
      <c r="R7" s="0" t="n">
        <v>0.16</v>
      </c>
    </row>
    <row r="8" customFormat="false" ht="12.8" hidden="false" customHeight="false" outlineLevel="0" collapsed="false">
      <c r="A8" s="45" t="n">
        <v>5000000</v>
      </c>
      <c r="B8" s="0" t="n">
        <v>0.03</v>
      </c>
      <c r="C8" s="0" t="n">
        <v>0.03</v>
      </c>
      <c r="D8" s="0" t="n">
        <v>0.03</v>
      </c>
      <c r="E8" s="0" t="n">
        <v>0.04068</v>
      </c>
      <c r="F8" s="0" t="n">
        <v>0.04599</v>
      </c>
      <c r="G8" s="0" t="n">
        <v>0.05085</v>
      </c>
      <c r="H8" s="0" t="n">
        <v>0.05553</v>
      </c>
      <c r="I8" s="0" t="n">
        <v>0.05877</v>
      </c>
      <c r="J8" s="0" t="n">
        <v>0.0621</v>
      </c>
      <c r="K8" s="0" t="n">
        <v>0.06543</v>
      </c>
      <c r="L8" s="0" t="n">
        <v>0.06867</v>
      </c>
      <c r="M8" s="0" t="n">
        <v>0.072</v>
      </c>
      <c r="N8" s="0" t="n">
        <v>0.0981</v>
      </c>
      <c r="O8" s="0" t="n">
        <v>0.1035</v>
      </c>
      <c r="P8" s="0" t="n">
        <v>0.10746</v>
      </c>
      <c r="Q8" s="0" t="n">
        <v>0.139</v>
      </c>
      <c r="R8" s="0" t="n">
        <v>0.16</v>
      </c>
    </row>
    <row r="9" customFormat="false" ht="12.8" hidden="false" customHeight="false" outlineLevel="0" collapsed="false">
      <c r="A9" s="45" t="n">
        <v>7500000</v>
      </c>
      <c r="B9" s="0" t="n">
        <v>0.0315</v>
      </c>
      <c r="C9" s="0" t="n">
        <v>0.0315</v>
      </c>
      <c r="D9" s="0" t="n">
        <v>0.0315</v>
      </c>
      <c r="E9" s="0" t="n">
        <v>0.04068</v>
      </c>
      <c r="F9" s="0" t="n">
        <v>0.04599</v>
      </c>
      <c r="G9" s="0" t="n">
        <v>0.05085</v>
      </c>
      <c r="H9" s="0" t="n">
        <v>0.05553</v>
      </c>
      <c r="I9" s="0" t="n">
        <v>0.05877</v>
      </c>
      <c r="J9" s="0" t="n">
        <v>0.0621</v>
      </c>
      <c r="K9" s="0" t="n">
        <v>0.06543</v>
      </c>
      <c r="L9" s="0" t="n">
        <v>0.06867</v>
      </c>
      <c r="M9" s="0" t="n">
        <v>0.072</v>
      </c>
      <c r="N9" s="0" t="n">
        <v>0.0981</v>
      </c>
      <c r="O9" s="0" t="n">
        <v>0.1035</v>
      </c>
      <c r="P9" s="0" t="n">
        <v>0.10746</v>
      </c>
      <c r="Q9" s="0" t="n">
        <v>0.139</v>
      </c>
      <c r="R9" s="0" t="n">
        <v>0.16</v>
      </c>
    </row>
    <row r="10" customFormat="false" ht="12.8" hidden="false" customHeight="false" outlineLevel="0" collapsed="false">
      <c r="A10" s="45" t="n">
        <v>9000000</v>
      </c>
      <c r="B10" s="0" t="n">
        <v>0.03</v>
      </c>
      <c r="C10" s="0" t="n">
        <v>0.03</v>
      </c>
      <c r="D10" s="0" t="n">
        <v>0.03</v>
      </c>
      <c r="E10" s="0" t="n">
        <v>0.0378</v>
      </c>
      <c r="F10" s="0" t="n">
        <v>0.045</v>
      </c>
      <c r="G10" s="0" t="n">
        <v>0.0495</v>
      </c>
      <c r="H10" s="0" t="n">
        <v>0.05373</v>
      </c>
      <c r="I10" s="0" t="n">
        <v>0.05697</v>
      </c>
      <c r="J10" s="0" t="n">
        <v>0.06012</v>
      </c>
      <c r="K10" s="0" t="n">
        <v>0.06327</v>
      </c>
      <c r="L10" s="0" t="n">
        <v>0.06651</v>
      </c>
      <c r="M10" s="0" t="n">
        <v>0.06912</v>
      </c>
      <c r="N10" s="0" t="n">
        <v>0.09</v>
      </c>
      <c r="O10" s="0" t="n">
        <v>0.099</v>
      </c>
      <c r="P10" s="0" t="n">
        <v>0.10557</v>
      </c>
      <c r="Q10" s="0" t="n">
        <v>0.139</v>
      </c>
      <c r="R10" s="0" t="n">
        <v>0.16</v>
      </c>
    </row>
    <row r="11" customFormat="false" ht="12.8" hidden="false" customHeight="false" outlineLevel="0" collapsed="false">
      <c r="A11" s="45" t="n">
        <v>12000000</v>
      </c>
      <c r="B11" s="0" t="n">
        <v>0.03</v>
      </c>
      <c r="C11" s="0" t="n">
        <v>0.03</v>
      </c>
      <c r="D11" s="0" t="n">
        <v>0.03</v>
      </c>
      <c r="E11" s="0" t="n">
        <v>0.0378</v>
      </c>
      <c r="F11" s="0" t="n">
        <v>0.0432</v>
      </c>
      <c r="G11" s="0" t="n">
        <v>0.0459</v>
      </c>
      <c r="H11" s="0" t="n">
        <v>0.0510435</v>
      </c>
      <c r="I11" s="0" t="n">
        <v>0.0541215</v>
      </c>
      <c r="J11" s="0" t="n">
        <v>0.057114</v>
      </c>
      <c r="K11" s="0" t="n">
        <v>0.0601065</v>
      </c>
      <c r="L11" s="0" t="n">
        <v>0.0631845</v>
      </c>
      <c r="M11" s="0" t="n">
        <v>0.065664</v>
      </c>
      <c r="N11" s="0" t="n">
        <v>0.0684</v>
      </c>
      <c r="O11" s="0" t="n">
        <v>0.07182</v>
      </c>
      <c r="P11" s="0" t="n">
        <v>0.07434</v>
      </c>
      <c r="Q11" s="0" t="n">
        <v>0.094</v>
      </c>
      <c r="R11" s="0" t="n">
        <v>0.108</v>
      </c>
    </row>
    <row r="12" customFormat="false" ht="12.8" hidden="false" customHeight="false" outlineLevel="0" collapsed="false">
      <c r="A12" s="45" t="n">
        <v>15000000</v>
      </c>
      <c r="B12" s="0" t="n">
        <v>0.02625</v>
      </c>
      <c r="C12" s="0" t="n">
        <v>0.02625</v>
      </c>
      <c r="D12" s="0" t="n">
        <v>0.02625</v>
      </c>
      <c r="E12" s="0" t="n">
        <v>0.0378</v>
      </c>
      <c r="F12" s="0" t="n">
        <v>0.0432</v>
      </c>
      <c r="G12" s="0" t="n">
        <v>0.0459</v>
      </c>
      <c r="H12" s="0" t="n">
        <v>0.0510435</v>
      </c>
      <c r="I12" s="0" t="n">
        <v>0.0541215</v>
      </c>
      <c r="J12" s="0" t="n">
        <v>0.057114</v>
      </c>
      <c r="K12" s="0" t="n">
        <v>0.0601065</v>
      </c>
      <c r="L12" s="0" t="n">
        <v>0.0631845</v>
      </c>
      <c r="M12" s="0" t="n">
        <v>0.065664</v>
      </c>
      <c r="N12" s="0" t="n">
        <v>0.0684</v>
      </c>
      <c r="O12" s="0" t="n">
        <v>0.07182</v>
      </c>
      <c r="P12" s="0" t="n">
        <v>0.07434</v>
      </c>
      <c r="Q12" s="0" t="n">
        <v>0.094</v>
      </c>
      <c r="R12" s="0" t="n">
        <v>0.108</v>
      </c>
    </row>
    <row r="13" customFormat="false" ht="12.8" hidden="false" customHeight="false" outlineLevel="0" collapsed="false">
      <c r="A13" s="45" t="n">
        <v>20000000</v>
      </c>
      <c r="B13" s="0" t="n">
        <v>0.02625</v>
      </c>
      <c r="C13" s="0" t="n">
        <v>0.02625</v>
      </c>
      <c r="D13" s="0" t="n">
        <v>0.02625</v>
      </c>
      <c r="E13" s="0" t="n">
        <v>0.0378</v>
      </c>
      <c r="F13" s="0" t="n">
        <v>0.0432</v>
      </c>
      <c r="G13" s="0" t="n">
        <v>0.0459</v>
      </c>
      <c r="H13" s="0" t="n">
        <v>0.05103</v>
      </c>
      <c r="I13" s="0" t="n">
        <v>0.05409</v>
      </c>
      <c r="J13" s="0" t="n">
        <v>0.057114</v>
      </c>
      <c r="K13" s="0" t="n">
        <v>0.0601065</v>
      </c>
      <c r="L13" s="0" t="n">
        <v>0.0631845</v>
      </c>
      <c r="M13" s="0" t="n">
        <v>0.065664</v>
      </c>
      <c r="N13" s="0" t="n">
        <v>0.0684</v>
      </c>
      <c r="O13" s="0" t="n">
        <v>0.07182</v>
      </c>
      <c r="P13" s="0" t="n">
        <v>0.07434</v>
      </c>
      <c r="Q13" s="0" t="n">
        <v>0.094</v>
      </c>
      <c r="R13" s="0" t="n">
        <v>0.108</v>
      </c>
    </row>
    <row r="15" customFormat="false" ht="12.75" hidden="false" customHeight="false" outlineLevel="0" collapsed="false">
      <c r="A15" s="45" t="n">
        <v>50000</v>
      </c>
      <c r="B15" s="0" t="n">
        <v>3990</v>
      </c>
      <c r="C15" s="0" t="n">
        <v>3990</v>
      </c>
      <c r="D15" s="0" t="n">
        <v>3990</v>
      </c>
      <c r="E15" s="0" t="n">
        <v>3990</v>
      </c>
      <c r="F15" s="0" t="n">
        <v>3990</v>
      </c>
      <c r="G15" s="0" t="n">
        <v>3990</v>
      </c>
      <c r="H15" s="0" t="n">
        <v>3990</v>
      </c>
      <c r="I15" s="0" t="n">
        <v>3990</v>
      </c>
      <c r="J15" s="0" t="n">
        <v>3990</v>
      </c>
      <c r="K15" s="0" t="n">
        <v>3990</v>
      </c>
      <c r="L15" s="0" t="n">
        <v>3990</v>
      </c>
      <c r="M15" s="0" t="n">
        <v>3990</v>
      </c>
      <c r="N15" s="0" t="n">
        <v>3990</v>
      </c>
      <c r="O15" s="0" t="n">
        <v>3990</v>
      </c>
      <c r="P15" s="0" t="n">
        <v>3990</v>
      </c>
      <c r="Q15" s="0" t="n">
        <v>3990</v>
      </c>
      <c r="R15" s="0" t="n">
        <v>3990</v>
      </c>
    </row>
    <row r="16" customFormat="false" ht="12.75" hidden="false" customHeight="false" outlineLevel="0" collapsed="false">
      <c r="A16" s="45" t="n">
        <v>100000</v>
      </c>
      <c r="B16" s="0" t="n">
        <v>10990</v>
      </c>
      <c r="C16" s="0" t="n">
        <v>10990</v>
      </c>
      <c r="D16" s="0" t="n">
        <v>10990</v>
      </c>
      <c r="E16" s="0" t="n">
        <v>10990</v>
      </c>
      <c r="F16" s="0" t="n">
        <v>10990</v>
      </c>
      <c r="G16" s="0" t="n">
        <v>10990</v>
      </c>
      <c r="H16" s="0" t="n">
        <v>10990</v>
      </c>
      <c r="I16" s="0" t="n">
        <v>10990</v>
      </c>
      <c r="J16" s="0" t="n">
        <v>10990</v>
      </c>
      <c r="K16" s="0" t="n">
        <v>10990</v>
      </c>
      <c r="L16" s="0" t="n">
        <v>10990</v>
      </c>
      <c r="M16" s="0" t="n">
        <v>10990</v>
      </c>
      <c r="N16" s="0" t="n">
        <v>19990</v>
      </c>
      <c r="O16" s="0" t="n">
        <v>19990</v>
      </c>
      <c r="P16" s="0" t="n">
        <v>19990</v>
      </c>
      <c r="Q16" s="0" t="n">
        <v>19990</v>
      </c>
      <c r="R16" s="0" t="n">
        <v>19990</v>
      </c>
    </row>
    <row r="17" customFormat="false" ht="12.75" hidden="false" customHeight="false" outlineLevel="0" collapsed="false">
      <c r="A17" s="45" t="n">
        <v>500000</v>
      </c>
      <c r="B17" s="0" t="n">
        <v>19990</v>
      </c>
      <c r="C17" s="0" t="n">
        <v>19990</v>
      </c>
      <c r="D17" s="0" t="n">
        <v>19990</v>
      </c>
      <c r="E17" s="0" t="n">
        <v>24990</v>
      </c>
      <c r="F17" s="0" t="n">
        <v>24990</v>
      </c>
      <c r="G17" s="0" t="n">
        <v>24990</v>
      </c>
      <c r="H17" s="0" t="n">
        <v>27990</v>
      </c>
      <c r="I17" s="0" t="n">
        <v>27990</v>
      </c>
      <c r="J17" s="0" t="n">
        <v>27990</v>
      </c>
      <c r="K17" s="0" t="n">
        <v>27990</v>
      </c>
      <c r="L17" s="0" t="n">
        <v>27990</v>
      </c>
      <c r="M17" s="0" t="n">
        <v>27990</v>
      </c>
      <c r="N17" s="0" t="n">
        <v>30990</v>
      </c>
      <c r="O17" s="0" t="n">
        <v>30990</v>
      </c>
      <c r="P17" s="0" t="n">
        <v>30990</v>
      </c>
      <c r="Q17" s="0" t="n">
        <v>30990</v>
      </c>
      <c r="R17" s="0" t="n">
        <v>30990</v>
      </c>
    </row>
    <row r="18" customFormat="false" ht="12.75" hidden="false" customHeight="false" outlineLevel="0" collapsed="false">
      <c r="A18" s="45" t="n">
        <v>1000000</v>
      </c>
      <c r="B18" s="0" t="n">
        <v>30990</v>
      </c>
      <c r="C18" s="0" t="n">
        <v>30990</v>
      </c>
      <c r="D18" s="0" t="n">
        <v>30990</v>
      </c>
      <c r="E18" s="0" t="n">
        <v>34990</v>
      </c>
      <c r="F18" s="0" t="n">
        <v>34990</v>
      </c>
      <c r="G18" s="0" t="n">
        <v>34990</v>
      </c>
      <c r="H18" s="0" t="n">
        <v>39990</v>
      </c>
      <c r="I18" s="0" t="n">
        <v>39990</v>
      </c>
      <c r="J18" s="0" t="n">
        <v>39990</v>
      </c>
      <c r="K18" s="0" t="n">
        <v>39990</v>
      </c>
      <c r="L18" s="0" t="n">
        <v>39990</v>
      </c>
      <c r="M18" s="0" t="n">
        <v>39990</v>
      </c>
      <c r="N18" s="0" t="n">
        <v>39990</v>
      </c>
      <c r="O18" s="0" t="n">
        <v>39990</v>
      </c>
      <c r="P18" s="0" t="n">
        <v>39990</v>
      </c>
      <c r="Q18" s="0" t="n">
        <v>39990</v>
      </c>
      <c r="R18" s="0" t="n">
        <v>39990</v>
      </c>
    </row>
    <row r="19" customFormat="false" ht="12.75" hidden="false" customHeight="false" outlineLevel="0" collapsed="false">
      <c r="A19" s="45" t="n">
        <v>2000000</v>
      </c>
      <c r="B19" s="0" t="n">
        <v>34990</v>
      </c>
      <c r="C19" s="0" t="n">
        <v>34990</v>
      </c>
      <c r="D19" s="0" t="n">
        <v>34990</v>
      </c>
      <c r="E19" s="0" t="n">
        <v>44990</v>
      </c>
      <c r="F19" s="0" t="n">
        <v>44990</v>
      </c>
      <c r="G19" s="0" t="n">
        <v>44990</v>
      </c>
      <c r="H19" s="0" t="n">
        <v>54990</v>
      </c>
      <c r="I19" s="0" t="n">
        <v>54990</v>
      </c>
      <c r="J19" s="0" t="n">
        <v>54990</v>
      </c>
      <c r="K19" s="0" t="n">
        <v>54990</v>
      </c>
      <c r="L19" s="0" t="n">
        <v>54990</v>
      </c>
      <c r="M19" s="0" t="n">
        <v>54990</v>
      </c>
      <c r="N19" s="0" t="n">
        <v>54990</v>
      </c>
      <c r="O19" s="0" t="n">
        <v>54990</v>
      </c>
      <c r="P19" s="0" t="n">
        <v>54990</v>
      </c>
      <c r="Q19" s="0" t="n">
        <v>54990</v>
      </c>
      <c r="R19" s="0" t="n">
        <v>54990</v>
      </c>
    </row>
    <row r="20" customFormat="false" ht="12.75" hidden="false" customHeight="false" outlineLevel="0" collapsed="false">
      <c r="A20" s="45" t="n">
        <v>3000000</v>
      </c>
      <c r="B20" s="0" t="n">
        <v>60990</v>
      </c>
      <c r="C20" s="0" t="n">
        <v>60990</v>
      </c>
      <c r="D20" s="0" t="n">
        <v>60990</v>
      </c>
      <c r="E20" s="0" t="n">
        <v>80990</v>
      </c>
      <c r="F20" s="0" t="n">
        <v>80990</v>
      </c>
      <c r="G20" s="0" t="n">
        <v>80990</v>
      </c>
      <c r="H20" s="0" t="n">
        <v>109990</v>
      </c>
      <c r="I20" s="0" t="n">
        <v>109990</v>
      </c>
      <c r="J20" s="0" t="n">
        <v>109990</v>
      </c>
      <c r="K20" s="0" t="n">
        <v>109990</v>
      </c>
      <c r="L20" s="0" t="n">
        <v>109990</v>
      </c>
      <c r="M20" s="0" t="n">
        <v>109990</v>
      </c>
      <c r="N20" s="0" t="n">
        <v>109990</v>
      </c>
      <c r="O20" s="0" t="n">
        <v>109990</v>
      </c>
      <c r="P20" s="0" t="n">
        <v>109990</v>
      </c>
      <c r="Q20" s="0" t="n">
        <v>109990</v>
      </c>
      <c r="R20" s="0" t="n">
        <v>109990</v>
      </c>
    </row>
    <row r="21" customFormat="false" ht="12.75" hidden="false" customHeight="false" outlineLevel="0" collapsed="false">
      <c r="A21" s="45" t="n">
        <v>5000000</v>
      </c>
      <c r="B21" s="0" t="n">
        <v>100990</v>
      </c>
      <c r="C21" s="0" t="n">
        <v>100990</v>
      </c>
      <c r="D21" s="0" t="n">
        <v>100990</v>
      </c>
      <c r="E21" s="0" t="n">
        <v>130990</v>
      </c>
      <c r="F21" s="0" t="n">
        <v>130990</v>
      </c>
      <c r="G21" s="0" t="n">
        <v>130990</v>
      </c>
      <c r="H21" s="0" t="n">
        <v>130990</v>
      </c>
      <c r="I21" s="0" t="n">
        <v>130990</v>
      </c>
      <c r="J21" s="0" t="n">
        <v>130990</v>
      </c>
      <c r="K21" s="0" t="n">
        <v>130990</v>
      </c>
      <c r="L21" s="0" t="n">
        <v>130990</v>
      </c>
      <c r="M21" s="0" t="n">
        <v>130990</v>
      </c>
      <c r="N21" s="0" t="n">
        <v>130990</v>
      </c>
      <c r="O21" s="0" t="n">
        <v>130990</v>
      </c>
      <c r="P21" s="0" t="n">
        <v>130990</v>
      </c>
      <c r="Q21" s="0" t="n">
        <v>130990</v>
      </c>
      <c r="R21" s="0" t="n">
        <v>130990</v>
      </c>
    </row>
    <row r="22" customFormat="false" ht="12.75" hidden="false" customHeight="false" outlineLevel="0" collapsed="false">
      <c r="A22" s="45" t="n">
        <v>7500000</v>
      </c>
      <c r="B22" s="0" t="n">
        <v>200990</v>
      </c>
      <c r="C22" s="0" t="n">
        <v>200990</v>
      </c>
      <c r="D22" s="0" t="n">
        <v>200990</v>
      </c>
      <c r="E22" s="0" t="n">
        <v>200990</v>
      </c>
      <c r="F22" s="0" t="n">
        <v>200990</v>
      </c>
      <c r="G22" s="0" t="n">
        <v>200990</v>
      </c>
      <c r="H22" s="0" t="n">
        <v>200990</v>
      </c>
      <c r="I22" s="0" t="n">
        <v>200990</v>
      </c>
      <c r="J22" s="0" t="n">
        <v>200990</v>
      </c>
      <c r="K22" s="0" t="n">
        <v>200990</v>
      </c>
      <c r="L22" s="0" t="n">
        <v>200990</v>
      </c>
      <c r="M22" s="0" t="n">
        <v>200990</v>
      </c>
      <c r="N22" s="0" t="n">
        <v>200990</v>
      </c>
      <c r="O22" s="0" t="n">
        <v>200990</v>
      </c>
      <c r="P22" s="0" t="n">
        <v>200990</v>
      </c>
      <c r="Q22" s="0" t="n">
        <v>200990</v>
      </c>
      <c r="R22" s="0" t="n">
        <v>200990</v>
      </c>
    </row>
    <row r="23" customFormat="false" ht="12.75" hidden="false" customHeight="false" outlineLevel="0" collapsed="false">
      <c r="A23" s="45" t="n">
        <v>9000000</v>
      </c>
      <c r="B23" s="0" t="n">
        <v>294990</v>
      </c>
      <c r="C23" s="0" t="n">
        <v>294990</v>
      </c>
      <c r="D23" s="0" t="n">
        <v>294990</v>
      </c>
      <c r="E23" s="0" t="n">
        <v>294990</v>
      </c>
      <c r="F23" s="0" t="n">
        <v>294990</v>
      </c>
      <c r="G23" s="0" t="n">
        <v>294990</v>
      </c>
      <c r="H23" s="0" t="n">
        <v>294990</v>
      </c>
      <c r="I23" s="0" t="n">
        <v>294990</v>
      </c>
      <c r="J23" s="0" t="n">
        <v>294990</v>
      </c>
      <c r="K23" s="0" t="n">
        <v>294990</v>
      </c>
      <c r="L23" s="0" t="n">
        <v>294990</v>
      </c>
      <c r="M23" s="0" t="n">
        <v>294990</v>
      </c>
      <c r="N23" s="0" t="n">
        <v>294990</v>
      </c>
      <c r="O23" s="0" t="n">
        <v>294990</v>
      </c>
      <c r="P23" s="0" t="n">
        <v>294990</v>
      </c>
      <c r="Q23" s="0" t="n">
        <v>294990</v>
      </c>
      <c r="R23" s="0" t="n">
        <v>294990</v>
      </c>
    </row>
    <row r="24" customFormat="false" ht="12.75" hidden="false" customHeight="false" outlineLevel="0" collapsed="false">
      <c r="A24" s="45" t="n">
        <v>12000000</v>
      </c>
      <c r="B24" s="0" t="n">
        <v>349990</v>
      </c>
      <c r="C24" s="0" t="n">
        <v>349990</v>
      </c>
      <c r="D24" s="0" t="n">
        <v>349990</v>
      </c>
      <c r="E24" s="0" t="n">
        <v>349990</v>
      </c>
      <c r="F24" s="0" t="n">
        <v>349990</v>
      </c>
      <c r="G24" s="0" t="n">
        <v>349990</v>
      </c>
      <c r="H24" s="0" t="n">
        <v>349990</v>
      </c>
      <c r="I24" s="0" t="n">
        <v>349990</v>
      </c>
      <c r="J24" s="0" t="n">
        <v>349990</v>
      </c>
      <c r="K24" s="0" t="n">
        <v>349990</v>
      </c>
      <c r="L24" s="0" t="n">
        <v>349990</v>
      </c>
      <c r="M24" s="0" t="n">
        <v>349990</v>
      </c>
      <c r="N24" s="0" t="n">
        <v>349990</v>
      </c>
      <c r="O24" s="0" t="n">
        <v>349990</v>
      </c>
      <c r="P24" s="0" t="n">
        <v>349990</v>
      </c>
      <c r="Q24" s="0" t="n">
        <v>349990</v>
      </c>
      <c r="R24" s="0" t="n">
        <v>349990</v>
      </c>
    </row>
    <row r="25" customFormat="false" ht="12.75" hidden="false" customHeight="false" outlineLevel="0" collapsed="false">
      <c r="A25" s="45" t="n">
        <v>15000000</v>
      </c>
      <c r="B25" s="0" t="n">
        <v>399990</v>
      </c>
      <c r="C25" s="0" t="n">
        <v>399990</v>
      </c>
      <c r="D25" s="0" t="n">
        <v>399990</v>
      </c>
      <c r="E25" s="0" t="n">
        <v>399990</v>
      </c>
      <c r="F25" s="0" t="n">
        <v>399990</v>
      </c>
      <c r="G25" s="0" t="n">
        <v>399990</v>
      </c>
      <c r="H25" s="0" t="n">
        <v>399990</v>
      </c>
      <c r="I25" s="0" t="n">
        <v>399990</v>
      </c>
      <c r="J25" s="0" t="n">
        <v>399990</v>
      </c>
      <c r="K25" s="0" t="n">
        <v>399990</v>
      </c>
      <c r="L25" s="0" t="n">
        <v>399990</v>
      </c>
      <c r="M25" s="0" t="n">
        <v>399990</v>
      </c>
      <c r="N25" s="0" t="n">
        <v>399990</v>
      </c>
      <c r="O25" s="0" t="n">
        <v>399990</v>
      </c>
      <c r="P25" s="0" t="n">
        <v>399990</v>
      </c>
      <c r="Q25" s="0" t="n">
        <v>399990</v>
      </c>
      <c r="R25" s="0" t="n">
        <v>399990</v>
      </c>
    </row>
    <row r="26" customFormat="false" ht="12.75" hidden="false" customHeight="false" outlineLevel="0" collapsed="false">
      <c r="A26" s="45" t="n">
        <v>20000000</v>
      </c>
      <c r="B26" s="0" t="n">
        <v>449990</v>
      </c>
      <c r="C26" s="0" t="n">
        <v>449990</v>
      </c>
      <c r="D26" s="0" t="n">
        <v>449990</v>
      </c>
      <c r="E26" s="0" t="n">
        <v>449990</v>
      </c>
      <c r="F26" s="0" t="n">
        <v>449990</v>
      </c>
      <c r="G26" s="0" t="n">
        <v>449990</v>
      </c>
      <c r="H26" s="0" t="n">
        <v>449990</v>
      </c>
      <c r="I26" s="0" t="n">
        <v>449990</v>
      </c>
      <c r="J26" s="0" t="n">
        <v>449990</v>
      </c>
      <c r="K26" s="0" t="n">
        <v>449990</v>
      </c>
      <c r="L26" s="0" t="n">
        <v>449990</v>
      </c>
      <c r="M26" s="0" t="n">
        <v>449990</v>
      </c>
      <c r="N26" s="0" t="n">
        <v>449990</v>
      </c>
      <c r="O26" s="0" t="n">
        <v>449990</v>
      </c>
      <c r="P26" s="0" t="n">
        <v>449990</v>
      </c>
      <c r="Q26" s="0" t="n">
        <v>449990</v>
      </c>
      <c r="R26" s="0" t="n">
        <v>449990</v>
      </c>
    </row>
    <row r="29" customFormat="false" ht="16.5" hidden="false" customHeight="false" outlineLevel="0" collapsed="false">
      <c r="A29" s="47" t="s">
        <v>13</v>
      </c>
      <c r="B29" s="0" t="n">
        <f aca="false">INDEX(A1:R13,B49,B33)</f>
        <v>0.02625</v>
      </c>
      <c r="C29" s="45" t="n">
        <f aca="false">IF(B29&lt;0,B29*-1,(B29*B35)+990)</f>
        <v>990.02625</v>
      </c>
      <c r="D29" s="48" t="n">
        <f aca="false">IF(AND(C29&lt;&gt;0,C29&lt;INDEX(A14:R26,B49,B33)),INDEX(A14:R26,B49,B33),C29)</f>
        <v>3990</v>
      </c>
      <c r="E29" s="48" t="n">
        <f aca="false">IFERROR(IF(Калькулятор!$F$17="Нет",D29,D29*0),0)</f>
        <v>3990</v>
      </c>
      <c r="F29" s="45"/>
    </row>
    <row r="30" customFormat="false" ht="16.5" hidden="false" customHeight="false" outlineLevel="0" collapsed="false">
      <c r="A30" s="47"/>
      <c r="D30" s="49"/>
      <c r="E30" s="49"/>
    </row>
    <row r="31" customFormat="false" ht="12.75" hidden="false" customHeight="false" outlineLevel="0" collapsed="false">
      <c r="A31" s="50" t="s">
        <v>14</v>
      </c>
      <c r="B31" s="51" t="n">
        <f aca="false">Калькулятор!$F$12</f>
        <v>1</v>
      </c>
      <c r="C31" s="51"/>
      <c r="E31" s="49"/>
    </row>
    <row r="32" customFormat="false" ht="12.75" hidden="false" customHeight="false" outlineLevel="0" collapsed="false">
      <c r="A32" s="51" t="s">
        <v>15</v>
      </c>
      <c r="B32" s="51" t="n">
        <f aca="false">IF(AND($B$31&gt;=0,$B$31&lt;=B1),1,0)</f>
        <v>1</v>
      </c>
      <c r="C32" s="51" t="n">
        <f aca="false">IF(AND($B$31&gt;B1,$B$31&lt;=C1),1,0)</f>
        <v>0</v>
      </c>
      <c r="D32" s="51" t="n">
        <f aca="false">IF(AND($B$31&gt;C1,$B$31&lt;=D1),1,0)</f>
        <v>0</v>
      </c>
      <c r="E32" s="51" t="n">
        <f aca="false">IF(AND($B$31&gt;D1,$B$31&lt;=E1),1,0)</f>
        <v>0</v>
      </c>
      <c r="F32" s="51" t="n">
        <f aca="false">IF(AND($B$31&gt;E1,$B$31&lt;=F1),1,0)</f>
        <v>0</v>
      </c>
      <c r="G32" s="51" t="n">
        <f aca="false">IF(AND($B$31&gt;F1,$B$31&lt;=G1),1,0)</f>
        <v>0</v>
      </c>
      <c r="H32" s="51" t="n">
        <f aca="false">IF(AND($B$31&gt;G1,$B$31&lt;=H1),1,0)</f>
        <v>0</v>
      </c>
      <c r="I32" s="51" t="n">
        <f aca="false">IF(AND($B$31&gt;H1,$B$31&lt;=I1),1,0)</f>
        <v>0</v>
      </c>
      <c r="J32" s="51" t="n">
        <f aca="false">IF(AND($B$31&gt;I1,$B$31&lt;=J1),1,0)</f>
        <v>0</v>
      </c>
      <c r="K32" s="51" t="n">
        <f aca="false">IF(AND($B$31&gt;J1,$B$31&lt;=K1),1,0)</f>
        <v>0</v>
      </c>
      <c r="L32" s="51" t="n">
        <f aca="false">IF(AND($B$31&gt;K1,$B$31&lt;=L1),1,0)</f>
        <v>0</v>
      </c>
      <c r="M32" s="51" t="n">
        <f aca="false">IF(AND($B$31&gt;L1,$B$31&lt;=M1),1,0)</f>
        <v>0</v>
      </c>
      <c r="N32" s="51" t="n">
        <f aca="false">IF(AND($B$31&gt;M1,$B$31&lt;=N1),1,0)</f>
        <v>0</v>
      </c>
      <c r="O32" s="51" t="n">
        <f aca="false">IF(AND($B$31&gt;N1,$B$31&lt;=O1),1,0)</f>
        <v>0</v>
      </c>
      <c r="P32" s="51" t="n">
        <f aca="false">IF(AND($B$31&gt;O1,$B$31&lt;=P1),1,0)</f>
        <v>0</v>
      </c>
      <c r="Q32" s="51" t="n">
        <f aca="false">IF(AND($B$31&gt;P1,$B$31&lt;=Q1),1,0)</f>
        <v>0</v>
      </c>
      <c r="R32" s="51" t="n">
        <f aca="false">IF(AND($B$31&gt;Q1,$B$31&lt;=R1),1,0)</f>
        <v>0</v>
      </c>
    </row>
    <row r="33" customFormat="false" ht="12.75" hidden="false" customHeight="false" outlineLevel="0" collapsed="false">
      <c r="A33" s="0" t="s">
        <v>16</v>
      </c>
      <c r="B33" s="51" t="n">
        <f aca="false">MATCH(1,32:32,0)</f>
        <v>2</v>
      </c>
    </row>
    <row r="34" customFormat="false" ht="12.75" hidden="false" customHeight="false" outlineLevel="0" collapsed="false">
      <c r="A34" s="51"/>
    </row>
    <row r="35" customFormat="false" ht="12.75" hidden="false" customHeight="false" outlineLevel="0" collapsed="false">
      <c r="B35" s="45" t="n">
        <f aca="false">Калькулятор!$F$9</f>
        <v>1</v>
      </c>
      <c r="C35" s="45"/>
    </row>
    <row r="36" customFormat="false" ht="12.75" hidden="false" customHeight="false" outlineLevel="0" collapsed="false">
      <c r="B36" s="51" t="s">
        <v>17</v>
      </c>
    </row>
    <row r="37" customFormat="false" ht="12.75" hidden="false" customHeight="false" outlineLevel="0" collapsed="false">
      <c r="A37" s="45" t="n">
        <v>50000</v>
      </c>
      <c r="B37" s="51" t="n">
        <f aca="false">IF(AND($B$35&gt;0,$B$35&lt;=A2),1,0)</f>
        <v>1</v>
      </c>
    </row>
    <row r="38" customFormat="false" ht="12.75" hidden="false" customHeight="false" outlineLevel="0" collapsed="false">
      <c r="A38" s="45" t="n">
        <v>100000</v>
      </c>
      <c r="B38" s="51" t="n">
        <f aca="false">IF(AND($B$35&gt;A2,$B$35&lt;=A3),1,0)</f>
        <v>0</v>
      </c>
    </row>
    <row r="39" customFormat="false" ht="12.75" hidden="false" customHeight="false" outlineLevel="0" collapsed="false">
      <c r="A39" s="45" t="n">
        <v>500000</v>
      </c>
      <c r="B39" s="51" t="n">
        <f aca="false">IF(AND($B$35&gt;A3,$B$35&lt;=A4),1,0)</f>
        <v>0</v>
      </c>
    </row>
    <row r="40" customFormat="false" ht="12.75" hidden="false" customHeight="false" outlineLevel="0" collapsed="false">
      <c r="A40" s="45" t="n">
        <v>1000000</v>
      </c>
      <c r="B40" s="51" t="n">
        <f aca="false">IF(AND($B$35&gt;A4,$B$35&lt;=A5),1,0)</f>
        <v>0</v>
      </c>
    </row>
    <row r="41" customFormat="false" ht="12.75" hidden="false" customHeight="false" outlineLevel="0" collapsed="false">
      <c r="A41" s="45" t="n">
        <v>2000000</v>
      </c>
      <c r="B41" s="51" t="n">
        <f aca="false">IF(AND($B$35&gt;A5,$B$35&lt;=A6),1,0)</f>
        <v>0</v>
      </c>
    </row>
    <row r="42" customFormat="false" ht="12.75" hidden="false" customHeight="false" outlineLevel="0" collapsed="false">
      <c r="A42" s="45" t="n">
        <v>3000000</v>
      </c>
      <c r="B42" s="51" t="n">
        <f aca="false">IF(AND($B$35&gt;A6,$B$35&lt;=A7),1,0)</f>
        <v>0</v>
      </c>
    </row>
    <row r="43" customFormat="false" ht="12.75" hidden="false" customHeight="false" outlineLevel="0" collapsed="false">
      <c r="A43" s="45" t="n">
        <v>5000000</v>
      </c>
      <c r="B43" s="51" t="n">
        <f aca="false">IF(AND($B$35&gt;A7,$B$35&lt;=A8),1,0)</f>
        <v>0</v>
      </c>
    </row>
    <row r="44" customFormat="false" ht="12.75" hidden="false" customHeight="false" outlineLevel="0" collapsed="false">
      <c r="A44" s="45" t="n">
        <v>7500000</v>
      </c>
      <c r="B44" s="51" t="n">
        <f aca="false">IF(AND($B$35&gt;A8,$B$35&lt;=A9),1,0)</f>
        <v>0</v>
      </c>
    </row>
    <row r="45" customFormat="false" ht="12.75" hidden="false" customHeight="false" outlineLevel="0" collapsed="false">
      <c r="A45" s="45" t="n">
        <v>9000000</v>
      </c>
      <c r="B45" s="51" t="n">
        <f aca="false">IF(AND($B$35&gt;A9,$B$35&lt;=A10),1,0)</f>
        <v>0</v>
      </c>
    </row>
    <row r="46" customFormat="false" ht="12.75" hidden="false" customHeight="false" outlineLevel="0" collapsed="false">
      <c r="A46" s="45" t="n">
        <v>12000000</v>
      </c>
      <c r="B46" s="51" t="n">
        <f aca="false">IF(AND($B$35&gt;A10,$B$35&lt;=A11),1,0)</f>
        <v>0</v>
      </c>
    </row>
    <row r="47" customFormat="false" ht="12.75" hidden="false" customHeight="false" outlineLevel="0" collapsed="false">
      <c r="A47" s="45" t="n">
        <v>15000000</v>
      </c>
      <c r="B47" s="51" t="n">
        <f aca="false">IF(AND($B$35&gt;A11,$B$35&lt;=A12),1,0)</f>
        <v>0</v>
      </c>
    </row>
    <row r="48" customFormat="false" ht="12.75" hidden="false" customHeight="false" outlineLevel="0" collapsed="false">
      <c r="A48" s="45" t="n">
        <v>20000000</v>
      </c>
      <c r="B48" s="51" t="n">
        <f aca="false">IF(AND($B$35&gt;A12,$B$35&lt;=A13),1,0)</f>
        <v>0</v>
      </c>
    </row>
    <row r="49" customFormat="false" ht="12.75" hidden="false" customHeight="false" outlineLevel="0" collapsed="false">
      <c r="A49" s="0" t="s">
        <v>18</v>
      </c>
      <c r="B49" s="0" t="n">
        <f aca="false">MATCH(1,B36:B48,0)</f>
        <v>2</v>
      </c>
    </row>
    <row r="51" customFormat="false" ht="19.5" hidden="false" customHeight="false" outlineLevel="0" collapsed="false">
      <c r="A51" s="0" t="s">
        <v>19</v>
      </c>
      <c r="B51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75"/>
  <cols>
    <col collapsed="false" hidden="false" max="1" min="1" style="0" width="12.8265306122449"/>
    <col collapsed="false" hidden="false" max="2" min="2" style="0" width="9.58673469387755"/>
    <col collapsed="false" hidden="false" max="3" min="3" style="0" width="10.2602040816327"/>
    <col collapsed="false" hidden="false" max="4" min="4" style="0" width="10.3928571428571"/>
    <col collapsed="false" hidden="false" max="5" min="5" style="0" width="12.8265306122449"/>
    <col collapsed="false" hidden="false" max="6" min="6" style="0" width="10.530612244898"/>
  </cols>
  <sheetData>
    <row r="1" customFormat="false" ht="30.75" hidden="false" customHeight="true" outlineLevel="0" collapsed="false">
      <c r="A1" s="43" t="str">
        <f aca="false">IF(E29&gt;0,CONCATENATE("Банк Солид (кат. С): ",TEXT(E29,"# ###")," руб.",""&amp;CHAR(10)&amp;""),"")</f>
        <v>Банк Солид (кат. С): 4 990 руб.
</v>
      </c>
      <c r="B1" s="0" t="n">
        <v>31</v>
      </c>
      <c r="C1" s="0" t="n">
        <v>62</v>
      </c>
      <c r="D1" s="0" t="n">
        <v>93</v>
      </c>
      <c r="E1" s="0" t="n">
        <v>124</v>
      </c>
      <c r="F1" s="0" t="n">
        <v>155</v>
      </c>
      <c r="G1" s="0" t="n">
        <v>185</v>
      </c>
      <c r="H1" s="0" t="n">
        <v>215</v>
      </c>
      <c r="I1" s="0" t="n">
        <v>245</v>
      </c>
      <c r="J1" s="0" t="n">
        <v>275</v>
      </c>
      <c r="K1" s="0" t="n">
        <v>305</v>
      </c>
      <c r="L1" s="0" t="n">
        <v>335</v>
      </c>
      <c r="M1" s="0" t="n">
        <v>396</v>
      </c>
      <c r="N1" s="0" t="n">
        <v>456</v>
      </c>
      <c r="O1" s="0" t="n">
        <v>548</v>
      </c>
      <c r="P1" s="0" t="n">
        <v>764</v>
      </c>
      <c r="Q1" s="0" t="n">
        <v>981</v>
      </c>
      <c r="R1" s="0" t="n">
        <v>1127</v>
      </c>
    </row>
    <row r="2" customFormat="false" ht="12.8" hidden="false" customHeight="false" outlineLevel="0" collapsed="false">
      <c r="A2" s="45" t="n">
        <v>50000</v>
      </c>
      <c r="B2" s="0" t="n">
        <v>0.035</v>
      </c>
      <c r="C2" s="0" t="n">
        <v>0.035</v>
      </c>
      <c r="D2" s="0" t="n">
        <v>0.035</v>
      </c>
      <c r="E2" s="0" t="n">
        <v>0.042</v>
      </c>
      <c r="F2" s="0" t="n">
        <v>0.048</v>
      </c>
      <c r="G2" s="0" t="n">
        <v>0.051</v>
      </c>
      <c r="H2" s="0" t="n">
        <v>0.056715</v>
      </c>
      <c r="I2" s="0" t="n">
        <v>0.060135</v>
      </c>
      <c r="J2" s="0" t="n">
        <v>0.06346</v>
      </c>
      <c r="K2" s="0" t="n">
        <v>0.066785</v>
      </c>
      <c r="L2" s="0" t="n">
        <v>0.070205</v>
      </c>
      <c r="M2" s="0" t="n">
        <v>0.07296</v>
      </c>
      <c r="N2" s="0" t="n">
        <v>0.076</v>
      </c>
      <c r="O2" s="0" t="n">
        <v>0.0798</v>
      </c>
      <c r="P2" s="0" t="n">
        <v>0.0826</v>
      </c>
      <c r="Q2" s="0" t="n">
        <v>0.107</v>
      </c>
      <c r="R2" s="0" t="n">
        <v>0.123</v>
      </c>
    </row>
    <row r="3" customFormat="false" ht="12.8" hidden="false" customHeight="false" outlineLevel="0" collapsed="false">
      <c r="A3" s="45" t="n">
        <v>100000</v>
      </c>
      <c r="B3" s="0" t="n">
        <v>0.035</v>
      </c>
      <c r="C3" s="0" t="n">
        <v>0.035</v>
      </c>
      <c r="D3" s="0" t="n">
        <v>0.035</v>
      </c>
      <c r="E3" s="0" t="n">
        <v>0.042</v>
      </c>
      <c r="F3" s="0" t="n">
        <v>0.048</v>
      </c>
      <c r="G3" s="0" t="n">
        <v>0.051</v>
      </c>
      <c r="H3" s="0" t="n">
        <v>0.056715</v>
      </c>
      <c r="I3" s="0" t="n">
        <v>0.060135</v>
      </c>
      <c r="J3" s="0" t="n">
        <v>0.06346</v>
      </c>
      <c r="K3" s="0" t="n">
        <v>0.066785</v>
      </c>
      <c r="L3" s="0" t="n">
        <v>0.070205</v>
      </c>
      <c r="M3" s="0" t="n">
        <v>0.07296</v>
      </c>
      <c r="N3" s="0" t="n">
        <v>0.076</v>
      </c>
      <c r="O3" s="0" t="n">
        <v>0.0798</v>
      </c>
      <c r="P3" s="0" t="n">
        <v>0.0826</v>
      </c>
      <c r="Q3" s="0" t="n">
        <v>0.107</v>
      </c>
      <c r="R3" s="0" t="n">
        <v>0.123</v>
      </c>
    </row>
    <row r="4" customFormat="false" ht="12.8" hidden="false" customHeight="false" outlineLevel="0" collapsed="false">
      <c r="A4" s="45" t="n">
        <v>500000</v>
      </c>
      <c r="B4" s="0" t="n">
        <v>0.035</v>
      </c>
      <c r="C4" s="0" t="n">
        <v>0.035</v>
      </c>
      <c r="D4" s="0" t="n">
        <v>0.035</v>
      </c>
      <c r="E4" s="0" t="n">
        <v>0.042</v>
      </c>
      <c r="F4" s="0" t="n">
        <v>0.048</v>
      </c>
      <c r="G4" s="0" t="n">
        <v>0.051</v>
      </c>
      <c r="H4" s="0" t="n">
        <v>0.056715</v>
      </c>
      <c r="I4" s="0" t="n">
        <v>0.060135</v>
      </c>
      <c r="J4" s="0" t="n">
        <v>0.06346</v>
      </c>
      <c r="K4" s="0" t="n">
        <v>0.066785</v>
      </c>
      <c r="L4" s="0" t="n">
        <v>0.070205</v>
      </c>
      <c r="M4" s="0" t="n">
        <v>0.07296</v>
      </c>
      <c r="N4" s="0" t="n">
        <v>0.0836</v>
      </c>
      <c r="O4" s="0" t="n">
        <v>0.08778</v>
      </c>
      <c r="P4" s="0" t="n">
        <v>0.0915</v>
      </c>
      <c r="Q4" s="0" t="n">
        <v>0.134</v>
      </c>
      <c r="R4" s="0" t="n">
        <v>0.154</v>
      </c>
    </row>
    <row r="5" customFormat="false" ht="12.8" hidden="false" customHeight="false" outlineLevel="0" collapsed="false">
      <c r="A5" s="45" t="n">
        <v>1000000</v>
      </c>
      <c r="B5" s="0" t="n">
        <v>0.035</v>
      </c>
      <c r="C5" s="0" t="n">
        <v>0.035</v>
      </c>
      <c r="D5" s="0" t="n">
        <v>0.035</v>
      </c>
      <c r="E5" s="0" t="n">
        <v>0.042</v>
      </c>
      <c r="F5" s="0" t="n">
        <v>0.05</v>
      </c>
      <c r="G5" s="0" t="n">
        <v>0.055</v>
      </c>
      <c r="H5" s="0" t="n">
        <v>0.0597</v>
      </c>
      <c r="I5" s="0" t="n">
        <v>0.0633</v>
      </c>
      <c r="J5" s="0" t="n">
        <v>0.0668</v>
      </c>
      <c r="K5" s="0" t="n">
        <v>0.0703</v>
      </c>
      <c r="L5" s="0" t="n">
        <v>0.0739</v>
      </c>
      <c r="M5" s="0" t="n">
        <v>0.0768</v>
      </c>
      <c r="N5" s="0" t="n">
        <v>0.09196</v>
      </c>
      <c r="O5" s="0" t="n">
        <v>0.096558</v>
      </c>
      <c r="P5" s="0" t="n">
        <v>0.0991</v>
      </c>
      <c r="Q5" s="0" t="n">
        <v>0.13</v>
      </c>
      <c r="R5" s="0" t="n">
        <v>0.154</v>
      </c>
    </row>
    <row r="6" customFormat="false" ht="12.8" hidden="false" customHeight="false" outlineLevel="0" collapsed="false">
      <c r="A6" s="45" t="n">
        <v>2000000</v>
      </c>
      <c r="B6" s="0" t="n">
        <v>0.035</v>
      </c>
      <c r="C6" s="0" t="n">
        <v>0.035</v>
      </c>
      <c r="D6" s="0" t="n">
        <v>0.035</v>
      </c>
      <c r="E6" s="0" t="n">
        <v>0.042</v>
      </c>
      <c r="F6" s="0" t="n">
        <v>0.05</v>
      </c>
      <c r="G6" s="0" t="n">
        <v>0.055</v>
      </c>
      <c r="H6" s="0" t="n">
        <v>0.0597</v>
      </c>
      <c r="I6" s="0" t="n">
        <v>0.0633</v>
      </c>
      <c r="J6" s="0" t="n">
        <v>0.0668</v>
      </c>
      <c r="K6" s="0" t="n">
        <v>0.0703</v>
      </c>
      <c r="L6" s="0" t="n">
        <v>0.0739</v>
      </c>
      <c r="M6" s="0" t="n">
        <v>0.0768</v>
      </c>
      <c r="N6" s="0" t="n">
        <v>0.09196</v>
      </c>
      <c r="O6" s="0" t="n">
        <v>0.096558</v>
      </c>
      <c r="P6" s="0" t="n">
        <v>0.0991</v>
      </c>
      <c r="Q6" s="0" t="n">
        <v>0.134</v>
      </c>
      <c r="R6" s="0" t="n">
        <v>0.154</v>
      </c>
    </row>
    <row r="7" customFormat="false" ht="12.8" hidden="false" customHeight="false" outlineLevel="0" collapsed="false">
      <c r="A7" s="45" t="n">
        <v>3000000</v>
      </c>
      <c r="B7" s="0" t="n">
        <v>0.035</v>
      </c>
      <c r="C7" s="0" t="n">
        <v>0.035</v>
      </c>
      <c r="D7" s="0" t="n">
        <v>0.035</v>
      </c>
      <c r="E7" s="0" t="n">
        <v>0.042</v>
      </c>
      <c r="F7" s="0" t="n">
        <v>0.05</v>
      </c>
      <c r="G7" s="0" t="n">
        <v>0.055</v>
      </c>
      <c r="H7" s="0" t="n">
        <v>0.0597</v>
      </c>
      <c r="I7" s="0" t="n">
        <v>0.0633</v>
      </c>
      <c r="J7" s="0" t="n">
        <v>0.0668</v>
      </c>
      <c r="K7" s="0" t="n">
        <v>0.0703</v>
      </c>
      <c r="L7" s="0" t="n">
        <v>0.0739</v>
      </c>
      <c r="M7" s="0" t="n">
        <v>0.0768</v>
      </c>
      <c r="N7" s="0" t="n">
        <v>0.1</v>
      </c>
      <c r="O7" s="0" t="n">
        <v>0.11</v>
      </c>
      <c r="P7" s="0" t="n">
        <v>0.1173</v>
      </c>
      <c r="Q7" s="0" t="n">
        <v>0.188</v>
      </c>
      <c r="R7" s="0" t="n">
        <v>0.216</v>
      </c>
    </row>
    <row r="8" customFormat="false" ht="12.8" hidden="false" customHeight="false" outlineLevel="0" collapsed="false">
      <c r="A8" s="45" t="n">
        <v>5000000</v>
      </c>
      <c r="B8" s="0" t="n">
        <v>0.04</v>
      </c>
      <c r="C8" s="0" t="n">
        <v>0.04</v>
      </c>
      <c r="D8" s="0" t="n">
        <v>0.04</v>
      </c>
      <c r="E8" s="0" t="n">
        <v>0.0452</v>
      </c>
      <c r="F8" s="0" t="n">
        <v>0.0511</v>
      </c>
      <c r="G8" s="0" t="n">
        <v>0.0565</v>
      </c>
      <c r="H8" s="0" t="n">
        <v>0.0617</v>
      </c>
      <c r="I8" s="0" t="n">
        <v>0.0653</v>
      </c>
      <c r="J8" s="0" t="n">
        <v>0.069</v>
      </c>
      <c r="K8" s="0" t="n">
        <v>0.0727</v>
      </c>
      <c r="L8" s="0" t="n">
        <v>0.0763</v>
      </c>
      <c r="M8" s="0" t="n">
        <v>0.08</v>
      </c>
      <c r="N8" s="0" t="n">
        <v>0.109</v>
      </c>
      <c r="O8" s="0" t="n">
        <v>0.115</v>
      </c>
      <c r="P8" s="0" t="n">
        <v>0.1194</v>
      </c>
      <c r="Q8" s="0" t="n">
        <v>0.188</v>
      </c>
      <c r="R8" s="0" t="n">
        <v>0.216</v>
      </c>
    </row>
    <row r="9" customFormat="false" ht="12.8" hidden="false" customHeight="false" outlineLevel="0" collapsed="false">
      <c r="A9" s="45" t="n">
        <v>7500000</v>
      </c>
      <c r="B9" s="0" t="n">
        <v>0.042</v>
      </c>
      <c r="C9" s="0" t="n">
        <v>0.042</v>
      </c>
      <c r="D9" s="0" t="n">
        <v>0.042</v>
      </c>
      <c r="E9" s="0" t="n">
        <v>0.0452</v>
      </c>
      <c r="F9" s="0" t="n">
        <v>0.0511</v>
      </c>
      <c r="G9" s="0" t="n">
        <v>0.0565</v>
      </c>
      <c r="H9" s="0" t="n">
        <v>0.0617</v>
      </c>
      <c r="I9" s="0" t="n">
        <v>0.0653</v>
      </c>
      <c r="J9" s="0" t="n">
        <v>0.069</v>
      </c>
      <c r="K9" s="0" t="n">
        <v>0.0727</v>
      </c>
      <c r="L9" s="0" t="n">
        <v>0.0763</v>
      </c>
      <c r="M9" s="0" t="n">
        <v>0.08</v>
      </c>
      <c r="N9" s="0" t="n">
        <v>0.109</v>
      </c>
      <c r="O9" s="0" t="n">
        <v>0.115</v>
      </c>
      <c r="P9" s="0" t="n">
        <v>0.1194</v>
      </c>
      <c r="Q9" s="0" t="n">
        <v>0.188</v>
      </c>
      <c r="R9" s="0" t="n">
        <v>0.216</v>
      </c>
    </row>
    <row r="10" customFormat="false" ht="12.8" hidden="false" customHeight="false" outlineLevel="0" collapsed="false">
      <c r="A10" s="45" t="n">
        <v>9000000</v>
      </c>
      <c r="B10" s="0" t="n">
        <v>0.04</v>
      </c>
      <c r="C10" s="0" t="n">
        <v>0.04</v>
      </c>
      <c r="D10" s="0" t="n">
        <v>0.04</v>
      </c>
      <c r="E10" s="0" t="n">
        <v>0.042</v>
      </c>
      <c r="F10" s="0" t="n">
        <v>0.05</v>
      </c>
      <c r="G10" s="0" t="n">
        <v>0.055</v>
      </c>
      <c r="H10" s="0" t="n">
        <v>0.0597</v>
      </c>
      <c r="I10" s="0" t="n">
        <v>0.0633</v>
      </c>
      <c r="J10" s="0" t="n">
        <v>0.0668</v>
      </c>
      <c r="K10" s="0" t="n">
        <v>0.0703</v>
      </c>
      <c r="L10" s="0" t="n">
        <v>0.0739</v>
      </c>
      <c r="M10" s="0" t="n">
        <v>0.0768</v>
      </c>
      <c r="N10" s="0" t="n">
        <v>0.1</v>
      </c>
      <c r="O10" s="0" t="n">
        <v>0.11</v>
      </c>
      <c r="P10" s="0" t="n">
        <v>0.1173</v>
      </c>
      <c r="Q10" s="0" t="n">
        <v>0.188</v>
      </c>
      <c r="R10" s="0" t="n">
        <v>0.216</v>
      </c>
    </row>
    <row r="11" customFormat="false" ht="12.8" hidden="false" customHeight="false" outlineLevel="0" collapsed="false">
      <c r="A11" s="45" t="n">
        <v>12000000</v>
      </c>
      <c r="B11" s="0" t="n">
        <v>0.04</v>
      </c>
      <c r="C11" s="0" t="n">
        <v>0.04</v>
      </c>
      <c r="D11" s="0" t="n">
        <v>0.04</v>
      </c>
      <c r="E11" s="0" t="n">
        <v>0.042</v>
      </c>
      <c r="F11" s="0" t="n">
        <v>0.048</v>
      </c>
      <c r="G11" s="0" t="n">
        <v>0.051</v>
      </c>
      <c r="H11" s="0" t="n">
        <v>0.056715</v>
      </c>
      <c r="I11" s="0" t="n">
        <v>0.060135</v>
      </c>
      <c r="J11" s="0" t="n">
        <v>0.06346</v>
      </c>
      <c r="K11" s="0" t="n">
        <v>0.066785</v>
      </c>
      <c r="L11" s="0" t="n">
        <v>0.070205</v>
      </c>
      <c r="M11" s="0" t="n">
        <v>0.07296</v>
      </c>
      <c r="N11" s="0" t="n">
        <v>0.076</v>
      </c>
      <c r="O11" s="0" t="n">
        <v>0.0798</v>
      </c>
      <c r="P11" s="0" t="n">
        <v>0.0826</v>
      </c>
      <c r="Q11" s="0" t="n">
        <v>0.134</v>
      </c>
      <c r="R11" s="0" t="n">
        <v>0.154</v>
      </c>
    </row>
    <row r="12" customFormat="false" ht="12.8" hidden="false" customHeight="false" outlineLevel="0" collapsed="false">
      <c r="A12" s="45" t="n">
        <v>15000000</v>
      </c>
      <c r="B12" s="0" t="n">
        <v>0.035</v>
      </c>
      <c r="C12" s="0" t="n">
        <v>0.035</v>
      </c>
      <c r="D12" s="0" t="n">
        <v>0.035</v>
      </c>
      <c r="E12" s="0" t="n">
        <v>0.042</v>
      </c>
      <c r="F12" s="0" t="n">
        <v>0.048</v>
      </c>
      <c r="G12" s="0" t="n">
        <v>0.051</v>
      </c>
      <c r="H12" s="0" t="n">
        <v>0.056715</v>
      </c>
      <c r="I12" s="0" t="n">
        <v>0.060135</v>
      </c>
      <c r="J12" s="0" t="n">
        <v>0.06346</v>
      </c>
      <c r="K12" s="0" t="n">
        <v>0.066785</v>
      </c>
      <c r="L12" s="0" t="n">
        <v>0.070205</v>
      </c>
      <c r="M12" s="0" t="n">
        <v>0.07296</v>
      </c>
      <c r="N12" s="0" t="n">
        <v>0.076</v>
      </c>
      <c r="O12" s="0" t="n">
        <v>0.0798</v>
      </c>
      <c r="P12" s="0" t="n">
        <v>0.0826</v>
      </c>
      <c r="Q12" s="0" t="n">
        <v>0.134</v>
      </c>
      <c r="R12" s="0" t="n">
        <v>0.154</v>
      </c>
    </row>
    <row r="13" customFormat="false" ht="12.8" hidden="false" customHeight="false" outlineLevel="0" collapsed="false">
      <c r="A13" s="45" t="n">
        <v>20000000</v>
      </c>
      <c r="B13" s="0" t="n">
        <v>0.035</v>
      </c>
      <c r="C13" s="0" t="n">
        <v>0.035</v>
      </c>
      <c r="D13" s="0" t="n">
        <v>0.035</v>
      </c>
      <c r="E13" s="0" t="n">
        <v>0.042</v>
      </c>
      <c r="F13" s="0" t="n">
        <v>0.048</v>
      </c>
      <c r="G13" s="0" t="n">
        <v>0.051</v>
      </c>
      <c r="H13" s="0" t="n">
        <v>0.0567</v>
      </c>
      <c r="I13" s="0" t="n">
        <v>0.0601</v>
      </c>
      <c r="J13" s="0" t="n">
        <v>0.06346</v>
      </c>
      <c r="K13" s="0" t="n">
        <v>0.066785</v>
      </c>
      <c r="L13" s="0" t="n">
        <v>0.070205</v>
      </c>
      <c r="M13" s="0" t="n">
        <v>0.07296</v>
      </c>
      <c r="N13" s="0" t="n">
        <v>0.076</v>
      </c>
      <c r="O13" s="0" t="n">
        <v>0.0798</v>
      </c>
      <c r="P13" s="0" t="n">
        <v>0.0826</v>
      </c>
      <c r="Q13" s="0" t="n">
        <v>0.134</v>
      </c>
      <c r="R13" s="0" t="n">
        <v>0.154</v>
      </c>
    </row>
    <row r="15" customFormat="false" ht="12.75" hidden="false" customHeight="false" outlineLevel="0" collapsed="false">
      <c r="A15" s="45" t="n">
        <v>50000</v>
      </c>
      <c r="B15" s="0" t="n">
        <v>4990</v>
      </c>
      <c r="C15" s="0" t="n">
        <v>4990</v>
      </c>
      <c r="D15" s="0" t="n">
        <v>4990</v>
      </c>
      <c r="E15" s="0" t="n">
        <v>4990</v>
      </c>
      <c r="F15" s="0" t="n">
        <v>4990</v>
      </c>
      <c r="G15" s="0" t="n">
        <v>4990</v>
      </c>
      <c r="H15" s="0" t="n">
        <v>4990</v>
      </c>
      <c r="I15" s="0" t="n">
        <v>4990</v>
      </c>
      <c r="J15" s="0" t="n">
        <v>4990</v>
      </c>
      <c r="K15" s="0" t="n">
        <v>4990</v>
      </c>
      <c r="L15" s="0" t="n">
        <v>4990</v>
      </c>
      <c r="M15" s="0" t="n">
        <v>4990</v>
      </c>
      <c r="N15" s="0" t="n">
        <v>4990</v>
      </c>
      <c r="O15" s="0" t="n">
        <v>4990</v>
      </c>
      <c r="P15" s="0" t="n">
        <v>4990</v>
      </c>
      <c r="Q15" s="0" t="n">
        <v>4990</v>
      </c>
      <c r="R15" s="0" t="n">
        <v>4990</v>
      </c>
    </row>
    <row r="16" customFormat="false" ht="12.75" hidden="false" customHeight="false" outlineLevel="0" collapsed="false">
      <c r="A16" s="45" t="n">
        <v>100000</v>
      </c>
      <c r="B16" s="0" t="n">
        <v>14990</v>
      </c>
      <c r="C16" s="0" t="n">
        <v>14990</v>
      </c>
      <c r="D16" s="0" t="n">
        <v>14990</v>
      </c>
      <c r="E16" s="0" t="n">
        <v>14990</v>
      </c>
      <c r="F16" s="0" t="n">
        <v>14990</v>
      </c>
      <c r="G16" s="0" t="n">
        <v>14990</v>
      </c>
      <c r="H16" s="0" t="n">
        <v>14990</v>
      </c>
      <c r="I16" s="0" t="n">
        <v>14990</v>
      </c>
      <c r="J16" s="0" t="n">
        <v>14990</v>
      </c>
      <c r="K16" s="0" t="n">
        <v>14990</v>
      </c>
      <c r="L16" s="0" t="n">
        <v>14990</v>
      </c>
      <c r="M16" s="0" t="n">
        <v>14990</v>
      </c>
      <c r="N16" s="0" t="n">
        <v>24990</v>
      </c>
      <c r="O16" s="0" t="n">
        <v>24990</v>
      </c>
      <c r="P16" s="0" t="n">
        <v>24990</v>
      </c>
      <c r="Q16" s="0" t="n">
        <v>24990</v>
      </c>
      <c r="R16" s="0" t="n">
        <v>24990</v>
      </c>
    </row>
    <row r="17" customFormat="false" ht="12.75" hidden="false" customHeight="false" outlineLevel="0" collapsed="false">
      <c r="A17" s="45" t="n">
        <v>500000</v>
      </c>
      <c r="B17" s="0" t="n">
        <v>24990</v>
      </c>
      <c r="C17" s="0" t="n">
        <v>24990</v>
      </c>
      <c r="D17" s="0" t="n">
        <v>24990</v>
      </c>
      <c r="E17" s="0" t="n">
        <v>29990</v>
      </c>
      <c r="F17" s="0" t="n">
        <v>29990</v>
      </c>
      <c r="G17" s="0" t="n">
        <v>29990</v>
      </c>
      <c r="H17" s="0" t="n">
        <v>31990</v>
      </c>
      <c r="I17" s="0" t="n">
        <v>31990</v>
      </c>
      <c r="J17" s="0" t="n">
        <v>31990</v>
      </c>
      <c r="K17" s="0" t="n">
        <v>31990</v>
      </c>
      <c r="L17" s="0" t="n">
        <v>31990</v>
      </c>
      <c r="M17" s="0" t="n">
        <v>31990</v>
      </c>
      <c r="N17" s="0" t="n">
        <v>34990</v>
      </c>
      <c r="O17" s="0" t="n">
        <v>34990</v>
      </c>
      <c r="P17" s="0" t="n">
        <v>34990</v>
      </c>
      <c r="Q17" s="0" t="n">
        <v>34990</v>
      </c>
      <c r="R17" s="0" t="n">
        <v>34990</v>
      </c>
    </row>
    <row r="18" customFormat="false" ht="12.75" hidden="false" customHeight="false" outlineLevel="0" collapsed="false">
      <c r="A18" s="45" t="n">
        <v>1000000</v>
      </c>
      <c r="B18" s="0" t="n">
        <v>35990</v>
      </c>
      <c r="C18" s="0" t="n">
        <v>35990</v>
      </c>
      <c r="D18" s="0" t="n">
        <v>35990</v>
      </c>
      <c r="E18" s="0" t="n">
        <v>40990</v>
      </c>
      <c r="F18" s="0" t="n">
        <v>40990</v>
      </c>
      <c r="G18" s="0" t="n">
        <v>40990</v>
      </c>
      <c r="H18" s="0" t="n">
        <v>44990</v>
      </c>
      <c r="I18" s="0" t="n">
        <v>44990</v>
      </c>
      <c r="J18" s="0" t="n">
        <v>44990</v>
      </c>
      <c r="K18" s="0" t="n">
        <v>44990</v>
      </c>
      <c r="L18" s="0" t="n">
        <v>44990</v>
      </c>
      <c r="M18" s="0" t="n">
        <v>44990</v>
      </c>
      <c r="N18" s="0" t="n">
        <v>44990</v>
      </c>
      <c r="O18" s="0" t="n">
        <v>44990</v>
      </c>
      <c r="P18" s="0" t="n">
        <v>44990</v>
      </c>
      <c r="Q18" s="0" t="n">
        <v>44990</v>
      </c>
      <c r="R18" s="0" t="n">
        <v>44990</v>
      </c>
    </row>
    <row r="19" customFormat="false" ht="12.75" hidden="false" customHeight="false" outlineLevel="0" collapsed="false">
      <c r="A19" s="45" t="n">
        <v>2000000</v>
      </c>
      <c r="B19" s="0" t="n">
        <v>41990</v>
      </c>
      <c r="C19" s="0" t="n">
        <v>41990</v>
      </c>
      <c r="D19" s="0" t="n">
        <v>41990</v>
      </c>
      <c r="E19" s="0" t="n">
        <v>50990</v>
      </c>
      <c r="F19" s="0" t="n">
        <v>50990</v>
      </c>
      <c r="G19" s="0" t="n">
        <v>50990</v>
      </c>
      <c r="H19" s="0" t="n">
        <v>59990</v>
      </c>
      <c r="I19" s="0" t="n">
        <v>59990</v>
      </c>
      <c r="J19" s="0" t="n">
        <v>59990</v>
      </c>
      <c r="K19" s="0" t="n">
        <v>59990</v>
      </c>
      <c r="L19" s="0" t="n">
        <v>59990</v>
      </c>
      <c r="M19" s="0" t="n">
        <v>59990</v>
      </c>
      <c r="N19" s="0" t="n">
        <v>59990</v>
      </c>
      <c r="O19" s="0" t="n">
        <v>59990</v>
      </c>
      <c r="P19" s="0" t="n">
        <v>59990</v>
      </c>
      <c r="Q19" s="0" t="n">
        <v>59990</v>
      </c>
      <c r="R19" s="0" t="n">
        <v>59990</v>
      </c>
    </row>
    <row r="20" customFormat="false" ht="12.75" hidden="false" customHeight="false" outlineLevel="0" collapsed="false">
      <c r="A20" s="45" t="n">
        <v>3000000</v>
      </c>
      <c r="B20" s="0" t="n">
        <v>70990</v>
      </c>
      <c r="C20" s="0" t="n">
        <v>70990</v>
      </c>
      <c r="D20" s="0" t="n">
        <v>70990</v>
      </c>
      <c r="E20" s="0" t="n">
        <v>86990</v>
      </c>
      <c r="F20" s="0" t="n">
        <v>86990</v>
      </c>
      <c r="G20" s="0" t="n">
        <v>86990</v>
      </c>
      <c r="H20" s="0" t="n">
        <v>119990</v>
      </c>
      <c r="I20" s="0" t="n">
        <v>119990</v>
      </c>
      <c r="J20" s="0" t="n">
        <v>119990</v>
      </c>
      <c r="K20" s="0" t="n">
        <v>119990</v>
      </c>
      <c r="L20" s="0" t="n">
        <v>119990</v>
      </c>
      <c r="M20" s="0" t="n">
        <v>119990</v>
      </c>
      <c r="N20" s="0" t="n">
        <v>119990</v>
      </c>
      <c r="O20" s="0" t="n">
        <v>119990</v>
      </c>
      <c r="P20" s="0" t="n">
        <v>119990</v>
      </c>
      <c r="Q20" s="0" t="n">
        <v>119990</v>
      </c>
      <c r="R20" s="0" t="n">
        <v>119990</v>
      </c>
    </row>
    <row r="21" customFormat="false" ht="12.75" hidden="false" customHeight="false" outlineLevel="0" collapsed="false">
      <c r="A21" s="45" t="n">
        <v>5000000</v>
      </c>
      <c r="B21" s="0" t="n">
        <v>122990</v>
      </c>
      <c r="C21" s="0" t="n">
        <v>122990</v>
      </c>
      <c r="D21" s="0" t="n">
        <v>122990</v>
      </c>
      <c r="E21" s="0" t="n">
        <v>137990</v>
      </c>
      <c r="F21" s="0" t="n">
        <v>137990</v>
      </c>
      <c r="G21" s="0" t="n">
        <v>137990</v>
      </c>
      <c r="H21" s="0" t="n">
        <v>137990</v>
      </c>
      <c r="I21" s="0" t="n">
        <v>137990</v>
      </c>
      <c r="J21" s="0" t="n">
        <v>137990</v>
      </c>
      <c r="K21" s="0" t="n">
        <v>137990</v>
      </c>
      <c r="L21" s="0" t="n">
        <v>137990</v>
      </c>
      <c r="M21" s="0" t="n">
        <v>137990</v>
      </c>
      <c r="N21" s="0" t="n">
        <v>137990</v>
      </c>
      <c r="O21" s="0" t="n">
        <v>137990</v>
      </c>
      <c r="P21" s="0" t="n">
        <v>137990</v>
      </c>
      <c r="Q21" s="0" t="n">
        <v>137990</v>
      </c>
      <c r="R21" s="0" t="n">
        <v>137990</v>
      </c>
    </row>
    <row r="22" customFormat="false" ht="12.75" hidden="false" customHeight="false" outlineLevel="0" collapsed="false">
      <c r="A22" s="45" t="n">
        <v>7500000</v>
      </c>
      <c r="B22" s="0" t="n">
        <v>219990</v>
      </c>
      <c r="C22" s="0" t="n">
        <v>219990</v>
      </c>
      <c r="D22" s="0" t="n">
        <v>219990</v>
      </c>
      <c r="E22" s="0" t="n">
        <v>219990</v>
      </c>
      <c r="F22" s="0" t="n">
        <v>219990</v>
      </c>
      <c r="G22" s="0" t="n">
        <v>219990</v>
      </c>
      <c r="H22" s="0" t="n">
        <v>219990</v>
      </c>
      <c r="I22" s="0" t="n">
        <v>219990</v>
      </c>
      <c r="J22" s="0" t="n">
        <v>219990</v>
      </c>
      <c r="K22" s="0" t="n">
        <v>219990</v>
      </c>
      <c r="L22" s="0" t="n">
        <v>219990</v>
      </c>
      <c r="M22" s="0" t="n">
        <v>219990</v>
      </c>
      <c r="N22" s="0" t="n">
        <v>219990</v>
      </c>
      <c r="O22" s="0" t="n">
        <v>219990</v>
      </c>
      <c r="P22" s="0" t="n">
        <v>219990</v>
      </c>
      <c r="Q22" s="0" t="n">
        <v>219990</v>
      </c>
      <c r="R22" s="0" t="n">
        <v>219990</v>
      </c>
    </row>
    <row r="23" customFormat="false" ht="12.75" hidden="false" customHeight="false" outlineLevel="0" collapsed="false">
      <c r="A23" s="45" t="n">
        <v>9000000</v>
      </c>
      <c r="B23" s="0" t="n">
        <v>309990</v>
      </c>
      <c r="C23" s="0" t="n">
        <v>309990</v>
      </c>
      <c r="D23" s="0" t="n">
        <v>309990</v>
      </c>
      <c r="E23" s="0" t="n">
        <v>309990</v>
      </c>
      <c r="F23" s="0" t="n">
        <v>309990</v>
      </c>
      <c r="G23" s="0" t="n">
        <v>309990</v>
      </c>
      <c r="H23" s="0" t="n">
        <v>309990</v>
      </c>
      <c r="I23" s="0" t="n">
        <v>309990</v>
      </c>
      <c r="J23" s="0" t="n">
        <v>309990</v>
      </c>
      <c r="K23" s="0" t="n">
        <v>309990</v>
      </c>
      <c r="L23" s="0" t="n">
        <v>309990</v>
      </c>
      <c r="M23" s="0" t="n">
        <v>309990</v>
      </c>
      <c r="N23" s="0" t="n">
        <v>309990</v>
      </c>
      <c r="O23" s="0" t="n">
        <v>309990</v>
      </c>
      <c r="P23" s="0" t="n">
        <v>309990</v>
      </c>
      <c r="Q23" s="0" t="n">
        <v>309990</v>
      </c>
      <c r="R23" s="0" t="n">
        <v>309990</v>
      </c>
    </row>
    <row r="24" customFormat="false" ht="12.75" hidden="false" customHeight="false" outlineLevel="0" collapsed="false">
      <c r="A24" s="45" t="n">
        <v>12000000</v>
      </c>
      <c r="B24" s="0" t="n">
        <v>369990</v>
      </c>
      <c r="C24" s="0" t="n">
        <v>369990</v>
      </c>
      <c r="D24" s="0" t="n">
        <v>369990</v>
      </c>
      <c r="E24" s="0" t="n">
        <v>369990</v>
      </c>
      <c r="F24" s="0" t="n">
        <v>369990</v>
      </c>
      <c r="G24" s="0" t="n">
        <v>369990</v>
      </c>
      <c r="H24" s="0" t="n">
        <v>369990</v>
      </c>
      <c r="I24" s="0" t="n">
        <v>369990</v>
      </c>
      <c r="J24" s="0" t="n">
        <v>369990</v>
      </c>
      <c r="K24" s="0" t="n">
        <v>369990</v>
      </c>
      <c r="L24" s="0" t="n">
        <v>369990</v>
      </c>
      <c r="M24" s="0" t="n">
        <v>369990</v>
      </c>
      <c r="N24" s="0" t="n">
        <v>369990</v>
      </c>
      <c r="O24" s="0" t="n">
        <v>369990</v>
      </c>
      <c r="P24" s="0" t="n">
        <v>369990</v>
      </c>
      <c r="Q24" s="0" t="n">
        <v>369990</v>
      </c>
      <c r="R24" s="0" t="n">
        <v>369990</v>
      </c>
    </row>
    <row r="25" customFormat="false" ht="12.75" hidden="false" customHeight="false" outlineLevel="0" collapsed="false">
      <c r="A25" s="45" t="n">
        <v>15000000</v>
      </c>
      <c r="B25" s="0" t="n">
        <v>429990</v>
      </c>
      <c r="C25" s="0" t="n">
        <v>429990</v>
      </c>
      <c r="D25" s="0" t="n">
        <v>429990</v>
      </c>
      <c r="E25" s="0" t="n">
        <v>429990</v>
      </c>
      <c r="F25" s="0" t="n">
        <v>429990</v>
      </c>
      <c r="G25" s="0" t="n">
        <v>429990</v>
      </c>
      <c r="H25" s="0" t="n">
        <v>429990</v>
      </c>
      <c r="I25" s="0" t="n">
        <v>429990</v>
      </c>
      <c r="J25" s="0" t="n">
        <v>429990</v>
      </c>
      <c r="K25" s="0" t="n">
        <v>429990</v>
      </c>
      <c r="L25" s="0" t="n">
        <v>429990</v>
      </c>
      <c r="M25" s="0" t="n">
        <v>429990</v>
      </c>
      <c r="N25" s="0" t="n">
        <v>429990</v>
      </c>
      <c r="O25" s="0" t="n">
        <v>429990</v>
      </c>
      <c r="P25" s="0" t="n">
        <v>429990</v>
      </c>
      <c r="Q25" s="0" t="n">
        <v>429990</v>
      </c>
      <c r="R25" s="0" t="n">
        <v>429990</v>
      </c>
    </row>
    <row r="26" customFormat="false" ht="12.75" hidden="false" customHeight="false" outlineLevel="0" collapsed="false">
      <c r="A26" s="45" t="n">
        <v>20000000</v>
      </c>
      <c r="B26" s="0" t="n">
        <v>479990</v>
      </c>
      <c r="C26" s="0" t="n">
        <v>479990</v>
      </c>
      <c r="D26" s="0" t="n">
        <v>479990</v>
      </c>
      <c r="E26" s="0" t="n">
        <v>479990</v>
      </c>
      <c r="F26" s="0" t="n">
        <v>479990</v>
      </c>
      <c r="G26" s="0" t="n">
        <v>479990</v>
      </c>
      <c r="H26" s="0" t="n">
        <v>479990</v>
      </c>
      <c r="I26" s="0" t="n">
        <v>479990</v>
      </c>
      <c r="J26" s="0" t="n">
        <v>479990</v>
      </c>
      <c r="K26" s="0" t="n">
        <v>479990</v>
      </c>
      <c r="L26" s="0" t="n">
        <v>479990</v>
      </c>
      <c r="M26" s="0" t="n">
        <v>479990</v>
      </c>
      <c r="N26" s="0" t="n">
        <v>479990</v>
      </c>
      <c r="O26" s="0" t="n">
        <v>479990</v>
      </c>
      <c r="P26" s="0" t="n">
        <v>479990</v>
      </c>
      <c r="Q26" s="0" t="n">
        <v>479990</v>
      </c>
      <c r="R26" s="0" t="n">
        <v>479990</v>
      </c>
    </row>
    <row r="29" customFormat="false" ht="16.5" hidden="false" customHeight="false" outlineLevel="0" collapsed="false">
      <c r="A29" s="47" t="s">
        <v>13</v>
      </c>
      <c r="B29" s="0" t="n">
        <f aca="false">INDEX(A1:R13,B49,B33)</f>
        <v>0.035</v>
      </c>
      <c r="C29" s="45" t="n">
        <f aca="false">IF(B29&lt;0,B29*-1,(B29*B35)+990)</f>
        <v>990.035</v>
      </c>
      <c r="D29" s="48" t="n">
        <f aca="false">IF(AND(C29&lt;&gt;0,C29&lt;INDEX(A14:R26,B49,B33)),INDEX(A14:R26,B49,B33),C29)</f>
        <v>4990</v>
      </c>
      <c r="E29" s="48" t="n">
        <f aca="false">IFERROR(IF(Калькулятор!$F$17="Нет",D29,D29*0),0)</f>
        <v>4990</v>
      </c>
      <c r="F29" s="45"/>
    </row>
    <row r="30" customFormat="false" ht="16.5" hidden="false" customHeight="false" outlineLevel="0" collapsed="false">
      <c r="A30" s="47"/>
      <c r="D30" s="49"/>
      <c r="E30" s="49"/>
    </row>
    <row r="31" customFormat="false" ht="12.75" hidden="false" customHeight="false" outlineLevel="0" collapsed="false">
      <c r="A31" s="50" t="s">
        <v>14</v>
      </c>
      <c r="B31" s="51" t="n">
        <f aca="false">Калькулятор!$F$12</f>
        <v>1</v>
      </c>
      <c r="C31" s="51"/>
      <c r="E31" s="49"/>
    </row>
    <row r="32" customFormat="false" ht="12.75" hidden="false" customHeight="false" outlineLevel="0" collapsed="false">
      <c r="A32" s="51" t="s">
        <v>15</v>
      </c>
      <c r="B32" s="51" t="n">
        <f aca="false">IF(AND($B$31&gt;=0,$B$31&lt;=B1),1,0)</f>
        <v>1</v>
      </c>
      <c r="C32" s="51" t="n">
        <f aca="false">IF(AND($B$31&gt;B1,$B$31&lt;=C1),1,0)</f>
        <v>0</v>
      </c>
      <c r="D32" s="51" t="n">
        <f aca="false">IF(AND($B$31&gt;C1,$B$31&lt;=D1),1,0)</f>
        <v>0</v>
      </c>
      <c r="E32" s="51" t="n">
        <f aca="false">IF(AND($B$31&gt;D1,$B$31&lt;=E1),1,0)</f>
        <v>0</v>
      </c>
      <c r="F32" s="51" t="n">
        <f aca="false">IF(AND($B$31&gt;E1,$B$31&lt;=F1),1,0)</f>
        <v>0</v>
      </c>
      <c r="G32" s="51" t="n">
        <f aca="false">IF(AND($B$31&gt;F1,$B$31&lt;=G1),1,0)</f>
        <v>0</v>
      </c>
      <c r="H32" s="51" t="n">
        <f aca="false">IF(AND($B$31&gt;G1,$B$31&lt;=H1),1,0)</f>
        <v>0</v>
      </c>
      <c r="I32" s="51" t="n">
        <f aca="false">IF(AND($B$31&gt;H1,$B$31&lt;=I1),1,0)</f>
        <v>0</v>
      </c>
      <c r="J32" s="51" t="n">
        <f aca="false">IF(AND($B$31&gt;I1,$B$31&lt;=J1),1,0)</f>
        <v>0</v>
      </c>
      <c r="K32" s="51" t="n">
        <f aca="false">IF(AND($B$31&gt;J1,$B$31&lt;=K1),1,0)</f>
        <v>0</v>
      </c>
      <c r="L32" s="51" t="n">
        <f aca="false">IF(AND($B$31&gt;K1,$B$31&lt;=L1),1,0)</f>
        <v>0</v>
      </c>
      <c r="M32" s="51" t="n">
        <f aca="false">IF(AND($B$31&gt;L1,$B$31&lt;=M1),1,0)</f>
        <v>0</v>
      </c>
      <c r="N32" s="51" t="n">
        <f aca="false">IF(AND($B$31&gt;M1,$B$31&lt;=N1),1,0)</f>
        <v>0</v>
      </c>
      <c r="O32" s="51" t="n">
        <f aca="false">IF(AND($B$31&gt;N1,$B$31&lt;=O1),1,0)</f>
        <v>0</v>
      </c>
      <c r="P32" s="51" t="n">
        <f aca="false">IF(AND($B$31&gt;O1,$B$31&lt;=P1),1,0)</f>
        <v>0</v>
      </c>
      <c r="Q32" s="51" t="n">
        <f aca="false">IF(AND($B$31&gt;P1,$B$31&lt;=Q1),1,0)</f>
        <v>0</v>
      </c>
      <c r="R32" s="51" t="n">
        <f aca="false">IF(AND($B$31&gt;Q1,$B$31&lt;=R1),1,0)</f>
        <v>0</v>
      </c>
    </row>
    <row r="33" customFormat="false" ht="12.75" hidden="false" customHeight="false" outlineLevel="0" collapsed="false">
      <c r="A33" s="0" t="s">
        <v>16</v>
      </c>
      <c r="B33" s="51" t="n">
        <f aca="false">MATCH(1,32:32,0)</f>
        <v>2</v>
      </c>
    </row>
    <row r="34" customFormat="false" ht="12.75" hidden="false" customHeight="false" outlineLevel="0" collapsed="false">
      <c r="A34" s="51"/>
    </row>
    <row r="35" customFormat="false" ht="12.75" hidden="false" customHeight="false" outlineLevel="0" collapsed="false">
      <c r="B35" s="45" t="n">
        <f aca="false">Калькулятор!$F$9</f>
        <v>1</v>
      </c>
      <c r="C35" s="45"/>
    </row>
    <row r="36" customFormat="false" ht="12.75" hidden="false" customHeight="false" outlineLevel="0" collapsed="false">
      <c r="B36" s="51" t="s">
        <v>17</v>
      </c>
    </row>
    <row r="37" customFormat="false" ht="12.75" hidden="false" customHeight="false" outlineLevel="0" collapsed="false">
      <c r="A37" s="45" t="n">
        <v>50000</v>
      </c>
      <c r="B37" s="51" t="n">
        <f aca="false">IF(AND($B$35&gt;0,$B$35&lt;=A2),1,0)</f>
        <v>1</v>
      </c>
    </row>
    <row r="38" customFormat="false" ht="12.75" hidden="false" customHeight="false" outlineLevel="0" collapsed="false">
      <c r="A38" s="45" t="n">
        <v>100000</v>
      </c>
      <c r="B38" s="51" t="n">
        <f aca="false">IF(AND($B$35&gt;A2,$B$35&lt;=A3),1,0)</f>
        <v>0</v>
      </c>
    </row>
    <row r="39" customFormat="false" ht="12.75" hidden="false" customHeight="false" outlineLevel="0" collapsed="false">
      <c r="A39" s="45" t="n">
        <v>500000</v>
      </c>
      <c r="B39" s="51" t="n">
        <f aca="false">IF(AND($B$35&gt;A3,$B$35&lt;=A4),1,0)</f>
        <v>0</v>
      </c>
    </row>
    <row r="40" customFormat="false" ht="12.75" hidden="false" customHeight="false" outlineLevel="0" collapsed="false">
      <c r="A40" s="45" t="n">
        <v>1000000</v>
      </c>
      <c r="B40" s="51" t="n">
        <f aca="false">IF(AND($B$35&gt;A4,$B$35&lt;=A5),1,0)</f>
        <v>0</v>
      </c>
    </row>
    <row r="41" customFormat="false" ht="12.75" hidden="false" customHeight="false" outlineLevel="0" collapsed="false">
      <c r="A41" s="45" t="n">
        <v>2000000</v>
      </c>
      <c r="B41" s="51" t="n">
        <f aca="false">IF(AND($B$35&gt;A5,$B$35&lt;=A6),1,0)</f>
        <v>0</v>
      </c>
    </row>
    <row r="42" customFormat="false" ht="12.75" hidden="false" customHeight="false" outlineLevel="0" collapsed="false">
      <c r="A42" s="45" t="n">
        <v>3000000</v>
      </c>
      <c r="B42" s="51" t="n">
        <f aca="false">IF(AND($B$35&gt;A6,$B$35&lt;=A7),1,0)</f>
        <v>0</v>
      </c>
    </row>
    <row r="43" customFormat="false" ht="12.75" hidden="false" customHeight="false" outlineLevel="0" collapsed="false">
      <c r="A43" s="45" t="n">
        <v>5000000</v>
      </c>
      <c r="B43" s="51" t="n">
        <f aca="false">IF(AND($B$35&gt;A7,$B$35&lt;=A8),1,0)</f>
        <v>0</v>
      </c>
    </row>
    <row r="44" customFormat="false" ht="12.75" hidden="false" customHeight="false" outlineLevel="0" collapsed="false">
      <c r="A44" s="45" t="n">
        <v>7500000</v>
      </c>
      <c r="B44" s="51" t="n">
        <f aca="false">IF(AND($B$35&gt;A8,$B$35&lt;=A9),1,0)</f>
        <v>0</v>
      </c>
    </row>
    <row r="45" customFormat="false" ht="12.75" hidden="false" customHeight="false" outlineLevel="0" collapsed="false">
      <c r="A45" s="45" t="n">
        <v>9000000</v>
      </c>
      <c r="B45" s="51" t="n">
        <f aca="false">IF(AND($B$35&gt;A9,$B$35&lt;=A10),1,0)</f>
        <v>0</v>
      </c>
    </row>
    <row r="46" customFormat="false" ht="12.75" hidden="false" customHeight="false" outlineLevel="0" collapsed="false">
      <c r="A46" s="45" t="n">
        <v>12000000</v>
      </c>
      <c r="B46" s="51" t="n">
        <f aca="false">IF(AND($B$35&gt;A10,$B$35&lt;=A11),1,0)</f>
        <v>0</v>
      </c>
    </row>
    <row r="47" customFormat="false" ht="12.75" hidden="false" customHeight="false" outlineLevel="0" collapsed="false">
      <c r="A47" s="45" t="n">
        <v>15000000</v>
      </c>
      <c r="B47" s="51" t="n">
        <f aca="false">IF(AND($B$35&gt;A11,$B$35&lt;=A12),1,0)</f>
        <v>0</v>
      </c>
    </row>
    <row r="48" customFormat="false" ht="12.75" hidden="false" customHeight="false" outlineLevel="0" collapsed="false">
      <c r="A48" s="45" t="n">
        <v>20000000</v>
      </c>
      <c r="B48" s="51" t="n">
        <f aca="false">IF(AND($B$35&gt;A12,$B$35&lt;=A13),1,0)</f>
        <v>0</v>
      </c>
    </row>
    <row r="49" customFormat="false" ht="12.75" hidden="false" customHeight="false" outlineLevel="0" collapsed="false">
      <c r="A49" s="0" t="s">
        <v>18</v>
      </c>
      <c r="B49" s="0" t="n">
        <f aca="false">MATCH(1,B36:B48,0)</f>
        <v>2</v>
      </c>
    </row>
    <row r="51" customFormat="false" ht="19.5" hidden="false" customHeight="false" outlineLevel="0" collapsed="false">
      <c r="A51" s="0" t="s">
        <v>19</v>
      </c>
      <c r="B51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RowHeight="12.75"/>
  <cols>
    <col collapsed="false" hidden="false" max="1" min="1" style="0" width="12.8265306122449"/>
    <col collapsed="false" hidden="false" max="2" min="2" style="0" width="11.2040816326531"/>
    <col collapsed="false" hidden="false" max="3" min="3" style="0" width="10.2602040816327"/>
    <col collapsed="false" hidden="false" max="4" min="4" style="0" width="10.3928571428571"/>
    <col collapsed="false" hidden="false" max="5" min="5" style="0" width="12.8265306122449"/>
    <col collapsed="false" hidden="false" max="6" min="6" style="0" width="10.530612244898"/>
    <col collapsed="false" hidden="false" max="11" min="9" style="0" width="9.04591836734694"/>
  </cols>
  <sheetData>
    <row r="1" customFormat="false" ht="30.75" hidden="false" customHeight="true" outlineLevel="0" collapsed="false">
      <c r="A1" s="43" t="str">
        <f aca="false">IF(E51&gt;0,CONCATENATE("Юниаструм банк : ",TEXT(E51,"# ###")," руб.",""&amp;CHAR(10)&amp;""),"")</f>
        <v>Юниаструм банк : 4 000 руб.
</v>
      </c>
      <c r="B1" s="0" t="n">
        <v>90</v>
      </c>
      <c r="C1" s="0" t="n">
        <v>180</v>
      </c>
      <c r="D1" s="0" t="n">
        <v>270</v>
      </c>
      <c r="E1" s="0" t="n">
        <v>365</v>
      </c>
      <c r="F1" s="0" t="n">
        <v>547</v>
      </c>
      <c r="G1" s="0" t="n">
        <v>730</v>
      </c>
      <c r="H1" s="0" t="n">
        <v>914</v>
      </c>
      <c r="I1" s="0" t="n">
        <v>1096</v>
      </c>
      <c r="J1" s="0" t="n">
        <v>1464</v>
      </c>
      <c r="K1" s="0" t="n">
        <v>1827</v>
      </c>
    </row>
    <row r="2" customFormat="false" ht="12.75" hidden="false" customHeight="false" outlineLevel="0" collapsed="false">
      <c r="A2" s="45" t="n">
        <v>50000</v>
      </c>
      <c r="B2" s="56" t="n">
        <v>1E-006</v>
      </c>
      <c r="C2" s="0" t="n">
        <v>0.162222222222222</v>
      </c>
      <c r="D2" s="0" t="n">
        <v>0.108148148148148</v>
      </c>
      <c r="E2" s="0" t="n">
        <v>0.08</v>
      </c>
      <c r="F2" s="0" t="n">
        <v>0.053382084095064</v>
      </c>
      <c r="G2" s="0" t="n">
        <v>0.049</v>
      </c>
      <c r="H2" s="0" t="n">
        <v>0.0495185995623632</v>
      </c>
      <c r="I2" s="0" t="n">
        <v>0.0499543795620438</v>
      </c>
      <c r="J2" s="0" t="n">
        <v>0.0538524590163934</v>
      </c>
      <c r="K2" s="0" t="n">
        <v>0.0562459016393443</v>
      </c>
    </row>
    <row r="3" customFormat="false" ht="12.8" hidden="false" customHeight="false" outlineLevel="0" collapsed="false">
      <c r="A3" s="45" t="n">
        <v>100000</v>
      </c>
      <c r="B3" s="56" t="n">
        <v>1E-006</v>
      </c>
      <c r="C3" s="56" t="n">
        <v>1E-006</v>
      </c>
      <c r="D3" s="56" t="n">
        <v>1E-006</v>
      </c>
      <c r="E3" s="56" t="n">
        <v>1E-006</v>
      </c>
      <c r="F3" s="56" t="n">
        <v>1E-006</v>
      </c>
      <c r="G3" s="56" t="n">
        <v>1E-006</v>
      </c>
      <c r="H3" s="56" t="n">
        <v>1E-006</v>
      </c>
      <c r="I3" s="56" t="n">
        <v>1E-006</v>
      </c>
      <c r="J3" s="56" t="n">
        <v>1E-006</v>
      </c>
      <c r="K3" s="56" t="n">
        <v>1E-006</v>
      </c>
    </row>
    <row r="4" customFormat="false" ht="12.8" hidden="false" customHeight="false" outlineLevel="0" collapsed="false">
      <c r="A4" s="45" t="n">
        <v>150000</v>
      </c>
      <c r="B4" s="56" t="n">
        <v>1E-006</v>
      </c>
      <c r="C4" s="56" t="n">
        <v>1E-006</v>
      </c>
      <c r="D4" s="56" t="n">
        <v>1E-006</v>
      </c>
      <c r="E4" s="56" t="n">
        <v>1E-006</v>
      </c>
      <c r="F4" s="56" t="n">
        <v>1E-006</v>
      </c>
      <c r="G4" s="56" t="n">
        <v>1E-006</v>
      </c>
      <c r="H4" s="56" t="n">
        <v>1E-006</v>
      </c>
      <c r="I4" s="56" t="n">
        <v>1E-006</v>
      </c>
      <c r="J4" s="56" t="n">
        <v>1E-006</v>
      </c>
      <c r="K4" s="56" t="n">
        <v>1E-006</v>
      </c>
    </row>
    <row r="5" customFormat="false" ht="12.8" hidden="false" customHeight="false" outlineLevel="0" collapsed="false">
      <c r="A5" s="45" t="n">
        <v>200000</v>
      </c>
      <c r="B5" s="56" t="n">
        <v>1E-006</v>
      </c>
      <c r="C5" s="56" t="n">
        <v>1E-006</v>
      </c>
      <c r="D5" s="56" t="n">
        <v>1E-006</v>
      </c>
      <c r="E5" s="56" t="n">
        <v>1E-006</v>
      </c>
      <c r="F5" s="56" t="n">
        <v>1E-006</v>
      </c>
      <c r="G5" s="56" t="n">
        <v>1E-006</v>
      </c>
      <c r="H5" s="56" t="n">
        <v>1E-006</v>
      </c>
      <c r="I5" s="56" t="n">
        <v>1E-006</v>
      </c>
      <c r="J5" s="56" t="n">
        <v>1E-006</v>
      </c>
      <c r="K5" s="56" t="n">
        <v>1E-006</v>
      </c>
    </row>
    <row r="6" customFormat="false" ht="12.8" hidden="false" customHeight="false" outlineLevel="0" collapsed="false">
      <c r="A6" s="45" t="n">
        <v>250000</v>
      </c>
      <c r="B6" s="56" t="n">
        <v>1E-006</v>
      </c>
      <c r="C6" s="56" t="n">
        <v>1E-006</v>
      </c>
      <c r="D6" s="56" t="n">
        <v>1E-006</v>
      </c>
      <c r="E6" s="56" t="n">
        <v>1E-006</v>
      </c>
      <c r="F6" s="56" t="n">
        <v>1E-006</v>
      </c>
      <c r="G6" s="56" t="n">
        <v>1E-006</v>
      </c>
      <c r="H6" s="56" t="n">
        <v>1E-006</v>
      </c>
      <c r="I6" s="56" t="n">
        <v>1E-006</v>
      </c>
      <c r="J6" s="56" t="n">
        <v>1E-006</v>
      </c>
      <c r="K6" s="56" t="n">
        <v>1E-006</v>
      </c>
    </row>
    <row r="7" customFormat="false" ht="12.8" hidden="false" customHeight="false" outlineLevel="0" collapsed="false">
      <c r="A7" s="45" t="n">
        <v>300000</v>
      </c>
      <c r="B7" s="56" t="n">
        <v>1E-006</v>
      </c>
      <c r="C7" s="56" t="n">
        <v>1E-006</v>
      </c>
      <c r="D7" s="56" t="n">
        <v>1E-006</v>
      </c>
      <c r="E7" s="56" t="n">
        <v>1E-006</v>
      </c>
      <c r="F7" s="56" t="n">
        <v>1E-006</v>
      </c>
      <c r="G7" s="56" t="n">
        <v>1E-006</v>
      </c>
      <c r="H7" s="56" t="n">
        <v>1E-006</v>
      </c>
      <c r="I7" s="56" t="n">
        <v>1E-006</v>
      </c>
      <c r="J7" s="56" t="n">
        <v>1E-006</v>
      </c>
      <c r="K7" s="56" t="n">
        <v>1E-006</v>
      </c>
    </row>
    <row r="8" customFormat="false" ht="12.8" hidden="false" customHeight="false" outlineLevel="0" collapsed="false">
      <c r="A8" s="45" t="n">
        <v>350000</v>
      </c>
      <c r="B8" s="56" t="n">
        <v>1E-006</v>
      </c>
      <c r="C8" s="56" t="n">
        <v>1E-006</v>
      </c>
      <c r="D8" s="56" t="n">
        <v>1E-006</v>
      </c>
      <c r="E8" s="56" t="n">
        <v>1E-006</v>
      </c>
      <c r="F8" s="56" t="n">
        <v>1E-006</v>
      </c>
      <c r="G8" s="56" t="n">
        <v>1E-006</v>
      </c>
      <c r="H8" s="56" t="n">
        <v>1E-006</v>
      </c>
      <c r="I8" s="56" t="n">
        <v>1E-006</v>
      </c>
      <c r="J8" s="56" t="n">
        <v>1E-006</v>
      </c>
      <c r="K8" s="56" t="n">
        <v>1E-006</v>
      </c>
    </row>
    <row r="9" customFormat="false" ht="12.8" hidden="false" customHeight="false" outlineLevel="0" collapsed="false">
      <c r="A9" s="45" t="n">
        <v>400000</v>
      </c>
      <c r="B9" s="56" t="n">
        <v>1E-006</v>
      </c>
      <c r="C9" s="56" t="n">
        <v>1E-006</v>
      </c>
      <c r="D9" s="56" t="n">
        <v>1E-006</v>
      </c>
      <c r="E9" s="56" t="n">
        <v>1E-006</v>
      </c>
      <c r="F9" s="56" t="n">
        <v>1E-006</v>
      </c>
      <c r="G9" s="56" t="n">
        <v>1E-006</v>
      </c>
      <c r="H9" s="56" t="n">
        <v>1E-006</v>
      </c>
      <c r="I9" s="56" t="n">
        <v>1E-006</v>
      </c>
      <c r="J9" s="56" t="n">
        <v>1E-006</v>
      </c>
      <c r="K9" s="56" t="n">
        <v>1E-006</v>
      </c>
    </row>
    <row r="10" customFormat="false" ht="12.8" hidden="false" customHeight="false" outlineLevel="0" collapsed="false">
      <c r="A10" s="45" t="n">
        <v>450000</v>
      </c>
      <c r="B10" s="56" t="n">
        <v>1E-006</v>
      </c>
      <c r="C10" s="56" t="n">
        <v>1E-006</v>
      </c>
      <c r="D10" s="56" t="n">
        <v>1E-006</v>
      </c>
      <c r="E10" s="56" t="n">
        <v>1E-006</v>
      </c>
      <c r="F10" s="56" t="n">
        <v>1E-006</v>
      </c>
      <c r="G10" s="56" t="n">
        <v>1E-006</v>
      </c>
      <c r="H10" s="56" t="n">
        <v>1E-006</v>
      </c>
      <c r="I10" s="56" t="n">
        <v>1E-006</v>
      </c>
      <c r="J10" s="56" t="n">
        <v>1E-006</v>
      </c>
      <c r="K10" s="56" t="n">
        <v>1E-006</v>
      </c>
    </row>
    <row r="11" customFormat="false" ht="12.8" hidden="false" customHeight="false" outlineLevel="0" collapsed="false">
      <c r="A11" s="45" t="n">
        <v>500000</v>
      </c>
      <c r="B11" s="56" t="n">
        <v>1E-006</v>
      </c>
      <c r="C11" s="56" t="n">
        <v>1E-006</v>
      </c>
      <c r="D11" s="56" t="n">
        <v>1E-006</v>
      </c>
      <c r="E11" s="56" t="n">
        <v>1E-006</v>
      </c>
      <c r="F11" s="56" t="n">
        <v>1E-006</v>
      </c>
      <c r="G11" s="56" t="n">
        <v>1E-006</v>
      </c>
      <c r="H11" s="56" t="n">
        <v>1E-006</v>
      </c>
      <c r="I11" s="56" t="n">
        <v>1E-006</v>
      </c>
      <c r="J11" s="56" t="n">
        <v>1E-006</v>
      </c>
      <c r="K11" s="56" t="n">
        <v>1E-006</v>
      </c>
    </row>
    <row r="12" customFormat="false" ht="12.8" hidden="false" customHeight="false" outlineLevel="0" collapsed="false">
      <c r="A12" s="45" t="n">
        <v>550000</v>
      </c>
      <c r="B12" s="56" t="n">
        <v>1E-006</v>
      </c>
      <c r="C12" s="56" t="n">
        <v>1E-006</v>
      </c>
      <c r="D12" s="56" t="n">
        <v>1E-006</v>
      </c>
      <c r="E12" s="56" t="n">
        <v>1E-006</v>
      </c>
      <c r="F12" s="56" t="n">
        <v>1E-006</v>
      </c>
      <c r="G12" s="56" t="n">
        <v>1E-006</v>
      </c>
      <c r="H12" s="56" t="n">
        <v>1E-006</v>
      </c>
      <c r="I12" s="56" t="n">
        <v>1E-006</v>
      </c>
      <c r="J12" s="56" t="n">
        <v>1E-006</v>
      </c>
      <c r="K12" s="56" t="n">
        <v>1E-006</v>
      </c>
    </row>
    <row r="13" customFormat="false" ht="12.8" hidden="false" customHeight="false" outlineLevel="0" collapsed="false">
      <c r="A13" s="45" t="n">
        <v>600000</v>
      </c>
      <c r="B13" s="56" t="n">
        <v>1E-006</v>
      </c>
      <c r="C13" s="56" t="n">
        <v>1E-006</v>
      </c>
      <c r="D13" s="56" t="n">
        <v>1E-006</v>
      </c>
      <c r="E13" s="56" t="n">
        <v>1E-006</v>
      </c>
      <c r="F13" s="56" t="n">
        <v>1E-006</v>
      </c>
      <c r="G13" s="56" t="n">
        <v>1E-006</v>
      </c>
      <c r="H13" s="56" t="n">
        <v>1E-006</v>
      </c>
      <c r="I13" s="56" t="n">
        <v>1E-006</v>
      </c>
      <c r="J13" s="56" t="n">
        <v>1E-006</v>
      </c>
      <c r="K13" s="56" t="n">
        <v>1E-006</v>
      </c>
    </row>
    <row r="14" customFormat="false" ht="12.8" hidden="false" customHeight="false" outlineLevel="0" collapsed="false">
      <c r="A14" s="45" t="n">
        <v>650000</v>
      </c>
      <c r="B14" s="56" t="n">
        <v>1E-006</v>
      </c>
      <c r="C14" s="56" t="n">
        <v>1E-006</v>
      </c>
      <c r="D14" s="56" t="n">
        <v>1E-006</v>
      </c>
      <c r="E14" s="56" t="n">
        <v>1E-006</v>
      </c>
      <c r="F14" s="56" t="n">
        <v>1E-006</v>
      </c>
      <c r="G14" s="56" t="n">
        <v>1E-006</v>
      </c>
      <c r="H14" s="56" t="n">
        <v>1E-006</v>
      </c>
      <c r="I14" s="56" t="n">
        <v>1E-006</v>
      </c>
      <c r="J14" s="56" t="n">
        <v>1E-006</v>
      </c>
      <c r="K14" s="56" t="n">
        <v>1E-006</v>
      </c>
    </row>
    <row r="15" customFormat="false" ht="12.8" hidden="false" customHeight="false" outlineLevel="0" collapsed="false">
      <c r="A15" s="45" t="n">
        <v>700000</v>
      </c>
      <c r="B15" s="56" t="n">
        <v>1E-006</v>
      </c>
      <c r="C15" s="56" t="n">
        <v>1E-006</v>
      </c>
      <c r="D15" s="56" t="n">
        <v>1E-006</v>
      </c>
      <c r="E15" s="56" t="n">
        <v>1E-006</v>
      </c>
      <c r="F15" s="56" t="n">
        <v>1E-006</v>
      </c>
      <c r="G15" s="56" t="n">
        <v>1E-006</v>
      </c>
      <c r="H15" s="56" t="n">
        <v>1E-006</v>
      </c>
      <c r="I15" s="56" t="n">
        <v>1E-006</v>
      </c>
      <c r="J15" s="56" t="n">
        <v>1E-006</v>
      </c>
      <c r="K15" s="56" t="n">
        <v>1E-006</v>
      </c>
    </row>
    <row r="16" customFormat="false" ht="12.8" hidden="false" customHeight="false" outlineLevel="0" collapsed="false">
      <c r="A16" s="45" t="n">
        <v>750000</v>
      </c>
      <c r="B16" s="56" t="n">
        <v>1E-006</v>
      </c>
      <c r="C16" s="56" t="n">
        <v>1E-006</v>
      </c>
      <c r="D16" s="56" t="n">
        <v>1E-006</v>
      </c>
      <c r="E16" s="56" t="n">
        <v>1E-006</v>
      </c>
      <c r="F16" s="56" t="n">
        <v>1E-006</v>
      </c>
      <c r="G16" s="56" t="n">
        <v>1E-006</v>
      </c>
      <c r="H16" s="56" t="n">
        <v>1E-006</v>
      </c>
      <c r="I16" s="56" t="n">
        <v>1E-006</v>
      </c>
      <c r="J16" s="56" t="n">
        <v>1E-006</v>
      </c>
      <c r="K16" s="56" t="n">
        <v>1E-006</v>
      </c>
    </row>
    <row r="17" customFormat="false" ht="12.8" hidden="false" customHeight="false" outlineLevel="0" collapsed="false">
      <c r="A17" s="45" t="n">
        <v>800000</v>
      </c>
      <c r="B17" s="56" t="n">
        <v>1E-006</v>
      </c>
      <c r="C17" s="56" t="n">
        <v>1E-006</v>
      </c>
      <c r="D17" s="56" t="n">
        <v>1E-006</v>
      </c>
      <c r="E17" s="56" t="n">
        <v>1E-006</v>
      </c>
      <c r="F17" s="56" t="n">
        <v>1E-006</v>
      </c>
      <c r="G17" s="56" t="n">
        <v>1E-006</v>
      </c>
      <c r="H17" s="56" t="n">
        <v>1E-006</v>
      </c>
      <c r="I17" s="56" t="n">
        <v>1E-006</v>
      </c>
      <c r="J17" s="56" t="n">
        <v>1E-006</v>
      </c>
      <c r="K17" s="56" t="n">
        <v>1E-006</v>
      </c>
    </row>
    <row r="18" customFormat="false" ht="12.8" hidden="false" customHeight="false" outlineLevel="0" collapsed="false">
      <c r="A18" s="45" t="n">
        <v>850000</v>
      </c>
      <c r="B18" s="56" t="n">
        <v>1E-006</v>
      </c>
      <c r="C18" s="56" t="n">
        <v>1E-006</v>
      </c>
      <c r="D18" s="56" t="n">
        <v>1E-006</v>
      </c>
      <c r="E18" s="56" t="n">
        <v>1E-006</v>
      </c>
      <c r="F18" s="56" t="n">
        <v>1E-006</v>
      </c>
      <c r="G18" s="56" t="n">
        <v>1E-006</v>
      </c>
      <c r="H18" s="56" t="n">
        <v>1E-006</v>
      </c>
      <c r="I18" s="56" t="n">
        <v>1E-006</v>
      </c>
      <c r="J18" s="56" t="n">
        <v>1E-006</v>
      </c>
      <c r="K18" s="56" t="n">
        <v>1E-006</v>
      </c>
    </row>
    <row r="19" customFormat="false" ht="12.8" hidden="false" customHeight="false" outlineLevel="0" collapsed="false">
      <c r="A19" s="45" t="n">
        <v>900000</v>
      </c>
      <c r="B19" s="56" t="n">
        <v>1E-006</v>
      </c>
      <c r="C19" s="56" t="n">
        <v>1E-006</v>
      </c>
      <c r="D19" s="56" t="n">
        <v>1E-006</v>
      </c>
      <c r="E19" s="56" t="n">
        <v>1E-006</v>
      </c>
      <c r="F19" s="56" t="n">
        <v>1E-006</v>
      </c>
      <c r="G19" s="56" t="n">
        <v>1E-006</v>
      </c>
      <c r="H19" s="56" t="n">
        <v>1E-006</v>
      </c>
      <c r="I19" s="56" t="n">
        <v>1E-006</v>
      </c>
      <c r="J19" s="56" t="n">
        <v>1E-006</v>
      </c>
      <c r="K19" s="56" t="n">
        <v>1E-006</v>
      </c>
    </row>
    <row r="20" customFormat="false" ht="12.8" hidden="false" customHeight="false" outlineLevel="0" collapsed="false">
      <c r="A20" s="45" t="n">
        <v>950000</v>
      </c>
      <c r="B20" s="56" t="n">
        <v>1E-006</v>
      </c>
      <c r="C20" s="56" t="n">
        <v>1E-006</v>
      </c>
      <c r="D20" s="56" t="n">
        <v>1E-006</v>
      </c>
      <c r="E20" s="56" t="n">
        <v>1E-006</v>
      </c>
      <c r="F20" s="56" t="n">
        <v>1E-006</v>
      </c>
      <c r="G20" s="56" t="n">
        <v>1E-006</v>
      </c>
      <c r="H20" s="56" t="n">
        <v>1E-006</v>
      </c>
      <c r="I20" s="56" t="n">
        <v>1E-006</v>
      </c>
      <c r="J20" s="56" t="n">
        <v>1E-006</v>
      </c>
      <c r="K20" s="56" t="n">
        <v>1E-006</v>
      </c>
    </row>
    <row r="21" customFormat="false" ht="12.8" hidden="false" customHeight="false" outlineLevel="0" collapsed="false">
      <c r="A21" s="45" t="n">
        <v>1000000</v>
      </c>
      <c r="B21" s="56" t="n">
        <v>1E-006</v>
      </c>
      <c r="C21" s="56" t="n">
        <v>1E-006</v>
      </c>
      <c r="D21" s="56" t="n">
        <v>1E-006</v>
      </c>
      <c r="E21" s="56" t="n">
        <v>1E-006</v>
      </c>
      <c r="F21" s="56" t="n">
        <v>1E-006</v>
      </c>
      <c r="G21" s="56" t="n">
        <v>1E-006</v>
      </c>
      <c r="H21" s="56" t="n">
        <v>1E-006</v>
      </c>
      <c r="I21" s="56" t="n">
        <v>1E-006</v>
      </c>
      <c r="J21" s="56" t="n">
        <v>1E-006</v>
      </c>
      <c r="K21" s="56" t="n">
        <v>1E-006</v>
      </c>
    </row>
    <row r="22" customFormat="false" ht="12.75" hidden="false" customHeight="false" outlineLevel="0" collapsed="false">
      <c r="A22" s="45" t="n">
        <v>3000000</v>
      </c>
      <c r="B22" s="0" t="n">
        <v>0.0435</v>
      </c>
      <c r="C22" s="0" t="n">
        <v>0.0435</v>
      </c>
      <c r="D22" s="0" t="n">
        <v>0.0425</v>
      </c>
      <c r="E22" s="0" t="n">
        <v>0.041</v>
      </c>
      <c r="F22" s="0" t="n">
        <v>0.041</v>
      </c>
      <c r="G22" s="0" t="n">
        <v>0.0435</v>
      </c>
      <c r="H22" s="0" t="n">
        <v>0.0445</v>
      </c>
      <c r="I22" s="0" t="n">
        <v>0.0445</v>
      </c>
      <c r="J22" s="0" t="n">
        <v>0.044</v>
      </c>
      <c r="K22" s="0" t="n">
        <v>0.043</v>
      </c>
    </row>
    <row r="23" customFormat="false" ht="12.75" hidden="false" customHeight="false" outlineLevel="0" collapsed="false">
      <c r="A23" s="45" t="n">
        <v>20000000</v>
      </c>
      <c r="B23" s="0" t="n">
        <v>0.042</v>
      </c>
      <c r="C23" s="0" t="n">
        <v>0.042</v>
      </c>
      <c r="D23" s="0" t="n">
        <v>0.0415</v>
      </c>
      <c r="E23" s="0" t="n">
        <v>0.04</v>
      </c>
      <c r="F23" s="0" t="n">
        <v>0.04</v>
      </c>
      <c r="G23" s="0" t="n">
        <v>0.0415</v>
      </c>
      <c r="H23" s="0" t="n">
        <v>0.0425</v>
      </c>
      <c r="I23" s="0" t="n">
        <v>0.0425</v>
      </c>
      <c r="J23" s="0" t="n">
        <v>0.042</v>
      </c>
      <c r="K23" s="0" t="n">
        <v>0.041</v>
      </c>
    </row>
    <row r="24" customFormat="false" ht="12.75" hidden="false" customHeight="false" outlineLevel="0" collapsed="false">
      <c r="A24" s="45" t="n">
        <v>50000000</v>
      </c>
      <c r="B24" s="0" t="n">
        <v>0.0415</v>
      </c>
      <c r="C24" s="0" t="n">
        <v>0.0415</v>
      </c>
      <c r="D24" s="0" t="n">
        <v>0.0405</v>
      </c>
      <c r="E24" s="0" t="n">
        <v>0.039</v>
      </c>
      <c r="F24" s="0" t="n">
        <v>0.039</v>
      </c>
      <c r="G24" s="0" t="n">
        <v>0.0395</v>
      </c>
      <c r="H24" s="0" t="n">
        <v>0.0405</v>
      </c>
      <c r="I24" s="0" t="n">
        <v>0.0405</v>
      </c>
      <c r="J24" s="0" t="n">
        <v>0.04</v>
      </c>
      <c r="K24" s="0" t="n">
        <v>0.039</v>
      </c>
    </row>
    <row r="26" customFormat="false" ht="12.75" hidden="false" customHeight="false" outlineLevel="0" collapsed="false">
      <c r="A26" s="45" t="n">
        <v>50000</v>
      </c>
      <c r="B26" s="0" t="n">
        <v>4000</v>
      </c>
      <c r="C26" s="0" t="n">
        <v>4000</v>
      </c>
      <c r="D26" s="0" t="n">
        <v>4000</v>
      </c>
      <c r="E26" s="0" t="n">
        <v>4000</v>
      </c>
      <c r="F26" s="0" t="n">
        <v>4000</v>
      </c>
      <c r="G26" s="0" t="n">
        <v>4900</v>
      </c>
      <c r="H26" s="0" t="n">
        <v>6200</v>
      </c>
      <c r="I26" s="0" t="n">
        <v>7500</v>
      </c>
      <c r="J26" s="0" t="n">
        <v>10800</v>
      </c>
      <c r="K26" s="0" t="n">
        <v>14100</v>
      </c>
    </row>
    <row r="27" customFormat="false" ht="12.75" hidden="false" customHeight="false" outlineLevel="0" collapsed="false">
      <c r="A27" s="45" t="n">
        <v>100000</v>
      </c>
      <c r="B27" s="0" t="n">
        <v>5900</v>
      </c>
      <c r="C27" s="0" t="n">
        <v>5900</v>
      </c>
      <c r="D27" s="0" t="n">
        <v>5900</v>
      </c>
      <c r="E27" s="0" t="n">
        <v>5900</v>
      </c>
      <c r="F27" s="0" t="n">
        <v>6600</v>
      </c>
      <c r="G27" s="0" t="n">
        <v>9700</v>
      </c>
      <c r="H27" s="0" t="n">
        <v>12400</v>
      </c>
      <c r="I27" s="0" t="n">
        <v>15100</v>
      </c>
      <c r="J27" s="0" t="n">
        <v>19800</v>
      </c>
      <c r="K27" s="0" t="n">
        <v>24500</v>
      </c>
    </row>
    <row r="28" customFormat="false" ht="12.75" hidden="false" customHeight="false" outlineLevel="0" collapsed="false">
      <c r="A28" s="45" t="n">
        <v>150000</v>
      </c>
      <c r="B28" s="0" t="n">
        <v>8800</v>
      </c>
      <c r="C28" s="0" t="n">
        <v>8800</v>
      </c>
      <c r="D28" s="0" t="n">
        <v>8800</v>
      </c>
      <c r="E28" s="0" t="n">
        <v>8800</v>
      </c>
      <c r="F28" s="0" t="n">
        <v>9900</v>
      </c>
      <c r="G28" s="0" t="n">
        <v>14500</v>
      </c>
      <c r="H28" s="0" t="n">
        <v>18600</v>
      </c>
      <c r="I28" s="0" t="n">
        <v>22700</v>
      </c>
      <c r="J28" s="0" t="n">
        <v>28800</v>
      </c>
      <c r="K28" s="0" t="n">
        <v>34900</v>
      </c>
    </row>
    <row r="29" customFormat="false" ht="12.75" hidden="false" customHeight="false" outlineLevel="0" collapsed="false">
      <c r="A29" s="45" t="n">
        <v>200000</v>
      </c>
      <c r="B29" s="0" t="n">
        <v>11700</v>
      </c>
      <c r="C29" s="0" t="n">
        <v>11700</v>
      </c>
      <c r="D29" s="0" t="n">
        <v>11700</v>
      </c>
      <c r="E29" s="0" t="n">
        <v>11700</v>
      </c>
      <c r="F29" s="0" t="n">
        <v>13200</v>
      </c>
      <c r="G29" s="0" t="n">
        <v>19300</v>
      </c>
      <c r="H29" s="0" t="n">
        <v>24700</v>
      </c>
      <c r="I29" s="0" t="n">
        <v>30100</v>
      </c>
      <c r="J29" s="0" t="n">
        <v>37500</v>
      </c>
      <c r="K29" s="0" t="n">
        <v>44900</v>
      </c>
    </row>
    <row r="30" customFormat="false" ht="12.75" hidden="false" customHeight="false" outlineLevel="0" collapsed="false">
      <c r="A30" s="45" t="n">
        <v>250000</v>
      </c>
      <c r="B30" s="0" t="n">
        <v>14600</v>
      </c>
      <c r="C30" s="0" t="n">
        <v>14600</v>
      </c>
      <c r="D30" s="0" t="n">
        <v>14600</v>
      </c>
      <c r="E30" s="0" t="n">
        <v>14600</v>
      </c>
      <c r="F30" s="0" t="n">
        <v>16500</v>
      </c>
      <c r="G30" s="0" t="n">
        <v>24100</v>
      </c>
      <c r="H30" s="0" t="n">
        <v>30900</v>
      </c>
      <c r="I30" s="0" t="n">
        <v>37700</v>
      </c>
      <c r="J30" s="0" t="n">
        <v>46500</v>
      </c>
      <c r="K30" s="0" t="n">
        <v>55300</v>
      </c>
    </row>
    <row r="31" customFormat="false" ht="12.75" hidden="false" customHeight="false" outlineLevel="0" collapsed="false">
      <c r="A31" s="45" t="n">
        <v>300000</v>
      </c>
      <c r="B31" s="0" t="n">
        <v>15800</v>
      </c>
      <c r="C31" s="0" t="n">
        <v>15800</v>
      </c>
      <c r="D31" s="0" t="n">
        <v>17100</v>
      </c>
      <c r="E31" s="0" t="n">
        <v>17100</v>
      </c>
      <c r="F31" s="0" t="n">
        <v>19800</v>
      </c>
      <c r="G31" s="0" t="n">
        <v>28900</v>
      </c>
      <c r="H31" s="0" t="n">
        <v>34700</v>
      </c>
      <c r="I31" s="0" t="n">
        <v>40500</v>
      </c>
      <c r="J31" s="0" t="n">
        <v>48300</v>
      </c>
      <c r="K31" s="0" t="n">
        <v>56100</v>
      </c>
    </row>
    <row r="32" customFormat="false" ht="12.75" hidden="false" customHeight="false" outlineLevel="0" collapsed="false">
      <c r="A32" s="45" t="n">
        <v>350000</v>
      </c>
      <c r="B32" s="0" t="n">
        <v>17500</v>
      </c>
      <c r="C32" s="0" t="n">
        <v>17500</v>
      </c>
      <c r="D32" s="0" t="n">
        <v>17600</v>
      </c>
      <c r="E32" s="0" t="n">
        <v>17600</v>
      </c>
      <c r="F32" s="0" t="n">
        <v>22700</v>
      </c>
      <c r="G32" s="0" t="n">
        <v>33200</v>
      </c>
      <c r="H32" s="0" t="n">
        <v>42500</v>
      </c>
      <c r="I32" s="0" t="n">
        <v>48100</v>
      </c>
      <c r="J32" s="0" t="n">
        <v>55700</v>
      </c>
      <c r="K32" s="0" t="n">
        <v>63300</v>
      </c>
    </row>
    <row r="33" customFormat="false" ht="12.75" hidden="false" customHeight="false" outlineLevel="0" collapsed="false">
      <c r="A33" s="45" t="n">
        <v>400000</v>
      </c>
      <c r="B33" s="0" t="n">
        <v>18000</v>
      </c>
      <c r="C33" s="0" t="n">
        <v>18000</v>
      </c>
      <c r="D33" s="0" t="n">
        <v>19500</v>
      </c>
      <c r="E33" s="0" t="n">
        <v>20000</v>
      </c>
      <c r="F33" s="0" t="n">
        <v>26000</v>
      </c>
      <c r="G33" s="0" t="n">
        <v>37900</v>
      </c>
      <c r="H33" s="0" t="n">
        <v>45500</v>
      </c>
      <c r="I33" s="0" t="n">
        <v>53100</v>
      </c>
      <c r="J33" s="0" t="n">
        <v>62700</v>
      </c>
      <c r="K33" s="0" t="n">
        <v>72300</v>
      </c>
    </row>
    <row r="34" customFormat="false" ht="12.75" hidden="false" customHeight="false" outlineLevel="0" collapsed="false">
      <c r="A34" s="45" t="n">
        <v>450000</v>
      </c>
      <c r="B34" s="0" t="n">
        <v>20300</v>
      </c>
      <c r="C34" s="0" t="n">
        <v>20300</v>
      </c>
      <c r="D34" s="0" t="n">
        <v>21000</v>
      </c>
      <c r="E34" s="0" t="n">
        <v>21100</v>
      </c>
      <c r="F34" s="0" t="n">
        <v>26800</v>
      </c>
      <c r="G34" s="0" t="n">
        <v>39100</v>
      </c>
      <c r="H34" s="0" t="n">
        <v>50200</v>
      </c>
      <c r="I34" s="0" t="n">
        <v>59000</v>
      </c>
      <c r="J34" s="0" t="n">
        <v>69800</v>
      </c>
      <c r="K34" s="0" t="n">
        <v>80600</v>
      </c>
    </row>
    <row r="35" customFormat="false" ht="12.75" hidden="false" customHeight="false" outlineLevel="0" collapsed="false">
      <c r="A35" s="45" t="n">
        <v>500000</v>
      </c>
      <c r="B35" s="0" t="n">
        <v>20300</v>
      </c>
      <c r="C35" s="0" t="n">
        <v>20300</v>
      </c>
      <c r="D35" s="0" t="n">
        <v>22400</v>
      </c>
      <c r="E35" s="0" t="n">
        <v>22400</v>
      </c>
      <c r="F35" s="0" t="n">
        <v>29800</v>
      </c>
      <c r="G35" s="0" t="n">
        <v>43500</v>
      </c>
      <c r="H35" s="0" t="n">
        <v>52200</v>
      </c>
      <c r="I35" s="0" t="n">
        <v>61300</v>
      </c>
      <c r="J35" s="0" t="n">
        <v>72400</v>
      </c>
      <c r="K35" s="0" t="n">
        <v>83500</v>
      </c>
    </row>
    <row r="36" customFormat="false" ht="12.75" hidden="false" customHeight="false" outlineLevel="0" collapsed="false">
      <c r="A36" s="45" t="n">
        <v>550000</v>
      </c>
      <c r="B36" s="0" t="n">
        <v>21000</v>
      </c>
      <c r="C36" s="0" t="n">
        <v>21000</v>
      </c>
      <c r="D36" s="0" t="n">
        <v>23000</v>
      </c>
      <c r="E36" s="0" t="n">
        <v>23600</v>
      </c>
      <c r="F36" s="0" t="n">
        <v>31200</v>
      </c>
      <c r="G36" s="0" t="n">
        <v>45000</v>
      </c>
      <c r="H36" s="0" t="n">
        <v>55000</v>
      </c>
      <c r="I36" s="0" t="n">
        <v>65000</v>
      </c>
      <c r="J36" s="0" t="n">
        <v>77000</v>
      </c>
      <c r="K36" s="0" t="n">
        <v>89000</v>
      </c>
    </row>
    <row r="37" customFormat="false" ht="12.75" hidden="false" customHeight="false" outlineLevel="0" collapsed="false">
      <c r="A37" s="45" t="n">
        <v>600000</v>
      </c>
      <c r="B37" s="0" t="n">
        <v>21000</v>
      </c>
      <c r="C37" s="0" t="n">
        <v>21000</v>
      </c>
      <c r="D37" s="0" t="n">
        <v>23000</v>
      </c>
      <c r="E37" s="0" t="n">
        <v>24700</v>
      </c>
      <c r="F37" s="0" t="n">
        <v>32000</v>
      </c>
      <c r="G37" s="0" t="n">
        <v>46800</v>
      </c>
      <c r="H37" s="0" t="n">
        <v>58100</v>
      </c>
      <c r="I37" s="0" t="n">
        <v>69400</v>
      </c>
      <c r="J37" s="0" t="n">
        <v>82700</v>
      </c>
      <c r="K37" s="0" t="n">
        <v>96000</v>
      </c>
    </row>
    <row r="38" customFormat="false" ht="12.75" hidden="false" customHeight="false" outlineLevel="0" collapsed="false">
      <c r="A38" s="45" t="n">
        <v>650000</v>
      </c>
      <c r="B38" s="0" t="n">
        <v>22800</v>
      </c>
      <c r="C38" s="0" t="n">
        <v>22800</v>
      </c>
      <c r="D38" s="0" t="n">
        <v>23400</v>
      </c>
      <c r="E38" s="0" t="n">
        <v>26700</v>
      </c>
      <c r="F38" s="0" t="n">
        <v>34700</v>
      </c>
      <c r="G38" s="0" t="n">
        <v>50700</v>
      </c>
      <c r="H38" s="0" t="n">
        <v>65000</v>
      </c>
      <c r="I38" s="0" t="n">
        <v>73800</v>
      </c>
      <c r="J38" s="0" t="n">
        <v>84600</v>
      </c>
      <c r="K38" s="0" t="n">
        <v>95400</v>
      </c>
    </row>
    <row r="39" customFormat="false" ht="12.75" hidden="false" customHeight="false" outlineLevel="0" collapsed="false">
      <c r="A39" s="45" t="n">
        <v>700000</v>
      </c>
      <c r="B39" s="0" t="n">
        <v>24500</v>
      </c>
      <c r="C39" s="0" t="n">
        <v>24500</v>
      </c>
      <c r="D39" s="0" t="n">
        <v>25200</v>
      </c>
      <c r="E39" s="0" t="n">
        <v>28800</v>
      </c>
      <c r="F39" s="0" t="n">
        <v>37400</v>
      </c>
      <c r="G39" s="0" t="n">
        <v>54600</v>
      </c>
      <c r="H39" s="0" t="n">
        <v>67300</v>
      </c>
      <c r="I39" s="0" t="n">
        <v>80000</v>
      </c>
      <c r="J39" s="0" t="n">
        <v>94700</v>
      </c>
      <c r="K39" s="0" t="n">
        <v>109400</v>
      </c>
    </row>
    <row r="40" customFormat="false" ht="12.75" hidden="false" customHeight="false" outlineLevel="0" collapsed="false">
      <c r="A40" s="45" t="n">
        <v>750000</v>
      </c>
      <c r="B40" s="0" t="n">
        <v>26300</v>
      </c>
      <c r="C40" s="0" t="n">
        <v>26300</v>
      </c>
      <c r="D40" s="0" t="n">
        <v>27000</v>
      </c>
      <c r="E40" s="0" t="n">
        <v>30800</v>
      </c>
      <c r="F40" s="0" t="n">
        <v>40000</v>
      </c>
      <c r="G40" s="0" t="n">
        <v>58500</v>
      </c>
      <c r="H40" s="0" t="n">
        <v>75000</v>
      </c>
      <c r="I40" s="0" t="n">
        <v>87600</v>
      </c>
      <c r="J40" s="0" t="n">
        <v>102200</v>
      </c>
      <c r="K40" s="0" t="n">
        <v>116800</v>
      </c>
    </row>
    <row r="41" customFormat="false" ht="12.75" hidden="false" customHeight="false" outlineLevel="0" collapsed="false">
      <c r="A41" s="45" t="n">
        <v>800000</v>
      </c>
      <c r="B41" s="0" t="n">
        <v>27000</v>
      </c>
      <c r="C41" s="0" t="n">
        <v>27000</v>
      </c>
      <c r="D41" s="0" t="n">
        <v>28800</v>
      </c>
      <c r="E41" s="0" t="n">
        <v>32900</v>
      </c>
      <c r="F41" s="0" t="n">
        <v>42700</v>
      </c>
      <c r="G41" s="0" t="n">
        <v>62400</v>
      </c>
      <c r="H41" s="0" t="n">
        <v>77000</v>
      </c>
      <c r="I41" s="0" t="n">
        <v>91600</v>
      </c>
      <c r="J41" s="0" t="n">
        <v>108200</v>
      </c>
      <c r="K41" s="0" t="n">
        <v>124800</v>
      </c>
    </row>
    <row r="42" customFormat="false" ht="12.75" hidden="false" customHeight="false" outlineLevel="0" collapsed="false">
      <c r="A42" s="45" t="n">
        <v>850000</v>
      </c>
      <c r="B42" s="0" t="n">
        <v>29300</v>
      </c>
      <c r="C42" s="0" t="n">
        <v>29300</v>
      </c>
      <c r="D42" s="0" t="n">
        <v>30600</v>
      </c>
      <c r="E42" s="0" t="n">
        <v>34900</v>
      </c>
      <c r="F42" s="0" t="n">
        <v>45400</v>
      </c>
      <c r="G42" s="0" t="n">
        <v>66300</v>
      </c>
      <c r="H42" s="0" t="n">
        <v>84600</v>
      </c>
      <c r="I42" s="0" t="n">
        <v>99000</v>
      </c>
      <c r="J42" s="0" t="n">
        <v>115400</v>
      </c>
      <c r="K42" s="0" t="n">
        <v>131800</v>
      </c>
    </row>
    <row r="43" customFormat="false" ht="12.75" hidden="false" customHeight="false" outlineLevel="0" collapsed="false">
      <c r="A43" s="45" t="n">
        <v>900000</v>
      </c>
      <c r="B43" s="0" t="n">
        <v>29300</v>
      </c>
      <c r="C43" s="0" t="n">
        <v>29300</v>
      </c>
      <c r="D43" s="0" t="n">
        <v>32400</v>
      </c>
      <c r="E43" s="0" t="n">
        <v>37000</v>
      </c>
      <c r="F43" s="0" t="n">
        <v>48000</v>
      </c>
      <c r="G43" s="0" t="n">
        <v>68900</v>
      </c>
      <c r="H43" s="0" t="n">
        <v>86600</v>
      </c>
      <c r="I43" s="0" t="n">
        <v>104300</v>
      </c>
      <c r="J43" s="0" t="n">
        <v>124000</v>
      </c>
      <c r="K43" s="0" t="n">
        <v>143700</v>
      </c>
    </row>
    <row r="44" customFormat="false" ht="12.75" hidden="false" customHeight="false" outlineLevel="0" collapsed="false">
      <c r="A44" s="45" t="n">
        <v>950000</v>
      </c>
      <c r="B44" s="0" t="n">
        <v>31500</v>
      </c>
      <c r="C44" s="0" t="n">
        <v>31500</v>
      </c>
      <c r="D44" s="0" t="n">
        <v>34200</v>
      </c>
      <c r="E44" s="0" t="n">
        <v>39000</v>
      </c>
      <c r="F44" s="0" t="n">
        <v>50700</v>
      </c>
      <c r="G44" s="0" t="n">
        <v>73800</v>
      </c>
      <c r="H44" s="0" t="n">
        <v>94000</v>
      </c>
      <c r="I44" s="0" t="n">
        <v>111900</v>
      </c>
      <c r="J44" s="0" t="n">
        <v>131800</v>
      </c>
      <c r="K44" s="0" t="n">
        <v>151700</v>
      </c>
    </row>
    <row r="45" customFormat="false" ht="12.75" hidden="false" customHeight="false" outlineLevel="0" collapsed="false">
      <c r="A45" s="45" t="n">
        <v>1000000</v>
      </c>
      <c r="B45" s="0" t="n">
        <v>31500</v>
      </c>
      <c r="C45" s="0" t="n">
        <v>31500</v>
      </c>
      <c r="D45" s="0" t="n">
        <v>36000</v>
      </c>
      <c r="E45" s="0" t="n">
        <v>41100</v>
      </c>
      <c r="F45" s="0" t="n">
        <v>53100</v>
      </c>
      <c r="G45" s="0" t="n">
        <v>75000</v>
      </c>
      <c r="H45" s="0" t="n">
        <v>96200</v>
      </c>
      <c r="I45" s="0" t="n">
        <v>117400</v>
      </c>
      <c r="J45" s="0" t="n">
        <v>140600</v>
      </c>
      <c r="K45" s="0" t="n">
        <v>163800</v>
      </c>
    </row>
    <row r="46" customFormat="false" ht="12.75" hidden="false" customHeight="false" outlineLevel="0" collapsed="false">
      <c r="A46" s="45" t="n">
        <v>3000000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</row>
    <row r="47" customFormat="false" ht="12.75" hidden="false" customHeight="false" outlineLevel="0" collapsed="false">
      <c r="A47" s="45" t="n">
        <v>20000000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</row>
    <row r="48" customFormat="false" ht="12.75" hidden="false" customHeight="false" outlineLevel="0" collapsed="false">
      <c r="A48" s="45" t="n">
        <v>50000000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</row>
    <row r="51" customFormat="false" ht="16.5" hidden="false" customHeight="false" outlineLevel="0" collapsed="false">
      <c r="A51" s="47" t="s">
        <v>13</v>
      </c>
      <c r="B51" s="0" t="n">
        <f aca="false">INDEX(A1:K24,B82,B55)</f>
        <v>1E-006</v>
      </c>
      <c r="C51" s="45" t="n">
        <f aca="false">IF(B51&lt;0,B51*-1,B51*B57*B53/365)</f>
        <v>2.73972602739726E-009</v>
      </c>
      <c r="D51" s="48" t="n">
        <f aca="false">IF(AND(C51&lt;&gt;0,C51&lt;INDEX(A25:K48,B82,B55)),INDEX(A25:K48,B82,B55),C51)</f>
        <v>4000</v>
      </c>
      <c r="E51" s="48" t="n">
        <f aca="false">IFERROR(IF(Калькулятор!$F$17="Нет",D51,D51*0),0)</f>
        <v>4000</v>
      </c>
      <c r="F51" s="45"/>
    </row>
    <row r="52" customFormat="false" ht="16.5" hidden="false" customHeight="false" outlineLevel="0" collapsed="false">
      <c r="A52" s="47"/>
      <c r="D52" s="49"/>
      <c r="E52" s="49"/>
    </row>
    <row r="53" customFormat="false" ht="12.75" hidden="false" customHeight="false" outlineLevel="0" collapsed="false">
      <c r="A53" s="50" t="s">
        <v>14</v>
      </c>
      <c r="B53" s="51" t="n">
        <f aca="false">Калькулятор!$F$12</f>
        <v>1</v>
      </c>
      <c r="C53" s="51"/>
      <c r="E53" s="49"/>
    </row>
    <row r="54" customFormat="false" ht="12.75" hidden="false" customHeight="false" outlineLevel="0" collapsed="false">
      <c r="A54" s="51" t="s">
        <v>15</v>
      </c>
      <c r="B54" s="51" t="n">
        <f aca="false">IF(AND($B$53&gt;=0,$B$53&lt;=B1),1,0)</f>
        <v>1</v>
      </c>
      <c r="C54" s="51" t="n">
        <f aca="false">IF(AND($B$53&gt;B1,$B$53&lt;=C1),1,0)</f>
        <v>0</v>
      </c>
      <c r="D54" s="51" t="n">
        <f aca="false">IF(AND($B$53&gt;C1,$B$53&lt;=D1),1,0)</f>
        <v>0</v>
      </c>
      <c r="E54" s="51" t="n">
        <f aca="false">IF(AND($B$53&gt;D1,$B$53&lt;=E1),1,0)</f>
        <v>0</v>
      </c>
      <c r="F54" s="51" t="n">
        <f aca="false">IF(AND($B$53&gt;E1,$B$53&lt;=F1),1,0)</f>
        <v>0</v>
      </c>
      <c r="G54" s="51" t="n">
        <f aca="false">IF(AND($B$53&gt;F1,$B$53&lt;=G1),1,0)</f>
        <v>0</v>
      </c>
      <c r="H54" s="51" t="n">
        <f aca="false">IF(AND($B$53&gt;G1,$B$53&lt;=H1),1,0)</f>
        <v>0</v>
      </c>
      <c r="I54" s="51" t="n">
        <f aca="false">IF(AND($B$53&gt;H1,$B$53&lt;=I1),1,0)</f>
        <v>0</v>
      </c>
      <c r="J54" s="51" t="n">
        <f aca="false">IF(AND($B$53&gt;I1,$B$53&lt;=J1),1,0)</f>
        <v>0</v>
      </c>
      <c r="K54" s="51" t="n">
        <f aca="false">IF(AND($B$53&gt;J1,$B$53&lt;=K1),1,0)</f>
        <v>0</v>
      </c>
    </row>
    <row r="55" customFormat="false" ht="12.75" hidden="false" customHeight="false" outlineLevel="0" collapsed="false">
      <c r="A55" s="0" t="s">
        <v>16</v>
      </c>
      <c r="B55" s="51" t="n">
        <f aca="false">MATCH(1,54:54,0)</f>
        <v>2</v>
      </c>
    </row>
    <row r="56" customFormat="false" ht="12.75" hidden="false" customHeight="false" outlineLevel="0" collapsed="false">
      <c r="A56" s="51"/>
    </row>
    <row r="57" customFormat="false" ht="12.75" hidden="false" customHeight="false" outlineLevel="0" collapsed="false">
      <c r="B57" s="45" t="n">
        <f aca="false">Калькулятор!$F$9</f>
        <v>1</v>
      </c>
      <c r="C57" s="45"/>
    </row>
    <row r="58" customFormat="false" ht="12.75" hidden="false" customHeight="false" outlineLevel="0" collapsed="false">
      <c r="B58" s="51" t="s">
        <v>17</v>
      </c>
    </row>
    <row r="59" customFormat="false" ht="12.75" hidden="false" customHeight="false" outlineLevel="0" collapsed="false">
      <c r="A59" s="45" t="n">
        <v>50000</v>
      </c>
      <c r="B59" s="51" t="n">
        <f aca="false">IF(AND($B$57&gt;0,$B$57&lt;=A2),1,0)</f>
        <v>1</v>
      </c>
    </row>
    <row r="60" customFormat="false" ht="12.75" hidden="false" customHeight="false" outlineLevel="0" collapsed="false">
      <c r="A60" s="45" t="n">
        <v>100000</v>
      </c>
      <c r="B60" s="51" t="n">
        <f aca="false">IF(AND($B$57&gt;A2,$B$57&lt;=A3),1,0)</f>
        <v>0</v>
      </c>
    </row>
    <row r="61" customFormat="false" ht="12.75" hidden="false" customHeight="false" outlineLevel="0" collapsed="false">
      <c r="A61" s="45" t="n">
        <v>150000</v>
      </c>
      <c r="B61" s="51" t="n">
        <f aca="false">IF(AND($B$57&gt;A3,$B$57&lt;=A4),1,0)</f>
        <v>0</v>
      </c>
    </row>
    <row r="62" customFormat="false" ht="12.75" hidden="false" customHeight="false" outlineLevel="0" collapsed="false">
      <c r="A62" s="45" t="n">
        <v>200000</v>
      </c>
      <c r="B62" s="51" t="n">
        <f aca="false">IF(AND($B$57&gt;A4,$B$57&lt;=A5),1,0)</f>
        <v>0</v>
      </c>
    </row>
    <row r="63" customFormat="false" ht="12.75" hidden="false" customHeight="false" outlineLevel="0" collapsed="false">
      <c r="A63" s="45" t="n">
        <v>250000</v>
      </c>
      <c r="B63" s="51" t="n">
        <f aca="false">IF(AND($B$57&gt;A5,$B$57&lt;=A6),1,0)</f>
        <v>0</v>
      </c>
    </row>
    <row r="64" customFormat="false" ht="12.75" hidden="false" customHeight="false" outlineLevel="0" collapsed="false">
      <c r="A64" s="45" t="n">
        <v>300000</v>
      </c>
      <c r="B64" s="51" t="n">
        <f aca="false">IF(AND($B$57&gt;A6,$B$57&lt;=A7),1,0)</f>
        <v>0</v>
      </c>
    </row>
    <row r="65" customFormat="false" ht="12.75" hidden="false" customHeight="false" outlineLevel="0" collapsed="false">
      <c r="A65" s="45" t="n">
        <v>350000</v>
      </c>
      <c r="B65" s="51" t="n">
        <f aca="false">IF(AND($B$57&gt;A7,$B$57&lt;=A8),1,0)</f>
        <v>0</v>
      </c>
    </row>
    <row r="66" customFormat="false" ht="12.75" hidden="false" customHeight="false" outlineLevel="0" collapsed="false">
      <c r="A66" s="45" t="n">
        <v>400000</v>
      </c>
      <c r="B66" s="51" t="n">
        <f aca="false">IF(AND($B$57&gt;A8,$B$57&lt;=A9),1,0)</f>
        <v>0</v>
      </c>
    </row>
    <row r="67" customFormat="false" ht="12.75" hidden="false" customHeight="false" outlineLevel="0" collapsed="false">
      <c r="A67" s="45" t="n">
        <v>450000</v>
      </c>
      <c r="B67" s="51" t="n">
        <f aca="false">IF(AND($B$57&gt;A9,$B$57&lt;=A10),1,0)</f>
        <v>0</v>
      </c>
    </row>
    <row r="68" customFormat="false" ht="12.75" hidden="false" customHeight="false" outlineLevel="0" collapsed="false">
      <c r="A68" s="45" t="n">
        <v>500000</v>
      </c>
      <c r="B68" s="51" t="n">
        <f aca="false">IF(AND($B$57&gt;A10,$B$57&lt;=A11),1,0)</f>
        <v>0</v>
      </c>
    </row>
    <row r="69" customFormat="false" ht="12.75" hidden="false" customHeight="false" outlineLevel="0" collapsed="false">
      <c r="A69" s="45" t="n">
        <v>550000</v>
      </c>
      <c r="B69" s="51" t="n">
        <f aca="false">IF(AND($B$57&gt;A11,$B$57&lt;=A12),1,0)</f>
        <v>0</v>
      </c>
    </row>
    <row r="70" customFormat="false" ht="12.75" hidden="false" customHeight="false" outlineLevel="0" collapsed="false">
      <c r="A70" s="45" t="n">
        <v>600000</v>
      </c>
      <c r="B70" s="51" t="n">
        <f aca="false">IF(AND($B$57&gt;A12,$B$57&lt;=A13),1,0)</f>
        <v>0</v>
      </c>
    </row>
    <row r="71" customFormat="false" ht="12.75" hidden="false" customHeight="false" outlineLevel="0" collapsed="false">
      <c r="A71" s="45" t="n">
        <v>650000</v>
      </c>
      <c r="B71" s="51" t="n">
        <f aca="false">IF(AND($B$57&gt;A13,$B$57&lt;=A14),1,0)</f>
        <v>0</v>
      </c>
    </row>
    <row r="72" customFormat="false" ht="12.75" hidden="false" customHeight="false" outlineLevel="0" collapsed="false">
      <c r="A72" s="45" t="n">
        <v>700000</v>
      </c>
      <c r="B72" s="51" t="n">
        <f aca="false">IF(AND($B$57&gt;A14,$B$57&lt;=A15),1,0)</f>
        <v>0</v>
      </c>
    </row>
    <row r="73" customFormat="false" ht="12.75" hidden="false" customHeight="false" outlineLevel="0" collapsed="false">
      <c r="A73" s="45" t="n">
        <v>750000</v>
      </c>
      <c r="B73" s="51" t="n">
        <f aca="false">IF(AND($B$57&gt;A15,$B$57&lt;=A16),1,0)</f>
        <v>0</v>
      </c>
    </row>
    <row r="74" customFormat="false" ht="12.75" hidden="false" customHeight="false" outlineLevel="0" collapsed="false">
      <c r="A74" s="45" t="n">
        <v>800000</v>
      </c>
      <c r="B74" s="51" t="n">
        <f aca="false">IF(AND($B$57&gt;A16,$B$57&lt;=A17),1,0)</f>
        <v>0</v>
      </c>
    </row>
    <row r="75" customFormat="false" ht="12.75" hidden="false" customHeight="false" outlineLevel="0" collapsed="false">
      <c r="A75" s="45" t="n">
        <v>850000</v>
      </c>
      <c r="B75" s="51" t="n">
        <f aca="false">IF(AND($B$57&gt;A17,$B$57&lt;=A18),1,0)</f>
        <v>0</v>
      </c>
    </row>
    <row r="76" customFormat="false" ht="12.75" hidden="false" customHeight="false" outlineLevel="0" collapsed="false">
      <c r="A76" s="45" t="n">
        <v>900000</v>
      </c>
      <c r="B76" s="51" t="n">
        <f aca="false">IF(AND($B$57&gt;A18,$B$57&lt;=A19),1,0)</f>
        <v>0</v>
      </c>
    </row>
    <row r="77" customFormat="false" ht="12.75" hidden="false" customHeight="false" outlineLevel="0" collapsed="false">
      <c r="A77" s="45" t="n">
        <v>950000</v>
      </c>
      <c r="B77" s="51" t="n">
        <f aca="false">IF(AND($B$57&gt;A19,$B$57&lt;=A20),1,0)</f>
        <v>0</v>
      </c>
    </row>
    <row r="78" customFormat="false" ht="12.75" hidden="false" customHeight="false" outlineLevel="0" collapsed="false">
      <c r="A78" s="45" t="n">
        <v>1000000</v>
      </c>
      <c r="B78" s="51" t="n">
        <f aca="false">IF(AND($B$57&gt;A20,$B$57&lt;=A21),1,0)</f>
        <v>0</v>
      </c>
    </row>
    <row r="79" customFormat="false" ht="12.75" hidden="false" customHeight="false" outlineLevel="0" collapsed="false">
      <c r="A79" s="45" t="n">
        <v>3000000</v>
      </c>
      <c r="B79" s="51" t="n">
        <f aca="false">IF(AND($B$57&gt;A21,$B$57&lt;=A22),1,0)</f>
        <v>0</v>
      </c>
    </row>
    <row r="80" customFormat="false" ht="12.75" hidden="false" customHeight="false" outlineLevel="0" collapsed="false">
      <c r="A80" s="45" t="n">
        <v>20000000</v>
      </c>
      <c r="B80" s="51" t="n">
        <f aca="false">IF(AND($B$57&gt;A22,$B$57&lt;=A23),1,0)</f>
        <v>0</v>
      </c>
    </row>
    <row r="81" customFormat="false" ht="12.75" hidden="false" customHeight="false" outlineLevel="0" collapsed="false">
      <c r="A81" s="45" t="n">
        <v>50000000</v>
      </c>
      <c r="B81" s="51" t="n">
        <f aca="false">IF(AND($B$57&gt;A23,$B$57&lt;=A24),1,0)</f>
        <v>0</v>
      </c>
    </row>
    <row r="82" customFormat="false" ht="12.75" hidden="false" customHeight="false" outlineLevel="0" collapsed="false">
      <c r="A82" s="0" t="s">
        <v>18</v>
      </c>
      <c r="B82" s="0" t="n">
        <f aca="false">MATCH(1,B58:B81,0)</f>
        <v>2</v>
      </c>
    </row>
    <row r="84" customFormat="false" ht="19.5" hidden="false" customHeight="false" outlineLevel="0" collapsed="false">
      <c r="A84" s="0" t="s">
        <v>19</v>
      </c>
      <c r="B84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75"/>
  <cols>
    <col collapsed="false" hidden="false" max="1" min="1" style="0" width="14.3112244897959"/>
    <col collapsed="false" hidden="false" max="2" min="2" style="0" width="9.58673469387755"/>
    <col collapsed="false" hidden="false" max="3" min="3" style="0" width="10.2602040816327"/>
    <col collapsed="false" hidden="false" max="4" min="4" style="0" width="10.3928571428571"/>
    <col collapsed="false" hidden="false" max="5" min="5" style="0" width="12.8265306122449"/>
    <col collapsed="false" hidden="false" max="6" min="6" style="0" width="10.530612244898"/>
  </cols>
  <sheetData>
    <row r="1" customFormat="false" ht="30.75" hidden="false" customHeight="true" outlineLevel="0" collapsed="false">
      <c r="A1" s="43" t="str">
        <f aca="false">IF(E23&gt;0,CONCATENATE("Банк Зенит: ",TEXT(E23,"# ###")," руб.",""&amp;CHAR(10)&amp;""),"")</f>
        <v>Банк Зенит: 2 990 руб.
</v>
      </c>
      <c r="B1" s="44" t="n">
        <v>31</v>
      </c>
      <c r="C1" s="44" t="n">
        <v>62</v>
      </c>
      <c r="D1" s="44" t="n">
        <v>93</v>
      </c>
      <c r="E1" s="44" t="n">
        <v>124</v>
      </c>
      <c r="F1" s="44" t="n">
        <v>155</v>
      </c>
      <c r="G1" s="44" t="n">
        <v>185</v>
      </c>
      <c r="H1" s="44" t="n">
        <v>215</v>
      </c>
      <c r="I1" s="44" t="n">
        <v>245</v>
      </c>
      <c r="J1" s="44" t="n">
        <v>275</v>
      </c>
      <c r="K1" s="44" t="n">
        <v>305</v>
      </c>
      <c r="L1" s="44" t="n">
        <v>335</v>
      </c>
      <c r="M1" s="44" t="n">
        <v>396</v>
      </c>
      <c r="N1" s="44" t="n">
        <v>456</v>
      </c>
      <c r="O1" s="44" t="n">
        <v>548</v>
      </c>
    </row>
    <row r="2" customFormat="false" ht="12.8" hidden="false" customHeight="false" outlineLevel="0" collapsed="false">
      <c r="A2" s="45" t="n">
        <v>50000</v>
      </c>
      <c r="B2" s="0" t="n">
        <v>0.0132</v>
      </c>
      <c r="C2" s="0" t="n">
        <v>0.0132</v>
      </c>
      <c r="D2" s="0" t="n">
        <v>0.0132</v>
      </c>
      <c r="E2" s="0" t="n">
        <v>0.019475</v>
      </c>
      <c r="F2" s="0" t="n">
        <v>0.02299</v>
      </c>
      <c r="G2" s="0" t="n">
        <v>0.026505</v>
      </c>
      <c r="H2" s="0" t="n">
        <v>0.028215</v>
      </c>
      <c r="I2" s="0" t="n">
        <v>0.029925</v>
      </c>
      <c r="J2" s="0" t="n">
        <v>0.03154</v>
      </c>
      <c r="K2" s="0" t="n">
        <v>0.03325</v>
      </c>
      <c r="L2" s="0" t="n">
        <v>0.034865</v>
      </c>
      <c r="M2" s="0" t="n">
        <v>0.0355</v>
      </c>
      <c r="N2" s="0" t="n">
        <v>0.038</v>
      </c>
      <c r="O2" s="0" t="n">
        <v>0.0399</v>
      </c>
    </row>
    <row r="3" customFormat="false" ht="12.8" hidden="false" customHeight="false" outlineLevel="0" collapsed="false">
      <c r="A3" s="45" t="n">
        <v>100000</v>
      </c>
      <c r="B3" s="0" t="n">
        <v>0.0132</v>
      </c>
      <c r="C3" s="0" t="n">
        <v>0.0132</v>
      </c>
      <c r="D3" s="0" t="n">
        <v>0.0132</v>
      </c>
      <c r="E3" s="0" t="n">
        <v>0.019475</v>
      </c>
      <c r="F3" s="0" t="n">
        <v>0.02299</v>
      </c>
      <c r="G3" s="0" t="n">
        <v>0.026505</v>
      </c>
      <c r="H3" s="0" t="n">
        <v>0.028215</v>
      </c>
      <c r="I3" s="0" t="n">
        <v>0.029925</v>
      </c>
      <c r="J3" s="0" t="n">
        <v>0.03154</v>
      </c>
      <c r="K3" s="0" t="n">
        <v>0.03325</v>
      </c>
      <c r="L3" s="0" t="n">
        <v>0.034865</v>
      </c>
      <c r="M3" s="0" t="n">
        <v>0.0355</v>
      </c>
      <c r="N3" s="0" t="n">
        <v>0.038</v>
      </c>
      <c r="O3" s="0" t="n">
        <v>0.0399</v>
      </c>
    </row>
    <row r="4" customFormat="false" ht="12.8" hidden="false" customHeight="false" outlineLevel="0" collapsed="false">
      <c r="A4" s="45" t="n">
        <v>500000</v>
      </c>
      <c r="B4" s="0" t="n">
        <v>0.0132</v>
      </c>
      <c r="C4" s="0" t="n">
        <v>0.0132</v>
      </c>
      <c r="D4" s="0" t="n">
        <v>0.0132</v>
      </c>
      <c r="E4" s="0" t="n">
        <v>0.019475</v>
      </c>
      <c r="F4" s="0" t="n">
        <v>0.02299</v>
      </c>
      <c r="G4" s="0" t="n">
        <v>0.026505</v>
      </c>
      <c r="H4" s="0" t="n">
        <v>0.028215</v>
      </c>
      <c r="I4" s="0" t="n">
        <v>0.029925</v>
      </c>
      <c r="J4" s="0" t="n">
        <v>0.03154</v>
      </c>
      <c r="K4" s="0" t="n">
        <v>0.03325</v>
      </c>
      <c r="L4" s="0" t="n">
        <v>0.034865</v>
      </c>
      <c r="M4" s="0" t="n">
        <v>0.0355</v>
      </c>
      <c r="N4" s="0" t="n">
        <v>0.038</v>
      </c>
      <c r="O4" s="0" t="n">
        <v>0.0399</v>
      </c>
    </row>
    <row r="5" customFormat="false" ht="12.8" hidden="false" customHeight="false" outlineLevel="0" collapsed="false">
      <c r="A5" s="45" t="n">
        <v>1000000</v>
      </c>
      <c r="B5" s="0" t="n">
        <v>0.014448</v>
      </c>
      <c r="C5" s="0" t="n">
        <v>0.014448</v>
      </c>
      <c r="D5" s="0" t="n">
        <v>0.014448</v>
      </c>
      <c r="E5" s="0" t="n">
        <v>0.021432</v>
      </c>
      <c r="F5" s="0" t="n">
        <v>0.023256</v>
      </c>
      <c r="G5" s="0" t="n">
        <v>0.02736</v>
      </c>
      <c r="H5" s="0" t="n">
        <v>0.02964</v>
      </c>
      <c r="I5" s="0" t="n">
        <v>0.031464</v>
      </c>
      <c r="J5" s="0" t="n">
        <v>0.033744</v>
      </c>
      <c r="K5" s="0" t="n">
        <v>0.036024</v>
      </c>
      <c r="L5" s="0" t="n">
        <v>0.036936</v>
      </c>
      <c r="M5" s="0" t="n">
        <v>0.0385</v>
      </c>
      <c r="N5" s="0" t="n">
        <v>0.05472</v>
      </c>
      <c r="O5" s="0" t="n">
        <v>0.06156</v>
      </c>
    </row>
    <row r="6" customFormat="false" ht="12.8" hidden="false" customHeight="false" outlineLevel="0" collapsed="false">
      <c r="A6" s="45" t="n">
        <v>2000000</v>
      </c>
      <c r="B6" s="0" t="n">
        <v>0.014448</v>
      </c>
      <c r="C6" s="0" t="n">
        <v>0.014448</v>
      </c>
      <c r="D6" s="0" t="n">
        <v>0.014448</v>
      </c>
      <c r="E6" s="0" t="n">
        <v>0.021432</v>
      </c>
      <c r="F6" s="0" t="n">
        <v>0.023256</v>
      </c>
      <c r="G6" s="0" t="n">
        <v>0.02736</v>
      </c>
      <c r="H6" s="0" t="n">
        <v>0.02964</v>
      </c>
      <c r="I6" s="0" t="n">
        <v>0.031464</v>
      </c>
      <c r="J6" s="0" t="n">
        <v>0.033744</v>
      </c>
      <c r="K6" s="0" t="n">
        <v>0.036024</v>
      </c>
      <c r="L6" s="0" t="n">
        <v>0.036936</v>
      </c>
      <c r="M6" s="0" t="n">
        <v>0.0385</v>
      </c>
      <c r="N6" s="0" t="n">
        <v>0.05472</v>
      </c>
      <c r="O6" s="0" t="n">
        <v>0.06156</v>
      </c>
    </row>
    <row r="7" customFormat="false" ht="12.8" hidden="false" customHeight="false" outlineLevel="0" collapsed="false">
      <c r="A7" s="45" t="n">
        <v>3000000</v>
      </c>
      <c r="B7" s="0" t="n">
        <v>0.014448</v>
      </c>
      <c r="C7" s="0" t="n">
        <v>0.014448</v>
      </c>
      <c r="D7" s="0" t="n">
        <v>0.014448</v>
      </c>
      <c r="E7" s="0" t="n">
        <v>0.021432</v>
      </c>
      <c r="F7" s="0" t="n">
        <v>0.023256</v>
      </c>
      <c r="G7" s="0" t="n">
        <v>0.02736</v>
      </c>
      <c r="H7" s="0" t="n">
        <v>0.02964</v>
      </c>
      <c r="I7" s="0" t="n">
        <v>0.031464</v>
      </c>
      <c r="J7" s="0" t="n">
        <v>0.033744</v>
      </c>
      <c r="K7" s="0" t="n">
        <v>0.036024</v>
      </c>
      <c r="L7" s="0" t="n">
        <v>0.036936</v>
      </c>
      <c r="M7" s="0" t="n">
        <v>0.0385</v>
      </c>
      <c r="N7" s="0" t="n">
        <v>0.05472</v>
      </c>
      <c r="O7" s="0" t="n">
        <v>0.06156</v>
      </c>
    </row>
    <row r="8" customFormat="false" ht="12.8" hidden="false" customHeight="false" outlineLevel="0" collapsed="false">
      <c r="A8" s="45" t="n">
        <v>5000000</v>
      </c>
      <c r="B8" s="0" t="n">
        <v>0.01505</v>
      </c>
      <c r="C8" s="0" t="n">
        <v>0.01505</v>
      </c>
      <c r="D8" s="0" t="n">
        <v>0.01505</v>
      </c>
      <c r="E8" s="0" t="n">
        <v>0.022325</v>
      </c>
      <c r="F8" s="0" t="n">
        <v>0.024225</v>
      </c>
      <c r="G8" s="0" t="n">
        <v>0.0285</v>
      </c>
      <c r="H8" s="0" t="n">
        <v>0.030875</v>
      </c>
      <c r="I8" s="0" t="n">
        <v>0.032775</v>
      </c>
      <c r="J8" s="0" t="n">
        <v>0.03515</v>
      </c>
      <c r="K8" s="0" t="n">
        <v>0.037525</v>
      </c>
      <c r="L8" s="0" t="n">
        <v>0.038475</v>
      </c>
      <c r="M8" s="0" t="n">
        <v>0.0395</v>
      </c>
      <c r="N8" s="0" t="n">
        <v>0.057</v>
      </c>
      <c r="O8" s="0" t="n">
        <v>0.064125</v>
      </c>
    </row>
    <row r="9" customFormat="false" ht="12.8" hidden="false" customHeight="false" outlineLevel="0" collapsed="false">
      <c r="A9" s="45" t="n">
        <v>7500000</v>
      </c>
      <c r="B9" s="0" t="n">
        <v>0.01505</v>
      </c>
      <c r="C9" s="0" t="n">
        <v>0.01505</v>
      </c>
      <c r="D9" s="0" t="n">
        <v>0.01505</v>
      </c>
      <c r="E9" s="0" t="n">
        <v>0.022325</v>
      </c>
      <c r="F9" s="0" t="n">
        <v>0.024225</v>
      </c>
      <c r="G9" s="0" t="n">
        <v>0.0285</v>
      </c>
      <c r="H9" s="0" t="n">
        <v>0.030875</v>
      </c>
      <c r="I9" s="0" t="n">
        <v>0.032775</v>
      </c>
      <c r="J9" s="0" t="n">
        <v>0.03515</v>
      </c>
      <c r="K9" s="0" t="n">
        <v>0.037525</v>
      </c>
      <c r="L9" s="0" t="n">
        <v>0.038475</v>
      </c>
      <c r="M9" s="0" t="n">
        <v>0.0395</v>
      </c>
      <c r="N9" s="0" t="n">
        <v>0.057</v>
      </c>
      <c r="O9" s="0" t="n">
        <v>0.064125</v>
      </c>
    </row>
    <row r="10" customFormat="false" ht="12.8" hidden="false" customHeight="false" outlineLevel="0" collapsed="false">
      <c r="A10" s="45" t="n">
        <v>9000000</v>
      </c>
      <c r="B10" s="0" t="n">
        <v>0.0147</v>
      </c>
      <c r="C10" s="0" t="n">
        <v>0.0147</v>
      </c>
      <c r="D10" s="0" t="n">
        <v>0.0147</v>
      </c>
      <c r="E10" s="0" t="n">
        <v>0.022325</v>
      </c>
      <c r="F10" s="0" t="n">
        <v>0.024225</v>
      </c>
      <c r="G10" s="0" t="n">
        <v>0.0285</v>
      </c>
      <c r="H10" s="0" t="n">
        <v>0.030875</v>
      </c>
      <c r="I10" s="0" t="n">
        <v>0.032775</v>
      </c>
      <c r="J10" s="0" t="n">
        <v>0.03515</v>
      </c>
      <c r="K10" s="0" t="n">
        <v>0.037525</v>
      </c>
      <c r="L10" s="0" t="n">
        <v>0.038475</v>
      </c>
      <c r="M10" s="0" t="n">
        <v>0.0395</v>
      </c>
      <c r="N10" s="0" t="n">
        <v>0.057</v>
      </c>
      <c r="O10" s="0" t="n">
        <v>0.064125</v>
      </c>
    </row>
    <row r="12" customFormat="false" ht="12.75" hidden="false" customHeight="false" outlineLevel="0" collapsed="false">
      <c r="A12" s="45" t="n">
        <v>50000</v>
      </c>
      <c r="B12" s="46" t="n">
        <v>2990</v>
      </c>
      <c r="C12" s="46" t="n">
        <v>2990</v>
      </c>
      <c r="D12" s="46" t="n">
        <v>2990</v>
      </c>
      <c r="E12" s="46" t="n">
        <v>2990</v>
      </c>
      <c r="F12" s="46" t="n">
        <v>2990</v>
      </c>
      <c r="G12" s="46" t="n">
        <v>2990</v>
      </c>
      <c r="H12" s="46" t="n">
        <v>2990</v>
      </c>
      <c r="I12" s="46" t="n">
        <v>2990</v>
      </c>
      <c r="J12" s="46" t="n">
        <v>2990</v>
      </c>
      <c r="K12" s="46" t="n">
        <v>2990</v>
      </c>
      <c r="L12" s="46" t="n">
        <v>2990</v>
      </c>
      <c r="M12" s="46" t="n">
        <v>2990</v>
      </c>
      <c r="N12" s="46" t="n">
        <v>2990</v>
      </c>
      <c r="O12" s="46" t="n">
        <v>2990</v>
      </c>
    </row>
    <row r="13" customFormat="false" ht="12.75" hidden="false" customHeight="false" outlineLevel="0" collapsed="false">
      <c r="A13" s="45" t="n">
        <v>100000</v>
      </c>
      <c r="B13" s="46" t="n">
        <v>5990</v>
      </c>
      <c r="C13" s="46" t="n">
        <v>5990</v>
      </c>
      <c r="D13" s="46" t="n">
        <v>5990</v>
      </c>
      <c r="E13" s="46" t="n">
        <v>5990</v>
      </c>
      <c r="F13" s="46" t="n">
        <v>5990</v>
      </c>
      <c r="G13" s="46" t="n">
        <v>5990</v>
      </c>
      <c r="H13" s="46" t="n">
        <v>5990</v>
      </c>
      <c r="I13" s="46" t="n">
        <v>5990</v>
      </c>
      <c r="J13" s="46" t="n">
        <v>5990</v>
      </c>
      <c r="K13" s="46" t="n">
        <v>5990</v>
      </c>
      <c r="L13" s="46" t="n">
        <v>5990</v>
      </c>
      <c r="M13" s="46" t="n">
        <v>5990</v>
      </c>
      <c r="N13" s="46" t="n">
        <v>7990</v>
      </c>
      <c r="O13" s="46" t="n">
        <v>7990</v>
      </c>
    </row>
    <row r="14" customFormat="false" ht="12.75" hidden="false" customHeight="false" outlineLevel="0" collapsed="false">
      <c r="A14" s="45" t="n">
        <v>500000</v>
      </c>
      <c r="B14" s="46" t="n">
        <v>15990</v>
      </c>
      <c r="C14" s="46" t="n">
        <v>15990</v>
      </c>
      <c r="D14" s="46" t="n">
        <v>15990</v>
      </c>
      <c r="E14" s="46" t="n">
        <v>19990</v>
      </c>
      <c r="F14" s="46" t="n">
        <v>19990</v>
      </c>
      <c r="G14" s="46" t="n">
        <v>24990</v>
      </c>
      <c r="H14" s="46" t="n">
        <v>24990</v>
      </c>
      <c r="I14" s="46" t="n">
        <v>24990</v>
      </c>
      <c r="J14" s="46" t="n">
        <v>24990</v>
      </c>
      <c r="K14" s="46" t="n">
        <v>24990</v>
      </c>
      <c r="L14" s="46" t="n">
        <v>24990</v>
      </c>
      <c r="M14" s="46" t="n">
        <v>24990</v>
      </c>
      <c r="N14" s="46" t="n">
        <v>34990</v>
      </c>
      <c r="O14" s="46" t="n">
        <v>34990</v>
      </c>
    </row>
    <row r="15" customFormat="false" ht="12.75" hidden="false" customHeight="false" outlineLevel="0" collapsed="false">
      <c r="A15" s="45" t="n">
        <v>1000000</v>
      </c>
      <c r="B15" s="46" t="n">
        <v>24990</v>
      </c>
      <c r="C15" s="46" t="n">
        <v>24990</v>
      </c>
      <c r="D15" s="46" t="n">
        <v>29990</v>
      </c>
      <c r="E15" s="46" t="n">
        <v>29990</v>
      </c>
      <c r="F15" s="46" t="n">
        <v>29990</v>
      </c>
      <c r="G15" s="46" t="n">
        <v>29990</v>
      </c>
      <c r="H15" s="46" t="n">
        <v>39990</v>
      </c>
      <c r="I15" s="46" t="n">
        <v>39990</v>
      </c>
      <c r="J15" s="46" t="n">
        <v>39990</v>
      </c>
      <c r="K15" s="46" t="n">
        <v>39990</v>
      </c>
      <c r="L15" s="46" t="n">
        <v>39990</v>
      </c>
      <c r="M15" s="46" t="n">
        <v>39990</v>
      </c>
      <c r="N15" s="46" t="n">
        <v>39990</v>
      </c>
      <c r="O15" s="46" t="n">
        <v>39990</v>
      </c>
    </row>
    <row r="16" customFormat="false" ht="12.75" hidden="false" customHeight="false" outlineLevel="0" collapsed="false">
      <c r="A16" s="45" t="n">
        <v>2000000</v>
      </c>
      <c r="B16" s="46" t="n">
        <v>31990</v>
      </c>
      <c r="C16" s="46" t="n">
        <v>31990</v>
      </c>
      <c r="D16" s="46" t="n">
        <v>31990</v>
      </c>
      <c r="E16" s="46" t="n">
        <v>34990</v>
      </c>
      <c r="F16" s="46" t="n">
        <v>34990</v>
      </c>
      <c r="G16" s="46" t="n">
        <v>34990</v>
      </c>
      <c r="H16" s="46" t="n">
        <v>40990</v>
      </c>
      <c r="I16" s="46" t="n">
        <v>40990</v>
      </c>
      <c r="J16" s="46" t="n">
        <v>40990</v>
      </c>
      <c r="K16" s="46" t="n">
        <v>40990</v>
      </c>
      <c r="L16" s="46" t="n">
        <v>40990</v>
      </c>
      <c r="M16" s="46" t="n">
        <v>40990</v>
      </c>
      <c r="N16" s="46" t="n">
        <v>62990</v>
      </c>
      <c r="O16" s="46" t="n">
        <v>62990</v>
      </c>
    </row>
    <row r="17" customFormat="false" ht="12.75" hidden="false" customHeight="false" outlineLevel="0" collapsed="false">
      <c r="A17" s="45" t="n">
        <v>3000000</v>
      </c>
      <c r="B17" s="46" t="n">
        <v>44990</v>
      </c>
      <c r="C17" s="46" t="n">
        <v>44990</v>
      </c>
      <c r="D17" s="46" t="n">
        <v>44990</v>
      </c>
      <c r="E17" s="46" t="n">
        <v>54990</v>
      </c>
      <c r="F17" s="46" t="n">
        <v>54990</v>
      </c>
      <c r="G17" s="46" t="n">
        <v>54990</v>
      </c>
      <c r="H17" s="46" t="n">
        <v>79990</v>
      </c>
      <c r="I17" s="46" t="n">
        <v>79990</v>
      </c>
      <c r="J17" s="46" t="n">
        <v>79990</v>
      </c>
      <c r="K17" s="46" t="n">
        <v>79990</v>
      </c>
      <c r="L17" s="46" t="n">
        <v>79990</v>
      </c>
      <c r="M17" s="46" t="n">
        <v>79990</v>
      </c>
      <c r="N17" s="46" t="n">
        <v>79990</v>
      </c>
      <c r="O17" s="46" t="n">
        <v>79990</v>
      </c>
    </row>
    <row r="18" customFormat="false" ht="12.75" hidden="false" customHeight="false" outlineLevel="0" collapsed="false">
      <c r="A18" s="45" t="n">
        <v>5000000</v>
      </c>
      <c r="B18" s="46" t="n">
        <v>57990</v>
      </c>
      <c r="C18" s="46" t="n">
        <v>57990</v>
      </c>
      <c r="D18" s="46" t="n">
        <v>57990</v>
      </c>
      <c r="E18" s="46" t="n">
        <v>89990</v>
      </c>
      <c r="F18" s="46" t="n">
        <v>89990</v>
      </c>
      <c r="G18" s="46" t="n">
        <v>89990</v>
      </c>
      <c r="H18" s="46" t="n">
        <v>99990</v>
      </c>
      <c r="I18" s="46" t="n">
        <v>99990</v>
      </c>
      <c r="J18" s="46" t="n">
        <v>99990</v>
      </c>
      <c r="K18" s="46" t="n">
        <v>99990</v>
      </c>
      <c r="L18" s="46" t="n">
        <v>99990</v>
      </c>
      <c r="M18" s="46" t="n">
        <v>99990</v>
      </c>
      <c r="N18" s="46" t="n">
        <v>99990</v>
      </c>
      <c r="O18" s="46" t="n">
        <v>99990</v>
      </c>
    </row>
    <row r="19" customFormat="false" ht="12.75" hidden="false" customHeight="false" outlineLevel="0" collapsed="false">
      <c r="A19" s="45" t="n">
        <v>7500000</v>
      </c>
      <c r="B19" s="46" t="n">
        <v>114990</v>
      </c>
      <c r="C19" s="46" t="n">
        <v>114990</v>
      </c>
      <c r="D19" s="46" t="n">
        <v>114990</v>
      </c>
      <c r="E19" s="46" t="n">
        <v>114990</v>
      </c>
      <c r="F19" s="46" t="n">
        <v>114990</v>
      </c>
      <c r="G19" s="46" t="n">
        <v>114990</v>
      </c>
      <c r="H19" s="46" t="n">
        <v>114990</v>
      </c>
      <c r="I19" s="46" t="n">
        <v>114990</v>
      </c>
      <c r="J19" s="46" t="n">
        <v>114990</v>
      </c>
      <c r="K19" s="46" t="n">
        <v>114990</v>
      </c>
      <c r="L19" s="46" t="n">
        <v>114990</v>
      </c>
      <c r="M19" s="46" t="n">
        <v>114990</v>
      </c>
      <c r="N19" s="46" t="n">
        <v>114990</v>
      </c>
      <c r="O19" s="46" t="n">
        <v>114990</v>
      </c>
    </row>
    <row r="20" customFormat="false" ht="12.75" hidden="false" customHeight="false" outlineLevel="0" collapsed="false">
      <c r="A20" s="45" t="n">
        <v>9000000</v>
      </c>
      <c r="B20" s="46" t="n">
        <v>154990</v>
      </c>
      <c r="C20" s="46" t="n">
        <v>154990</v>
      </c>
      <c r="D20" s="46" t="n">
        <v>154990</v>
      </c>
      <c r="E20" s="46" t="n">
        <v>154990</v>
      </c>
      <c r="F20" s="46" t="n">
        <v>154990</v>
      </c>
      <c r="G20" s="46" t="n">
        <v>154990</v>
      </c>
      <c r="H20" s="46" t="n">
        <v>154990</v>
      </c>
      <c r="I20" s="46" t="n">
        <v>154990</v>
      </c>
      <c r="J20" s="46" t="n">
        <v>154990</v>
      </c>
      <c r="K20" s="46" t="n">
        <v>154990</v>
      </c>
      <c r="L20" s="46" t="n">
        <v>154990</v>
      </c>
      <c r="M20" s="46" t="n">
        <v>154990</v>
      </c>
      <c r="N20" s="46" t="n">
        <v>154990</v>
      </c>
      <c r="O20" s="46" t="n">
        <v>154990</v>
      </c>
    </row>
    <row r="23" customFormat="false" ht="16.5" hidden="false" customHeight="false" outlineLevel="0" collapsed="false">
      <c r="A23" s="47" t="s">
        <v>13</v>
      </c>
      <c r="B23" s="0" t="n">
        <f aca="false">INDEX(A1:O10,B40,B27)</f>
        <v>0.0132</v>
      </c>
      <c r="C23" s="45" t="n">
        <f aca="false">IF(B23&lt;0,B23*-1,B23*B29)</f>
        <v>0.0132</v>
      </c>
      <c r="D23" s="48" t="n">
        <f aca="false">IF(AND(C23&lt;&gt;0,C23&lt;INDEX(A11:O20,B40,B27)),INDEX(A11:O20,B40,B27),C23)</f>
        <v>2990</v>
      </c>
      <c r="E23" s="48" t="n">
        <f aca="false">IFERROR(IF(Калькулятор!$F$17="Нет",D23,D23*0),0)</f>
        <v>2990</v>
      </c>
      <c r="F23" s="45"/>
    </row>
    <row r="24" customFormat="false" ht="16.5" hidden="false" customHeight="false" outlineLevel="0" collapsed="false">
      <c r="A24" s="47"/>
      <c r="D24" s="49"/>
      <c r="E24" s="49"/>
    </row>
    <row r="25" customFormat="false" ht="12.75" hidden="false" customHeight="false" outlineLevel="0" collapsed="false">
      <c r="A25" s="50" t="s">
        <v>14</v>
      </c>
      <c r="B25" s="51" t="n">
        <f aca="false">Калькулятор!$F$12</f>
        <v>1</v>
      </c>
      <c r="C25" s="51"/>
      <c r="E25" s="49"/>
    </row>
    <row r="26" customFormat="false" ht="12.75" hidden="false" customHeight="false" outlineLevel="0" collapsed="false">
      <c r="A26" s="51" t="s">
        <v>15</v>
      </c>
      <c r="B26" s="51" t="n">
        <f aca="false">IF(AND($B$25&gt;=0,$B$25&lt;=B1),1,0)</f>
        <v>1</v>
      </c>
      <c r="C26" s="51" t="n">
        <f aca="false">IF(AND($B$25&gt;B1,$B$25&lt;=C1),1,0)</f>
        <v>0</v>
      </c>
      <c r="D26" s="51" t="n">
        <f aca="false">IF(AND($B$25&gt;C1,$B$25&lt;=D1),1,0)</f>
        <v>0</v>
      </c>
      <c r="E26" s="51" t="n">
        <f aca="false">IF(AND($B$25&gt;D1,$B$25&lt;=E1),1,0)</f>
        <v>0</v>
      </c>
      <c r="F26" s="51" t="n">
        <f aca="false">IF(AND($B$25&gt;E1,$B$25&lt;=F1),1,0)</f>
        <v>0</v>
      </c>
      <c r="G26" s="51" t="n">
        <f aca="false">IF(AND($B$25&gt;F1,$B$25&lt;=G1),1,0)</f>
        <v>0</v>
      </c>
      <c r="H26" s="51" t="n">
        <f aca="false">IF(AND($B$25&gt;G1,$B$25&lt;=H1),1,0)</f>
        <v>0</v>
      </c>
      <c r="I26" s="51" t="n">
        <f aca="false">IF(AND($B$25&gt;H1,$B$25&lt;=I1),1,0)</f>
        <v>0</v>
      </c>
      <c r="J26" s="51" t="n">
        <f aca="false">IF(AND($B$25&gt;I1,$B$25&lt;=J1),1,0)</f>
        <v>0</v>
      </c>
      <c r="K26" s="51" t="n">
        <f aca="false">IF(AND($B$25&gt;J1,$B$25&lt;=K1),1,0)</f>
        <v>0</v>
      </c>
      <c r="L26" s="51" t="n">
        <f aca="false">IF(AND($B$25&gt;K1,$B$25&lt;=L1),1,0)</f>
        <v>0</v>
      </c>
      <c r="M26" s="51" t="n">
        <f aca="false">IF(AND($B$25&gt;L1,$B$25&lt;=M1),1,0)</f>
        <v>0</v>
      </c>
      <c r="N26" s="51" t="n">
        <f aca="false">IF(AND($B$25&gt;M1,$B$25&lt;=N1),1,0)</f>
        <v>0</v>
      </c>
      <c r="O26" s="51" t="n">
        <f aca="false">IF(AND($B$25&gt;N1,$B$25&lt;=O1),1,0)</f>
        <v>0</v>
      </c>
    </row>
    <row r="27" customFormat="false" ht="12.75" hidden="false" customHeight="false" outlineLevel="0" collapsed="false">
      <c r="A27" s="0" t="s">
        <v>16</v>
      </c>
      <c r="B27" s="51" t="n">
        <f aca="false">MATCH(1,26:26,0)</f>
        <v>2</v>
      </c>
    </row>
    <row r="28" customFormat="false" ht="12.75" hidden="false" customHeight="false" outlineLevel="0" collapsed="false">
      <c r="A28" s="51"/>
    </row>
    <row r="29" customFormat="false" ht="12.75" hidden="false" customHeight="false" outlineLevel="0" collapsed="false">
      <c r="B29" s="45" t="n">
        <f aca="false">Калькулятор!$F$9</f>
        <v>1</v>
      </c>
      <c r="C29" s="45"/>
    </row>
    <row r="30" customFormat="false" ht="12.75" hidden="false" customHeight="false" outlineLevel="0" collapsed="false">
      <c r="B30" s="51" t="s">
        <v>17</v>
      </c>
    </row>
    <row r="31" customFormat="false" ht="12.75" hidden="false" customHeight="false" outlineLevel="0" collapsed="false">
      <c r="A31" s="45"/>
      <c r="B31" s="51" t="n">
        <f aca="false">IF(AND($B$29&gt;0,$B$29&lt;=A2),1,0)</f>
        <v>1</v>
      </c>
    </row>
    <row r="32" customFormat="false" ht="12.75" hidden="false" customHeight="false" outlineLevel="0" collapsed="false">
      <c r="A32" s="45"/>
      <c r="B32" s="51" t="n">
        <f aca="false">IF(AND($B$29&gt;A2,$B$29&lt;=A3),1,0)</f>
        <v>0</v>
      </c>
    </row>
    <row r="33" customFormat="false" ht="12.75" hidden="false" customHeight="false" outlineLevel="0" collapsed="false">
      <c r="A33" s="45"/>
      <c r="B33" s="51" t="n">
        <f aca="false">IF(AND($B$29&gt;A3,$B$29&lt;=A4),1,0)</f>
        <v>0</v>
      </c>
    </row>
    <row r="34" customFormat="false" ht="12.75" hidden="false" customHeight="false" outlineLevel="0" collapsed="false">
      <c r="A34" s="45"/>
      <c r="B34" s="51" t="n">
        <f aca="false">IF(AND($B$29&gt;A4,$B$29&lt;=A5),1,0)</f>
        <v>0</v>
      </c>
    </row>
    <row r="35" customFormat="false" ht="12.75" hidden="false" customHeight="false" outlineLevel="0" collapsed="false">
      <c r="A35" s="45"/>
      <c r="B35" s="51" t="n">
        <f aca="false">IF(AND($B$29&gt;A5,$B$29&lt;=A6),1,0)</f>
        <v>0</v>
      </c>
    </row>
    <row r="36" customFormat="false" ht="12.75" hidden="false" customHeight="false" outlineLevel="0" collapsed="false">
      <c r="A36" s="45"/>
      <c r="B36" s="51" t="n">
        <f aca="false">IF(AND($B$29&gt;A6,$B$29&lt;=A7),1,0)</f>
        <v>0</v>
      </c>
    </row>
    <row r="37" customFormat="false" ht="12.75" hidden="false" customHeight="false" outlineLevel="0" collapsed="false">
      <c r="A37" s="45"/>
      <c r="B37" s="51" t="n">
        <f aca="false">IF(AND($B$29&gt;A7,$B$29&lt;=A8),1,0)</f>
        <v>0</v>
      </c>
    </row>
    <row r="38" customFormat="false" ht="12.75" hidden="false" customHeight="false" outlineLevel="0" collapsed="false">
      <c r="A38" s="45"/>
      <c r="B38" s="51" t="n">
        <f aca="false">IF(AND($B$29&gt;A8,$B$29&lt;=A9),1,0)</f>
        <v>0</v>
      </c>
    </row>
    <row r="39" customFormat="false" ht="12.75" hidden="false" customHeight="false" outlineLevel="0" collapsed="false">
      <c r="A39" s="45"/>
      <c r="B39" s="51" t="n">
        <f aca="false">IF(AND($B$29&gt;A9,$B$29&lt;=A10),1,0)</f>
        <v>0</v>
      </c>
    </row>
    <row r="40" customFormat="false" ht="12.75" hidden="false" customHeight="false" outlineLevel="0" collapsed="false">
      <c r="A40" s="0" t="s">
        <v>18</v>
      </c>
      <c r="B40" s="0" t="n">
        <f aca="false">MATCH(1,B30:B39,0)</f>
        <v>2</v>
      </c>
    </row>
    <row r="42" customFormat="false" ht="19.5" hidden="false" customHeight="false" outlineLevel="0" collapsed="false">
      <c r="A42" s="0" t="s">
        <v>19</v>
      </c>
      <c r="B42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B9" activeCellId="0" sqref="B9"/>
    </sheetView>
  </sheetViews>
  <sheetFormatPr defaultRowHeight="12.75"/>
  <cols>
    <col collapsed="false" hidden="false" max="1" min="1" style="0" width="21.0612244897959"/>
    <col collapsed="false" hidden="false" max="3" min="2" style="0" width="9.58673469387755"/>
    <col collapsed="false" hidden="false" max="5" min="5" style="0" width="8.50510204081633"/>
  </cols>
  <sheetData>
    <row r="1" customFormat="false" ht="30.75" hidden="false" customHeight="true" outlineLevel="0" collapsed="false">
      <c r="A1" s="53" t="str">
        <f aca="false">IF(F18&gt;0,CONCATENATE("АКБ Славия (АО): ",TEXT(F18,"# ###")," руб.",""&amp;CHAR(10)&amp;""),"")</f>
        <v>АКБ Славия (АО): 5 000 руб.
</v>
      </c>
      <c r="B1" s="0" t="n">
        <v>30</v>
      </c>
      <c r="C1" s="0" t="n">
        <v>60</v>
      </c>
      <c r="D1" s="0" t="n">
        <v>90</v>
      </c>
      <c r="E1" s="0" t="n">
        <v>120</v>
      </c>
      <c r="F1" s="0" t="n">
        <v>150</v>
      </c>
      <c r="G1" s="0" t="n">
        <v>180</v>
      </c>
      <c r="H1" s="0" t="n">
        <v>210</v>
      </c>
      <c r="I1" s="0" t="n">
        <v>240</v>
      </c>
      <c r="J1" s="0" t="n">
        <v>274</v>
      </c>
      <c r="K1" s="0" t="n">
        <v>305</v>
      </c>
      <c r="L1" s="0" t="n">
        <v>336</v>
      </c>
      <c r="M1" s="0" t="n">
        <v>365</v>
      </c>
      <c r="N1" s="0" t="n">
        <v>395</v>
      </c>
      <c r="O1" s="0" t="n">
        <v>425</v>
      </c>
      <c r="P1" s="0" t="n">
        <v>455</v>
      </c>
      <c r="Q1" s="0" t="n">
        <v>485</v>
      </c>
      <c r="R1" s="0" t="n">
        <v>515</v>
      </c>
      <c r="S1" s="0" t="n">
        <v>545</v>
      </c>
      <c r="T1" s="0" t="n">
        <v>575</v>
      </c>
      <c r="U1" s="0" t="n">
        <v>605</v>
      </c>
      <c r="V1" s="0" t="n">
        <v>635</v>
      </c>
      <c r="W1" s="0" t="n">
        <v>667</v>
      </c>
      <c r="X1" s="0" t="n">
        <v>699</v>
      </c>
      <c r="Y1" s="0" t="n">
        <v>731</v>
      </c>
      <c r="Z1" s="0" t="n">
        <v>0</v>
      </c>
    </row>
    <row r="2" customFormat="false" ht="12.75" hidden="false" customHeight="false" outlineLevel="0" collapsed="false">
      <c r="A2" s="45" t="n">
        <v>149999</v>
      </c>
      <c r="B2" s="0" t="n">
        <v>-5000</v>
      </c>
      <c r="C2" s="0" t="n">
        <v>-5000</v>
      </c>
      <c r="D2" s="0" t="n">
        <v>-5000</v>
      </c>
      <c r="E2" s="0" t="n">
        <v>-5000</v>
      </c>
      <c r="F2" s="0" t="n">
        <v>-5000</v>
      </c>
      <c r="G2" s="0" t="n">
        <v>-5000</v>
      </c>
      <c r="H2" s="0" t="n">
        <v>-5000</v>
      </c>
      <c r="I2" s="0" t="n">
        <v>-5000</v>
      </c>
      <c r="J2" s="0" t="n">
        <v>-5000</v>
      </c>
      <c r="K2" s="0" t="n">
        <v>-5000</v>
      </c>
      <c r="L2" s="0" t="n">
        <v>-5000</v>
      </c>
      <c r="M2" s="0" t="n">
        <v>-5000</v>
      </c>
      <c r="N2" s="0" t="n">
        <v>-5000</v>
      </c>
      <c r="O2" s="0" t="n">
        <v>-7500</v>
      </c>
      <c r="P2" s="0" t="n">
        <v>-7500</v>
      </c>
      <c r="Q2" s="0" t="n">
        <v>-7500</v>
      </c>
      <c r="R2" s="0" t="n">
        <v>-7500</v>
      </c>
      <c r="S2" s="0" t="n">
        <v>-7500</v>
      </c>
      <c r="T2" s="0" t="n">
        <v>-10000</v>
      </c>
      <c r="U2" s="0" t="n">
        <v>-10000</v>
      </c>
      <c r="V2" s="0" t="n">
        <v>-10000</v>
      </c>
      <c r="W2" s="0" t="n">
        <v>-10000</v>
      </c>
      <c r="X2" s="0" t="n">
        <v>-10000</v>
      </c>
      <c r="Y2" s="0" t="n">
        <v>-10000</v>
      </c>
      <c r="Z2" s="0" t="n">
        <v>5000</v>
      </c>
    </row>
    <row r="3" customFormat="false" ht="12.75" hidden="false" customHeight="false" outlineLevel="0" collapsed="false">
      <c r="A3" s="45" t="n">
        <v>499999</v>
      </c>
      <c r="B3" s="0" t="n">
        <v>0.03</v>
      </c>
      <c r="C3" s="0" t="n">
        <v>0.03</v>
      </c>
      <c r="D3" s="0" t="n">
        <v>0.031</v>
      </c>
      <c r="E3" s="0" t="n">
        <v>0.032</v>
      </c>
      <c r="F3" s="0" t="n">
        <v>0.033</v>
      </c>
      <c r="G3" s="0" t="n">
        <v>0.034</v>
      </c>
      <c r="H3" s="0" t="n">
        <v>0.035</v>
      </c>
      <c r="I3" s="0" t="n">
        <v>0.035</v>
      </c>
      <c r="J3" s="0" t="n">
        <v>0.035</v>
      </c>
      <c r="K3" s="0" t="n">
        <v>0.035</v>
      </c>
      <c r="L3" s="0" t="n">
        <v>0.035</v>
      </c>
      <c r="M3" s="0" t="n">
        <v>0.035</v>
      </c>
      <c r="N3" s="0" t="n">
        <v>0.035</v>
      </c>
      <c r="O3" s="0" t="n">
        <v>0.0375</v>
      </c>
      <c r="P3" s="0" t="n">
        <v>0.04</v>
      </c>
      <c r="Q3" s="0" t="n">
        <v>0.0425</v>
      </c>
      <c r="R3" s="0" t="n">
        <v>0.045</v>
      </c>
      <c r="S3" s="0" t="n">
        <v>0.0475</v>
      </c>
      <c r="T3" s="0" t="n">
        <v>0.085</v>
      </c>
      <c r="U3" s="0" t="n">
        <v>0.09</v>
      </c>
      <c r="V3" s="0" t="n">
        <v>0.0925</v>
      </c>
      <c r="W3" s="0" t="n">
        <v>0.095</v>
      </c>
      <c r="X3" s="0" t="n">
        <v>0.0975</v>
      </c>
      <c r="Y3" s="0" t="n">
        <v>0.1</v>
      </c>
      <c r="Z3" s="0" t="n">
        <v>5000</v>
      </c>
    </row>
    <row r="4" customFormat="false" ht="12.75" hidden="false" customHeight="false" outlineLevel="0" collapsed="false">
      <c r="A4" s="45" t="n">
        <v>999999</v>
      </c>
      <c r="B4" s="0" t="n">
        <v>0.025</v>
      </c>
      <c r="C4" s="0" t="n">
        <v>0.025</v>
      </c>
      <c r="D4" s="0" t="n">
        <v>0.026</v>
      </c>
      <c r="E4" s="0" t="n">
        <v>0.027</v>
      </c>
      <c r="F4" s="0" t="n">
        <v>0.028</v>
      </c>
      <c r="G4" s="0" t="n">
        <v>0.029</v>
      </c>
      <c r="H4" s="0" t="n">
        <v>0.03</v>
      </c>
      <c r="I4" s="0" t="n">
        <v>0.03</v>
      </c>
      <c r="J4" s="0" t="n">
        <v>0.03</v>
      </c>
      <c r="K4" s="0" t="n">
        <v>0.03</v>
      </c>
      <c r="L4" s="0" t="n">
        <v>0.03</v>
      </c>
      <c r="M4" s="0" t="n">
        <v>0.03</v>
      </c>
      <c r="N4" s="0" t="n">
        <v>0.03</v>
      </c>
      <c r="O4" s="0" t="n">
        <v>0.0325</v>
      </c>
      <c r="P4" s="0" t="n">
        <v>0.035</v>
      </c>
      <c r="Q4" s="0" t="n">
        <v>0.0375</v>
      </c>
      <c r="R4" s="0" t="n">
        <v>0.04</v>
      </c>
      <c r="S4" s="0" t="n">
        <v>0.0425</v>
      </c>
      <c r="T4" s="0" t="n">
        <v>0.045</v>
      </c>
      <c r="U4" s="0" t="n">
        <v>0.0475</v>
      </c>
      <c r="V4" s="0" t="n">
        <v>0.05</v>
      </c>
      <c r="W4" s="0" t="n">
        <v>0.0525</v>
      </c>
      <c r="X4" s="0" t="n">
        <v>0.055</v>
      </c>
      <c r="Y4" s="0" t="n">
        <v>0.0575</v>
      </c>
      <c r="Z4" s="0" t="n">
        <v>5000</v>
      </c>
    </row>
    <row r="5" customFormat="false" ht="12.75" hidden="false" customHeight="false" outlineLevel="0" collapsed="false">
      <c r="A5" s="45" t="n">
        <v>1999999</v>
      </c>
      <c r="B5" s="0" t="n">
        <v>0.02</v>
      </c>
      <c r="C5" s="0" t="n">
        <v>0.02</v>
      </c>
      <c r="D5" s="0" t="n">
        <v>0.02</v>
      </c>
      <c r="E5" s="0" t="n">
        <v>0.0225</v>
      </c>
      <c r="F5" s="0" t="n">
        <v>0.025</v>
      </c>
      <c r="G5" s="0" t="n">
        <v>0.0275</v>
      </c>
      <c r="H5" s="0" t="n">
        <v>0.03</v>
      </c>
      <c r="I5" s="0" t="n">
        <v>0.03</v>
      </c>
      <c r="J5" s="0" t="n">
        <v>0.03</v>
      </c>
      <c r="K5" s="0" t="n">
        <v>0.03</v>
      </c>
      <c r="L5" s="0" t="n">
        <v>0.03</v>
      </c>
      <c r="M5" s="0" t="n">
        <v>0.03</v>
      </c>
      <c r="N5" s="0" t="n">
        <v>0.03</v>
      </c>
      <c r="O5" s="0" t="n">
        <v>0.0325</v>
      </c>
      <c r="P5" s="0" t="n">
        <v>0.035</v>
      </c>
      <c r="Q5" s="0" t="n">
        <v>0.0375</v>
      </c>
      <c r="R5" s="0" t="n">
        <v>0.04</v>
      </c>
      <c r="S5" s="0" t="n">
        <v>0.0425</v>
      </c>
      <c r="T5" s="0" t="n">
        <v>0.045</v>
      </c>
      <c r="U5" s="0" t="n">
        <v>0.0475</v>
      </c>
      <c r="V5" s="0" t="n">
        <v>0.05</v>
      </c>
      <c r="W5" s="0" t="n">
        <v>0.0525</v>
      </c>
      <c r="X5" s="0" t="n">
        <v>0.055</v>
      </c>
      <c r="Y5" s="0" t="n">
        <v>0.0575</v>
      </c>
      <c r="Z5" s="0" t="n">
        <v>5000</v>
      </c>
    </row>
    <row r="6" customFormat="false" ht="12.75" hidden="false" customHeight="false" outlineLevel="0" collapsed="false">
      <c r="A6" s="45" t="n">
        <v>4999999</v>
      </c>
      <c r="B6" s="0" t="n">
        <v>0.0125</v>
      </c>
      <c r="C6" s="0" t="n">
        <v>0.0175</v>
      </c>
      <c r="D6" s="0" t="n">
        <v>0.02</v>
      </c>
      <c r="E6" s="0" t="n">
        <v>0.021</v>
      </c>
      <c r="F6" s="0" t="n">
        <v>0.022</v>
      </c>
      <c r="G6" s="0" t="n">
        <v>0.024</v>
      </c>
      <c r="H6" s="0" t="n">
        <v>0.026</v>
      </c>
      <c r="I6" s="0" t="n">
        <v>0.0325</v>
      </c>
      <c r="J6" s="0" t="n">
        <v>0.035</v>
      </c>
      <c r="K6" s="0" t="n">
        <v>0.0375</v>
      </c>
      <c r="L6" s="0" t="n">
        <v>0.04</v>
      </c>
      <c r="M6" s="0" t="n">
        <v>0.04</v>
      </c>
      <c r="N6" s="0" t="n">
        <v>0.042</v>
      </c>
      <c r="O6" s="0" t="n">
        <v>0.0515</v>
      </c>
      <c r="P6" s="0" t="n">
        <v>0.0575</v>
      </c>
      <c r="Q6" s="0" t="n">
        <v>0.058</v>
      </c>
      <c r="R6" s="0" t="n">
        <v>0.0625</v>
      </c>
      <c r="S6" s="0" t="n">
        <v>0.065</v>
      </c>
      <c r="T6" s="0" t="n">
        <v>0.0675</v>
      </c>
      <c r="U6" s="0" t="n">
        <v>0.07</v>
      </c>
      <c r="V6" s="0" t="n">
        <v>0.0725</v>
      </c>
      <c r="W6" s="0" t="n">
        <v>0.075</v>
      </c>
      <c r="X6" s="0" t="n">
        <v>0.08</v>
      </c>
      <c r="Y6" s="0" t="n">
        <v>0.0825</v>
      </c>
      <c r="Z6" s="0" t="n">
        <v>5000</v>
      </c>
    </row>
    <row r="7" customFormat="false" ht="12.75" hidden="false" customHeight="false" outlineLevel="0" collapsed="false">
      <c r="A7" s="45" t="n">
        <v>5000000</v>
      </c>
      <c r="B7" s="0" t="n">
        <v>0.01</v>
      </c>
      <c r="C7" s="0" t="n">
        <v>0.0175</v>
      </c>
      <c r="D7" s="0" t="n">
        <v>0.02</v>
      </c>
      <c r="E7" s="0" t="n">
        <v>0.021</v>
      </c>
      <c r="F7" s="0" t="n">
        <v>0.022</v>
      </c>
      <c r="G7" s="0" t="n">
        <v>0.024</v>
      </c>
      <c r="H7" s="0" t="n">
        <v>0.0245</v>
      </c>
      <c r="I7" s="0" t="n">
        <v>0.0325</v>
      </c>
      <c r="J7" s="0" t="n">
        <v>0.035</v>
      </c>
      <c r="K7" s="0" t="n">
        <v>0.0375</v>
      </c>
      <c r="L7" s="0" t="n">
        <v>0.04</v>
      </c>
      <c r="M7" s="0" t="n">
        <v>0.04</v>
      </c>
      <c r="N7" s="0" t="n">
        <v>0.0415</v>
      </c>
      <c r="O7" s="0" t="n">
        <v>0.05</v>
      </c>
      <c r="P7" s="0" t="n">
        <v>0.055</v>
      </c>
      <c r="Q7" s="0" t="n">
        <v>0.0575</v>
      </c>
      <c r="R7" s="0" t="n">
        <v>0.06</v>
      </c>
      <c r="S7" s="0" t="n">
        <v>0.0625</v>
      </c>
      <c r="T7" s="0" t="n">
        <v>0.065</v>
      </c>
      <c r="U7" s="0" t="n">
        <v>0.0675</v>
      </c>
      <c r="V7" s="0" t="n">
        <v>0.07</v>
      </c>
      <c r="W7" s="0" t="n">
        <v>0.0725</v>
      </c>
      <c r="X7" s="0" t="n">
        <v>0.075</v>
      </c>
      <c r="Y7" s="0" t="n">
        <v>0.075</v>
      </c>
      <c r="Z7" s="0" t="n">
        <v>5000</v>
      </c>
    </row>
    <row r="8" customFormat="false" ht="12.8" hidden="false" customHeight="false" outlineLevel="0" collapsed="false">
      <c r="A8" s="45"/>
    </row>
    <row r="9" customFormat="false" ht="12.8" hidden="false" customHeight="false" outlineLevel="0" collapsed="false">
      <c r="A9" s="45" t="n">
        <v>149999</v>
      </c>
      <c r="B9" s="0" t="n">
        <v>5000</v>
      </c>
      <c r="C9" s="0" t="n">
        <v>5000</v>
      </c>
      <c r="D9" s="0" t="n">
        <v>5000</v>
      </c>
      <c r="E9" s="0" t="n">
        <v>5000</v>
      </c>
      <c r="F9" s="0" t="n">
        <v>5000</v>
      </c>
      <c r="G9" s="0" t="n">
        <v>5000</v>
      </c>
      <c r="H9" s="0" t="n">
        <v>5000</v>
      </c>
      <c r="I9" s="0" t="n">
        <v>5000</v>
      </c>
      <c r="J9" s="0" t="n">
        <v>5000</v>
      </c>
      <c r="K9" s="0" t="n">
        <v>5000</v>
      </c>
      <c r="L9" s="0" t="n">
        <v>5000</v>
      </c>
      <c r="M9" s="0" t="n">
        <v>5000</v>
      </c>
      <c r="N9" s="0" t="n">
        <v>5000</v>
      </c>
      <c r="O9" s="0" t="n">
        <v>7500</v>
      </c>
      <c r="P9" s="0" t="n">
        <v>7500</v>
      </c>
      <c r="Q9" s="0" t="n">
        <v>7500</v>
      </c>
      <c r="R9" s="0" t="n">
        <v>7500</v>
      </c>
      <c r="S9" s="0" t="n">
        <v>7500</v>
      </c>
      <c r="T9" s="0" t="n">
        <v>10000</v>
      </c>
      <c r="U9" s="0" t="n">
        <v>10000</v>
      </c>
      <c r="V9" s="0" t="n">
        <v>10000</v>
      </c>
      <c r="W9" s="0" t="n">
        <v>10000</v>
      </c>
      <c r="X9" s="0" t="n">
        <v>10000</v>
      </c>
      <c r="Y9" s="0" t="n">
        <v>10000</v>
      </c>
    </row>
    <row r="10" customFormat="false" ht="12.8" hidden="false" customHeight="false" outlineLevel="0" collapsed="false">
      <c r="A10" s="45" t="n">
        <v>499999</v>
      </c>
      <c r="B10" s="0" t="n">
        <v>5000</v>
      </c>
      <c r="C10" s="0" t="n">
        <v>5000</v>
      </c>
      <c r="D10" s="0" t="n">
        <v>5000</v>
      </c>
      <c r="E10" s="0" t="n">
        <v>5000</v>
      </c>
      <c r="F10" s="0" t="n">
        <v>5000</v>
      </c>
      <c r="G10" s="0" t="n">
        <v>5000</v>
      </c>
      <c r="H10" s="0" t="n">
        <v>5000</v>
      </c>
      <c r="I10" s="0" t="n">
        <v>5000</v>
      </c>
      <c r="J10" s="0" t="n">
        <v>5000</v>
      </c>
      <c r="K10" s="0" t="n">
        <v>5000</v>
      </c>
      <c r="L10" s="0" t="n">
        <v>5000</v>
      </c>
      <c r="M10" s="0" t="n">
        <v>5000</v>
      </c>
      <c r="N10" s="0" t="n">
        <v>5000</v>
      </c>
      <c r="O10" s="0" t="n">
        <v>7500</v>
      </c>
      <c r="P10" s="0" t="n">
        <v>7500</v>
      </c>
      <c r="Q10" s="0" t="n">
        <v>7500</v>
      </c>
      <c r="R10" s="0" t="n">
        <v>7500</v>
      </c>
      <c r="S10" s="0" t="n">
        <v>7500</v>
      </c>
      <c r="T10" s="0" t="n">
        <v>10000</v>
      </c>
      <c r="U10" s="0" t="n">
        <v>10000</v>
      </c>
      <c r="V10" s="0" t="n">
        <v>10000</v>
      </c>
      <c r="W10" s="0" t="n">
        <v>10000</v>
      </c>
      <c r="X10" s="0" t="n">
        <v>10000</v>
      </c>
      <c r="Y10" s="0" t="n">
        <v>10000</v>
      </c>
    </row>
    <row r="11" customFormat="false" ht="12.8" hidden="false" customHeight="false" outlineLevel="0" collapsed="false">
      <c r="A11" s="45" t="n">
        <v>999999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7500</v>
      </c>
      <c r="P11" s="0" t="n">
        <v>7500</v>
      </c>
      <c r="Q11" s="0" t="n">
        <v>7500</v>
      </c>
      <c r="R11" s="0" t="n">
        <v>7500</v>
      </c>
      <c r="S11" s="0" t="n">
        <v>7500</v>
      </c>
      <c r="T11" s="0" t="n">
        <v>10000</v>
      </c>
      <c r="U11" s="0" t="n">
        <v>10000</v>
      </c>
      <c r="V11" s="0" t="n">
        <v>10000</v>
      </c>
      <c r="W11" s="0" t="n">
        <v>10000</v>
      </c>
      <c r="X11" s="0" t="n">
        <v>10000</v>
      </c>
      <c r="Y11" s="0" t="n">
        <v>10000</v>
      </c>
    </row>
    <row r="12" customFormat="false" ht="12.8" hidden="false" customHeight="false" outlineLevel="0" collapsed="false">
      <c r="A12" s="45" t="n">
        <v>1999999</v>
      </c>
      <c r="B12" s="0" t="n">
        <v>5000</v>
      </c>
      <c r="C12" s="0" t="n">
        <v>5000</v>
      </c>
      <c r="D12" s="0" t="n">
        <v>5000</v>
      </c>
      <c r="E12" s="0" t="n">
        <v>5000</v>
      </c>
      <c r="F12" s="0" t="n">
        <v>5000</v>
      </c>
      <c r="G12" s="0" t="n">
        <v>5000</v>
      </c>
      <c r="H12" s="0" t="n">
        <v>5000</v>
      </c>
      <c r="I12" s="0" t="n">
        <v>5000</v>
      </c>
      <c r="J12" s="0" t="n">
        <v>5000</v>
      </c>
      <c r="K12" s="0" t="n">
        <v>5000</v>
      </c>
      <c r="L12" s="0" t="n">
        <v>5000</v>
      </c>
      <c r="M12" s="0" t="n">
        <v>5000</v>
      </c>
      <c r="N12" s="0" t="n">
        <v>5000</v>
      </c>
      <c r="O12" s="0" t="n">
        <v>7500</v>
      </c>
      <c r="P12" s="0" t="n">
        <v>7500</v>
      </c>
      <c r="Q12" s="0" t="n">
        <v>7500</v>
      </c>
      <c r="R12" s="0" t="n">
        <v>7500</v>
      </c>
      <c r="S12" s="0" t="n">
        <v>7500</v>
      </c>
      <c r="T12" s="0" t="n">
        <v>10000</v>
      </c>
      <c r="U12" s="0" t="n">
        <v>10000</v>
      </c>
      <c r="V12" s="0" t="n">
        <v>10000</v>
      </c>
      <c r="W12" s="0" t="n">
        <v>10000</v>
      </c>
      <c r="X12" s="0" t="n">
        <v>10000</v>
      </c>
      <c r="Y12" s="0" t="n">
        <v>10000</v>
      </c>
    </row>
    <row r="13" customFormat="false" ht="12.8" hidden="false" customHeight="false" outlineLevel="0" collapsed="false">
      <c r="A13" s="45" t="n">
        <v>4999999</v>
      </c>
      <c r="B13" s="0" t="n">
        <v>5000</v>
      </c>
      <c r="C13" s="0" t="n">
        <v>5000</v>
      </c>
      <c r="D13" s="0" t="n">
        <v>5000</v>
      </c>
      <c r="E13" s="0" t="n">
        <v>5000</v>
      </c>
      <c r="F13" s="0" t="n">
        <v>5000</v>
      </c>
      <c r="G13" s="0" t="n">
        <v>5000</v>
      </c>
      <c r="H13" s="0" t="n">
        <v>5000</v>
      </c>
      <c r="I13" s="0" t="n">
        <v>5000</v>
      </c>
      <c r="J13" s="0" t="n">
        <v>5000</v>
      </c>
      <c r="K13" s="0" t="n">
        <v>5000</v>
      </c>
      <c r="L13" s="0" t="n">
        <v>5000</v>
      </c>
      <c r="M13" s="0" t="n">
        <v>5000</v>
      </c>
      <c r="N13" s="0" t="n">
        <v>5000</v>
      </c>
      <c r="O13" s="0" t="n">
        <v>7500</v>
      </c>
      <c r="P13" s="0" t="n">
        <v>7500</v>
      </c>
      <c r="Q13" s="0" t="n">
        <v>7500</v>
      </c>
      <c r="R13" s="0" t="n">
        <v>7500</v>
      </c>
      <c r="S13" s="0" t="n">
        <v>7500</v>
      </c>
      <c r="T13" s="0" t="n">
        <v>10000</v>
      </c>
      <c r="U13" s="0" t="n">
        <v>10000</v>
      </c>
      <c r="V13" s="0" t="n">
        <v>10000</v>
      </c>
      <c r="W13" s="0" t="n">
        <v>10000</v>
      </c>
      <c r="X13" s="0" t="n">
        <v>10000</v>
      </c>
      <c r="Y13" s="0" t="n">
        <v>10000</v>
      </c>
    </row>
    <row r="14" customFormat="false" ht="12.8" hidden="false" customHeight="false" outlineLevel="0" collapsed="false">
      <c r="A14" s="45" t="n">
        <v>5000000</v>
      </c>
      <c r="B14" s="0" t="n">
        <v>5000</v>
      </c>
      <c r="C14" s="0" t="n">
        <v>5000</v>
      </c>
      <c r="D14" s="0" t="n">
        <v>5000</v>
      </c>
      <c r="E14" s="0" t="n">
        <v>5000</v>
      </c>
      <c r="F14" s="0" t="n">
        <v>5000</v>
      </c>
      <c r="G14" s="0" t="n">
        <v>5000</v>
      </c>
      <c r="H14" s="0" t="n">
        <v>5000</v>
      </c>
      <c r="I14" s="0" t="n">
        <v>5000</v>
      </c>
      <c r="J14" s="0" t="n">
        <v>5000</v>
      </c>
      <c r="K14" s="0" t="n">
        <v>5000</v>
      </c>
      <c r="L14" s="0" t="n">
        <v>5000</v>
      </c>
      <c r="M14" s="0" t="n">
        <v>5000</v>
      </c>
      <c r="N14" s="0" t="n">
        <v>5000</v>
      </c>
      <c r="O14" s="0" t="n">
        <v>7500</v>
      </c>
      <c r="P14" s="0" t="n">
        <v>7500</v>
      </c>
      <c r="Q14" s="0" t="n">
        <v>7500</v>
      </c>
      <c r="R14" s="0" t="n">
        <v>7500</v>
      </c>
      <c r="S14" s="0" t="n">
        <v>7500</v>
      </c>
      <c r="T14" s="0" t="n">
        <v>10000</v>
      </c>
      <c r="U14" s="0" t="n">
        <v>10000</v>
      </c>
      <c r="V14" s="0" t="n">
        <v>10000</v>
      </c>
      <c r="W14" s="0" t="n">
        <v>10000</v>
      </c>
      <c r="X14" s="0" t="n">
        <v>10000</v>
      </c>
      <c r="Y14" s="0" t="n">
        <v>10000</v>
      </c>
    </row>
    <row r="16" customFormat="false" ht="12.75" hidden="false" customHeight="false" outlineLevel="0" collapsed="false">
      <c r="A16" s="0" t="n">
        <v>5000</v>
      </c>
      <c r="B16" s="0" t="n">
        <v>5000</v>
      </c>
      <c r="C16" s="0" t="n">
        <v>5000</v>
      </c>
      <c r="D16" s="0" t="n">
        <v>5000</v>
      </c>
      <c r="E16" s="0" t="n">
        <v>5000</v>
      </c>
      <c r="F16" s="0" t="n">
        <v>5000</v>
      </c>
      <c r="G16" s="0" t="n">
        <v>5000</v>
      </c>
      <c r="H16" s="0" t="n">
        <v>5000</v>
      </c>
      <c r="I16" s="0" t="n">
        <v>5000</v>
      </c>
      <c r="J16" s="0" t="n">
        <v>5000</v>
      </c>
      <c r="K16" s="0" t="n">
        <v>5000</v>
      </c>
      <c r="L16" s="0" t="n">
        <v>5000</v>
      </c>
      <c r="M16" s="0" t="n">
        <v>5000</v>
      </c>
      <c r="N16" s="0" t="n">
        <v>5000</v>
      </c>
      <c r="O16" s="0" t="n">
        <v>7500</v>
      </c>
      <c r="P16" s="0" t="n">
        <v>7500</v>
      </c>
      <c r="Q16" s="0" t="n">
        <v>7500</v>
      </c>
      <c r="R16" s="0" t="n">
        <v>7500</v>
      </c>
      <c r="S16" s="0" t="n">
        <v>7500</v>
      </c>
      <c r="T16" s="0" t="n">
        <v>10000</v>
      </c>
      <c r="U16" s="0" t="n">
        <v>10000</v>
      </c>
      <c r="V16" s="0" t="n">
        <v>10000</v>
      </c>
      <c r="W16" s="0" t="n">
        <v>10000</v>
      </c>
      <c r="X16" s="0" t="n">
        <v>10000</v>
      </c>
      <c r="Y16" s="0" t="n">
        <v>10000</v>
      </c>
    </row>
    <row r="18" customFormat="false" ht="16.5" hidden="false" customHeight="false" outlineLevel="0" collapsed="false">
      <c r="A18" s="47" t="s">
        <v>13</v>
      </c>
      <c r="B18" s="0" t="n">
        <f aca="false">INDEX(A1:Y7,B31,B21)</f>
        <v>-5000</v>
      </c>
      <c r="C18" s="45" t="n">
        <f aca="false">IF(B18&lt;0,B18*-1,B18*B23)</f>
        <v>5000</v>
      </c>
      <c r="D18" s="49" t="n">
        <f aca="false">IF(C18&lt;INDEX(A16:Y16,1,B21),INDEX(A16:Y16,1,B21),C18)</f>
        <v>5000</v>
      </c>
      <c r="E18" s="49" t="n">
        <f aca="false">IF(D18&lt;INDEX(Z:Z,B31,1),INDEX(Z:Z,B31,1),D18)</f>
        <v>5000</v>
      </c>
      <c r="F18" s="0" t="n">
        <f aca="false">IFERROR(IF(Калькулятор!$F$17="Нет",E18,E18*0),0)</f>
        <v>5000</v>
      </c>
    </row>
    <row r="19" customFormat="false" ht="12.75" hidden="false" customHeight="false" outlineLevel="0" collapsed="false">
      <c r="A19" s="50" t="s">
        <v>20</v>
      </c>
      <c r="B19" s="51" t="n">
        <f aca="false">Калькулятор!$F$12</f>
        <v>1</v>
      </c>
      <c r="E19" s="49"/>
    </row>
    <row r="20" customFormat="false" ht="12.75" hidden="false" customHeight="false" outlineLevel="0" collapsed="false">
      <c r="A20" s="51" t="s">
        <v>15</v>
      </c>
      <c r="B20" s="51" t="n">
        <f aca="false">IF(AND($B$19&gt;=0,$B$19&lt;=B1),1,0)</f>
        <v>1</v>
      </c>
      <c r="C20" s="51" t="n">
        <f aca="false">IF(AND($B$19&gt;B1,$B$19&lt;=C1),1,0)</f>
        <v>0</v>
      </c>
      <c r="D20" s="51" t="n">
        <f aca="false">IF(AND($B$19&gt;C1,$B$19&lt;=D1),1,0)</f>
        <v>0</v>
      </c>
      <c r="E20" s="51" t="n">
        <f aca="false">IF(AND($B$19&gt;D1,$B$19&lt;=E1),1,0)</f>
        <v>0</v>
      </c>
      <c r="F20" s="51" t="n">
        <f aca="false">IF(AND($B$19&gt;E1,$B$19&lt;=F1),1,0)</f>
        <v>0</v>
      </c>
      <c r="G20" s="51" t="n">
        <f aca="false">IF(AND($B$19&gt;F1,$B$19&lt;=G1),1,0)</f>
        <v>0</v>
      </c>
      <c r="H20" s="51" t="n">
        <f aca="false">IF(AND($B$19&gt;G1,$B$19&lt;=H1),1,0)</f>
        <v>0</v>
      </c>
      <c r="I20" s="51" t="n">
        <f aca="false">IF(AND($B$19&gt;H1,$B$19&lt;=I1),1,0)</f>
        <v>0</v>
      </c>
      <c r="J20" s="51" t="n">
        <f aca="false">IF(AND($B$19&gt;I1,$B$19&lt;=J1),1,0)</f>
        <v>0</v>
      </c>
      <c r="K20" s="51" t="n">
        <f aca="false">IF(AND($B$19&gt;J1,$B$19&lt;=K1),1,0)</f>
        <v>0</v>
      </c>
      <c r="L20" s="51" t="n">
        <f aca="false">IF(AND($B$19&gt;K1,$B$19&lt;=L1),1,0)</f>
        <v>0</v>
      </c>
      <c r="M20" s="51" t="n">
        <f aca="false">IF(AND($B$19&gt;L1,$B$19&lt;=M1),1,0)</f>
        <v>0</v>
      </c>
      <c r="N20" s="51" t="n">
        <f aca="false">IF(AND($B$19&gt;M1,$B$19&lt;=N1),1,0)</f>
        <v>0</v>
      </c>
      <c r="O20" s="51" t="n">
        <f aca="false">IF(AND($B$19&gt;N1,$B$19&lt;=O1),1,0)</f>
        <v>0</v>
      </c>
      <c r="P20" s="51" t="n">
        <f aca="false">IF(AND($B$19&gt;O1,$B$19&lt;=P1),1,0)</f>
        <v>0</v>
      </c>
      <c r="Q20" s="51" t="n">
        <f aca="false">IF(AND($B$19&gt;P1,$B$19&lt;=Q1),1,0)</f>
        <v>0</v>
      </c>
      <c r="R20" s="51" t="n">
        <f aca="false">IF(AND($B$19&gt;Q1,$B$19&lt;=R1),1,0)</f>
        <v>0</v>
      </c>
      <c r="S20" s="51" t="n">
        <f aca="false">IF(AND($B$19&gt;R1,$B$19&lt;=S1),1,0)</f>
        <v>0</v>
      </c>
      <c r="T20" s="51" t="n">
        <f aca="false">IF(AND($B$19&gt;S1,$B$19&lt;=T1),1,0)</f>
        <v>0</v>
      </c>
      <c r="U20" s="51" t="n">
        <f aca="false">IF(AND($B$19&gt;T1,$B$19&lt;=U1),1,0)</f>
        <v>0</v>
      </c>
      <c r="V20" s="51" t="n">
        <f aca="false">IF(AND($B$19&gt;U1,$B$19&lt;=V1),1,0)</f>
        <v>0</v>
      </c>
      <c r="W20" s="51" t="n">
        <f aca="false">IF(AND($B$19&gt;V1,$B$19&lt;=W1),1,0)</f>
        <v>0</v>
      </c>
      <c r="X20" s="51" t="n">
        <f aca="false">IF(AND($B$19&gt;W1,$B$19&lt;=X1),1,0)</f>
        <v>0</v>
      </c>
      <c r="Y20" s="51" t="n">
        <f aca="false">IF(AND($B$19&gt;X1,$B$19&lt;=Y1),1,0)</f>
        <v>0</v>
      </c>
    </row>
    <row r="21" customFormat="false" ht="12.75" hidden="false" customHeight="false" outlineLevel="0" collapsed="false">
      <c r="A21" s="0" t="s">
        <v>16</v>
      </c>
      <c r="B21" s="51" t="n">
        <f aca="false">MATCH(1,20:20,0)</f>
        <v>2</v>
      </c>
    </row>
    <row r="22" customFormat="false" ht="12.75" hidden="false" customHeight="false" outlineLevel="0" collapsed="false">
      <c r="A22" s="51"/>
    </row>
    <row r="23" customFormat="false" ht="12.75" hidden="false" customHeight="false" outlineLevel="0" collapsed="false">
      <c r="B23" s="45" t="n">
        <f aca="false">Калькулятор!$F$9</f>
        <v>1</v>
      </c>
      <c r="C23" s="45"/>
    </row>
    <row r="24" customFormat="false" ht="12.75" hidden="false" customHeight="false" outlineLevel="0" collapsed="false">
      <c r="B24" s="51" t="s">
        <v>17</v>
      </c>
    </row>
    <row r="25" customFormat="false" ht="12.75" hidden="false" customHeight="false" outlineLevel="0" collapsed="false">
      <c r="A25" s="45"/>
      <c r="B25" s="51" t="n">
        <f aca="false">IF(AND($B$23&gt;0,$B$23&lt;=A2),1,0)</f>
        <v>1</v>
      </c>
    </row>
    <row r="26" customFormat="false" ht="12.75" hidden="false" customHeight="false" outlineLevel="0" collapsed="false">
      <c r="A26" s="45"/>
      <c r="B26" s="51" t="n">
        <f aca="false">IF(AND($B$23&gt;A2,$B$23&lt;=A3),1,0)</f>
        <v>0</v>
      </c>
    </row>
    <row r="27" customFormat="false" ht="12.75" hidden="false" customHeight="false" outlineLevel="0" collapsed="false">
      <c r="A27" s="45"/>
      <c r="B27" s="51" t="n">
        <f aca="false">IF(AND($B$23&gt;A3,$B$23&lt;=A4),1,0)</f>
        <v>0</v>
      </c>
    </row>
    <row r="28" customFormat="false" ht="12.75" hidden="false" customHeight="false" outlineLevel="0" collapsed="false">
      <c r="A28" s="45"/>
      <c r="B28" s="51" t="n">
        <f aca="false">IF(AND($B$23&gt;A4,$B$23&lt;=A5),1,0)</f>
        <v>0</v>
      </c>
    </row>
    <row r="29" customFormat="false" ht="12.75" hidden="false" customHeight="false" outlineLevel="0" collapsed="false">
      <c r="A29" s="45"/>
      <c r="B29" s="51" t="n">
        <f aca="false">IF(AND($B$23&gt;A5,$B$23&lt;=A6),1,0)</f>
        <v>0</v>
      </c>
    </row>
    <row r="30" customFormat="false" ht="12.75" hidden="false" customHeight="false" outlineLevel="0" collapsed="false">
      <c r="A30" s="45"/>
      <c r="B30" s="51" t="n">
        <f aca="false">IF(AND($B$23&gt;A6,$B$23&lt;=A7),1,0)</f>
        <v>0</v>
      </c>
    </row>
    <row r="31" customFormat="false" ht="12.75" hidden="false" customHeight="false" outlineLevel="0" collapsed="false">
      <c r="A31" s="0" t="s">
        <v>18</v>
      </c>
      <c r="B31" s="0" t="n">
        <f aca="false">MATCH(1,B24:B30,0)</f>
        <v>2</v>
      </c>
    </row>
    <row r="33" customFormat="false" ht="12.75" hidden="false" customHeight="false" outlineLevel="0" collapsed="false">
      <c r="A33" s="0" t="s">
        <v>19</v>
      </c>
      <c r="B33" s="52" t="str">
        <f aca="false">""&amp;CHAR(10)&amp;""</f>
        <v>
</v>
      </c>
    </row>
    <row r="34" customFormat="false" ht="12.8" hidden="false" customHeight="false" outlineLevel="0" collapsed="false"/>
    <row r="35" customFormat="false" ht="12.8" hidden="false" customHeight="false" outlineLevel="0" collapsed="false">
      <c r="A35" s="0" t="s">
        <v>21</v>
      </c>
    </row>
    <row r="36" customFormat="false" ht="12.8" hidden="false" customHeight="false" outlineLevel="0" collapsed="false">
      <c r="A36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42" activeCellId="0" sqref="F42"/>
    </sheetView>
  </sheetViews>
  <sheetFormatPr defaultRowHeight="12.75"/>
  <cols>
    <col collapsed="false" hidden="false" max="1" min="1" style="0" width="13.2295918367347"/>
    <col collapsed="false" hidden="false" max="2" min="2" style="0" width="9.58673469387755"/>
    <col collapsed="false" hidden="false" max="3" min="3" style="0" width="8.23469387755102"/>
    <col collapsed="false" hidden="false" max="5" min="5" style="0" width="8.50510204081633"/>
  </cols>
  <sheetData>
    <row r="1" customFormat="false" ht="30.75" hidden="false" customHeight="true" outlineLevel="0" collapsed="false">
      <c r="A1" s="43" t="str">
        <f aca="false">IF(F42&gt;0,CONCATENATE("АНКОР Банк (АО): ",TEXT(F42,"# ###")," руб.",""&amp;CHAR(10)&amp;""),"")</f>
        <v>АНКОР Банк (АО): 1 950 руб.
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60</v>
      </c>
      <c r="O1" s="0" t="n">
        <v>0</v>
      </c>
    </row>
    <row r="2" customFormat="false" ht="12.75" hidden="false" customHeight="false" outlineLevel="0" collapsed="false">
      <c r="A2" s="45" t="n">
        <v>50000</v>
      </c>
      <c r="B2" s="0" t="n">
        <v>-1950</v>
      </c>
      <c r="C2" s="0" t="n">
        <v>-1950</v>
      </c>
      <c r="D2" s="0" t="n">
        <v>-1950</v>
      </c>
      <c r="E2" s="0" t="n">
        <v>-1950</v>
      </c>
      <c r="F2" s="0" t="n">
        <v>-1950</v>
      </c>
      <c r="G2" s="0" t="n">
        <v>-1950</v>
      </c>
      <c r="H2" s="0" t="n">
        <v>-1950</v>
      </c>
      <c r="I2" s="0" t="n">
        <v>-1950</v>
      </c>
      <c r="J2" s="0" t="n">
        <v>-1950</v>
      </c>
      <c r="K2" s="0" t="n">
        <v>-1950</v>
      </c>
      <c r="L2" s="0" t="n">
        <v>-1950</v>
      </c>
      <c r="M2" s="0" t="n">
        <v>-1950</v>
      </c>
      <c r="N2" s="0" t="n">
        <v>0.003</v>
      </c>
      <c r="O2" s="0" t="n">
        <v>0</v>
      </c>
    </row>
    <row r="3" customFormat="false" ht="12.75" hidden="false" customHeight="false" outlineLevel="0" collapsed="false">
      <c r="A3" s="45" t="n">
        <v>100000</v>
      </c>
      <c r="B3" s="0" t="n">
        <v>-2500</v>
      </c>
      <c r="C3" s="0" t="n">
        <v>-2500</v>
      </c>
      <c r="D3" s="0" t="n">
        <v>-2500</v>
      </c>
      <c r="E3" s="0" t="n">
        <v>-2500</v>
      </c>
      <c r="F3" s="0" t="n">
        <v>-2700</v>
      </c>
      <c r="G3" s="0" t="n">
        <v>-2700</v>
      </c>
      <c r="H3" s="0" t="n">
        <v>-3100</v>
      </c>
      <c r="I3" s="0" t="n">
        <v>-3100</v>
      </c>
      <c r="J3" s="0" t="n">
        <v>-3500</v>
      </c>
      <c r="K3" s="0" t="n">
        <v>-3500</v>
      </c>
      <c r="L3" s="0" t="n">
        <v>-3800</v>
      </c>
      <c r="M3" s="0" t="n">
        <v>-3800</v>
      </c>
      <c r="N3" s="0" t="n">
        <v>0.003</v>
      </c>
      <c r="O3" s="0" t="n">
        <v>0</v>
      </c>
    </row>
    <row r="4" customFormat="false" ht="12.75" hidden="false" customHeight="false" outlineLevel="0" collapsed="false">
      <c r="A4" s="45" t="n">
        <v>150000</v>
      </c>
      <c r="B4" s="0" t="n">
        <v>-4000</v>
      </c>
      <c r="C4" s="0" t="n">
        <v>-4000</v>
      </c>
      <c r="D4" s="0" t="n">
        <v>-4000</v>
      </c>
      <c r="E4" s="0" t="n">
        <v>-4000</v>
      </c>
      <c r="F4" s="0" t="n">
        <v>-4200</v>
      </c>
      <c r="G4" s="0" t="n">
        <v>-4200</v>
      </c>
      <c r="H4" s="0" t="n">
        <v>-4500</v>
      </c>
      <c r="I4" s="0" t="n">
        <v>-4500</v>
      </c>
      <c r="J4" s="0" t="n">
        <v>-5100</v>
      </c>
      <c r="K4" s="0" t="n">
        <v>-5100</v>
      </c>
      <c r="L4" s="0" t="n">
        <v>-5600</v>
      </c>
      <c r="M4" s="0" t="n">
        <v>-5600</v>
      </c>
      <c r="N4" s="0" t="n">
        <v>0.003</v>
      </c>
      <c r="O4" s="0" t="n">
        <v>0</v>
      </c>
    </row>
    <row r="5" customFormat="false" ht="12.75" hidden="false" customHeight="false" outlineLevel="0" collapsed="false">
      <c r="A5" s="45" t="n">
        <v>200000</v>
      </c>
      <c r="B5" s="0" t="n">
        <v>-6000</v>
      </c>
      <c r="C5" s="0" t="n">
        <v>-6000</v>
      </c>
      <c r="D5" s="0" t="n">
        <v>-6000</v>
      </c>
      <c r="E5" s="0" t="n">
        <v>-6000</v>
      </c>
      <c r="F5" s="0" t="n">
        <v>-6200</v>
      </c>
      <c r="G5" s="0" t="n">
        <v>-6200</v>
      </c>
      <c r="H5" s="0" t="n">
        <v>-6400</v>
      </c>
      <c r="I5" s="0" t="n">
        <v>-6400</v>
      </c>
      <c r="J5" s="0" t="n">
        <v>-6900</v>
      </c>
      <c r="K5" s="0" t="n">
        <v>-6900</v>
      </c>
      <c r="L5" s="0" t="n">
        <v>-7700</v>
      </c>
      <c r="M5" s="0" t="n">
        <v>-7700</v>
      </c>
      <c r="N5" s="0" t="n">
        <v>0.003</v>
      </c>
      <c r="O5" s="0" t="n">
        <v>0</v>
      </c>
    </row>
    <row r="6" customFormat="false" ht="12.75" hidden="false" customHeight="false" outlineLevel="0" collapsed="false">
      <c r="A6" s="45" t="n">
        <v>300000</v>
      </c>
      <c r="B6" s="0" t="n">
        <v>-8500</v>
      </c>
      <c r="C6" s="0" t="n">
        <v>-8500</v>
      </c>
      <c r="D6" s="0" t="n">
        <v>-8500</v>
      </c>
      <c r="E6" s="0" t="n">
        <v>-8500</v>
      </c>
      <c r="F6" s="0" t="n">
        <v>-8700</v>
      </c>
      <c r="G6" s="0" t="n">
        <v>-8700</v>
      </c>
      <c r="H6" s="0" t="n">
        <v>-9100</v>
      </c>
      <c r="I6" s="0" t="n">
        <v>-9100</v>
      </c>
      <c r="J6" s="0" t="n">
        <v>-10200</v>
      </c>
      <c r="K6" s="0" t="n">
        <v>-10200</v>
      </c>
      <c r="L6" s="0" t="n">
        <v>-11200</v>
      </c>
      <c r="M6" s="0" t="n">
        <v>-11200</v>
      </c>
      <c r="N6" s="0" t="n">
        <v>0.003</v>
      </c>
      <c r="O6" s="0" t="n">
        <v>0</v>
      </c>
    </row>
    <row r="7" customFormat="false" ht="12.75" hidden="false" customHeight="false" outlineLevel="0" collapsed="false">
      <c r="A7" s="45" t="n">
        <v>400000</v>
      </c>
      <c r="B7" s="0" t="n">
        <v>-10500</v>
      </c>
      <c r="C7" s="0" t="n">
        <v>-10500</v>
      </c>
      <c r="D7" s="0" t="n">
        <v>-10500</v>
      </c>
      <c r="E7" s="0" t="n">
        <v>-10500</v>
      </c>
      <c r="F7" s="0" t="n">
        <v>-11500</v>
      </c>
      <c r="G7" s="0" t="n">
        <v>-11500</v>
      </c>
      <c r="H7" s="0" t="n">
        <v>-12400</v>
      </c>
      <c r="I7" s="0" t="n">
        <v>-12400</v>
      </c>
      <c r="J7" s="0" t="n">
        <v>-14000</v>
      </c>
      <c r="K7" s="0" t="n">
        <v>-14000</v>
      </c>
      <c r="L7" s="0" t="n">
        <v>-15500</v>
      </c>
      <c r="M7" s="0" t="n">
        <v>-15500</v>
      </c>
      <c r="N7" s="0" t="n">
        <v>0.003</v>
      </c>
      <c r="O7" s="0" t="n">
        <v>0</v>
      </c>
    </row>
    <row r="8" customFormat="false" ht="12.75" hidden="false" customHeight="false" outlineLevel="0" collapsed="false">
      <c r="A8" s="45" t="n">
        <v>500000</v>
      </c>
      <c r="B8" s="0" t="n">
        <v>-12200</v>
      </c>
      <c r="C8" s="0" t="n">
        <v>-12200</v>
      </c>
      <c r="D8" s="0" t="n">
        <v>-12200</v>
      </c>
      <c r="E8" s="0" t="n">
        <v>-12200</v>
      </c>
      <c r="F8" s="0" t="n">
        <v>-13500</v>
      </c>
      <c r="G8" s="0" t="n">
        <v>-13500</v>
      </c>
      <c r="H8" s="0" t="n">
        <v>-15200</v>
      </c>
      <c r="I8" s="0" t="n">
        <v>-15200</v>
      </c>
      <c r="J8" s="0" t="n">
        <v>-17100</v>
      </c>
      <c r="K8" s="0" t="n">
        <v>-17100</v>
      </c>
      <c r="L8" s="0" t="n">
        <v>-19000</v>
      </c>
      <c r="M8" s="0" t="n">
        <v>-19000</v>
      </c>
      <c r="N8" s="0" t="n">
        <v>0.003</v>
      </c>
      <c r="O8" s="0" t="n">
        <v>0</v>
      </c>
    </row>
    <row r="9" customFormat="false" ht="12.75" hidden="false" customHeight="false" outlineLevel="0" collapsed="false">
      <c r="A9" s="45" t="n">
        <v>600000</v>
      </c>
      <c r="B9" s="0" t="n">
        <v>-13000</v>
      </c>
      <c r="C9" s="0" t="n">
        <v>-13000</v>
      </c>
      <c r="D9" s="0" t="n">
        <v>-13000</v>
      </c>
      <c r="E9" s="0" t="n">
        <v>-13000</v>
      </c>
      <c r="F9" s="0" t="n">
        <v>-14200</v>
      </c>
      <c r="G9" s="0" t="n">
        <v>-14200</v>
      </c>
      <c r="H9" s="0" t="n">
        <v>-18000</v>
      </c>
      <c r="I9" s="0" t="n">
        <v>-18000</v>
      </c>
      <c r="J9" s="0" t="n">
        <v>-20500</v>
      </c>
      <c r="K9" s="0" t="n">
        <v>-20500</v>
      </c>
      <c r="L9" s="0" t="n">
        <v>-22700</v>
      </c>
      <c r="M9" s="0" t="n">
        <v>-22700</v>
      </c>
      <c r="N9" s="0" t="n">
        <v>0.003</v>
      </c>
      <c r="O9" s="0" t="n">
        <v>0</v>
      </c>
    </row>
    <row r="10" customFormat="false" ht="12.75" hidden="false" customHeight="false" outlineLevel="0" collapsed="false">
      <c r="A10" s="45" t="n">
        <v>700000</v>
      </c>
      <c r="B10" s="0" t="n">
        <v>-14500</v>
      </c>
      <c r="C10" s="0" t="n">
        <v>-14500</v>
      </c>
      <c r="D10" s="0" t="n">
        <v>-14500</v>
      </c>
      <c r="E10" s="0" t="n">
        <v>-14500</v>
      </c>
      <c r="F10" s="0" t="n">
        <v>-16500</v>
      </c>
      <c r="G10" s="0" t="n">
        <v>-16500</v>
      </c>
      <c r="H10" s="0" t="n">
        <v>-19000</v>
      </c>
      <c r="I10" s="0" t="n">
        <v>-19000</v>
      </c>
      <c r="J10" s="0" t="n">
        <v>-23700</v>
      </c>
      <c r="K10" s="0" t="n">
        <v>-23700</v>
      </c>
      <c r="L10" s="0" t="n">
        <v>-26400</v>
      </c>
      <c r="M10" s="0" t="n">
        <v>-26400</v>
      </c>
      <c r="N10" s="0" t="n">
        <v>0.003</v>
      </c>
      <c r="O10" s="0" t="n">
        <v>0</v>
      </c>
    </row>
    <row r="11" customFormat="false" ht="12.75" hidden="false" customHeight="false" outlineLevel="0" collapsed="false">
      <c r="A11" s="45" t="n">
        <v>800000</v>
      </c>
      <c r="B11" s="0" t="n">
        <v>-17500</v>
      </c>
      <c r="C11" s="0" t="n">
        <v>-17500</v>
      </c>
      <c r="D11" s="0" t="n">
        <v>-17500</v>
      </c>
      <c r="E11" s="0" t="n">
        <v>-17500</v>
      </c>
      <c r="F11" s="0" t="n">
        <v>-20900</v>
      </c>
      <c r="G11" s="0" t="n">
        <v>-20900</v>
      </c>
      <c r="H11" s="0" t="n">
        <v>-23500</v>
      </c>
      <c r="I11" s="0" t="n">
        <v>-23500</v>
      </c>
      <c r="J11" s="0" t="n">
        <v>-26900</v>
      </c>
      <c r="K11" s="0" t="n">
        <v>-26900</v>
      </c>
      <c r="L11" s="0" t="n">
        <v>-29800</v>
      </c>
      <c r="M11" s="0" t="n">
        <v>-29800</v>
      </c>
      <c r="N11" s="0" t="n">
        <v>0.003</v>
      </c>
      <c r="O11" s="0" t="n">
        <v>0</v>
      </c>
    </row>
    <row r="12" customFormat="false" ht="12.75" hidden="false" customHeight="false" outlineLevel="0" collapsed="false">
      <c r="A12" s="45" t="n">
        <v>900000</v>
      </c>
      <c r="B12" s="0" t="n">
        <v>-19800</v>
      </c>
      <c r="C12" s="0" t="n">
        <v>-19800</v>
      </c>
      <c r="D12" s="0" t="n">
        <v>-19800</v>
      </c>
      <c r="E12" s="0" t="n">
        <v>-19800</v>
      </c>
      <c r="F12" s="0" t="n">
        <v>-22500</v>
      </c>
      <c r="G12" s="0" t="n">
        <v>-22500</v>
      </c>
      <c r="H12" s="0" t="n">
        <v>-27200</v>
      </c>
      <c r="I12" s="0" t="n">
        <v>-27200</v>
      </c>
      <c r="J12" s="0" t="n">
        <v>-30600</v>
      </c>
      <c r="K12" s="0" t="n">
        <v>-30600</v>
      </c>
      <c r="L12" s="0" t="n">
        <v>-34000</v>
      </c>
      <c r="M12" s="0" t="n">
        <v>-34000</v>
      </c>
      <c r="N12" s="0" t="n">
        <v>0.003</v>
      </c>
      <c r="O12" s="0" t="n">
        <v>0</v>
      </c>
    </row>
    <row r="13" customFormat="false" ht="12.75" hidden="false" customHeight="false" outlineLevel="0" collapsed="false">
      <c r="A13" s="45" t="n">
        <v>1000000</v>
      </c>
      <c r="B13" s="0" t="n">
        <v>-22000</v>
      </c>
      <c r="C13" s="0" t="n">
        <v>-22000</v>
      </c>
      <c r="D13" s="0" t="n">
        <v>-22000</v>
      </c>
      <c r="E13" s="0" t="n">
        <v>-22000</v>
      </c>
      <c r="F13" s="0" t="n">
        <v>-25000</v>
      </c>
      <c r="G13" s="0" t="n">
        <v>-25000</v>
      </c>
      <c r="H13" s="0" t="n">
        <v>-30400</v>
      </c>
      <c r="I13" s="0" t="n">
        <v>-30400</v>
      </c>
      <c r="J13" s="0" t="n">
        <v>-34200</v>
      </c>
      <c r="K13" s="0" t="n">
        <v>-34200</v>
      </c>
      <c r="L13" s="0" t="n">
        <v>-36000</v>
      </c>
      <c r="M13" s="0" t="n">
        <v>-36000</v>
      </c>
      <c r="N13" s="0" t="n">
        <v>0.003</v>
      </c>
      <c r="O13" s="0" t="n">
        <v>0</v>
      </c>
    </row>
    <row r="14" customFormat="false" ht="12.75" hidden="false" customHeight="false" outlineLevel="0" collapsed="false">
      <c r="A14" s="45" t="n">
        <v>1100000</v>
      </c>
      <c r="B14" s="0" t="n">
        <v>-25000</v>
      </c>
      <c r="C14" s="0" t="n">
        <v>-25000</v>
      </c>
      <c r="D14" s="0" t="n">
        <v>-25000</v>
      </c>
      <c r="E14" s="0" t="n">
        <v>-25000</v>
      </c>
      <c r="F14" s="0" t="n">
        <v>-25000</v>
      </c>
      <c r="G14" s="0" t="n">
        <v>0.003</v>
      </c>
      <c r="H14" s="0" t="n">
        <v>0.003</v>
      </c>
      <c r="I14" s="0" t="n">
        <v>0.003</v>
      </c>
      <c r="J14" s="0" t="n">
        <v>0.003</v>
      </c>
      <c r="K14" s="0" t="n">
        <v>0.003</v>
      </c>
      <c r="L14" s="0" t="n">
        <v>0.003</v>
      </c>
      <c r="M14" s="0" t="n">
        <v>0.003</v>
      </c>
      <c r="N14" s="0" t="n">
        <v>0.003</v>
      </c>
      <c r="O14" s="0" t="n">
        <v>25000</v>
      </c>
    </row>
    <row r="15" customFormat="false" ht="12.75" hidden="false" customHeight="false" outlineLevel="0" collapsed="false">
      <c r="A15" s="45" t="n">
        <v>1200000</v>
      </c>
      <c r="B15" s="0" t="n">
        <v>-25000</v>
      </c>
      <c r="C15" s="0" t="n">
        <v>-25000</v>
      </c>
      <c r="D15" s="0" t="n">
        <v>-25000</v>
      </c>
      <c r="E15" s="0" t="n">
        <v>-25000</v>
      </c>
      <c r="F15" s="0" t="n">
        <v>-25000</v>
      </c>
      <c r="G15" s="0" t="n">
        <v>0.003</v>
      </c>
      <c r="H15" s="0" t="n">
        <v>0.003</v>
      </c>
      <c r="I15" s="0" t="n">
        <v>0.003</v>
      </c>
      <c r="J15" s="0" t="n">
        <v>0.003</v>
      </c>
      <c r="K15" s="0" t="n">
        <v>0.003</v>
      </c>
      <c r="L15" s="0" t="n">
        <v>0.003</v>
      </c>
      <c r="M15" s="0" t="n">
        <v>0.003</v>
      </c>
      <c r="N15" s="0" t="n">
        <v>0.003</v>
      </c>
      <c r="O15" s="0" t="n">
        <v>25000</v>
      </c>
    </row>
    <row r="16" customFormat="false" ht="12.75" hidden="false" customHeight="false" outlineLevel="0" collapsed="false">
      <c r="A16" s="45" t="n">
        <v>1300000</v>
      </c>
      <c r="B16" s="0" t="n">
        <v>-25000</v>
      </c>
      <c r="C16" s="0" t="n">
        <v>-25000</v>
      </c>
      <c r="D16" s="0" t="n">
        <v>-25000</v>
      </c>
      <c r="E16" s="0" t="n">
        <v>-25000</v>
      </c>
      <c r="F16" s="0" t="n">
        <v>-25000</v>
      </c>
      <c r="G16" s="0" t="n">
        <v>0.003</v>
      </c>
      <c r="H16" s="0" t="n">
        <v>0.003</v>
      </c>
      <c r="I16" s="0" t="n">
        <v>0.003</v>
      </c>
      <c r="J16" s="0" t="n">
        <v>0.003</v>
      </c>
      <c r="K16" s="0" t="n">
        <v>0.003</v>
      </c>
      <c r="L16" s="0" t="n">
        <v>0.003</v>
      </c>
      <c r="M16" s="0" t="n">
        <v>0.003</v>
      </c>
      <c r="N16" s="0" t="n">
        <v>0.003</v>
      </c>
      <c r="O16" s="0" t="n">
        <v>25000</v>
      </c>
    </row>
    <row r="17" customFormat="false" ht="12.75" hidden="false" customHeight="false" outlineLevel="0" collapsed="false">
      <c r="A17" s="45" t="n">
        <v>1400000</v>
      </c>
      <c r="B17" s="0" t="n">
        <v>-25000</v>
      </c>
      <c r="C17" s="0" t="n">
        <v>-25000</v>
      </c>
      <c r="D17" s="0" t="n">
        <v>-25000</v>
      </c>
      <c r="E17" s="0" t="n">
        <v>-25000</v>
      </c>
      <c r="F17" s="0" t="n">
        <v>-25000</v>
      </c>
      <c r="G17" s="0" t="n">
        <v>0.003</v>
      </c>
      <c r="H17" s="0" t="n">
        <v>0.003</v>
      </c>
      <c r="I17" s="0" t="n">
        <v>0.003</v>
      </c>
      <c r="J17" s="0" t="n">
        <v>0.003</v>
      </c>
      <c r="K17" s="0" t="n">
        <v>0.003</v>
      </c>
      <c r="L17" s="0" t="n">
        <v>0.003</v>
      </c>
      <c r="M17" s="0" t="n">
        <v>0.003</v>
      </c>
      <c r="N17" s="0" t="n">
        <v>0.003</v>
      </c>
      <c r="O17" s="0" t="n">
        <v>25000</v>
      </c>
    </row>
    <row r="18" customFormat="false" ht="12.75" hidden="false" customHeight="false" outlineLevel="0" collapsed="false">
      <c r="A18" s="45" t="n">
        <v>1500000</v>
      </c>
      <c r="B18" s="0" t="n">
        <v>-25000</v>
      </c>
      <c r="C18" s="0" t="n">
        <v>-25000</v>
      </c>
      <c r="D18" s="0" t="n">
        <v>-25000</v>
      </c>
      <c r="E18" s="0" t="n">
        <v>-25000</v>
      </c>
      <c r="F18" s="0" t="n">
        <v>-25000</v>
      </c>
      <c r="G18" s="0" t="n">
        <v>0.003</v>
      </c>
      <c r="H18" s="0" t="n">
        <v>0.003</v>
      </c>
      <c r="I18" s="0" t="n">
        <v>0.003</v>
      </c>
      <c r="J18" s="0" t="n">
        <v>0.003</v>
      </c>
      <c r="K18" s="0" t="n">
        <v>0.003</v>
      </c>
      <c r="L18" s="0" t="n">
        <v>0.003</v>
      </c>
      <c r="M18" s="0" t="n">
        <v>0.003</v>
      </c>
      <c r="N18" s="0" t="n">
        <v>0.003</v>
      </c>
      <c r="O18" s="0" t="n">
        <v>25000</v>
      </c>
    </row>
    <row r="19" customFormat="false" ht="12.75" hidden="false" customHeight="false" outlineLevel="0" collapsed="false">
      <c r="A19" s="45" t="n">
        <v>8000000</v>
      </c>
      <c r="B19" s="0" t="n">
        <v>-25000</v>
      </c>
      <c r="C19" s="0" t="n">
        <v>-25000</v>
      </c>
      <c r="D19" s="0" t="n">
        <v>-25000</v>
      </c>
      <c r="E19" s="0" t="n">
        <v>-25000</v>
      </c>
      <c r="F19" s="0" t="n">
        <v>-25000</v>
      </c>
      <c r="G19" s="0" t="n">
        <v>0.003</v>
      </c>
      <c r="H19" s="0" t="n">
        <v>0.003</v>
      </c>
      <c r="I19" s="0" t="n">
        <v>0.003</v>
      </c>
      <c r="J19" s="0" t="n">
        <v>0.003</v>
      </c>
      <c r="K19" s="0" t="n">
        <v>0.003</v>
      </c>
      <c r="L19" s="0" t="n">
        <v>0.003</v>
      </c>
      <c r="M19" s="0" t="n">
        <v>0.003</v>
      </c>
      <c r="N19" s="0" t="n">
        <v>0.003</v>
      </c>
      <c r="O19" s="0" t="n">
        <v>25000</v>
      </c>
    </row>
    <row r="20" customFormat="false" ht="12.8" hidden="false" customHeight="false" outlineLevel="0" collapsed="false">
      <c r="A20" s="45"/>
    </row>
    <row r="21" customFormat="false" ht="12.8" hidden="false" customHeight="false" outlineLevel="0" collapsed="false">
      <c r="A21" s="45" t="n">
        <v>50000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25000</v>
      </c>
    </row>
    <row r="22" customFormat="false" ht="12.8" hidden="false" customHeight="false" outlineLevel="0" collapsed="false">
      <c r="A22" s="45" t="n">
        <v>100000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25000</v>
      </c>
    </row>
    <row r="23" customFormat="false" ht="12.8" hidden="false" customHeight="false" outlineLevel="0" collapsed="false">
      <c r="A23" s="45" t="n">
        <v>150000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25000</v>
      </c>
    </row>
    <row r="24" customFormat="false" ht="12.8" hidden="false" customHeight="false" outlineLevel="0" collapsed="false">
      <c r="A24" s="45" t="n">
        <v>200000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25000</v>
      </c>
    </row>
    <row r="25" customFormat="false" ht="12.8" hidden="false" customHeight="false" outlineLevel="0" collapsed="false">
      <c r="A25" s="45" t="n">
        <v>300000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25000</v>
      </c>
    </row>
    <row r="26" customFormat="false" ht="12.8" hidden="false" customHeight="false" outlineLevel="0" collapsed="false">
      <c r="A26" s="45" t="n">
        <v>400000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25000</v>
      </c>
    </row>
    <row r="27" customFormat="false" ht="12.8" hidden="false" customHeight="false" outlineLevel="0" collapsed="false">
      <c r="A27" s="45" t="n">
        <v>500000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25000</v>
      </c>
    </row>
    <row r="28" customFormat="false" ht="12.8" hidden="false" customHeight="false" outlineLevel="0" collapsed="false">
      <c r="A28" s="45" t="n">
        <v>600000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25000</v>
      </c>
    </row>
    <row r="29" customFormat="false" ht="12.8" hidden="false" customHeight="false" outlineLevel="0" collapsed="false">
      <c r="A29" s="45" t="n">
        <v>700000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25000</v>
      </c>
    </row>
    <row r="30" customFormat="false" ht="12.8" hidden="false" customHeight="false" outlineLevel="0" collapsed="false">
      <c r="A30" s="45" t="n">
        <v>800000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25000</v>
      </c>
    </row>
    <row r="31" customFormat="false" ht="12.8" hidden="false" customHeight="false" outlineLevel="0" collapsed="false">
      <c r="A31" s="45" t="n">
        <v>900000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25000</v>
      </c>
    </row>
    <row r="32" customFormat="false" ht="12.8" hidden="false" customHeight="false" outlineLevel="0" collapsed="false">
      <c r="A32" s="45" t="n">
        <v>1000000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25000</v>
      </c>
    </row>
    <row r="33" customFormat="false" ht="12.8" hidden="false" customHeight="false" outlineLevel="0" collapsed="false">
      <c r="A33" s="45" t="n">
        <v>1100000</v>
      </c>
      <c r="B33" s="0" t="n">
        <v>25000</v>
      </c>
      <c r="C33" s="0" t="n">
        <v>25000</v>
      </c>
      <c r="D33" s="0" t="n">
        <v>25000</v>
      </c>
      <c r="E33" s="0" t="n">
        <v>25000</v>
      </c>
      <c r="F33" s="0" t="n">
        <v>25000</v>
      </c>
      <c r="G33" s="0" t="n">
        <v>25000</v>
      </c>
      <c r="H33" s="0" t="n">
        <v>25000</v>
      </c>
      <c r="I33" s="0" t="n">
        <v>25000</v>
      </c>
      <c r="J33" s="0" t="n">
        <v>25000</v>
      </c>
      <c r="K33" s="0" t="n">
        <v>25000</v>
      </c>
      <c r="L33" s="0" t="n">
        <v>25000</v>
      </c>
      <c r="M33" s="0" t="n">
        <v>25000</v>
      </c>
      <c r="N33" s="0" t="n">
        <v>25000</v>
      </c>
    </row>
    <row r="34" customFormat="false" ht="12.8" hidden="false" customHeight="false" outlineLevel="0" collapsed="false">
      <c r="A34" s="45" t="n">
        <v>1200000</v>
      </c>
      <c r="B34" s="0" t="n">
        <v>25000</v>
      </c>
      <c r="C34" s="0" t="n">
        <v>25000</v>
      </c>
      <c r="D34" s="0" t="n">
        <v>25000</v>
      </c>
      <c r="E34" s="0" t="n">
        <v>25000</v>
      </c>
      <c r="F34" s="0" t="n">
        <v>25000</v>
      </c>
      <c r="G34" s="0" t="n">
        <v>25000</v>
      </c>
      <c r="H34" s="0" t="n">
        <v>25000</v>
      </c>
      <c r="I34" s="0" t="n">
        <v>25000</v>
      </c>
      <c r="J34" s="0" t="n">
        <v>25000</v>
      </c>
      <c r="K34" s="0" t="n">
        <v>25000</v>
      </c>
      <c r="L34" s="0" t="n">
        <v>25000</v>
      </c>
      <c r="M34" s="0" t="n">
        <v>25000</v>
      </c>
      <c r="N34" s="0" t="n">
        <v>25000</v>
      </c>
    </row>
    <row r="35" customFormat="false" ht="12.8" hidden="false" customHeight="false" outlineLevel="0" collapsed="false">
      <c r="A35" s="45" t="n">
        <v>1300000</v>
      </c>
      <c r="B35" s="0" t="n">
        <v>25000</v>
      </c>
      <c r="C35" s="0" t="n">
        <v>25000</v>
      </c>
      <c r="D35" s="0" t="n">
        <v>25000</v>
      </c>
      <c r="E35" s="0" t="n">
        <v>25000</v>
      </c>
      <c r="F35" s="0" t="n">
        <v>25000</v>
      </c>
      <c r="G35" s="0" t="n">
        <v>25000</v>
      </c>
      <c r="H35" s="0" t="n">
        <v>25000</v>
      </c>
      <c r="I35" s="0" t="n">
        <v>25000</v>
      </c>
      <c r="J35" s="0" t="n">
        <v>25000</v>
      </c>
      <c r="K35" s="0" t="n">
        <v>25000</v>
      </c>
      <c r="L35" s="0" t="n">
        <v>25000</v>
      </c>
      <c r="M35" s="0" t="n">
        <v>25000</v>
      </c>
      <c r="N35" s="0" t="n">
        <v>25000</v>
      </c>
    </row>
    <row r="36" customFormat="false" ht="12.8" hidden="false" customHeight="false" outlineLevel="0" collapsed="false">
      <c r="A36" s="45" t="n">
        <v>1400000</v>
      </c>
      <c r="B36" s="0" t="n">
        <v>25000</v>
      </c>
      <c r="C36" s="0" t="n">
        <v>25000</v>
      </c>
      <c r="D36" s="0" t="n">
        <v>25000</v>
      </c>
      <c r="E36" s="0" t="n">
        <v>25000</v>
      </c>
      <c r="F36" s="0" t="n">
        <v>25000</v>
      </c>
      <c r="G36" s="0" t="n">
        <v>25000</v>
      </c>
      <c r="H36" s="0" t="n">
        <v>25000</v>
      </c>
      <c r="I36" s="0" t="n">
        <v>25000</v>
      </c>
      <c r="J36" s="0" t="n">
        <v>25000</v>
      </c>
      <c r="K36" s="0" t="n">
        <v>25000</v>
      </c>
      <c r="L36" s="0" t="n">
        <v>25000</v>
      </c>
      <c r="M36" s="0" t="n">
        <v>25000</v>
      </c>
      <c r="N36" s="0" t="n">
        <v>25000</v>
      </c>
    </row>
    <row r="37" customFormat="false" ht="12.8" hidden="false" customHeight="false" outlineLevel="0" collapsed="false">
      <c r="A37" s="45" t="n">
        <v>1500000</v>
      </c>
      <c r="B37" s="0" t="n">
        <v>25000</v>
      </c>
      <c r="C37" s="0" t="n">
        <v>25000</v>
      </c>
      <c r="D37" s="0" t="n">
        <v>25000</v>
      </c>
      <c r="E37" s="0" t="n">
        <v>25000</v>
      </c>
      <c r="F37" s="0" t="n">
        <v>25000</v>
      </c>
      <c r="G37" s="0" t="n">
        <v>25000</v>
      </c>
      <c r="H37" s="0" t="n">
        <v>25000</v>
      </c>
      <c r="I37" s="0" t="n">
        <v>25000</v>
      </c>
      <c r="J37" s="0" t="n">
        <v>25000</v>
      </c>
      <c r="K37" s="0" t="n">
        <v>25000</v>
      </c>
      <c r="L37" s="0" t="n">
        <v>25000</v>
      </c>
      <c r="M37" s="0" t="n">
        <v>25000</v>
      </c>
      <c r="N37" s="0" t="n">
        <v>25000</v>
      </c>
    </row>
    <row r="38" customFormat="false" ht="12.8" hidden="false" customHeight="false" outlineLevel="0" collapsed="false">
      <c r="A38" s="45" t="n">
        <v>8000000</v>
      </c>
      <c r="B38" s="0" t="n">
        <v>25000</v>
      </c>
      <c r="C38" s="0" t="n">
        <v>25000</v>
      </c>
      <c r="D38" s="0" t="n">
        <v>25000</v>
      </c>
      <c r="E38" s="0" t="n">
        <v>25000</v>
      </c>
      <c r="F38" s="0" t="n">
        <v>25000</v>
      </c>
      <c r="G38" s="0" t="n">
        <v>25000</v>
      </c>
      <c r="H38" s="0" t="n">
        <v>25000</v>
      </c>
      <c r="I38" s="0" t="n">
        <v>25000</v>
      </c>
      <c r="J38" s="0" t="n">
        <v>25000</v>
      </c>
      <c r="K38" s="0" t="n">
        <v>25000</v>
      </c>
      <c r="L38" s="0" t="n">
        <v>25000</v>
      </c>
      <c r="M38" s="0" t="n">
        <v>25000</v>
      </c>
      <c r="N38" s="0" t="n">
        <v>25000</v>
      </c>
    </row>
    <row r="40" customFormat="false" ht="12.75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25000</v>
      </c>
    </row>
    <row r="42" customFormat="false" ht="16.5" hidden="false" customHeight="false" outlineLevel="0" collapsed="false">
      <c r="A42" s="47" t="s">
        <v>13</v>
      </c>
      <c r="B42" s="0" t="n">
        <f aca="false">INDEX(A1:N19,B67,B46)</f>
        <v>-1950</v>
      </c>
      <c r="C42" s="0" t="n">
        <f aca="false">IF(B42&lt;0,B42*-1,B42*B48*B44)</f>
        <v>1950</v>
      </c>
      <c r="D42" s="49" t="n">
        <f aca="false">IF(AND(C42&lt;&gt;0,C42&lt;INDEX(A40:N40,1,B46)),INDEX(A40:N40,1,B46),C42)</f>
        <v>1950</v>
      </c>
      <c r="E42" s="49" t="n">
        <f aca="false">IF(AND(D42&lt;&gt;0,D42&lt;INDEX(O:O,B67,1)),INDEX(O:O,B67,1),D42)</f>
        <v>1950</v>
      </c>
      <c r="F42" s="0" t="n">
        <f aca="false">IFERROR(IF(Калькулятор!$F$17="Нет",E42,E42*1.1),0)</f>
        <v>1950</v>
      </c>
    </row>
    <row r="43" customFormat="false" ht="16.5" hidden="false" customHeight="false" outlineLevel="0" collapsed="false">
      <c r="A43" s="47"/>
      <c r="D43" s="49"/>
      <c r="E43" s="49"/>
    </row>
    <row r="44" customFormat="false" ht="12.75" hidden="false" customHeight="false" outlineLevel="0" collapsed="false">
      <c r="A44" s="50" t="s">
        <v>22</v>
      </c>
      <c r="B44" s="51" t="n">
        <f aca="false">Калькулятор!$F$13</f>
        <v>1</v>
      </c>
      <c r="C44" s="51"/>
      <c r="E44" s="49"/>
    </row>
    <row r="45" customFormat="false" ht="12.75" hidden="false" customHeight="false" outlineLevel="0" collapsed="false">
      <c r="A45" s="51" t="s">
        <v>15</v>
      </c>
      <c r="B45" s="51" t="n">
        <f aca="false">IF(AND($B$44&gt;=0,$B$44&lt;=B1),1,0)</f>
        <v>1</v>
      </c>
      <c r="C45" s="51" t="n">
        <f aca="false">IF(AND($B$44&gt;B1,$B$44&lt;=C1),1,0)</f>
        <v>0</v>
      </c>
      <c r="D45" s="51" t="n">
        <f aca="false">IF(AND($B$44&gt;C1,$B$44&lt;=D1),1,0)</f>
        <v>0</v>
      </c>
      <c r="E45" s="51" t="n">
        <f aca="false">IF(AND($B$44&gt;D1,$B$44&lt;=E1),1,0)</f>
        <v>0</v>
      </c>
      <c r="F45" s="51" t="n">
        <f aca="false">IF(AND($B$44&gt;E1,$B$44&lt;=F1),1,0)</f>
        <v>0</v>
      </c>
      <c r="G45" s="51" t="n">
        <f aca="false">IF(AND($B$44&gt;F1,$B$44&lt;=G1),1,0)</f>
        <v>0</v>
      </c>
      <c r="H45" s="51" t="n">
        <f aca="false">IF(AND($B$44&gt;G1,$B$44&lt;=H1),1,0)</f>
        <v>0</v>
      </c>
      <c r="I45" s="51" t="n">
        <f aca="false">IF(AND($B$44&gt;H1,$B$44&lt;=I1),1,0)</f>
        <v>0</v>
      </c>
      <c r="J45" s="51" t="n">
        <f aca="false">IF(AND($B$44&gt;I1,$B$44&lt;=J1),1,0)</f>
        <v>0</v>
      </c>
      <c r="K45" s="51" t="n">
        <f aca="false">IF(AND($B$44&gt;J1,$B$44&lt;=K1),1,0)</f>
        <v>0</v>
      </c>
      <c r="L45" s="51" t="n">
        <f aca="false">IF(AND($B$44&gt;K1,$B$44&lt;=L1),1,0)</f>
        <v>0</v>
      </c>
      <c r="M45" s="51" t="n">
        <f aca="false">IF(AND($B$44&gt;L1,$B$44&lt;=M1),1,0)</f>
        <v>0</v>
      </c>
      <c r="N45" s="51" t="n">
        <f aca="false">IF(AND($B$44&gt;M1,$B$44&lt;=N1),1,0)</f>
        <v>0</v>
      </c>
    </row>
    <row r="46" customFormat="false" ht="12.75" hidden="false" customHeight="false" outlineLevel="0" collapsed="false">
      <c r="A46" s="0" t="s">
        <v>16</v>
      </c>
      <c r="B46" s="51" t="n">
        <f aca="false">MATCH(1,45:45,0)</f>
        <v>2</v>
      </c>
    </row>
    <row r="47" customFormat="false" ht="12.75" hidden="false" customHeight="false" outlineLevel="0" collapsed="false">
      <c r="A47" s="51"/>
    </row>
    <row r="48" customFormat="false" ht="12.75" hidden="false" customHeight="false" outlineLevel="0" collapsed="false">
      <c r="B48" s="45" t="n">
        <f aca="false">Калькулятор!$F$9</f>
        <v>1</v>
      </c>
      <c r="C48" s="45"/>
    </row>
    <row r="49" customFormat="false" ht="12.75" hidden="false" customHeight="false" outlineLevel="0" collapsed="false">
      <c r="B49" s="51" t="s">
        <v>17</v>
      </c>
    </row>
    <row r="50" customFormat="false" ht="12.75" hidden="false" customHeight="false" outlineLevel="0" collapsed="false">
      <c r="A50" s="45"/>
      <c r="B50" s="51" t="n">
        <f aca="false">IF(AND($B$48&gt;0,$B$48&lt;=A2),1,0)</f>
        <v>1</v>
      </c>
    </row>
    <row r="51" customFormat="false" ht="12.75" hidden="false" customHeight="false" outlineLevel="0" collapsed="false">
      <c r="A51" s="45"/>
      <c r="B51" s="51" t="n">
        <f aca="false">IF(AND($B$48&gt;A2,$B$48&lt;=A3),1,0)</f>
        <v>0</v>
      </c>
    </row>
    <row r="52" customFormat="false" ht="12.75" hidden="false" customHeight="false" outlineLevel="0" collapsed="false">
      <c r="A52" s="45"/>
      <c r="B52" s="51" t="n">
        <f aca="false">IF(AND($B$48&gt;A3,$B$48&lt;=A4),1,0)</f>
        <v>0</v>
      </c>
    </row>
    <row r="53" customFormat="false" ht="12.75" hidden="false" customHeight="false" outlineLevel="0" collapsed="false">
      <c r="A53" s="45"/>
      <c r="B53" s="51" t="n">
        <f aca="false">IF(AND($B$48&gt;A4,$B$48&lt;=A5),1,0)</f>
        <v>0</v>
      </c>
    </row>
    <row r="54" customFormat="false" ht="12.75" hidden="false" customHeight="false" outlineLevel="0" collapsed="false">
      <c r="A54" s="45"/>
      <c r="B54" s="51" t="n">
        <f aca="false">IF(AND($B$48&gt;A5,$B$48&lt;=A6),1,0)</f>
        <v>0</v>
      </c>
    </row>
    <row r="55" customFormat="false" ht="12.75" hidden="false" customHeight="false" outlineLevel="0" collapsed="false">
      <c r="A55" s="45"/>
      <c r="B55" s="51" t="n">
        <f aca="false">IF(AND($B$48&gt;A6,$B$48&lt;=A7),1,0)</f>
        <v>0</v>
      </c>
    </row>
    <row r="56" customFormat="false" ht="12.75" hidden="false" customHeight="false" outlineLevel="0" collapsed="false">
      <c r="A56" s="45"/>
      <c r="B56" s="51" t="n">
        <f aca="false">IF(AND($B$48&gt;A7,$B$48&lt;=A8),1,0)</f>
        <v>0</v>
      </c>
    </row>
    <row r="57" customFormat="false" ht="12.75" hidden="false" customHeight="false" outlineLevel="0" collapsed="false">
      <c r="A57" s="45"/>
      <c r="B57" s="51" t="n">
        <f aca="false">IF(AND($B$48&gt;A8,$B$48&lt;=A9),1,0)</f>
        <v>0</v>
      </c>
    </row>
    <row r="58" customFormat="false" ht="12.75" hidden="false" customHeight="false" outlineLevel="0" collapsed="false">
      <c r="A58" s="45"/>
      <c r="B58" s="51" t="n">
        <f aca="false">IF(AND($B$48&gt;A9,$B$48&lt;=A10),1,0)</f>
        <v>0</v>
      </c>
    </row>
    <row r="59" customFormat="false" ht="12.75" hidden="false" customHeight="false" outlineLevel="0" collapsed="false">
      <c r="A59" s="45"/>
      <c r="B59" s="51" t="n">
        <f aca="false">IF(AND($B$48&gt;A10,$B$48&lt;=A11),1,0)</f>
        <v>0</v>
      </c>
    </row>
    <row r="60" customFormat="false" ht="12.75" hidden="false" customHeight="false" outlineLevel="0" collapsed="false">
      <c r="A60" s="45"/>
      <c r="B60" s="51" t="n">
        <f aca="false">IF(AND($B$48&gt;A11,$B$48&lt;=A12),1,0)</f>
        <v>0</v>
      </c>
    </row>
    <row r="61" customFormat="false" ht="12.75" hidden="false" customHeight="false" outlineLevel="0" collapsed="false">
      <c r="A61" s="45"/>
      <c r="B61" s="51" t="n">
        <f aca="false">IF(AND($B$48&gt;A12,$B$48&lt;=A13),1,0)</f>
        <v>0</v>
      </c>
    </row>
    <row r="62" customFormat="false" ht="12.75" hidden="false" customHeight="false" outlineLevel="0" collapsed="false">
      <c r="A62" s="45"/>
      <c r="B62" s="51" t="n">
        <f aca="false">IF(AND($B$48&gt;A13,$B$48&lt;=A14),1,0)</f>
        <v>0</v>
      </c>
    </row>
    <row r="63" customFormat="false" ht="12.75" hidden="false" customHeight="false" outlineLevel="0" collapsed="false">
      <c r="A63" s="45"/>
      <c r="B63" s="51" t="n">
        <f aca="false">IF(AND($B$48&gt;A14,$B$48&lt;=A15),1,0)</f>
        <v>0</v>
      </c>
    </row>
    <row r="64" customFormat="false" ht="12.75" hidden="false" customHeight="false" outlineLevel="0" collapsed="false">
      <c r="A64" s="45"/>
      <c r="B64" s="51" t="n">
        <f aca="false">IF(AND($B$48&gt;A15,$B$48&lt;=A16),1,0)</f>
        <v>0</v>
      </c>
    </row>
    <row r="65" customFormat="false" ht="12.75" hidden="false" customHeight="false" outlineLevel="0" collapsed="false">
      <c r="A65" s="45"/>
      <c r="B65" s="51" t="n">
        <f aca="false">IF(AND($B$48&gt;A16,$B$48&lt;=A17),1,0)</f>
        <v>0</v>
      </c>
    </row>
    <row r="66" customFormat="false" ht="12.75" hidden="false" customHeight="false" outlineLevel="0" collapsed="false">
      <c r="A66" s="45"/>
      <c r="B66" s="51" t="n">
        <f aca="false">IF(AND($B$48&gt;A17,$B$48&lt;=A19),1,0)</f>
        <v>0</v>
      </c>
    </row>
    <row r="67" customFormat="false" ht="12.75" hidden="false" customHeight="false" outlineLevel="0" collapsed="false">
      <c r="A67" s="0" t="s">
        <v>18</v>
      </c>
      <c r="B67" s="0" t="n">
        <f aca="false">MATCH(1,B49:B66,0)</f>
        <v>2</v>
      </c>
    </row>
    <row r="69" customFormat="false" ht="19.5" hidden="false" customHeight="false" outlineLevel="0" collapsed="false">
      <c r="A69" s="0" t="s">
        <v>19</v>
      </c>
      <c r="B69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75"/>
  <cols>
    <col collapsed="false" hidden="false" max="1" min="1" style="0" width="19.5714285714286"/>
    <col collapsed="false" hidden="false" max="2" min="2" style="0" width="8.23469387755102"/>
    <col collapsed="false" hidden="false" max="5" min="5" style="0" width="8.50510204081633"/>
  </cols>
  <sheetData>
    <row r="1" customFormat="false" ht="30.75" hidden="false" customHeight="true" outlineLevel="0" collapsed="false">
      <c r="A1" s="54" t="str">
        <f aca="false">IF(F26&gt;0,CONCATENATE("Банк Нефтяной Альянс: ",TEXT(F26,"# ###")," руб.",""&amp;CHAR(10)&amp;""),"")</f>
        <v>Банк Нефтяной Альянс: 5 500 руб.
</v>
      </c>
      <c r="B1" s="0" t="n">
        <v>30</v>
      </c>
      <c r="C1" s="0" t="n">
        <v>60</v>
      </c>
      <c r="D1" s="0" t="n">
        <v>90</v>
      </c>
      <c r="E1" s="0" t="n">
        <v>120</v>
      </c>
      <c r="F1" s="0" t="n">
        <v>150</v>
      </c>
      <c r="G1" s="0" t="n">
        <v>180</v>
      </c>
      <c r="H1" s="0" t="n">
        <v>210</v>
      </c>
      <c r="I1" s="0" t="n">
        <v>240</v>
      </c>
      <c r="J1" s="0" t="n">
        <v>270</v>
      </c>
      <c r="K1" s="0" t="n">
        <v>300</v>
      </c>
      <c r="L1" s="0" t="n">
        <v>330</v>
      </c>
      <c r="M1" s="0" t="n">
        <v>365</v>
      </c>
      <c r="N1" s="0" t="n">
        <v>395</v>
      </c>
      <c r="O1" s="0" t="n">
        <v>425</v>
      </c>
      <c r="P1" s="0" t="n">
        <v>455</v>
      </c>
      <c r="Q1" s="0" t="n">
        <v>485</v>
      </c>
      <c r="R1" s="0" t="n">
        <v>515</v>
      </c>
      <c r="S1" s="0" t="n">
        <v>545</v>
      </c>
      <c r="T1" s="0" t="n">
        <v>575</v>
      </c>
      <c r="U1" s="0" t="n">
        <v>605</v>
      </c>
      <c r="V1" s="0" t="n">
        <v>635</v>
      </c>
      <c r="W1" s="0" t="n">
        <v>665</v>
      </c>
      <c r="X1" s="0" t="n">
        <v>695</v>
      </c>
      <c r="Y1" s="0" t="n">
        <v>731</v>
      </c>
      <c r="Z1" s="0" t="n">
        <v>761</v>
      </c>
      <c r="AA1" s="0" t="n">
        <v>0</v>
      </c>
    </row>
    <row r="2" customFormat="false" ht="12.75" hidden="false" customHeight="false" outlineLevel="0" collapsed="false">
      <c r="A2" s="45" t="n">
        <v>1</v>
      </c>
      <c r="B2" s="0" t="n">
        <v>1E-006</v>
      </c>
      <c r="C2" s="0" t="n">
        <v>1E-006</v>
      </c>
      <c r="D2" s="0" t="n">
        <v>1E-006</v>
      </c>
      <c r="E2" s="0" t="n">
        <v>1E-006</v>
      </c>
      <c r="F2" s="0" t="n">
        <v>1E-006</v>
      </c>
      <c r="G2" s="0" t="n">
        <v>1E-006</v>
      </c>
      <c r="H2" s="0" t="n">
        <v>1E-006</v>
      </c>
      <c r="I2" s="0" t="n">
        <v>1E-006</v>
      </c>
      <c r="J2" s="0" t="n">
        <v>1E-006</v>
      </c>
      <c r="K2" s="0" t="n">
        <v>1E-006</v>
      </c>
      <c r="L2" s="0" t="n">
        <v>1E-006</v>
      </c>
      <c r="M2" s="0" t="n">
        <v>1E-006</v>
      </c>
      <c r="N2" s="0" t="n">
        <v>1E-006</v>
      </c>
      <c r="O2" s="0" t="n">
        <v>1E-006</v>
      </c>
      <c r="P2" s="0" t="n">
        <v>1E-006</v>
      </c>
      <c r="Q2" s="0" t="n">
        <v>1E-006</v>
      </c>
      <c r="R2" s="0" t="n">
        <v>1E-006</v>
      </c>
      <c r="S2" s="0" t="n">
        <v>1E-006</v>
      </c>
      <c r="T2" s="0" t="n">
        <v>1E-006</v>
      </c>
      <c r="U2" s="0" t="n">
        <v>1E-006</v>
      </c>
      <c r="V2" s="0" t="n">
        <v>1E-006</v>
      </c>
      <c r="W2" s="0" t="n">
        <v>1E-006</v>
      </c>
      <c r="X2" s="0" t="n">
        <v>1E-006</v>
      </c>
      <c r="Y2" s="0" t="n">
        <v>1E-006</v>
      </c>
      <c r="Z2" s="0" t="n">
        <v>1E-006</v>
      </c>
      <c r="AA2" s="0" t="n">
        <v>5500</v>
      </c>
    </row>
    <row r="3" customFormat="false" ht="12.75" hidden="false" customHeight="false" outlineLevel="0" collapsed="false">
      <c r="A3" s="45" t="n">
        <v>40000</v>
      </c>
      <c r="B3" s="0" t="n">
        <v>1E-006</v>
      </c>
      <c r="C3" s="0" t="n">
        <v>1E-006</v>
      </c>
      <c r="D3" s="0" t="n">
        <v>1E-006</v>
      </c>
      <c r="E3" s="0" t="n">
        <v>1E-006</v>
      </c>
      <c r="F3" s="0" t="n">
        <v>1E-006</v>
      </c>
      <c r="G3" s="0" t="n">
        <v>1E-006</v>
      </c>
      <c r="H3" s="0" t="n">
        <v>1E-006</v>
      </c>
      <c r="I3" s="0" t="n">
        <v>1E-006</v>
      </c>
      <c r="J3" s="0" t="n">
        <v>1E-006</v>
      </c>
      <c r="K3" s="0" t="n">
        <v>1E-006</v>
      </c>
      <c r="L3" s="0" t="n">
        <v>1E-006</v>
      </c>
      <c r="M3" s="0" t="n">
        <v>1E-006</v>
      </c>
      <c r="N3" s="0" t="n">
        <v>1E-006</v>
      </c>
      <c r="O3" s="0" t="n">
        <v>1E-006</v>
      </c>
      <c r="P3" s="0" t="n">
        <v>1E-006</v>
      </c>
      <c r="Q3" s="0" t="n">
        <v>1E-006</v>
      </c>
      <c r="R3" s="0" t="n">
        <v>1E-006</v>
      </c>
      <c r="S3" s="0" t="n">
        <v>1E-006</v>
      </c>
      <c r="T3" s="0" t="n">
        <v>1E-006</v>
      </c>
      <c r="U3" s="0" t="n">
        <v>1E-006</v>
      </c>
      <c r="V3" s="0" t="n">
        <v>1E-006</v>
      </c>
      <c r="W3" s="0" t="n">
        <v>1E-006</v>
      </c>
      <c r="X3" s="0" t="n">
        <v>1E-006</v>
      </c>
      <c r="Y3" s="0" t="n">
        <v>1E-006</v>
      </c>
      <c r="Z3" s="0" t="n">
        <v>1E-006</v>
      </c>
      <c r="AA3" s="0" t="n">
        <v>5500</v>
      </c>
    </row>
    <row r="4" customFormat="false" ht="12.75" hidden="false" customHeight="false" outlineLevel="0" collapsed="false">
      <c r="A4" s="45" t="n">
        <v>100000</v>
      </c>
      <c r="B4" s="0" t="n">
        <v>1E-006</v>
      </c>
      <c r="C4" s="0" t="n">
        <v>1E-006</v>
      </c>
      <c r="D4" s="0" t="n">
        <v>1E-006</v>
      </c>
      <c r="E4" s="0" t="n">
        <v>1E-006</v>
      </c>
      <c r="F4" s="0" t="n">
        <v>1E-006</v>
      </c>
      <c r="G4" s="0" t="n">
        <v>1E-006</v>
      </c>
      <c r="H4" s="0" t="n">
        <v>1E-006</v>
      </c>
      <c r="I4" s="0" t="n">
        <v>1E-006</v>
      </c>
      <c r="J4" s="0" t="n">
        <v>1E-006</v>
      </c>
      <c r="K4" s="0" t="n">
        <v>1E-006</v>
      </c>
      <c r="L4" s="0" t="n">
        <v>1E-006</v>
      </c>
      <c r="M4" s="0" t="n">
        <v>1E-006</v>
      </c>
      <c r="N4" s="0" t="n">
        <v>1E-006</v>
      </c>
      <c r="O4" s="0" t="n">
        <v>1E-006</v>
      </c>
      <c r="P4" s="0" t="n">
        <v>1E-006</v>
      </c>
      <c r="Q4" s="0" t="n">
        <v>1E-006</v>
      </c>
      <c r="R4" s="0" t="n">
        <v>1E-006</v>
      </c>
      <c r="S4" s="0" t="n">
        <v>1E-006</v>
      </c>
      <c r="T4" s="0" t="n">
        <v>1E-006</v>
      </c>
      <c r="U4" s="0" t="n">
        <v>1E-006</v>
      </c>
      <c r="V4" s="0" t="n">
        <v>1E-006</v>
      </c>
      <c r="W4" s="0" t="n">
        <v>1E-006</v>
      </c>
      <c r="X4" s="0" t="n">
        <v>1E-006</v>
      </c>
      <c r="Y4" s="0" t="n">
        <v>1E-006</v>
      </c>
      <c r="Z4" s="0" t="n">
        <v>1E-006</v>
      </c>
      <c r="AA4" s="0" t="n">
        <v>7000</v>
      </c>
    </row>
    <row r="5" customFormat="false" ht="12.75" hidden="false" customHeight="false" outlineLevel="0" collapsed="false">
      <c r="A5" s="45" t="n">
        <v>300000</v>
      </c>
      <c r="B5" s="0" t="n">
        <v>0.7097</v>
      </c>
      <c r="C5" s="0" t="n">
        <v>0.3549</v>
      </c>
      <c r="D5" s="0" t="n">
        <v>0.2366</v>
      </c>
      <c r="E5" s="0" t="n">
        <v>0.1774</v>
      </c>
      <c r="F5" s="0" t="n">
        <v>0.1419</v>
      </c>
      <c r="G5" s="0" t="n">
        <v>0.1183</v>
      </c>
      <c r="H5" s="0" t="n">
        <v>0.0986</v>
      </c>
      <c r="I5" s="0" t="n">
        <v>0.0821</v>
      </c>
      <c r="J5" s="0" t="n">
        <v>0.0685</v>
      </c>
      <c r="K5" s="0" t="n">
        <v>0.0616</v>
      </c>
      <c r="L5" s="0" t="n">
        <v>0.0616</v>
      </c>
      <c r="M5" s="0" t="n">
        <v>0.0616</v>
      </c>
      <c r="N5" s="0" t="n">
        <v>0.0616</v>
      </c>
      <c r="O5" s="0" t="n">
        <v>0.0616</v>
      </c>
      <c r="P5" s="0" t="n">
        <v>0.0616</v>
      </c>
      <c r="Q5" s="0" t="n">
        <v>0.0616</v>
      </c>
      <c r="R5" s="0" t="n">
        <v>0.0616</v>
      </c>
      <c r="S5" s="0" t="n">
        <v>0.0616</v>
      </c>
      <c r="T5" s="0" t="n">
        <v>0.0616</v>
      </c>
      <c r="U5" s="0" t="n">
        <v>0.0616</v>
      </c>
      <c r="V5" s="0" t="n">
        <v>0.0616</v>
      </c>
      <c r="W5" s="0" t="n">
        <v>0.0616</v>
      </c>
      <c r="X5" s="0" t="n">
        <v>0.0616</v>
      </c>
      <c r="Y5" s="0" t="n">
        <v>0.0616</v>
      </c>
      <c r="Z5" s="0" t="n">
        <v>0.0616</v>
      </c>
      <c r="AA5" s="0" t="n">
        <v>7000</v>
      </c>
    </row>
    <row r="6" customFormat="false" ht="12.75" hidden="false" customHeight="false" outlineLevel="0" collapsed="false">
      <c r="A6" s="45" t="n">
        <v>400000</v>
      </c>
      <c r="B6" s="0" t="n">
        <v>0.6083</v>
      </c>
      <c r="C6" s="0" t="n">
        <v>0.3042</v>
      </c>
      <c r="D6" s="0" t="n">
        <v>0.2028</v>
      </c>
      <c r="E6" s="0" t="n">
        <v>0.1521</v>
      </c>
      <c r="F6" s="0" t="n">
        <v>0.1217</v>
      </c>
      <c r="G6" s="0" t="n">
        <v>0.1014</v>
      </c>
      <c r="H6" s="0" t="n">
        <v>0.0845</v>
      </c>
      <c r="I6" s="0" t="n">
        <v>0.0704</v>
      </c>
      <c r="J6" s="0" t="n">
        <v>0.0606</v>
      </c>
      <c r="K6" s="0" t="n">
        <v>0.0606</v>
      </c>
      <c r="L6" s="0" t="n">
        <v>0.0606</v>
      </c>
      <c r="M6" s="0" t="n">
        <v>0.0606</v>
      </c>
      <c r="N6" s="0" t="n">
        <v>0.0606</v>
      </c>
      <c r="O6" s="0" t="n">
        <v>0.0606</v>
      </c>
      <c r="P6" s="0" t="n">
        <v>0.0606</v>
      </c>
      <c r="Q6" s="0" t="n">
        <v>0.0606</v>
      </c>
      <c r="R6" s="0" t="n">
        <v>0.0606</v>
      </c>
      <c r="S6" s="0" t="n">
        <v>0.0606</v>
      </c>
      <c r="T6" s="0" t="n">
        <v>0.0606</v>
      </c>
      <c r="U6" s="0" t="n">
        <v>0.0606</v>
      </c>
      <c r="V6" s="0" t="n">
        <v>0.0606</v>
      </c>
      <c r="W6" s="0" t="n">
        <v>0.0606</v>
      </c>
      <c r="X6" s="0" t="n">
        <v>0.0606</v>
      </c>
      <c r="Y6" s="0" t="n">
        <v>0.0606</v>
      </c>
      <c r="Z6" s="0" t="n">
        <v>0.0606</v>
      </c>
      <c r="AA6" s="0" t="n">
        <v>7000</v>
      </c>
    </row>
    <row r="7" customFormat="false" ht="12.75" hidden="false" customHeight="false" outlineLevel="0" collapsed="false">
      <c r="A7" s="45" t="n">
        <v>500000</v>
      </c>
      <c r="B7" s="0" t="n">
        <v>0.5475</v>
      </c>
      <c r="C7" s="0" t="n">
        <v>0.2738</v>
      </c>
      <c r="D7" s="0" t="n">
        <v>0.1825</v>
      </c>
      <c r="E7" s="0" t="n">
        <v>0.1</v>
      </c>
      <c r="F7" s="0" t="n">
        <v>0.1</v>
      </c>
      <c r="G7" s="0" t="n">
        <v>0.0625</v>
      </c>
      <c r="H7" s="0" t="n">
        <v>0.0625</v>
      </c>
      <c r="I7" s="0" t="n">
        <v>0.0425</v>
      </c>
      <c r="J7" s="0" t="n">
        <v>0.0425</v>
      </c>
      <c r="K7" s="0" t="n">
        <v>0.0425</v>
      </c>
      <c r="L7" s="0" t="n">
        <v>0.0425</v>
      </c>
      <c r="M7" s="0" t="n">
        <v>0.0425</v>
      </c>
      <c r="N7" s="0" t="n">
        <v>0.0425</v>
      </c>
      <c r="O7" s="0" t="n">
        <v>0.0556</v>
      </c>
      <c r="P7" s="0" t="n">
        <v>0.0556</v>
      </c>
      <c r="Q7" s="0" t="n">
        <v>0.0556</v>
      </c>
      <c r="R7" s="0" t="n">
        <v>0.0556</v>
      </c>
      <c r="S7" s="0" t="n">
        <v>0.0556</v>
      </c>
      <c r="T7" s="0" t="n">
        <v>0.0556</v>
      </c>
      <c r="U7" s="0" t="n">
        <v>0.0556</v>
      </c>
      <c r="V7" s="0" t="n">
        <v>0.0556</v>
      </c>
      <c r="W7" s="0" t="n">
        <v>0.0556</v>
      </c>
      <c r="X7" s="0" t="n">
        <v>0.0556</v>
      </c>
      <c r="Y7" s="0" t="n">
        <v>0.0556</v>
      </c>
      <c r="Z7" s="0" t="n">
        <v>0.0556</v>
      </c>
      <c r="AA7" s="0" t="n">
        <v>7000</v>
      </c>
    </row>
    <row r="8" customFormat="false" ht="12.75" hidden="false" customHeight="false" outlineLevel="0" collapsed="false">
      <c r="A8" s="45" t="n">
        <v>1000000</v>
      </c>
      <c r="B8" s="0" t="n">
        <v>0.12</v>
      </c>
      <c r="C8" s="0" t="n">
        <v>0.1</v>
      </c>
      <c r="D8" s="0" t="n">
        <v>0.08</v>
      </c>
      <c r="E8" s="0" t="n">
        <v>0.05</v>
      </c>
      <c r="F8" s="0" t="n">
        <v>0.047</v>
      </c>
      <c r="G8" s="0" t="n">
        <v>0.047</v>
      </c>
      <c r="H8" s="0" t="n">
        <v>0.047</v>
      </c>
      <c r="I8" s="0" t="n">
        <v>0.047</v>
      </c>
      <c r="J8" s="0" t="n">
        <v>0.042</v>
      </c>
      <c r="K8" s="0" t="n">
        <v>0.042</v>
      </c>
      <c r="L8" s="0" t="n">
        <v>0.042</v>
      </c>
      <c r="M8" s="0" t="n">
        <v>0.042</v>
      </c>
      <c r="N8" s="0" t="n">
        <v>0.042</v>
      </c>
      <c r="O8" s="0" t="n">
        <v>0.042</v>
      </c>
      <c r="P8" s="0" t="n">
        <v>0.042</v>
      </c>
      <c r="Q8" s="0" t="n">
        <v>0.042</v>
      </c>
      <c r="R8" s="0" t="n">
        <v>0.042</v>
      </c>
      <c r="S8" s="0" t="n">
        <v>0.042</v>
      </c>
      <c r="T8" s="0" t="n">
        <v>0.042</v>
      </c>
      <c r="U8" s="0" t="n">
        <v>0.042</v>
      </c>
      <c r="V8" s="0" t="n">
        <v>0.042</v>
      </c>
      <c r="W8" s="0" t="n">
        <v>0.042</v>
      </c>
      <c r="X8" s="0" t="n">
        <v>0.042</v>
      </c>
      <c r="Y8" s="0" t="n">
        <v>0.042</v>
      </c>
      <c r="Z8" s="0" t="n">
        <v>0.042</v>
      </c>
      <c r="AA8" s="0" t="n">
        <v>7000</v>
      </c>
    </row>
    <row r="9" customFormat="false" ht="12.75" hidden="false" customHeight="false" outlineLevel="0" collapsed="false">
      <c r="A9" s="45" t="n">
        <v>3000000</v>
      </c>
      <c r="B9" s="0" t="n">
        <v>0.12</v>
      </c>
      <c r="C9" s="0" t="n">
        <v>0.1</v>
      </c>
      <c r="D9" s="0" t="n">
        <v>0.08</v>
      </c>
      <c r="E9" s="0" t="n">
        <v>0.05</v>
      </c>
      <c r="F9" s="0" t="n">
        <v>0.047</v>
      </c>
      <c r="G9" s="0" t="n">
        <v>0.047</v>
      </c>
      <c r="H9" s="0" t="n">
        <v>0.047</v>
      </c>
      <c r="I9" s="0" t="n">
        <v>0.047</v>
      </c>
      <c r="J9" s="0" t="n">
        <v>0.042</v>
      </c>
      <c r="K9" s="0" t="n">
        <v>0.042</v>
      </c>
      <c r="L9" s="0" t="n">
        <v>0.042</v>
      </c>
      <c r="M9" s="0" t="n">
        <v>0.042</v>
      </c>
      <c r="N9" s="0" t="n">
        <v>0.042</v>
      </c>
      <c r="O9" s="0" t="n">
        <v>0.042</v>
      </c>
      <c r="P9" s="0" t="n">
        <v>0.042</v>
      </c>
      <c r="Q9" s="0" t="n">
        <v>0.042</v>
      </c>
      <c r="R9" s="0" t="n">
        <v>0.042</v>
      </c>
      <c r="S9" s="0" t="n">
        <v>0.042</v>
      </c>
      <c r="T9" s="0" t="n">
        <v>0.042</v>
      </c>
      <c r="U9" s="0" t="n">
        <v>0.042</v>
      </c>
      <c r="V9" s="0" t="n">
        <v>0.042</v>
      </c>
      <c r="W9" s="0" t="n">
        <v>0.042</v>
      </c>
      <c r="X9" s="0" t="n">
        <v>0.042</v>
      </c>
      <c r="Y9" s="0" t="n">
        <v>0.042</v>
      </c>
      <c r="Z9" s="0" t="n">
        <v>0.042</v>
      </c>
      <c r="AA9" s="0" t="n">
        <v>7000</v>
      </c>
    </row>
    <row r="10" customFormat="false" ht="12.75" hidden="false" customHeight="false" outlineLevel="0" collapsed="false">
      <c r="A10" s="45" t="n">
        <v>6000000</v>
      </c>
      <c r="B10" s="0" t="n">
        <v>0.12</v>
      </c>
      <c r="C10" s="0" t="n">
        <v>0.1</v>
      </c>
      <c r="D10" s="0" t="n">
        <v>0.08</v>
      </c>
      <c r="E10" s="0" t="n">
        <v>0.05</v>
      </c>
      <c r="F10" s="0" t="n">
        <v>0.047</v>
      </c>
      <c r="G10" s="0" t="n">
        <v>0.047</v>
      </c>
      <c r="H10" s="0" t="n">
        <v>0.047</v>
      </c>
      <c r="I10" s="0" t="n">
        <v>0.047</v>
      </c>
      <c r="J10" s="0" t="n">
        <v>0.042</v>
      </c>
      <c r="K10" s="0" t="n">
        <v>0.042</v>
      </c>
      <c r="L10" s="0" t="n">
        <v>0.042</v>
      </c>
      <c r="M10" s="0" t="n">
        <v>0.042</v>
      </c>
      <c r="N10" s="0" t="n">
        <v>0.042</v>
      </c>
      <c r="O10" s="0" t="n">
        <v>0.042</v>
      </c>
      <c r="P10" s="0" t="n">
        <v>0.042</v>
      </c>
      <c r="Q10" s="0" t="n">
        <v>0.042</v>
      </c>
      <c r="R10" s="0" t="n">
        <v>0.042</v>
      </c>
      <c r="S10" s="0" t="n">
        <v>0.042</v>
      </c>
      <c r="T10" s="0" t="n">
        <v>0.042</v>
      </c>
      <c r="U10" s="0" t="n">
        <v>0.042</v>
      </c>
      <c r="V10" s="0" t="n">
        <v>0.042</v>
      </c>
      <c r="W10" s="0" t="n">
        <v>0.042</v>
      </c>
      <c r="X10" s="0" t="n">
        <v>0.042</v>
      </c>
      <c r="Y10" s="0" t="n">
        <v>0.042</v>
      </c>
      <c r="Z10" s="0" t="n">
        <v>0.042</v>
      </c>
      <c r="AA10" s="0" t="n">
        <v>7000</v>
      </c>
    </row>
    <row r="11" customFormat="false" ht="12.75" hidden="false" customHeight="false" outlineLevel="0" collapsed="false">
      <c r="A11" s="45" t="n">
        <v>7500000</v>
      </c>
      <c r="B11" s="0" t="n">
        <v>0.12</v>
      </c>
      <c r="C11" s="0" t="n">
        <v>0.1</v>
      </c>
      <c r="D11" s="0" t="n">
        <v>0.08</v>
      </c>
      <c r="E11" s="0" t="n">
        <v>0.05</v>
      </c>
      <c r="F11" s="0" t="n">
        <v>0.047</v>
      </c>
      <c r="G11" s="0" t="n">
        <v>0.047</v>
      </c>
      <c r="H11" s="0" t="n">
        <v>0.047</v>
      </c>
      <c r="I11" s="0" t="n">
        <v>0.047</v>
      </c>
      <c r="J11" s="0" t="n">
        <v>0.042</v>
      </c>
      <c r="K11" s="0" t="n">
        <v>0.042</v>
      </c>
      <c r="L11" s="0" t="n">
        <v>0.042</v>
      </c>
      <c r="M11" s="0" t="n">
        <v>0.042</v>
      </c>
      <c r="N11" s="0" t="n">
        <v>0.042</v>
      </c>
      <c r="O11" s="0" t="n">
        <v>0.042</v>
      </c>
      <c r="P11" s="0" t="n">
        <v>0.042</v>
      </c>
      <c r="Q11" s="0" t="n">
        <v>0.042</v>
      </c>
      <c r="R11" s="0" t="n">
        <v>0.042</v>
      </c>
      <c r="S11" s="0" t="n">
        <v>0.042</v>
      </c>
      <c r="T11" s="0" t="n">
        <v>0.042</v>
      </c>
      <c r="U11" s="0" t="n">
        <v>0.042</v>
      </c>
      <c r="V11" s="0" t="n">
        <v>0.042</v>
      </c>
      <c r="W11" s="0" t="n">
        <v>0.042</v>
      </c>
      <c r="X11" s="0" t="n">
        <v>0.042</v>
      </c>
      <c r="Y11" s="0" t="n">
        <v>0.042</v>
      </c>
      <c r="Z11" s="0" t="n">
        <v>0.042</v>
      </c>
      <c r="AA11" s="0" t="n">
        <v>7000</v>
      </c>
    </row>
    <row r="12" customFormat="false" ht="12.8" hidden="false" customHeight="false" outlineLevel="0" collapsed="false">
      <c r="A12" s="45"/>
    </row>
    <row r="13" customFormat="false" ht="12.8" hidden="false" customHeight="false" outlineLevel="0" collapsed="false">
      <c r="A13" s="45" t="n">
        <v>1</v>
      </c>
      <c r="B13" s="0" t="n">
        <v>5500</v>
      </c>
      <c r="C13" s="0" t="n">
        <v>5500</v>
      </c>
      <c r="D13" s="0" t="n">
        <v>5500</v>
      </c>
      <c r="E13" s="0" t="n">
        <v>5500</v>
      </c>
      <c r="F13" s="0" t="n">
        <v>5500</v>
      </c>
      <c r="G13" s="0" t="n">
        <v>5500</v>
      </c>
      <c r="H13" s="0" t="n">
        <v>5500</v>
      </c>
      <c r="I13" s="0" t="n">
        <v>5500</v>
      </c>
      <c r="J13" s="0" t="n">
        <v>5500</v>
      </c>
      <c r="K13" s="0" t="n">
        <v>5500</v>
      </c>
      <c r="L13" s="0" t="n">
        <v>5500</v>
      </c>
      <c r="M13" s="0" t="n">
        <v>5500</v>
      </c>
      <c r="N13" s="0" t="n">
        <v>5500</v>
      </c>
      <c r="O13" s="0" t="n">
        <v>5500</v>
      </c>
      <c r="P13" s="0" t="n">
        <v>15000</v>
      </c>
      <c r="Q13" s="0" t="n">
        <v>15000</v>
      </c>
      <c r="R13" s="0" t="n">
        <v>15000</v>
      </c>
      <c r="S13" s="0" t="n">
        <v>15000</v>
      </c>
      <c r="T13" s="0" t="n">
        <v>15000</v>
      </c>
      <c r="U13" s="0" t="n">
        <v>15000</v>
      </c>
      <c r="V13" s="0" t="n">
        <v>15000</v>
      </c>
      <c r="W13" s="0" t="n">
        <v>15000</v>
      </c>
      <c r="X13" s="0" t="n">
        <v>15000</v>
      </c>
      <c r="Y13" s="0" t="n">
        <v>15000</v>
      </c>
      <c r="Z13" s="0" t="n">
        <v>15000</v>
      </c>
    </row>
    <row r="14" customFormat="false" ht="12.8" hidden="false" customHeight="false" outlineLevel="0" collapsed="false">
      <c r="A14" s="45" t="n">
        <v>40000</v>
      </c>
      <c r="B14" s="0" t="n">
        <v>5500</v>
      </c>
      <c r="C14" s="0" t="n">
        <v>5500</v>
      </c>
      <c r="D14" s="0" t="n">
        <v>5500</v>
      </c>
      <c r="E14" s="0" t="n">
        <v>5500</v>
      </c>
      <c r="F14" s="0" t="n">
        <v>5500</v>
      </c>
      <c r="G14" s="0" t="n">
        <v>5500</v>
      </c>
      <c r="H14" s="0" t="n">
        <v>5500</v>
      </c>
      <c r="I14" s="0" t="n">
        <v>5500</v>
      </c>
      <c r="J14" s="0" t="n">
        <v>5500</v>
      </c>
      <c r="K14" s="0" t="n">
        <v>5500</v>
      </c>
      <c r="L14" s="0" t="n">
        <v>5500</v>
      </c>
      <c r="M14" s="0" t="n">
        <v>5500</v>
      </c>
      <c r="N14" s="0" t="n">
        <v>5500</v>
      </c>
      <c r="O14" s="0" t="n">
        <v>5500</v>
      </c>
      <c r="P14" s="0" t="n">
        <v>15000</v>
      </c>
      <c r="Q14" s="0" t="n">
        <v>15000</v>
      </c>
      <c r="R14" s="0" t="n">
        <v>15000</v>
      </c>
      <c r="S14" s="0" t="n">
        <v>15000</v>
      </c>
      <c r="T14" s="0" t="n">
        <v>15000</v>
      </c>
      <c r="U14" s="0" t="n">
        <v>15000</v>
      </c>
      <c r="V14" s="0" t="n">
        <v>15000</v>
      </c>
      <c r="W14" s="0" t="n">
        <v>15000</v>
      </c>
      <c r="X14" s="0" t="n">
        <v>15000</v>
      </c>
      <c r="Y14" s="0" t="n">
        <v>15000</v>
      </c>
      <c r="Z14" s="0" t="n">
        <v>15000</v>
      </c>
    </row>
    <row r="15" customFormat="false" ht="12.8" hidden="false" customHeight="false" outlineLevel="0" collapsed="false">
      <c r="A15" s="45" t="n">
        <v>100000</v>
      </c>
      <c r="B15" s="0" t="n">
        <v>7000</v>
      </c>
      <c r="C15" s="0" t="n">
        <v>7000</v>
      </c>
      <c r="D15" s="0" t="n">
        <v>7000</v>
      </c>
      <c r="E15" s="0" t="n">
        <v>7000</v>
      </c>
      <c r="F15" s="0" t="n">
        <v>7000</v>
      </c>
      <c r="G15" s="0" t="n">
        <v>7000</v>
      </c>
      <c r="H15" s="0" t="n">
        <v>7000</v>
      </c>
      <c r="I15" s="0" t="n">
        <v>7000</v>
      </c>
      <c r="J15" s="0" t="n">
        <v>7000</v>
      </c>
      <c r="K15" s="0" t="n">
        <v>7000</v>
      </c>
      <c r="L15" s="0" t="n">
        <v>7000</v>
      </c>
      <c r="M15" s="0" t="n">
        <v>7000</v>
      </c>
      <c r="N15" s="0" t="n">
        <v>7000</v>
      </c>
      <c r="O15" s="0" t="n">
        <v>7000</v>
      </c>
      <c r="P15" s="0" t="n">
        <v>15000</v>
      </c>
      <c r="Q15" s="0" t="n">
        <v>15000</v>
      </c>
      <c r="R15" s="0" t="n">
        <v>15000</v>
      </c>
      <c r="S15" s="0" t="n">
        <v>15000</v>
      </c>
      <c r="T15" s="0" t="n">
        <v>15000</v>
      </c>
      <c r="U15" s="0" t="n">
        <v>15000</v>
      </c>
      <c r="V15" s="0" t="n">
        <v>15000</v>
      </c>
      <c r="W15" s="0" t="n">
        <v>15000</v>
      </c>
      <c r="X15" s="0" t="n">
        <v>15000</v>
      </c>
      <c r="Y15" s="0" t="n">
        <v>15000</v>
      </c>
      <c r="Z15" s="0" t="n">
        <v>15000</v>
      </c>
    </row>
    <row r="16" customFormat="false" ht="12.8" hidden="false" customHeight="false" outlineLevel="0" collapsed="false">
      <c r="A16" s="45" t="n">
        <v>300000</v>
      </c>
      <c r="B16" s="0" t="n">
        <v>7000</v>
      </c>
      <c r="C16" s="0" t="n">
        <v>7000</v>
      </c>
      <c r="D16" s="0" t="n">
        <v>7000</v>
      </c>
      <c r="E16" s="0" t="n">
        <v>7000</v>
      </c>
      <c r="F16" s="0" t="n">
        <v>7000</v>
      </c>
      <c r="G16" s="0" t="n">
        <v>7000</v>
      </c>
      <c r="H16" s="0" t="n">
        <v>7000</v>
      </c>
      <c r="I16" s="0" t="n">
        <v>7000</v>
      </c>
      <c r="J16" s="0" t="n">
        <v>7000</v>
      </c>
      <c r="K16" s="0" t="n">
        <v>7000</v>
      </c>
      <c r="L16" s="0" t="n">
        <v>7000</v>
      </c>
      <c r="M16" s="0" t="n">
        <v>7000</v>
      </c>
      <c r="N16" s="0" t="n">
        <v>7000</v>
      </c>
      <c r="O16" s="0" t="n">
        <v>7000</v>
      </c>
      <c r="P16" s="0" t="n">
        <v>15000</v>
      </c>
      <c r="Q16" s="0" t="n">
        <v>15000</v>
      </c>
      <c r="R16" s="0" t="n">
        <v>15000</v>
      </c>
      <c r="S16" s="0" t="n">
        <v>15000</v>
      </c>
      <c r="T16" s="0" t="n">
        <v>15000</v>
      </c>
      <c r="U16" s="0" t="n">
        <v>15000</v>
      </c>
      <c r="V16" s="0" t="n">
        <v>15000</v>
      </c>
      <c r="W16" s="0" t="n">
        <v>15000</v>
      </c>
      <c r="X16" s="0" t="n">
        <v>15000</v>
      </c>
      <c r="Y16" s="0" t="n">
        <v>15000</v>
      </c>
      <c r="Z16" s="0" t="n">
        <v>15000</v>
      </c>
    </row>
    <row r="17" customFormat="false" ht="12.8" hidden="false" customHeight="false" outlineLevel="0" collapsed="false">
      <c r="A17" s="45" t="n">
        <v>400000</v>
      </c>
      <c r="B17" s="0" t="n">
        <v>7000</v>
      </c>
      <c r="C17" s="0" t="n">
        <v>7000</v>
      </c>
      <c r="D17" s="0" t="n">
        <v>7000</v>
      </c>
      <c r="E17" s="0" t="n">
        <v>7000</v>
      </c>
      <c r="F17" s="0" t="n">
        <v>7000</v>
      </c>
      <c r="G17" s="0" t="n">
        <v>7000</v>
      </c>
      <c r="H17" s="0" t="n">
        <v>7000</v>
      </c>
      <c r="I17" s="0" t="n">
        <v>7000</v>
      </c>
      <c r="J17" s="0" t="n">
        <v>7000</v>
      </c>
      <c r="K17" s="0" t="n">
        <v>7000</v>
      </c>
      <c r="L17" s="0" t="n">
        <v>7000</v>
      </c>
      <c r="M17" s="0" t="n">
        <v>7000</v>
      </c>
      <c r="N17" s="0" t="n">
        <v>7000</v>
      </c>
      <c r="O17" s="0" t="n">
        <v>7000</v>
      </c>
      <c r="P17" s="0" t="n">
        <v>15000</v>
      </c>
      <c r="Q17" s="0" t="n">
        <v>15000</v>
      </c>
      <c r="R17" s="0" t="n">
        <v>15000</v>
      </c>
      <c r="S17" s="0" t="n">
        <v>15000</v>
      </c>
      <c r="T17" s="0" t="n">
        <v>15000</v>
      </c>
      <c r="U17" s="0" t="n">
        <v>15000</v>
      </c>
      <c r="V17" s="0" t="n">
        <v>15000</v>
      </c>
      <c r="W17" s="0" t="n">
        <v>15000</v>
      </c>
      <c r="X17" s="0" t="n">
        <v>15000</v>
      </c>
      <c r="Y17" s="0" t="n">
        <v>15000</v>
      </c>
      <c r="Z17" s="0" t="n">
        <v>15000</v>
      </c>
    </row>
    <row r="18" customFormat="false" ht="12.8" hidden="false" customHeight="false" outlineLevel="0" collapsed="false">
      <c r="A18" s="45" t="n">
        <v>500000</v>
      </c>
      <c r="B18" s="0" t="n">
        <v>7000</v>
      </c>
      <c r="C18" s="0" t="n">
        <v>7000</v>
      </c>
      <c r="D18" s="0" t="n">
        <v>7000</v>
      </c>
      <c r="E18" s="0" t="n">
        <v>7000</v>
      </c>
      <c r="F18" s="0" t="n">
        <v>7000</v>
      </c>
      <c r="G18" s="0" t="n">
        <v>7000</v>
      </c>
      <c r="H18" s="0" t="n">
        <v>7000</v>
      </c>
      <c r="I18" s="0" t="n">
        <v>7000</v>
      </c>
      <c r="J18" s="0" t="n">
        <v>7000</v>
      </c>
      <c r="K18" s="0" t="n">
        <v>7000</v>
      </c>
      <c r="L18" s="0" t="n">
        <v>7000</v>
      </c>
      <c r="M18" s="0" t="n">
        <v>7000</v>
      </c>
      <c r="N18" s="0" t="n">
        <v>7000</v>
      </c>
      <c r="O18" s="0" t="n">
        <v>7000</v>
      </c>
      <c r="P18" s="0" t="n">
        <v>15000</v>
      </c>
      <c r="Q18" s="0" t="n">
        <v>15000</v>
      </c>
      <c r="R18" s="0" t="n">
        <v>15000</v>
      </c>
      <c r="S18" s="0" t="n">
        <v>15000</v>
      </c>
      <c r="T18" s="0" t="n">
        <v>15000</v>
      </c>
      <c r="U18" s="0" t="n">
        <v>15000</v>
      </c>
      <c r="V18" s="0" t="n">
        <v>15000</v>
      </c>
      <c r="W18" s="0" t="n">
        <v>15000</v>
      </c>
      <c r="X18" s="0" t="n">
        <v>15000</v>
      </c>
      <c r="Y18" s="0" t="n">
        <v>15000</v>
      </c>
      <c r="Z18" s="0" t="n">
        <v>15000</v>
      </c>
    </row>
    <row r="19" customFormat="false" ht="12.8" hidden="false" customHeight="false" outlineLevel="0" collapsed="false">
      <c r="A19" s="45" t="n">
        <v>1000000</v>
      </c>
      <c r="B19" s="0" t="n">
        <v>7000</v>
      </c>
      <c r="C19" s="0" t="n">
        <v>7000</v>
      </c>
      <c r="D19" s="0" t="n">
        <v>7000</v>
      </c>
      <c r="E19" s="0" t="n">
        <v>7000</v>
      </c>
      <c r="F19" s="0" t="n">
        <v>7000</v>
      </c>
      <c r="G19" s="0" t="n">
        <v>7000</v>
      </c>
      <c r="H19" s="0" t="n">
        <v>7000</v>
      </c>
      <c r="I19" s="0" t="n">
        <v>7000</v>
      </c>
      <c r="J19" s="0" t="n">
        <v>7000</v>
      </c>
      <c r="K19" s="0" t="n">
        <v>7000</v>
      </c>
      <c r="L19" s="0" t="n">
        <v>7000</v>
      </c>
      <c r="M19" s="0" t="n">
        <v>7000</v>
      </c>
      <c r="N19" s="0" t="n">
        <v>7000</v>
      </c>
      <c r="O19" s="0" t="n">
        <v>7000</v>
      </c>
      <c r="P19" s="0" t="n">
        <v>15000</v>
      </c>
      <c r="Q19" s="0" t="n">
        <v>15000</v>
      </c>
      <c r="R19" s="0" t="n">
        <v>15000</v>
      </c>
      <c r="S19" s="0" t="n">
        <v>15000</v>
      </c>
      <c r="T19" s="0" t="n">
        <v>15000</v>
      </c>
      <c r="U19" s="0" t="n">
        <v>15000</v>
      </c>
      <c r="V19" s="0" t="n">
        <v>15000</v>
      </c>
      <c r="W19" s="0" t="n">
        <v>15000</v>
      </c>
      <c r="X19" s="0" t="n">
        <v>15000</v>
      </c>
      <c r="Y19" s="0" t="n">
        <v>15000</v>
      </c>
      <c r="Z19" s="0" t="n">
        <v>15000</v>
      </c>
    </row>
    <row r="20" customFormat="false" ht="12.8" hidden="false" customHeight="false" outlineLevel="0" collapsed="false">
      <c r="A20" s="45" t="n">
        <v>3000000</v>
      </c>
      <c r="B20" s="0" t="n">
        <v>7000</v>
      </c>
      <c r="C20" s="0" t="n">
        <v>7000</v>
      </c>
      <c r="D20" s="0" t="n">
        <v>7000</v>
      </c>
      <c r="E20" s="0" t="n">
        <v>7000</v>
      </c>
      <c r="F20" s="0" t="n">
        <v>7000</v>
      </c>
      <c r="G20" s="0" t="n">
        <v>7000</v>
      </c>
      <c r="H20" s="0" t="n">
        <v>7000</v>
      </c>
      <c r="I20" s="0" t="n">
        <v>7000</v>
      </c>
      <c r="J20" s="0" t="n">
        <v>7000</v>
      </c>
      <c r="K20" s="0" t="n">
        <v>7000</v>
      </c>
      <c r="L20" s="0" t="n">
        <v>7000</v>
      </c>
      <c r="M20" s="0" t="n">
        <v>7000</v>
      </c>
      <c r="N20" s="0" t="n">
        <v>7000</v>
      </c>
      <c r="O20" s="0" t="n">
        <v>7000</v>
      </c>
      <c r="P20" s="0" t="n">
        <v>15000</v>
      </c>
      <c r="Q20" s="0" t="n">
        <v>15000</v>
      </c>
      <c r="R20" s="0" t="n">
        <v>15000</v>
      </c>
      <c r="S20" s="0" t="n">
        <v>15000</v>
      </c>
      <c r="T20" s="0" t="n">
        <v>15000</v>
      </c>
      <c r="U20" s="0" t="n">
        <v>15000</v>
      </c>
      <c r="V20" s="0" t="n">
        <v>15000</v>
      </c>
      <c r="W20" s="0" t="n">
        <v>15000</v>
      </c>
      <c r="X20" s="0" t="n">
        <v>15000</v>
      </c>
      <c r="Y20" s="0" t="n">
        <v>15000</v>
      </c>
      <c r="Z20" s="0" t="n">
        <v>15000</v>
      </c>
    </row>
    <row r="21" customFormat="false" ht="12.8" hidden="false" customHeight="false" outlineLevel="0" collapsed="false">
      <c r="A21" s="45" t="n">
        <v>6000000</v>
      </c>
      <c r="B21" s="0" t="n">
        <v>7000</v>
      </c>
      <c r="C21" s="0" t="n">
        <v>7000</v>
      </c>
      <c r="D21" s="0" t="n">
        <v>7000</v>
      </c>
      <c r="E21" s="0" t="n">
        <v>7000</v>
      </c>
      <c r="F21" s="0" t="n">
        <v>7000</v>
      </c>
      <c r="G21" s="0" t="n">
        <v>7000</v>
      </c>
      <c r="H21" s="0" t="n">
        <v>7000</v>
      </c>
      <c r="I21" s="0" t="n">
        <v>7000</v>
      </c>
      <c r="J21" s="0" t="n">
        <v>7000</v>
      </c>
      <c r="K21" s="0" t="n">
        <v>7000</v>
      </c>
      <c r="L21" s="0" t="n">
        <v>7000</v>
      </c>
      <c r="M21" s="0" t="n">
        <v>7000</v>
      </c>
      <c r="N21" s="0" t="n">
        <v>7000</v>
      </c>
      <c r="O21" s="0" t="n">
        <v>7000</v>
      </c>
      <c r="P21" s="0" t="n">
        <v>15000</v>
      </c>
      <c r="Q21" s="0" t="n">
        <v>15000</v>
      </c>
      <c r="R21" s="0" t="n">
        <v>15000</v>
      </c>
      <c r="S21" s="0" t="n">
        <v>15000</v>
      </c>
      <c r="T21" s="0" t="n">
        <v>15000</v>
      </c>
      <c r="U21" s="0" t="n">
        <v>15000</v>
      </c>
      <c r="V21" s="0" t="n">
        <v>15000</v>
      </c>
      <c r="W21" s="0" t="n">
        <v>15000</v>
      </c>
      <c r="X21" s="0" t="n">
        <v>15000</v>
      </c>
      <c r="Y21" s="0" t="n">
        <v>15000</v>
      </c>
      <c r="Z21" s="0" t="n">
        <v>15000</v>
      </c>
    </row>
    <row r="22" customFormat="false" ht="12.8" hidden="false" customHeight="false" outlineLevel="0" collapsed="false">
      <c r="A22" s="45" t="n">
        <v>7500000</v>
      </c>
      <c r="B22" s="0" t="n">
        <v>7000</v>
      </c>
      <c r="C22" s="0" t="n">
        <v>7000</v>
      </c>
      <c r="D22" s="0" t="n">
        <v>7000</v>
      </c>
      <c r="E22" s="0" t="n">
        <v>7000</v>
      </c>
      <c r="F22" s="0" t="n">
        <v>7000</v>
      </c>
      <c r="G22" s="0" t="n">
        <v>7000</v>
      </c>
      <c r="H22" s="0" t="n">
        <v>7000</v>
      </c>
      <c r="I22" s="0" t="n">
        <v>7000</v>
      </c>
      <c r="J22" s="0" t="n">
        <v>7000</v>
      </c>
      <c r="K22" s="0" t="n">
        <v>7000</v>
      </c>
      <c r="L22" s="0" t="n">
        <v>7000</v>
      </c>
      <c r="M22" s="0" t="n">
        <v>7000</v>
      </c>
      <c r="N22" s="0" t="n">
        <v>7000</v>
      </c>
      <c r="O22" s="0" t="n">
        <v>7000</v>
      </c>
      <c r="P22" s="0" t="n">
        <v>15000</v>
      </c>
      <c r="Q22" s="0" t="n">
        <v>15000</v>
      </c>
      <c r="R22" s="0" t="n">
        <v>15000</v>
      </c>
      <c r="S22" s="0" t="n">
        <v>15000</v>
      </c>
      <c r="T22" s="0" t="n">
        <v>15000</v>
      </c>
      <c r="U22" s="0" t="n">
        <v>15000</v>
      </c>
      <c r="V22" s="0" t="n">
        <v>15000</v>
      </c>
      <c r="W22" s="0" t="n">
        <v>15000</v>
      </c>
      <c r="X22" s="0" t="n">
        <v>15000</v>
      </c>
      <c r="Y22" s="0" t="n">
        <v>15000</v>
      </c>
      <c r="Z22" s="0" t="n">
        <v>15000</v>
      </c>
    </row>
    <row r="24" customFormat="false" ht="12.75" hidden="false" customHeight="false" outlineLevel="0" collapsed="false">
      <c r="A24" s="0" t="n">
        <v>5500</v>
      </c>
      <c r="B24" s="0" t="n">
        <v>5500</v>
      </c>
      <c r="C24" s="0" t="n">
        <v>5500</v>
      </c>
      <c r="D24" s="0" t="n">
        <v>5500</v>
      </c>
      <c r="E24" s="0" t="n">
        <v>5500</v>
      </c>
      <c r="F24" s="0" t="n">
        <v>5500</v>
      </c>
      <c r="G24" s="0" t="n">
        <v>5500</v>
      </c>
      <c r="H24" s="0" t="n">
        <v>5500</v>
      </c>
      <c r="I24" s="0" t="n">
        <v>5500</v>
      </c>
      <c r="J24" s="0" t="n">
        <v>5500</v>
      </c>
      <c r="K24" s="0" t="n">
        <v>5500</v>
      </c>
      <c r="L24" s="0" t="n">
        <v>5500</v>
      </c>
      <c r="M24" s="0" t="n">
        <v>5500</v>
      </c>
      <c r="N24" s="0" t="n">
        <v>5500</v>
      </c>
      <c r="O24" s="0" t="n">
        <v>5500</v>
      </c>
      <c r="P24" s="0" t="n">
        <v>15000</v>
      </c>
      <c r="Q24" s="0" t="n">
        <v>15000</v>
      </c>
      <c r="R24" s="0" t="n">
        <v>15000</v>
      </c>
      <c r="S24" s="0" t="n">
        <v>15000</v>
      </c>
      <c r="T24" s="0" t="n">
        <v>15000</v>
      </c>
      <c r="U24" s="0" t="n">
        <v>15000</v>
      </c>
      <c r="V24" s="0" t="n">
        <v>15000</v>
      </c>
      <c r="W24" s="0" t="n">
        <v>15000</v>
      </c>
      <c r="X24" s="0" t="n">
        <v>15000</v>
      </c>
      <c r="Y24" s="0" t="n">
        <v>15000</v>
      </c>
      <c r="Z24" s="0" t="n">
        <v>15000</v>
      </c>
    </row>
    <row r="26" customFormat="false" ht="16.5" hidden="false" customHeight="false" outlineLevel="0" collapsed="false">
      <c r="A26" s="47" t="s">
        <v>13</v>
      </c>
      <c r="B26" s="0" t="n">
        <f aca="false">INDEX(A1:Z11,B43,B29)</f>
        <v>1E-006</v>
      </c>
      <c r="C26" s="0" t="n">
        <f aca="false">IF(B26&lt;0,B26*-1,B26*B31*B27/365)</f>
        <v>2.73972602739726E-009</v>
      </c>
      <c r="D26" s="49" t="n">
        <f aca="false">IF(C26&lt;INDEX(A24:Z24,1,B29),INDEX(A24:Z24,1,B29),C26)</f>
        <v>5500</v>
      </c>
      <c r="E26" s="49" t="n">
        <f aca="false">IF(D26&lt;INDEX(AA:AA,B43,1),INDEX(AA:AA,B43,1),D26)</f>
        <v>5500</v>
      </c>
      <c r="F26" s="51" t="n">
        <f aca="false">IFERROR(IF(Калькулятор!F17="Нет",E26,E26*0),0)</f>
        <v>5500</v>
      </c>
    </row>
    <row r="27" customFormat="false" ht="12.75" hidden="false" customHeight="false" outlineLevel="0" collapsed="false">
      <c r="A27" s="50" t="s">
        <v>20</v>
      </c>
      <c r="B27" s="51" t="n">
        <f aca="false">Калькулятор!$F$12</f>
        <v>1</v>
      </c>
      <c r="E27" s="49"/>
    </row>
    <row r="28" customFormat="false" ht="12.75" hidden="false" customHeight="false" outlineLevel="0" collapsed="false">
      <c r="A28" s="51" t="s">
        <v>15</v>
      </c>
      <c r="B28" s="51" t="n">
        <f aca="false">IF(AND($B$27&gt;=0,$B$27&lt;=B1),1,0)</f>
        <v>1</v>
      </c>
      <c r="C28" s="51" t="n">
        <f aca="false">IF(AND($B$27&gt;B1,$B$27&lt;=C1),1,0)</f>
        <v>0</v>
      </c>
      <c r="D28" s="51" t="n">
        <f aca="false">IF(AND($B$27&gt;C1,$B$27&lt;=D1),1,0)</f>
        <v>0</v>
      </c>
      <c r="E28" s="51" t="n">
        <f aca="false">IF(AND($B$27&gt;D1,$B$27&lt;=E1),1,0)</f>
        <v>0</v>
      </c>
      <c r="F28" s="51" t="n">
        <f aca="false">IF(AND($B$27&gt;E1,$B$27&lt;=F1),1,0)</f>
        <v>0</v>
      </c>
      <c r="G28" s="51" t="n">
        <f aca="false">IF(AND($B$27&gt;F1,$B$27&lt;=G1),1,0)</f>
        <v>0</v>
      </c>
      <c r="H28" s="51" t="n">
        <f aca="false">IF(AND($B$27&gt;G1,$B$27&lt;=H1),1,0)</f>
        <v>0</v>
      </c>
      <c r="I28" s="51" t="n">
        <f aca="false">IF(AND($B$27&gt;H1,$B$27&lt;=I1),1,0)</f>
        <v>0</v>
      </c>
      <c r="J28" s="51" t="n">
        <f aca="false">IF(AND($B$27&gt;I1,$B$27&lt;=J1),1,0)</f>
        <v>0</v>
      </c>
      <c r="K28" s="51" t="n">
        <f aca="false">IF(AND($B$27&gt;J1,$B$27&lt;=K1),1,0)</f>
        <v>0</v>
      </c>
      <c r="L28" s="51" t="n">
        <f aca="false">IF(AND($B$27&gt;K1,$B$27&lt;=L1),1,0)</f>
        <v>0</v>
      </c>
      <c r="M28" s="51" t="n">
        <f aca="false">IF(AND($B$27&gt;L1,$B$27&lt;=M1),1,0)</f>
        <v>0</v>
      </c>
      <c r="N28" s="51" t="n">
        <f aca="false">IF(AND($B$27&gt;M1,$B$27&lt;=N1),1,0)</f>
        <v>0</v>
      </c>
      <c r="O28" s="51" t="n">
        <f aca="false">IF(AND($B$27&gt;N1,$B$27&lt;=O1),1,0)</f>
        <v>0</v>
      </c>
      <c r="P28" s="51" t="n">
        <f aca="false">IF(AND($B$27&gt;O1,$B$27&lt;=P1),1,0)</f>
        <v>0</v>
      </c>
      <c r="Q28" s="51" t="n">
        <f aca="false">IF(AND($B$27&gt;P1,$B$27&lt;=Q1),1,0)</f>
        <v>0</v>
      </c>
      <c r="R28" s="51" t="n">
        <f aca="false">IF(AND($B$27&gt;Q1,$B$27&lt;=R1),1,0)</f>
        <v>0</v>
      </c>
      <c r="S28" s="51" t="n">
        <f aca="false">IF(AND($B$27&gt;R1,$B$27&lt;=S1),1,0)</f>
        <v>0</v>
      </c>
      <c r="T28" s="51" t="n">
        <f aca="false">IF(AND($B$27&gt;S1,$B$27&lt;=T1),1,0)</f>
        <v>0</v>
      </c>
      <c r="U28" s="51" t="n">
        <f aca="false">IF(AND($B$27&gt;T1,$B$27&lt;=U1),1,0)</f>
        <v>0</v>
      </c>
      <c r="V28" s="51" t="n">
        <f aca="false">IF(AND($B$27&gt;U1,$B$27&lt;=V1),1,0)</f>
        <v>0</v>
      </c>
      <c r="W28" s="51" t="n">
        <f aca="false">IF(AND($B$27&gt;V1,$B$27&lt;=W1),1,0)</f>
        <v>0</v>
      </c>
      <c r="X28" s="51" t="n">
        <f aca="false">IF(AND($B$27&gt;W1,$B$27&lt;=X1),1,0)</f>
        <v>0</v>
      </c>
      <c r="Y28" s="51" t="n">
        <f aca="false">IF(AND($B$27&gt;X1,$B$27&lt;=Y1),1,0)</f>
        <v>0</v>
      </c>
      <c r="Z28" s="51" t="n">
        <f aca="false">IF(AND($B$27&gt;Y1,$B$27&lt;=Z1),1,0)</f>
        <v>0</v>
      </c>
    </row>
    <row r="29" customFormat="false" ht="12.75" hidden="false" customHeight="false" outlineLevel="0" collapsed="false">
      <c r="A29" s="0" t="s">
        <v>16</v>
      </c>
      <c r="B29" s="51" t="n">
        <f aca="false">MATCH(1,28:28,0)</f>
        <v>2</v>
      </c>
    </row>
    <row r="30" customFormat="false" ht="12.75" hidden="false" customHeight="false" outlineLevel="0" collapsed="false">
      <c r="A30" s="51"/>
    </row>
    <row r="31" customFormat="false" ht="12.75" hidden="false" customHeight="false" outlineLevel="0" collapsed="false">
      <c r="B31" s="45" t="n">
        <f aca="false">Калькулятор!$F$9</f>
        <v>1</v>
      </c>
      <c r="C31" s="45"/>
    </row>
    <row r="32" customFormat="false" ht="12.75" hidden="false" customHeight="false" outlineLevel="0" collapsed="false">
      <c r="B32" s="51" t="s">
        <v>17</v>
      </c>
    </row>
    <row r="33" customFormat="false" ht="12.75" hidden="false" customHeight="false" outlineLevel="0" collapsed="false">
      <c r="A33" s="45"/>
      <c r="B33" s="51" t="n">
        <f aca="false">IF(AND($B$31&gt;0,$B$31&lt;=A2),1,0)</f>
        <v>1</v>
      </c>
    </row>
    <row r="34" customFormat="false" ht="12.75" hidden="false" customHeight="false" outlineLevel="0" collapsed="false">
      <c r="A34" s="45"/>
      <c r="B34" s="51" t="n">
        <f aca="false">IF(AND($B$31&gt;A2,$B$31&lt;=A3),1,0)</f>
        <v>0</v>
      </c>
    </row>
    <row r="35" customFormat="false" ht="12.75" hidden="false" customHeight="false" outlineLevel="0" collapsed="false">
      <c r="A35" s="45"/>
      <c r="B35" s="51" t="n">
        <f aca="false">IF(AND($B$31&gt;A3,$B$31&lt;=A4),1,0)</f>
        <v>0</v>
      </c>
    </row>
    <row r="36" customFormat="false" ht="12.75" hidden="false" customHeight="false" outlineLevel="0" collapsed="false">
      <c r="A36" s="45"/>
      <c r="B36" s="51" t="n">
        <f aca="false">IF(AND($B$31&gt;A4,$B$31&lt;=A5),1,0)</f>
        <v>0</v>
      </c>
    </row>
    <row r="37" customFormat="false" ht="12.75" hidden="false" customHeight="false" outlineLevel="0" collapsed="false">
      <c r="A37" s="45"/>
      <c r="B37" s="51" t="n">
        <f aca="false">IF(AND($B$31&gt;A5,$B$31&lt;=A6),1,0)</f>
        <v>0</v>
      </c>
    </row>
    <row r="38" customFormat="false" ht="12.75" hidden="false" customHeight="false" outlineLevel="0" collapsed="false">
      <c r="A38" s="45"/>
      <c r="B38" s="51" t="n">
        <f aca="false">IF(AND($B$31&gt;A6,$B$31&lt;=A7),1,0)</f>
        <v>0</v>
      </c>
    </row>
    <row r="39" customFormat="false" ht="12.75" hidden="false" customHeight="false" outlineLevel="0" collapsed="false">
      <c r="A39" s="45"/>
      <c r="B39" s="51" t="n">
        <f aca="false">IF(AND($B$31&gt;A7,$B$31&lt;=A8),1,0)</f>
        <v>0</v>
      </c>
    </row>
    <row r="40" customFormat="false" ht="12.75" hidden="false" customHeight="false" outlineLevel="0" collapsed="false">
      <c r="A40" s="45"/>
      <c r="B40" s="51" t="n">
        <f aca="false">IF(AND($B$31&gt;A8,$B$31&lt;=A9),1,0)</f>
        <v>0</v>
      </c>
    </row>
    <row r="41" customFormat="false" ht="12.75" hidden="false" customHeight="false" outlineLevel="0" collapsed="false">
      <c r="A41" s="45"/>
      <c r="B41" s="51" t="n">
        <f aca="false">IF(AND($B$31&gt;A9,$B$31&lt;=A10),1,0)</f>
        <v>0</v>
      </c>
    </row>
    <row r="42" customFormat="false" ht="12.75" hidden="false" customHeight="false" outlineLevel="0" collapsed="false">
      <c r="A42" s="45"/>
      <c r="B42" s="51" t="n">
        <f aca="false">IF(AND($B$31&gt;A10,$B$31&lt;=A11),1,0)</f>
        <v>0</v>
      </c>
    </row>
    <row r="43" customFormat="false" ht="12.75" hidden="false" customHeight="false" outlineLevel="0" collapsed="false">
      <c r="A43" s="0" t="s">
        <v>18</v>
      </c>
      <c r="B43" s="0" t="n">
        <f aca="false">MATCH(1,B32:B42,0)</f>
        <v>2</v>
      </c>
    </row>
    <row r="45" customFormat="false" ht="12.75" hidden="false" customHeight="false" outlineLevel="0" collapsed="false">
      <c r="A45" s="0" t="s">
        <v>19</v>
      </c>
      <c r="B45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40" activeCellId="0" sqref="F40"/>
    </sheetView>
  </sheetViews>
  <sheetFormatPr defaultRowHeight="12.75"/>
  <cols>
    <col collapsed="false" hidden="false" max="1" min="1" style="0" width="11.3418367346939"/>
    <col collapsed="false" hidden="false" max="2" min="2" style="0" width="9.85204081632653"/>
    <col collapsed="false" hidden="false" max="3" min="3" style="0" width="8.23469387755102"/>
    <col collapsed="false" hidden="false" max="5" min="5" style="0" width="8.50510204081633"/>
  </cols>
  <sheetData>
    <row r="1" customFormat="false" ht="30.75" hidden="false" customHeight="true" outlineLevel="0" collapsed="false">
      <c r="A1" s="43" t="str">
        <f aca="false">IF(F40&gt;0,CONCATENATE("БКФ: ",TEXT(F40,"# ###")," руб.",""&amp;CHAR(10)&amp;""),"")</f>
        <v>БКФ: 5 000 руб.
</v>
      </c>
      <c r="B1" s="0" t="n">
        <v>30</v>
      </c>
      <c r="C1" s="0" t="n">
        <v>60</v>
      </c>
      <c r="D1" s="0" t="n">
        <v>90</v>
      </c>
      <c r="E1" s="0" t="n">
        <v>120</v>
      </c>
      <c r="F1" s="0" t="n">
        <v>150</v>
      </c>
      <c r="G1" s="0" t="n">
        <v>180</v>
      </c>
      <c r="H1" s="0" t="n">
        <v>210</v>
      </c>
      <c r="I1" s="0" t="n">
        <v>240</v>
      </c>
      <c r="J1" s="0" t="n">
        <v>274</v>
      </c>
      <c r="K1" s="0" t="n">
        <v>305</v>
      </c>
      <c r="L1" s="0" t="n">
        <v>336</v>
      </c>
      <c r="M1" s="0" t="n">
        <v>365</v>
      </c>
      <c r="N1" s="0" t="n">
        <v>395</v>
      </c>
      <c r="O1" s="0" t="n">
        <v>425</v>
      </c>
      <c r="P1" s="0" t="n">
        <v>455</v>
      </c>
      <c r="Q1" s="0" t="n">
        <v>485</v>
      </c>
      <c r="R1" s="0" t="n">
        <v>515</v>
      </c>
      <c r="S1" s="0" t="n">
        <v>545</v>
      </c>
      <c r="T1" s="0" t="n">
        <v>575</v>
      </c>
      <c r="U1" s="0" t="n">
        <v>605</v>
      </c>
      <c r="V1" s="0" t="n">
        <v>635</v>
      </c>
      <c r="W1" s="0" t="n">
        <v>667</v>
      </c>
      <c r="X1" s="0" t="n">
        <v>699</v>
      </c>
      <c r="Y1" s="0" t="n">
        <v>731</v>
      </c>
      <c r="Z1" s="0" t="n">
        <v>0</v>
      </c>
    </row>
    <row r="2" customFormat="false" ht="12.75" hidden="false" customHeight="false" outlineLevel="0" collapsed="false">
      <c r="A2" s="45" t="n">
        <v>99999</v>
      </c>
      <c r="B2" s="0" t="n">
        <v>-5000</v>
      </c>
      <c r="C2" s="0" t="n">
        <v>-5000</v>
      </c>
      <c r="D2" s="0" t="n">
        <v>-5000</v>
      </c>
      <c r="E2" s="0" t="n">
        <v>-5000</v>
      </c>
      <c r="F2" s="0" t="n">
        <v>-5000</v>
      </c>
      <c r="G2" s="0" t="n">
        <v>-5000</v>
      </c>
      <c r="H2" s="0" t="n">
        <v>-5000</v>
      </c>
      <c r="I2" s="0" t="n">
        <v>-5000</v>
      </c>
      <c r="J2" s="0" t="n">
        <v>-5000</v>
      </c>
      <c r="K2" s="0" t="n">
        <v>-5000</v>
      </c>
      <c r="L2" s="0" t="n">
        <v>-5000</v>
      </c>
      <c r="M2" s="0" t="n">
        <v>-5000</v>
      </c>
      <c r="N2" s="0" t="n">
        <v>-5000</v>
      </c>
      <c r="O2" s="0" t="n">
        <v>-7500</v>
      </c>
      <c r="P2" s="0" t="n">
        <v>-7500</v>
      </c>
      <c r="Q2" s="0" t="n">
        <v>-7500</v>
      </c>
      <c r="R2" s="0" t="n">
        <v>-7500</v>
      </c>
      <c r="S2" s="0" t="n">
        <v>-7500</v>
      </c>
      <c r="T2" s="0" t="n">
        <v>-10000</v>
      </c>
      <c r="U2" s="0" t="n">
        <v>-10000</v>
      </c>
      <c r="V2" s="0" t="n">
        <v>-10000</v>
      </c>
      <c r="W2" s="0" t="n">
        <v>-10000</v>
      </c>
      <c r="X2" s="0" t="n">
        <v>-10000</v>
      </c>
      <c r="Y2" s="0" t="n">
        <v>-10000</v>
      </c>
      <c r="Z2" s="0" t="n">
        <v>5000</v>
      </c>
    </row>
    <row r="3" customFormat="false" ht="12.75" hidden="false" customHeight="false" outlineLevel="0" collapsed="false">
      <c r="A3" s="45" t="n">
        <v>199999</v>
      </c>
      <c r="B3" s="0" t="n">
        <v>0.03</v>
      </c>
      <c r="C3" s="0" t="n">
        <v>0.03</v>
      </c>
      <c r="D3" s="0" t="n">
        <v>0.035</v>
      </c>
      <c r="E3" s="0" t="n">
        <v>0.038</v>
      </c>
      <c r="F3" s="0" t="n">
        <v>0.038</v>
      </c>
      <c r="G3" s="0" t="n">
        <v>0.038</v>
      </c>
      <c r="H3" s="0" t="n">
        <v>0.038</v>
      </c>
      <c r="I3" s="0" t="n">
        <v>0.038</v>
      </c>
      <c r="J3" s="0" t="n">
        <v>0.041</v>
      </c>
      <c r="K3" s="0" t="n">
        <v>0.041</v>
      </c>
      <c r="L3" s="0" t="n">
        <v>0.046</v>
      </c>
      <c r="M3" s="0" t="n">
        <v>0.048</v>
      </c>
      <c r="N3" s="0" t="n">
        <v>0.048</v>
      </c>
      <c r="O3" s="0" t="n">
        <v>0.057</v>
      </c>
      <c r="P3" s="0" t="n">
        <v>0.064</v>
      </c>
      <c r="Q3" s="0" t="n">
        <v>0.072</v>
      </c>
      <c r="R3" s="0" t="n">
        <v>0.082</v>
      </c>
      <c r="S3" s="0" t="n">
        <v>0.088</v>
      </c>
      <c r="T3" s="0" t="n">
        <v>0.09</v>
      </c>
      <c r="U3" s="0" t="n">
        <v>0.092</v>
      </c>
      <c r="V3" s="0" t="n">
        <v>0.094</v>
      </c>
      <c r="W3" s="0" t="n">
        <v>0.096</v>
      </c>
      <c r="X3" s="0" t="n">
        <v>0.098</v>
      </c>
      <c r="Y3" s="0" t="n">
        <v>0.1</v>
      </c>
      <c r="Z3" s="0" t="n">
        <v>5000</v>
      </c>
    </row>
    <row r="4" customFormat="false" ht="12.75" hidden="false" customHeight="false" outlineLevel="0" collapsed="false">
      <c r="A4" s="45" t="n">
        <v>299999</v>
      </c>
      <c r="B4" s="0" t="n">
        <v>0.025</v>
      </c>
      <c r="C4" s="0" t="n">
        <v>0.025</v>
      </c>
      <c r="D4" s="0" t="n">
        <v>0.03</v>
      </c>
      <c r="E4" s="0" t="n">
        <v>0.035</v>
      </c>
      <c r="F4" s="0" t="n">
        <v>0.035</v>
      </c>
      <c r="G4" s="0" t="n">
        <v>0.036</v>
      </c>
      <c r="H4" s="0" t="n">
        <v>0.039</v>
      </c>
      <c r="I4" s="0" t="n">
        <v>0.04</v>
      </c>
      <c r="J4" s="0" t="n">
        <v>0.04</v>
      </c>
      <c r="K4" s="0" t="n">
        <v>0.042</v>
      </c>
      <c r="L4" s="0" t="n">
        <v>0.044</v>
      </c>
      <c r="M4" s="0" t="n">
        <v>0.048</v>
      </c>
      <c r="N4" s="0" t="n">
        <v>0.049</v>
      </c>
      <c r="O4" s="0" t="n">
        <v>0.056</v>
      </c>
      <c r="P4" s="0" t="n">
        <v>0.06</v>
      </c>
      <c r="Q4" s="0" t="n">
        <v>0.069</v>
      </c>
      <c r="R4" s="0" t="n">
        <v>0.073</v>
      </c>
      <c r="S4" s="0" t="n">
        <v>0.076</v>
      </c>
      <c r="T4" s="0" t="n">
        <v>0.088</v>
      </c>
      <c r="U4" s="0" t="n">
        <v>0.09</v>
      </c>
      <c r="V4" s="0" t="n">
        <v>0.092</v>
      </c>
      <c r="W4" s="0" t="n">
        <v>0.094</v>
      </c>
      <c r="X4" s="0" t="n">
        <v>0.096</v>
      </c>
      <c r="Y4" s="0" t="n">
        <v>0.099</v>
      </c>
      <c r="Z4" s="0" t="n">
        <v>5000</v>
      </c>
    </row>
    <row r="5" customFormat="false" ht="12.75" hidden="false" customHeight="false" outlineLevel="0" collapsed="false">
      <c r="A5" s="45" t="n">
        <v>399999</v>
      </c>
      <c r="B5" s="0" t="n">
        <v>0.025</v>
      </c>
      <c r="C5" s="0" t="n">
        <v>0.025</v>
      </c>
      <c r="D5" s="0" t="n">
        <v>0.025</v>
      </c>
      <c r="E5" s="0" t="n">
        <v>0.034</v>
      </c>
      <c r="F5" s="0" t="n">
        <v>0.035</v>
      </c>
      <c r="G5" s="0" t="n">
        <v>0.035</v>
      </c>
      <c r="H5" s="0" t="n">
        <v>0.036</v>
      </c>
      <c r="I5" s="0" t="n">
        <v>0.038</v>
      </c>
      <c r="J5" s="0" t="n">
        <v>0.039</v>
      </c>
      <c r="K5" s="0" t="n">
        <v>0.04</v>
      </c>
      <c r="L5" s="0" t="n">
        <v>0.043</v>
      </c>
      <c r="M5" s="0" t="n">
        <v>0.047</v>
      </c>
      <c r="N5" s="0" t="n">
        <v>0.052</v>
      </c>
      <c r="O5" s="0" t="n">
        <v>0.055</v>
      </c>
      <c r="P5" s="0" t="n">
        <v>0.06</v>
      </c>
      <c r="Q5" s="0" t="n">
        <v>0.065</v>
      </c>
      <c r="R5" s="0" t="n">
        <v>0.067</v>
      </c>
      <c r="S5" s="0" t="n">
        <v>0.072</v>
      </c>
      <c r="T5" s="0" t="n">
        <v>0.086</v>
      </c>
      <c r="U5" s="0" t="n">
        <v>0.088</v>
      </c>
      <c r="V5" s="0" t="n">
        <v>0.09</v>
      </c>
      <c r="W5" s="0" t="n">
        <v>0.092</v>
      </c>
      <c r="X5" s="0" t="n">
        <v>0.094</v>
      </c>
      <c r="Y5" s="0" t="n">
        <v>0.098</v>
      </c>
      <c r="Z5" s="0" t="n">
        <v>5000</v>
      </c>
    </row>
    <row r="6" customFormat="false" ht="12.75" hidden="false" customHeight="false" outlineLevel="0" collapsed="false">
      <c r="A6" s="45" t="n">
        <v>499999</v>
      </c>
      <c r="B6" s="0" t="n">
        <v>0.025</v>
      </c>
      <c r="C6" s="0" t="n">
        <v>0.025</v>
      </c>
      <c r="D6" s="0" t="n">
        <v>0.025</v>
      </c>
      <c r="E6" s="0" t="n">
        <v>0.033</v>
      </c>
      <c r="F6" s="0" t="n">
        <v>0.034</v>
      </c>
      <c r="G6" s="0" t="n">
        <v>0.035</v>
      </c>
      <c r="H6" s="0" t="n">
        <v>0.035</v>
      </c>
      <c r="I6" s="0" t="n">
        <v>0.035</v>
      </c>
      <c r="J6" s="0" t="n">
        <v>0.035</v>
      </c>
      <c r="K6" s="0" t="n">
        <v>0.038</v>
      </c>
      <c r="L6" s="0" t="n">
        <v>0.04</v>
      </c>
      <c r="M6" s="0" t="n">
        <v>0.043</v>
      </c>
      <c r="N6" s="0" t="n">
        <v>0.045</v>
      </c>
      <c r="O6" s="0" t="n">
        <v>0.05</v>
      </c>
      <c r="P6" s="0" t="n">
        <v>0.053</v>
      </c>
      <c r="Q6" s="0" t="n">
        <v>0.059</v>
      </c>
      <c r="R6" s="0" t="n">
        <v>0.063</v>
      </c>
      <c r="S6" s="0" t="n">
        <v>0.068</v>
      </c>
      <c r="T6" s="0" t="n">
        <v>0.084</v>
      </c>
      <c r="U6" s="0" t="n">
        <v>0.086</v>
      </c>
      <c r="V6" s="0" t="n">
        <v>0.088</v>
      </c>
      <c r="W6" s="0" t="n">
        <v>0.09</v>
      </c>
      <c r="X6" s="0" t="n">
        <v>0.092</v>
      </c>
      <c r="Y6" s="0" t="n">
        <v>0.097</v>
      </c>
      <c r="Z6" s="0" t="n">
        <v>5000</v>
      </c>
    </row>
    <row r="7" customFormat="false" ht="12.75" hidden="false" customHeight="false" outlineLevel="0" collapsed="false">
      <c r="A7" s="45" t="n">
        <v>599999</v>
      </c>
      <c r="B7" s="0" t="n">
        <v>0.02</v>
      </c>
      <c r="C7" s="0" t="n">
        <v>0.02</v>
      </c>
      <c r="D7" s="0" t="n">
        <v>0.02</v>
      </c>
      <c r="E7" s="0" t="n">
        <v>0.025</v>
      </c>
      <c r="F7" s="0" t="n">
        <v>0.0275</v>
      </c>
      <c r="G7" s="0" t="n">
        <v>0.028</v>
      </c>
      <c r="H7" s="0" t="n">
        <v>0.031</v>
      </c>
      <c r="I7" s="0" t="n">
        <v>0.031</v>
      </c>
      <c r="J7" s="0" t="n">
        <v>0.033</v>
      </c>
      <c r="K7" s="0" t="n">
        <v>0.035</v>
      </c>
      <c r="L7" s="0" t="n">
        <v>0.037</v>
      </c>
      <c r="M7" s="0" t="n">
        <v>0.04</v>
      </c>
      <c r="N7" s="0" t="n">
        <v>0.045</v>
      </c>
      <c r="O7" s="0" t="n">
        <v>0.046</v>
      </c>
      <c r="P7" s="0" t="n">
        <v>0.049</v>
      </c>
      <c r="Q7" s="0" t="n">
        <v>0.055</v>
      </c>
      <c r="R7" s="0" t="n">
        <v>0.06</v>
      </c>
      <c r="S7" s="0" t="n">
        <v>0.066</v>
      </c>
      <c r="T7" s="0" t="n">
        <v>0.082</v>
      </c>
      <c r="U7" s="0" t="n">
        <v>0.084</v>
      </c>
      <c r="V7" s="0" t="n">
        <v>0.086</v>
      </c>
      <c r="W7" s="0" t="n">
        <v>0.088</v>
      </c>
      <c r="X7" s="0" t="n">
        <v>0.091</v>
      </c>
      <c r="Y7" s="0" t="n">
        <v>0.096</v>
      </c>
      <c r="Z7" s="0" t="n">
        <v>5000</v>
      </c>
    </row>
    <row r="8" customFormat="false" ht="12.75" hidden="false" customHeight="false" outlineLevel="0" collapsed="false">
      <c r="A8" s="45" t="n">
        <v>699999</v>
      </c>
      <c r="B8" s="0" t="n">
        <v>0.02</v>
      </c>
      <c r="C8" s="0" t="n">
        <v>0.02</v>
      </c>
      <c r="D8" s="0" t="n">
        <v>0.02</v>
      </c>
      <c r="E8" s="0" t="n">
        <v>0.025</v>
      </c>
      <c r="F8" s="0" t="n">
        <v>0.0275</v>
      </c>
      <c r="G8" s="0" t="n">
        <v>0.028</v>
      </c>
      <c r="H8" s="0" t="n">
        <v>0.03</v>
      </c>
      <c r="I8" s="0" t="n">
        <v>0.03</v>
      </c>
      <c r="J8" s="0" t="n">
        <v>0.033</v>
      </c>
      <c r="K8" s="0" t="n">
        <v>0.035</v>
      </c>
      <c r="L8" s="0" t="n">
        <v>0.037</v>
      </c>
      <c r="M8" s="0" t="n">
        <v>0.04</v>
      </c>
      <c r="N8" s="0" t="n">
        <v>0.043</v>
      </c>
      <c r="O8" s="0" t="n">
        <v>0.045</v>
      </c>
      <c r="P8" s="0" t="n">
        <v>0.049</v>
      </c>
      <c r="Q8" s="0" t="n">
        <v>0.056</v>
      </c>
      <c r="R8" s="0" t="n">
        <v>0.06</v>
      </c>
      <c r="S8" s="0" t="n">
        <v>0.065</v>
      </c>
      <c r="T8" s="0" t="n">
        <v>0.08</v>
      </c>
      <c r="U8" s="0" t="n">
        <v>0.082</v>
      </c>
      <c r="V8" s="0" t="n">
        <v>0.084</v>
      </c>
      <c r="W8" s="0" t="n">
        <v>0.086</v>
      </c>
      <c r="X8" s="0" t="n">
        <v>0.09</v>
      </c>
      <c r="Y8" s="0" t="n">
        <v>0.095</v>
      </c>
      <c r="Z8" s="0" t="n">
        <v>5000</v>
      </c>
    </row>
    <row r="9" customFormat="false" ht="12.75" hidden="false" customHeight="false" outlineLevel="0" collapsed="false">
      <c r="A9" s="45" t="n">
        <v>799999</v>
      </c>
      <c r="B9" s="0" t="n">
        <v>0.0175</v>
      </c>
      <c r="C9" s="0" t="n">
        <v>0.0175</v>
      </c>
      <c r="D9" s="0" t="n">
        <v>0.0175</v>
      </c>
      <c r="E9" s="0" t="n">
        <v>0.025</v>
      </c>
      <c r="F9" s="0" t="n">
        <v>0.027</v>
      </c>
      <c r="G9" s="0" t="n">
        <v>0.0275</v>
      </c>
      <c r="H9" s="0" t="n">
        <v>0.03</v>
      </c>
      <c r="I9" s="0" t="n">
        <v>0.03</v>
      </c>
      <c r="J9" s="0" t="n">
        <v>0.033</v>
      </c>
      <c r="K9" s="0" t="n">
        <v>0.035</v>
      </c>
      <c r="L9" s="0" t="n">
        <v>0.0375</v>
      </c>
      <c r="M9" s="0" t="n">
        <v>0.039</v>
      </c>
      <c r="N9" s="0" t="n">
        <v>0.043</v>
      </c>
      <c r="O9" s="0" t="n">
        <v>0.045</v>
      </c>
      <c r="P9" s="0" t="n">
        <v>0.049</v>
      </c>
      <c r="Q9" s="0" t="n">
        <v>0.056</v>
      </c>
      <c r="R9" s="0" t="n">
        <v>0.06</v>
      </c>
      <c r="S9" s="0" t="n">
        <v>0.065</v>
      </c>
      <c r="T9" s="0" t="n">
        <v>0.078</v>
      </c>
      <c r="U9" s="0" t="n">
        <v>0.08</v>
      </c>
      <c r="V9" s="0" t="n">
        <v>0.082</v>
      </c>
      <c r="W9" s="0" t="n">
        <v>0.084</v>
      </c>
      <c r="X9" s="0" t="n">
        <v>0.089</v>
      </c>
      <c r="Y9" s="0" t="n">
        <v>0.094</v>
      </c>
      <c r="Z9" s="0" t="n">
        <v>5000</v>
      </c>
    </row>
    <row r="10" customFormat="false" ht="12.75" hidden="false" customHeight="false" outlineLevel="0" collapsed="false">
      <c r="A10" s="45" t="n">
        <v>899999</v>
      </c>
      <c r="B10" s="0" t="n">
        <v>0.015</v>
      </c>
      <c r="C10" s="0" t="n">
        <v>0.015</v>
      </c>
      <c r="D10" s="0" t="n">
        <v>0.015</v>
      </c>
      <c r="E10" s="0" t="n">
        <v>0.025</v>
      </c>
      <c r="F10" s="0" t="n">
        <v>0.026</v>
      </c>
      <c r="G10" s="0" t="n">
        <v>0.027</v>
      </c>
      <c r="H10" s="0" t="n">
        <v>0.03</v>
      </c>
      <c r="I10" s="0" t="n">
        <v>0.03</v>
      </c>
      <c r="J10" s="0" t="n">
        <v>0.033</v>
      </c>
      <c r="K10" s="0" t="n">
        <v>0.035</v>
      </c>
      <c r="L10" s="0" t="n">
        <v>0.036</v>
      </c>
      <c r="M10" s="0" t="n">
        <v>0.037</v>
      </c>
      <c r="N10" s="0" t="n">
        <v>0.042</v>
      </c>
      <c r="O10" s="0" t="n">
        <v>0.045</v>
      </c>
      <c r="P10" s="0" t="n">
        <v>0.046</v>
      </c>
      <c r="Q10" s="0" t="n">
        <v>0.055</v>
      </c>
      <c r="R10" s="0" t="n">
        <v>0.06</v>
      </c>
      <c r="S10" s="0" t="n">
        <v>0.065</v>
      </c>
      <c r="T10" s="0" t="n">
        <v>0.076</v>
      </c>
      <c r="U10" s="0" t="n">
        <v>0.078</v>
      </c>
      <c r="V10" s="0" t="n">
        <v>0.08</v>
      </c>
      <c r="W10" s="0" t="n">
        <v>0.082</v>
      </c>
      <c r="X10" s="0" t="n">
        <v>0.088</v>
      </c>
      <c r="Y10" s="0" t="n">
        <v>0.093</v>
      </c>
      <c r="Z10" s="0" t="n">
        <v>5000</v>
      </c>
    </row>
    <row r="11" customFormat="false" ht="12.75" hidden="false" customHeight="false" outlineLevel="0" collapsed="false">
      <c r="A11" s="45" t="n">
        <v>999999</v>
      </c>
      <c r="B11" s="0" t="n">
        <v>0.015</v>
      </c>
      <c r="C11" s="0" t="n">
        <v>0.015</v>
      </c>
      <c r="D11" s="0" t="n">
        <v>0.015</v>
      </c>
      <c r="E11" s="0" t="n">
        <v>0.024</v>
      </c>
      <c r="F11" s="0" t="n">
        <v>0.026</v>
      </c>
      <c r="G11" s="0" t="n">
        <v>0.027</v>
      </c>
      <c r="H11" s="0" t="n">
        <v>0.029</v>
      </c>
      <c r="I11" s="0" t="n">
        <v>0.03</v>
      </c>
      <c r="J11" s="0" t="n">
        <v>0.032</v>
      </c>
      <c r="K11" s="0" t="n">
        <v>0.033</v>
      </c>
      <c r="L11" s="0" t="n">
        <v>0.035</v>
      </c>
      <c r="M11" s="0" t="n">
        <v>0.036</v>
      </c>
      <c r="N11" s="0" t="n">
        <v>0.038</v>
      </c>
      <c r="O11" s="0" t="n">
        <v>0.042</v>
      </c>
      <c r="P11" s="0" t="n">
        <v>0.045</v>
      </c>
      <c r="Q11" s="0" t="n">
        <v>0.055</v>
      </c>
      <c r="R11" s="0" t="n">
        <v>0.06</v>
      </c>
      <c r="S11" s="0" t="n">
        <v>0.065</v>
      </c>
      <c r="T11" s="0" t="n">
        <v>0.074</v>
      </c>
      <c r="U11" s="0" t="n">
        <v>0.076</v>
      </c>
      <c r="V11" s="0" t="n">
        <v>0.079</v>
      </c>
      <c r="W11" s="0" t="n">
        <v>0.081</v>
      </c>
      <c r="X11" s="0" t="n">
        <v>0.087</v>
      </c>
      <c r="Y11" s="0" t="n">
        <v>0.092</v>
      </c>
      <c r="Z11" s="0" t="n">
        <v>5000</v>
      </c>
    </row>
    <row r="12" customFormat="false" ht="12.75" hidden="false" customHeight="false" outlineLevel="0" collapsed="false">
      <c r="A12" s="45" t="n">
        <v>1499999</v>
      </c>
      <c r="B12" s="0" t="n">
        <v>0.012</v>
      </c>
      <c r="C12" s="0" t="n">
        <v>0.012</v>
      </c>
      <c r="D12" s="0" t="n">
        <v>0.012</v>
      </c>
      <c r="E12" s="0" t="n">
        <v>0.012</v>
      </c>
      <c r="F12" s="0" t="n">
        <v>0.016</v>
      </c>
      <c r="G12" s="0" t="n">
        <v>0.02</v>
      </c>
      <c r="H12" s="0" t="n">
        <v>0.023</v>
      </c>
      <c r="I12" s="0" t="n">
        <v>0.026</v>
      </c>
      <c r="J12" s="0" t="n">
        <v>0.028</v>
      </c>
      <c r="K12" s="0" t="n">
        <v>0.03</v>
      </c>
      <c r="L12" s="0" t="n">
        <v>0.034</v>
      </c>
      <c r="M12" s="0" t="n">
        <v>0.036</v>
      </c>
      <c r="N12" s="0" t="n">
        <v>0.04</v>
      </c>
      <c r="O12" s="0" t="n">
        <v>0.043</v>
      </c>
      <c r="P12" s="0" t="n">
        <v>0.045</v>
      </c>
      <c r="Q12" s="0" t="n">
        <v>0.05</v>
      </c>
      <c r="R12" s="0" t="n">
        <v>0.055</v>
      </c>
      <c r="S12" s="0" t="n">
        <v>0.06</v>
      </c>
      <c r="T12" s="0" t="n">
        <v>0.072</v>
      </c>
      <c r="U12" s="0" t="n">
        <v>0.075</v>
      </c>
      <c r="V12" s="0" t="n">
        <v>0.078</v>
      </c>
      <c r="W12" s="0" t="n">
        <v>0.082</v>
      </c>
      <c r="X12" s="0" t="n">
        <v>0.086</v>
      </c>
      <c r="Y12" s="0" t="n">
        <v>0.091</v>
      </c>
      <c r="Z12" s="0" t="n">
        <v>5000</v>
      </c>
    </row>
    <row r="13" customFormat="false" ht="12.75" hidden="false" customHeight="false" outlineLevel="0" collapsed="false">
      <c r="A13" s="45" t="n">
        <v>1999999</v>
      </c>
      <c r="B13" s="0" t="n">
        <v>0.012</v>
      </c>
      <c r="C13" s="0" t="n">
        <v>0.012</v>
      </c>
      <c r="D13" s="0" t="n">
        <v>0.012</v>
      </c>
      <c r="E13" s="0" t="n">
        <v>0.012</v>
      </c>
      <c r="F13" s="0" t="n">
        <v>0.016</v>
      </c>
      <c r="G13" s="0" t="n">
        <v>0.018</v>
      </c>
      <c r="H13" s="0" t="n">
        <v>0.021</v>
      </c>
      <c r="I13" s="0" t="n">
        <v>0.026</v>
      </c>
      <c r="J13" s="0" t="n">
        <v>0.028</v>
      </c>
      <c r="K13" s="0" t="n">
        <v>0.03</v>
      </c>
      <c r="L13" s="0" t="n">
        <v>0.034</v>
      </c>
      <c r="M13" s="0" t="n">
        <v>0.036</v>
      </c>
      <c r="N13" s="0" t="n">
        <v>0.04</v>
      </c>
      <c r="O13" s="0" t="n">
        <v>0.043</v>
      </c>
      <c r="P13" s="0" t="n">
        <v>0.044</v>
      </c>
      <c r="Q13" s="0" t="n">
        <v>0.05</v>
      </c>
      <c r="R13" s="0" t="n">
        <v>0.055</v>
      </c>
      <c r="S13" s="0" t="n">
        <v>0.06</v>
      </c>
      <c r="T13" s="0" t="n">
        <v>0.07</v>
      </c>
      <c r="U13" s="0" t="n">
        <v>0.073</v>
      </c>
      <c r="V13" s="0" t="n">
        <v>0.077</v>
      </c>
      <c r="W13" s="0" t="n">
        <v>0.081</v>
      </c>
      <c r="X13" s="0" t="n">
        <v>0.085</v>
      </c>
      <c r="Y13" s="0" t="n">
        <v>0.09</v>
      </c>
      <c r="Z13" s="0" t="n">
        <v>5000</v>
      </c>
    </row>
    <row r="14" customFormat="false" ht="12.75" hidden="false" customHeight="false" outlineLevel="0" collapsed="false">
      <c r="A14" s="45" t="n">
        <v>2999999</v>
      </c>
      <c r="B14" s="0" t="n">
        <v>0.012</v>
      </c>
      <c r="C14" s="0" t="n">
        <v>0.012</v>
      </c>
      <c r="D14" s="0" t="n">
        <v>0.012</v>
      </c>
      <c r="E14" s="0" t="n">
        <v>0.012</v>
      </c>
      <c r="F14" s="0" t="n">
        <v>0.016</v>
      </c>
      <c r="G14" s="0" t="n">
        <v>0.018</v>
      </c>
      <c r="H14" s="0" t="n">
        <v>0.022</v>
      </c>
      <c r="I14" s="0" t="n">
        <v>0.025</v>
      </c>
      <c r="J14" s="0" t="n">
        <v>0.0275</v>
      </c>
      <c r="K14" s="0" t="n">
        <v>0.03</v>
      </c>
      <c r="L14" s="0" t="n">
        <v>0.035</v>
      </c>
      <c r="M14" s="0" t="n">
        <v>0.037</v>
      </c>
      <c r="N14" s="0" t="n">
        <v>0.04</v>
      </c>
      <c r="O14" s="0" t="n">
        <v>0.043</v>
      </c>
      <c r="P14" s="0" t="n">
        <v>0.045</v>
      </c>
      <c r="Q14" s="0" t="n">
        <v>0.05</v>
      </c>
      <c r="R14" s="0" t="n">
        <v>0.055</v>
      </c>
      <c r="S14" s="0" t="n">
        <v>0.06</v>
      </c>
      <c r="T14" s="0" t="n">
        <v>0.068</v>
      </c>
      <c r="U14" s="0" t="n">
        <v>0.072</v>
      </c>
      <c r="V14" s="0" t="n">
        <v>0.076</v>
      </c>
      <c r="W14" s="0" t="n">
        <v>0.08</v>
      </c>
      <c r="X14" s="0" t="n">
        <v>0.084</v>
      </c>
      <c r="Y14" s="0" t="n">
        <v>0.089</v>
      </c>
      <c r="Z14" s="0" t="n">
        <v>5000</v>
      </c>
    </row>
    <row r="15" customFormat="false" ht="12.75" hidden="false" customHeight="false" outlineLevel="0" collapsed="false">
      <c r="A15" s="45" t="n">
        <v>3999999</v>
      </c>
      <c r="B15" s="0" t="n">
        <v>0.012</v>
      </c>
      <c r="C15" s="0" t="n">
        <v>0.012</v>
      </c>
      <c r="D15" s="0" t="n">
        <v>0.012</v>
      </c>
      <c r="E15" s="0" t="n">
        <v>0.012</v>
      </c>
      <c r="F15" s="0" t="n">
        <v>0.015</v>
      </c>
      <c r="G15" s="0" t="n">
        <v>0.018</v>
      </c>
      <c r="H15" s="0" t="n">
        <v>0.021</v>
      </c>
      <c r="I15" s="0" t="n">
        <v>0.024</v>
      </c>
      <c r="J15" s="0" t="n">
        <v>0.027</v>
      </c>
      <c r="K15" s="0" t="n">
        <v>0.029</v>
      </c>
      <c r="L15" s="0" t="n">
        <v>0.034</v>
      </c>
      <c r="M15" s="0" t="n">
        <v>0.035</v>
      </c>
      <c r="N15" s="0" t="n">
        <v>0.039</v>
      </c>
      <c r="O15" s="0" t="n">
        <v>0.042</v>
      </c>
      <c r="P15" s="0" t="n">
        <v>0.045</v>
      </c>
      <c r="Q15" s="0" t="n">
        <v>0.049</v>
      </c>
      <c r="R15" s="0" t="n">
        <v>0.054</v>
      </c>
      <c r="S15" s="0" t="n">
        <v>0.0575</v>
      </c>
      <c r="T15" s="0" t="n">
        <v>0.067</v>
      </c>
      <c r="U15" s="0" t="n">
        <v>0.071</v>
      </c>
      <c r="V15" s="0" t="n">
        <v>0.075</v>
      </c>
      <c r="W15" s="0" t="n">
        <v>0.079</v>
      </c>
      <c r="X15" s="0" t="n">
        <v>0.083</v>
      </c>
      <c r="Y15" s="0" t="n">
        <v>0.088</v>
      </c>
      <c r="Z15" s="0" t="n">
        <v>5000</v>
      </c>
    </row>
    <row r="16" customFormat="false" ht="12.75" hidden="false" customHeight="false" outlineLevel="0" collapsed="false">
      <c r="A16" s="45" t="n">
        <v>4999999</v>
      </c>
      <c r="B16" s="0" t="n">
        <v>0.012</v>
      </c>
      <c r="C16" s="0" t="n">
        <v>0.012</v>
      </c>
      <c r="D16" s="0" t="n">
        <v>0.012</v>
      </c>
      <c r="E16" s="0" t="n">
        <v>0.012</v>
      </c>
      <c r="F16" s="0" t="n">
        <v>0.015</v>
      </c>
      <c r="G16" s="0" t="n">
        <v>0.019</v>
      </c>
      <c r="H16" s="0" t="n">
        <v>0.022</v>
      </c>
      <c r="I16" s="0" t="n">
        <v>0.025</v>
      </c>
      <c r="J16" s="0" t="n">
        <v>0.028</v>
      </c>
      <c r="K16" s="0" t="n">
        <v>0.03</v>
      </c>
      <c r="L16" s="0" t="n">
        <v>0.034</v>
      </c>
      <c r="M16" s="0" t="n">
        <v>0.037</v>
      </c>
      <c r="N16" s="0" t="n">
        <v>0.04</v>
      </c>
      <c r="O16" s="0" t="n">
        <v>0.043</v>
      </c>
      <c r="P16" s="0" t="n">
        <v>0.047</v>
      </c>
      <c r="Q16" s="0" t="n">
        <v>0.05</v>
      </c>
      <c r="R16" s="0" t="n">
        <v>0.055</v>
      </c>
      <c r="S16" s="0" t="n">
        <v>0.059</v>
      </c>
      <c r="T16" s="0" t="n">
        <v>0.066</v>
      </c>
      <c r="U16" s="0" t="n">
        <v>0.07</v>
      </c>
      <c r="V16" s="0" t="n">
        <v>0.074</v>
      </c>
      <c r="W16" s="0" t="n">
        <v>0.078</v>
      </c>
      <c r="X16" s="0" t="n">
        <v>0.082</v>
      </c>
      <c r="Y16" s="0" t="n">
        <v>0.087</v>
      </c>
      <c r="Z16" s="0" t="n">
        <v>5000</v>
      </c>
    </row>
    <row r="17" customFormat="false" ht="12.75" hidden="false" customHeight="false" outlineLevel="0" collapsed="false">
      <c r="A17" s="45" t="n">
        <v>5999999</v>
      </c>
      <c r="B17" s="0" t="n">
        <v>0.012</v>
      </c>
      <c r="C17" s="0" t="n">
        <v>0.012</v>
      </c>
      <c r="D17" s="0" t="n">
        <v>0.012</v>
      </c>
      <c r="E17" s="0" t="n">
        <v>0.012</v>
      </c>
      <c r="F17" s="0" t="n">
        <v>0.015</v>
      </c>
      <c r="G17" s="0" t="n">
        <v>0.019</v>
      </c>
      <c r="H17" s="0" t="n">
        <v>0.022</v>
      </c>
      <c r="I17" s="0" t="n">
        <v>0.025</v>
      </c>
      <c r="J17" s="0" t="n">
        <v>0.029</v>
      </c>
      <c r="K17" s="0" t="n">
        <v>0.031</v>
      </c>
      <c r="L17" s="0" t="n">
        <v>0.035</v>
      </c>
      <c r="M17" s="0" t="n">
        <v>0.038</v>
      </c>
      <c r="N17" s="0" t="n">
        <v>0.042</v>
      </c>
      <c r="O17" s="0" t="n">
        <v>0.045</v>
      </c>
      <c r="P17" s="0" t="n">
        <v>0.048</v>
      </c>
      <c r="Q17" s="0" t="n">
        <v>0.053</v>
      </c>
      <c r="R17" s="0" t="n">
        <v>0.055</v>
      </c>
      <c r="S17" s="0" t="n">
        <v>0.06</v>
      </c>
      <c r="T17" s="0" t="n">
        <v>0.065</v>
      </c>
      <c r="U17" s="0" t="n">
        <v>0.069</v>
      </c>
      <c r="V17" s="0" t="n">
        <v>0.073</v>
      </c>
      <c r="W17" s="0" t="n">
        <v>0.077</v>
      </c>
      <c r="X17" s="0" t="n">
        <v>0.081</v>
      </c>
      <c r="Y17" s="0" t="n">
        <v>0.086</v>
      </c>
      <c r="Z17" s="0" t="n">
        <v>5000</v>
      </c>
    </row>
    <row r="18" customFormat="false" ht="12.75" hidden="false" customHeight="false" outlineLevel="0" collapsed="false">
      <c r="A18" s="45" t="n">
        <v>7000000</v>
      </c>
      <c r="B18" s="0" t="n">
        <v>0.01</v>
      </c>
      <c r="C18" s="0" t="n">
        <v>0.012</v>
      </c>
      <c r="D18" s="0" t="n">
        <v>0.012</v>
      </c>
      <c r="E18" s="0" t="n">
        <v>0.012</v>
      </c>
      <c r="F18" s="0" t="n">
        <v>0.015</v>
      </c>
      <c r="G18" s="0" t="n">
        <v>0.019</v>
      </c>
      <c r="H18" s="0" t="n">
        <v>0.022</v>
      </c>
      <c r="I18" s="0" t="n">
        <v>0.025</v>
      </c>
      <c r="J18" s="0" t="n">
        <v>0.029</v>
      </c>
      <c r="K18" s="0" t="n">
        <v>0.031</v>
      </c>
      <c r="L18" s="0" t="n">
        <v>0.035</v>
      </c>
      <c r="M18" s="0" t="n">
        <v>0.038</v>
      </c>
      <c r="N18" s="0" t="n">
        <v>0.042</v>
      </c>
      <c r="O18" s="0" t="n">
        <v>0.045</v>
      </c>
      <c r="P18" s="0" t="n">
        <v>0.048</v>
      </c>
      <c r="Q18" s="0" t="n">
        <v>0.053</v>
      </c>
      <c r="R18" s="0" t="n">
        <v>0.055</v>
      </c>
      <c r="S18" s="0" t="n">
        <v>0.06</v>
      </c>
      <c r="T18" s="0" t="n">
        <v>0.064</v>
      </c>
      <c r="U18" s="0" t="n">
        <v>0.068</v>
      </c>
      <c r="V18" s="0" t="n">
        <v>0.072</v>
      </c>
      <c r="W18" s="0" t="n">
        <v>0.076</v>
      </c>
      <c r="X18" s="0" t="n">
        <v>0.08</v>
      </c>
      <c r="Y18" s="0" t="n">
        <v>0.085</v>
      </c>
      <c r="Z18" s="0" t="n">
        <v>5000</v>
      </c>
    </row>
    <row r="19" customFormat="false" ht="12.8" hidden="false" customHeight="false" outlineLevel="0" collapsed="false">
      <c r="A19" s="45"/>
    </row>
    <row r="20" customFormat="false" ht="12.8" hidden="false" customHeight="false" outlineLevel="0" collapsed="false">
      <c r="A20" s="45" t="n">
        <v>99999</v>
      </c>
      <c r="B20" s="0" t="n">
        <v>5000</v>
      </c>
      <c r="C20" s="0" t="n">
        <v>5000</v>
      </c>
      <c r="D20" s="0" t="n">
        <v>5000</v>
      </c>
      <c r="E20" s="0" t="n">
        <v>5000</v>
      </c>
      <c r="F20" s="0" t="n">
        <v>5000</v>
      </c>
      <c r="G20" s="0" t="n">
        <v>5000</v>
      </c>
      <c r="H20" s="0" t="n">
        <v>5000</v>
      </c>
      <c r="I20" s="0" t="n">
        <v>5000</v>
      </c>
      <c r="J20" s="0" t="n">
        <v>5000</v>
      </c>
      <c r="K20" s="0" t="n">
        <v>5000</v>
      </c>
      <c r="L20" s="0" t="n">
        <v>5000</v>
      </c>
      <c r="M20" s="0" t="n">
        <v>5000</v>
      </c>
      <c r="N20" s="0" t="n">
        <v>5000</v>
      </c>
      <c r="O20" s="0" t="n">
        <v>5000</v>
      </c>
      <c r="P20" s="0" t="n">
        <v>5000</v>
      </c>
      <c r="Q20" s="0" t="n">
        <v>5000</v>
      </c>
      <c r="R20" s="0" t="n">
        <v>5000</v>
      </c>
      <c r="S20" s="0" t="n">
        <v>5000</v>
      </c>
      <c r="T20" s="0" t="n">
        <v>5000</v>
      </c>
      <c r="U20" s="0" t="n">
        <v>5000</v>
      </c>
      <c r="V20" s="0" t="n">
        <v>5000</v>
      </c>
      <c r="W20" s="0" t="n">
        <v>5000</v>
      </c>
      <c r="X20" s="0" t="n">
        <v>5000</v>
      </c>
      <c r="Y20" s="0" t="n">
        <v>5000</v>
      </c>
    </row>
    <row r="21" customFormat="false" ht="12.8" hidden="false" customHeight="false" outlineLevel="0" collapsed="false">
      <c r="A21" s="45" t="n">
        <v>199999</v>
      </c>
      <c r="B21" s="0" t="n">
        <v>5000</v>
      </c>
      <c r="C21" s="0" t="n">
        <v>5000</v>
      </c>
      <c r="D21" s="0" t="n">
        <v>5000</v>
      </c>
      <c r="E21" s="0" t="n">
        <v>5000</v>
      </c>
      <c r="F21" s="0" t="n">
        <v>5000</v>
      </c>
      <c r="G21" s="0" t="n">
        <v>5000</v>
      </c>
      <c r="H21" s="0" t="n">
        <v>5000</v>
      </c>
      <c r="I21" s="0" t="n">
        <v>5000</v>
      </c>
      <c r="J21" s="0" t="n">
        <v>5000</v>
      </c>
      <c r="K21" s="0" t="n">
        <v>5000</v>
      </c>
      <c r="L21" s="0" t="n">
        <v>5000</v>
      </c>
      <c r="M21" s="0" t="n">
        <v>5000</v>
      </c>
      <c r="N21" s="0" t="n">
        <v>5000</v>
      </c>
      <c r="O21" s="0" t="n">
        <v>5000</v>
      </c>
      <c r="P21" s="0" t="n">
        <v>5000</v>
      </c>
      <c r="Q21" s="0" t="n">
        <v>5000</v>
      </c>
      <c r="R21" s="0" t="n">
        <v>5000</v>
      </c>
      <c r="S21" s="0" t="n">
        <v>5000</v>
      </c>
      <c r="T21" s="0" t="n">
        <v>5000</v>
      </c>
      <c r="U21" s="0" t="n">
        <v>5000</v>
      </c>
      <c r="V21" s="0" t="n">
        <v>5000</v>
      </c>
      <c r="W21" s="0" t="n">
        <v>5000</v>
      </c>
      <c r="X21" s="0" t="n">
        <v>5000</v>
      </c>
      <c r="Y21" s="0" t="n">
        <v>5000</v>
      </c>
    </row>
    <row r="22" customFormat="false" ht="12.8" hidden="false" customHeight="false" outlineLevel="0" collapsed="false">
      <c r="A22" s="45" t="n">
        <v>299999</v>
      </c>
      <c r="B22" s="0" t="n">
        <v>5000</v>
      </c>
      <c r="C22" s="0" t="n">
        <v>5000</v>
      </c>
      <c r="D22" s="0" t="n">
        <v>5000</v>
      </c>
      <c r="E22" s="0" t="n">
        <v>5000</v>
      </c>
      <c r="F22" s="0" t="n">
        <v>5000</v>
      </c>
      <c r="G22" s="0" t="n">
        <v>5000</v>
      </c>
      <c r="H22" s="0" t="n">
        <v>5000</v>
      </c>
      <c r="I22" s="0" t="n">
        <v>5000</v>
      </c>
      <c r="J22" s="0" t="n">
        <v>5000</v>
      </c>
      <c r="K22" s="0" t="n">
        <v>5000</v>
      </c>
      <c r="L22" s="0" t="n">
        <v>5000</v>
      </c>
      <c r="M22" s="0" t="n">
        <v>5000</v>
      </c>
      <c r="N22" s="0" t="n">
        <v>5000</v>
      </c>
      <c r="O22" s="0" t="n">
        <v>5000</v>
      </c>
      <c r="P22" s="0" t="n">
        <v>5000</v>
      </c>
      <c r="Q22" s="0" t="n">
        <v>5000</v>
      </c>
      <c r="R22" s="0" t="n">
        <v>5000</v>
      </c>
      <c r="S22" s="0" t="n">
        <v>5000</v>
      </c>
      <c r="T22" s="0" t="n">
        <v>5000</v>
      </c>
      <c r="U22" s="0" t="n">
        <v>5000</v>
      </c>
      <c r="V22" s="0" t="n">
        <v>5000</v>
      </c>
      <c r="W22" s="0" t="n">
        <v>5000</v>
      </c>
      <c r="X22" s="0" t="n">
        <v>5000</v>
      </c>
      <c r="Y22" s="0" t="n">
        <v>5000</v>
      </c>
    </row>
    <row r="23" customFormat="false" ht="12.8" hidden="false" customHeight="false" outlineLevel="0" collapsed="false">
      <c r="A23" s="45" t="n">
        <v>399999</v>
      </c>
      <c r="B23" s="0" t="n">
        <v>5000</v>
      </c>
      <c r="C23" s="0" t="n">
        <v>5000</v>
      </c>
      <c r="D23" s="0" t="n">
        <v>5000</v>
      </c>
      <c r="E23" s="0" t="n">
        <v>5000</v>
      </c>
      <c r="F23" s="0" t="n">
        <v>5000</v>
      </c>
      <c r="G23" s="0" t="n">
        <v>5000</v>
      </c>
      <c r="H23" s="0" t="n">
        <v>5000</v>
      </c>
      <c r="I23" s="0" t="n">
        <v>5000</v>
      </c>
      <c r="J23" s="0" t="n">
        <v>5000</v>
      </c>
      <c r="K23" s="0" t="n">
        <v>5000</v>
      </c>
      <c r="L23" s="0" t="n">
        <v>5000</v>
      </c>
      <c r="M23" s="0" t="n">
        <v>5000</v>
      </c>
      <c r="N23" s="0" t="n">
        <v>5000</v>
      </c>
      <c r="O23" s="0" t="n">
        <v>5000</v>
      </c>
      <c r="P23" s="0" t="n">
        <v>5000</v>
      </c>
      <c r="Q23" s="0" t="n">
        <v>5000</v>
      </c>
      <c r="R23" s="0" t="n">
        <v>5000</v>
      </c>
      <c r="S23" s="0" t="n">
        <v>5000</v>
      </c>
      <c r="T23" s="0" t="n">
        <v>5000</v>
      </c>
      <c r="U23" s="0" t="n">
        <v>5000</v>
      </c>
      <c r="V23" s="0" t="n">
        <v>5000</v>
      </c>
      <c r="W23" s="0" t="n">
        <v>5000</v>
      </c>
      <c r="X23" s="0" t="n">
        <v>5000</v>
      </c>
      <c r="Y23" s="0" t="n">
        <v>5000</v>
      </c>
    </row>
    <row r="24" customFormat="false" ht="12.8" hidden="false" customHeight="false" outlineLevel="0" collapsed="false">
      <c r="A24" s="45" t="n">
        <v>499999</v>
      </c>
      <c r="B24" s="0" t="n">
        <v>5000</v>
      </c>
      <c r="C24" s="0" t="n">
        <v>5000</v>
      </c>
      <c r="D24" s="0" t="n">
        <v>5000</v>
      </c>
      <c r="E24" s="0" t="n">
        <v>5000</v>
      </c>
      <c r="F24" s="0" t="n">
        <v>5000</v>
      </c>
      <c r="G24" s="0" t="n">
        <v>5000</v>
      </c>
      <c r="H24" s="0" t="n">
        <v>5000</v>
      </c>
      <c r="I24" s="0" t="n">
        <v>5000</v>
      </c>
      <c r="J24" s="0" t="n">
        <v>5000</v>
      </c>
      <c r="K24" s="0" t="n">
        <v>5000</v>
      </c>
      <c r="L24" s="0" t="n">
        <v>5000</v>
      </c>
      <c r="M24" s="0" t="n">
        <v>5000</v>
      </c>
      <c r="N24" s="0" t="n">
        <v>5000</v>
      </c>
      <c r="O24" s="0" t="n">
        <v>5000</v>
      </c>
      <c r="P24" s="0" t="n">
        <v>5000</v>
      </c>
      <c r="Q24" s="0" t="n">
        <v>5000</v>
      </c>
      <c r="R24" s="0" t="n">
        <v>5000</v>
      </c>
      <c r="S24" s="0" t="n">
        <v>5000</v>
      </c>
      <c r="T24" s="0" t="n">
        <v>5000</v>
      </c>
      <c r="U24" s="0" t="n">
        <v>5000</v>
      </c>
      <c r="V24" s="0" t="n">
        <v>5000</v>
      </c>
      <c r="W24" s="0" t="n">
        <v>5000</v>
      </c>
      <c r="X24" s="0" t="n">
        <v>5000</v>
      </c>
      <c r="Y24" s="0" t="n">
        <v>5000</v>
      </c>
    </row>
    <row r="25" customFormat="false" ht="12.8" hidden="false" customHeight="false" outlineLevel="0" collapsed="false">
      <c r="A25" s="45" t="n">
        <v>599999</v>
      </c>
      <c r="B25" s="0" t="n">
        <v>5000</v>
      </c>
      <c r="C25" s="0" t="n">
        <v>5000</v>
      </c>
      <c r="D25" s="0" t="n">
        <v>5000</v>
      </c>
      <c r="E25" s="0" t="n">
        <v>5000</v>
      </c>
      <c r="F25" s="0" t="n">
        <v>5000</v>
      </c>
      <c r="G25" s="0" t="n">
        <v>5000</v>
      </c>
      <c r="H25" s="0" t="n">
        <v>5000</v>
      </c>
      <c r="I25" s="0" t="n">
        <v>5000</v>
      </c>
      <c r="J25" s="0" t="n">
        <v>5000</v>
      </c>
      <c r="K25" s="0" t="n">
        <v>5000</v>
      </c>
      <c r="L25" s="0" t="n">
        <v>5000</v>
      </c>
      <c r="M25" s="0" t="n">
        <v>5000</v>
      </c>
      <c r="N25" s="0" t="n">
        <v>5000</v>
      </c>
      <c r="O25" s="0" t="n">
        <v>5000</v>
      </c>
      <c r="P25" s="0" t="n">
        <v>5000</v>
      </c>
      <c r="Q25" s="0" t="n">
        <v>5000</v>
      </c>
      <c r="R25" s="0" t="n">
        <v>5000</v>
      </c>
      <c r="S25" s="0" t="n">
        <v>5000</v>
      </c>
      <c r="T25" s="0" t="n">
        <v>5000</v>
      </c>
      <c r="U25" s="0" t="n">
        <v>5000</v>
      </c>
      <c r="V25" s="0" t="n">
        <v>5000</v>
      </c>
      <c r="W25" s="0" t="n">
        <v>5000</v>
      </c>
      <c r="X25" s="0" t="n">
        <v>5000</v>
      </c>
      <c r="Y25" s="0" t="n">
        <v>5000</v>
      </c>
    </row>
    <row r="26" customFormat="false" ht="12.8" hidden="false" customHeight="false" outlineLevel="0" collapsed="false">
      <c r="A26" s="45" t="n">
        <v>699999</v>
      </c>
      <c r="B26" s="0" t="n">
        <v>5000</v>
      </c>
      <c r="C26" s="0" t="n">
        <v>5000</v>
      </c>
      <c r="D26" s="0" t="n">
        <v>5000</v>
      </c>
      <c r="E26" s="0" t="n">
        <v>5000</v>
      </c>
      <c r="F26" s="0" t="n">
        <v>5000</v>
      </c>
      <c r="G26" s="0" t="n">
        <v>5000</v>
      </c>
      <c r="H26" s="0" t="n">
        <v>5000</v>
      </c>
      <c r="I26" s="0" t="n">
        <v>5000</v>
      </c>
      <c r="J26" s="0" t="n">
        <v>5000</v>
      </c>
      <c r="K26" s="0" t="n">
        <v>5000</v>
      </c>
      <c r="L26" s="0" t="n">
        <v>5000</v>
      </c>
      <c r="M26" s="0" t="n">
        <v>5000</v>
      </c>
      <c r="N26" s="0" t="n">
        <v>5000</v>
      </c>
      <c r="O26" s="0" t="n">
        <v>5000</v>
      </c>
      <c r="P26" s="0" t="n">
        <v>5000</v>
      </c>
      <c r="Q26" s="0" t="n">
        <v>5000</v>
      </c>
      <c r="R26" s="0" t="n">
        <v>5000</v>
      </c>
      <c r="S26" s="0" t="n">
        <v>5000</v>
      </c>
      <c r="T26" s="0" t="n">
        <v>5000</v>
      </c>
      <c r="U26" s="0" t="n">
        <v>5000</v>
      </c>
      <c r="V26" s="0" t="n">
        <v>5000</v>
      </c>
      <c r="W26" s="0" t="n">
        <v>5000</v>
      </c>
      <c r="X26" s="0" t="n">
        <v>5000</v>
      </c>
      <c r="Y26" s="0" t="n">
        <v>5000</v>
      </c>
    </row>
    <row r="27" customFormat="false" ht="12.8" hidden="false" customHeight="false" outlineLevel="0" collapsed="false">
      <c r="A27" s="45" t="n">
        <v>799999</v>
      </c>
      <c r="B27" s="0" t="n">
        <v>5000</v>
      </c>
      <c r="C27" s="0" t="n">
        <v>5000</v>
      </c>
      <c r="D27" s="0" t="n">
        <v>5000</v>
      </c>
      <c r="E27" s="0" t="n">
        <v>5000</v>
      </c>
      <c r="F27" s="0" t="n">
        <v>5000</v>
      </c>
      <c r="G27" s="0" t="n">
        <v>5000</v>
      </c>
      <c r="H27" s="0" t="n">
        <v>5000</v>
      </c>
      <c r="I27" s="0" t="n">
        <v>5000</v>
      </c>
      <c r="J27" s="0" t="n">
        <v>5000</v>
      </c>
      <c r="K27" s="0" t="n">
        <v>5000</v>
      </c>
      <c r="L27" s="0" t="n">
        <v>5000</v>
      </c>
      <c r="M27" s="0" t="n">
        <v>5000</v>
      </c>
      <c r="N27" s="0" t="n">
        <v>5000</v>
      </c>
      <c r="O27" s="0" t="n">
        <v>5000</v>
      </c>
      <c r="P27" s="0" t="n">
        <v>5000</v>
      </c>
      <c r="Q27" s="0" t="n">
        <v>5000</v>
      </c>
      <c r="R27" s="0" t="n">
        <v>5000</v>
      </c>
      <c r="S27" s="0" t="n">
        <v>5000</v>
      </c>
      <c r="T27" s="0" t="n">
        <v>5000</v>
      </c>
      <c r="U27" s="0" t="n">
        <v>5000</v>
      </c>
      <c r="V27" s="0" t="n">
        <v>5000</v>
      </c>
      <c r="W27" s="0" t="n">
        <v>5000</v>
      </c>
      <c r="X27" s="0" t="n">
        <v>5000</v>
      </c>
      <c r="Y27" s="0" t="n">
        <v>5000</v>
      </c>
    </row>
    <row r="28" customFormat="false" ht="12.8" hidden="false" customHeight="false" outlineLevel="0" collapsed="false">
      <c r="A28" s="45" t="n">
        <v>899999</v>
      </c>
      <c r="B28" s="0" t="n">
        <v>5000</v>
      </c>
      <c r="C28" s="0" t="n">
        <v>5000</v>
      </c>
      <c r="D28" s="0" t="n">
        <v>5000</v>
      </c>
      <c r="E28" s="0" t="n">
        <v>5000</v>
      </c>
      <c r="F28" s="0" t="n">
        <v>5000</v>
      </c>
      <c r="G28" s="0" t="n">
        <v>5000</v>
      </c>
      <c r="H28" s="0" t="n">
        <v>5000</v>
      </c>
      <c r="I28" s="0" t="n">
        <v>5000</v>
      </c>
      <c r="J28" s="0" t="n">
        <v>5000</v>
      </c>
      <c r="K28" s="0" t="n">
        <v>5000</v>
      </c>
      <c r="L28" s="0" t="n">
        <v>5000</v>
      </c>
      <c r="M28" s="0" t="n">
        <v>5000</v>
      </c>
      <c r="N28" s="0" t="n">
        <v>5000</v>
      </c>
      <c r="O28" s="0" t="n">
        <v>5000</v>
      </c>
      <c r="P28" s="0" t="n">
        <v>5000</v>
      </c>
      <c r="Q28" s="0" t="n">
        <v>5000</v>
      </c>
      <c r="R28" s="0" t="n">
        <v>5000</v>
      </c>
      <c r="S28" s="0" t="n">
        <v>5000</v>
      </c>
      <c r="T28" s="0" t="n">
        <v>5000</v>
      </c>
      <c r="U28" s="0" t="n">
        <v>5000</v>
      </c>
      <c r="V28" s="0" t="n">
        <v>5000</v>
      </c>
      <c r="W28" s="0" t="n">
        <v>5000</v>
      </c>
      <c r="X28" s="0" t="n">
        <v>5000</v>
      </c>
      <c r="Y28" s="0" t="n">
        <v>5000</v>
      </c>
    </row>
    <row r="29" customFormat="false" ht="12.8" hidden="false" customHeight="false" outlineLevel="0" collapsed="false">
      <c r="A29" s="45" t="n">
        <v>999999</v>
      </c>
      <c r="B29" s="0" t="n">
        <v>5000</v>
      </c>
      <c r="C29" s="0" t="n">
        <v>5000</v>
      </c>
      <c r="D29" s="0" t="n">
        <v>5000</v>
      </c>
      <c r="E29" s="0" t="n">
        <v>5000</v>
      </c>
      <c r="F29" s="0" t="n">
        <v>5000</v>
      </c>
      <c r="G29" s="0" t="n">
        <v>5000</v>
      </c>
      <c r="H29" s="0" t="n">
        <v>5000</v>
      </c>
      <c r="I29" s="0" t="n">
        <v>5000</v>
      </c>
      <c r="J29" s="0" t="n">
        <v>5000</v>
      </c>
      <c r="K29" s="0" t="n">
        <v>5000</v>
      </c>
      <c r="L29" s="0" t="n">
        <v>5000</v>
      </c>
      <c r="M29" s="0" t="n">
        <v>5000</v>
      </c>
      <c r="N29" s="0" t="n">
        <v>5000</v>
      </c>
      <c r="O29" s="0" t="n">
        <v>5000</v>
      </c>
      <c r="P29" s="0" t="n">
        <v>5000</v>
      </c>
      <c r="Q29" s="0" t="n">
        <v>5000</v>
      </c>
      <c r="R29" s="0" t="n">
        <v>5000</v>
      </c>
      <c r="S29" s="0" t="n">
        <v>5000</v>
      </c>
      <c r="T29" s="0" t="n">
        <v>5000</v>
      </c>
      <c r="U29" s="0" t="n">
        <v>5000</v>
      </c>
      <c r="V29" s="0" t="n">
        <v>5000</v>
      </c>
      <c r="W29" s="0" t="n">
        <v>5000</v>
      </c>
      <c r="X29" s="0" t="n">
        <v>5000</v>
      </c>
      <c r="Y29" s="0" t="n">
        <v>5000</v>
      </c>
    </row>
    <row r="30" customFormat="false" ht="12.8" hidden="false" customHeight="false" outlineLevel="0" collapsed="false">
      <c r="A30" s="45" t="n">
        <v>1499999</v>
      </c>
      <c r="B30" s="0" t="n">
        <v>5000</v>
      </c>
      <c r="C30" s="0" t="n">
        <v>5000</v>
      </c>
      <c r="D30" s="0" t="n">
        <v>5000</v>
      </c>
      <c r="E30" s="0" t="n">
        <v>5000</v>
      </c>
      <c r="F30" s="0" t="n">
        <v>5000</v>
      </c>
      <c r="G30" s="0" t="n">
        <v>5000</v>
      </c>
      <c r="H30" s="0" t="n">
        <v>5000</v>
      </c>
      <c r="I30" s="0" t="n">
        <v>5000</v>
      </c>
      <c r="J30" s="0" t="n">
        <v>5000</v>
      </c>
      <c r="K30" s="0" t="n">
        <v>5000</v>
      </c>
      <c r="L30" s="0" t="n">
        <v>5000</v>
      </c>
      <c r="M30" s="0" t="n">
        <v>5000</v>
      </c>
      <c r="N30" s="0" t="n">
        <v>5000</v>
      </c>
      <c r="O30" s="0" t="n">
        <v>5000</v>
      </c>
      <c r="P30" s="0" t="n">
        <v>5000</v>
      </c>
      <c r="Q30" s="0" t="n">
        <v>5000</v>
      </c>
      <c r="R30" s="0" t="n">
        <v>5000</v>
      </c>
      <c r="S30" s="0" t="n">
        <v>5000</v>
      </c>
      <c r="T30" s="0" t="n">
        <v>5000</v>
      </c>
      <c r="U30" s="0" t="n">
        <v>5000</v>
      </c>
      <c r="V30" s="0" t="n">
        <v>5000</v>
      </c>
      <c r="W30" s="0" t="n">
        <v>5000</v>
      </c>
      <c r="X30" s="0" t="n">
        <v>5000</v>
      </c>
      <c r="Y30" s="0" t="n">
        <v>5000</v>
      </c>
    </row>
    <row r="31" customFormat="false" ht="12.8" hidden="false" customHeight="false" outlineLevel="0" collapsed="false">
      <c r="A31" s="45" t="n">
        <v>1999999</v>
      </c>
      <c r="B31" s="0" t="n">
        <v>5000</v>
      </c>
      <c r="C31" s="0" t="n">
        <v>5000</v>
      </c>
      <c r="D31" s="0" t="n">
        <v>5000</v>
      </c>
      <c r="E31" s="0" t="n">
        <v>5000</v>
      </c>
      <c r="F31" s="0" t="n">
        <v>5000</v>
      </c>
      <c r="G31" s="0" t="n">
        <v>5000</v>
      </c>
      <c r="H31" s="0" t="n">
        <v>5000</v>
      </c>
      <c r="I31" s="0" t="n">
        <v>5000</v>
      </c>
      <c r="J31" s="0" t="n">
        <v>5000</v>
      </c>
      <c r="K31" s="0" t="n">
        <v>5000</v>
      </c>
      <c r="L31" s="0" t="n">
        <v>5000</v>
      </c>
      <c r="M31" s="0" t="n">
        <v>5000</v>
      </c>
      <c r="N31" s="0" t="n">
        <v>5000</v>
      </c>
      <c r="O31" s="0" t="n">
        <v>5000</v>
      </c>
      <c r="P31" s="0" t="n">
        <v>5000</v>
      </c>
      <c r="Q31" s="0" t="n">
        <v>5000</v>
      </c>
      <c r="R31" s="0" t="n">
        <v>5000</v>
      </c>
      <c r="S31" s="0" t="n">
        <v>5000</v>
      </c>
      <c r="T31" s="0" t="n">
        <v>5000</v>
      </c>
      <c r="U31" s="0" t="n">
        <v>5000</v>
      </c>
      <c r="V31" s="0" t="n">
        <v>5000</v>
      </c>
      <c r="W31" s="0" t="n">
        <v>5000</v>
      </c>
      <c r="X31" s="0" t="n">
        <v>5000</v>
      </c>
      <c r="Y31" s="0" t="n">
        <v>5000</v>
      </c>
    </row>
    <row r="32" customFormat="false" ht="12.8" hidden="false" customHeight="false" outlineLevel="0" collapsed="false">
      <c r="A32" s="45" t="n">
        <v>2999999</v>
      </c>
      <c r="B32" s="0" t="n">
        <v>5000</v>
      </c>
      <c r="C32" s="0" t="n">
        <v>5000</v>
      </c>
      <c r="D32" s="0" t="n">
        <v>5000</v>
      </c>
      <c r="E32" s="0" t="n">
        <v>5000</v>
      </c>
      <c r="F32" s="0" t="n">
        <v>5000</v>
      </c>
      <c r="G32" s="0" t="n">
        <v>5000</v>
      </c>
      <c r="H32" s="0" t="n">
        <v>5000</v>
      </c>
      <c r="I32" s="0" t="n">
        <v>5000</v>
      </c>
      <c r="J32" s="0" t="n">
        <v>5000</v>
      </c>
      <c r="K32" s="0" t="n">
        <v>5000</v>
      </c>
      <c r="L32" s="0" t="n">
        <v>5000</v>
      </c>
      <c r="M32" s="0" t="n">
        <v>5000</v>
      </c>
      <c r="N32" s="0" t="n">
        <v>5000</v>
      </c>
      <c r="O32" s="0" t="n">
        <v>5000</v>
      </c>
      <c r="P32" s="0" t="n">
        <v>5000</v>
      </c>
      <c r="Q32" s="0" t="n">
        <v>5000</v>
      </c>
      <c r="R32" s="0" t="n">
        <v>5000</v>
      </c>
      <c r="S32" s="0" t="n">
        <v>5000</v>
      </c>
      <c r="T32" s="0" t="n">
        <v>5000</v>
      </c>
      <c r="U32" s="0" t="n">
        <v>5000</v>
      </c>
      <c r="V32" s="0" t="n">
        <v>5000</v>
      </c>
      <c r="W32" s="0" t="n">
        <v>5000</v>
      </c>
      <c r="X32" s="0" t="n">
        <v>5000</v>
      </c>
      <c r="Y32" s="0" t="n">
        <v>5000</v>
      </c>
    </row>
    <row r="33" customFormat="false" ht="12.8" hidden="false" customHeight="false" outlineLevel="0" collapsed="false">
      <c r="A33" s="45" t="n">
        <v>3999999</v>
      </c>
      <c r="B33" s="0" t="n">
        <v>5000</v>
      </c>
      <c r="C33" s="0" t="n">
        <v>5000</v>
      </c>
      <c r="D33" s="0" t="n">
        <v>5000</v>
      </c>
      <c r="E33" s="0" t="n">
        <v>5000</v>
      </c>
      <c r="F33" s="0" t="n">
        <v>5000</v>
      </c>
      <c r="G33" s="0" t="n">
        <v>5000</v>
      </c>
      <c r="H33" s="0" t="n">
        <v>5000</v>
      </c>
      <c r="I33" s="0" t="n">
        <v>5000</v>
      </c>
      <c r="J33" s="0" t="n">
        <v>5000</v>
      </c>
      <c r="K33" s="0" t="n">
        <v>5000</v>
      </c>
      <c r="L33" s="0" t="n">
        <v>5000</v>
      </c>
      <c r="M33" s="0" t="n">
        <v>5000</v>
      </c>
      <c r="N33" s="0" t="n">
        <v>5000</v>
      </c>
      <c r="O33" s="0" t="n">
        <v>5000</v>
      </c>
      <c r="P33" s="0" t="n">
        <v>5000</v>
      </c>
      <c r="Q33" s="0" t="n">
        <v>5000</v>
      </c>
      <c r="R33" s="0" t="n">
        <v>5000</v>
      </c>
      <c r="S33" s="0" t="n">
        <v>5000</v>
      </c>
      <c r="T33" s="0" t="n">
        <v>5000</v>
      </c>
      <c r="U33" s="0" t="n">
        <v>5000</v>
      </c>
      <c r="V33" s="0" t="n">
        <v>5000</v>
      </c>
      <c r="W33" s="0" t="n">
        <v>5000</v>
      </c>
      <c r="X33" s="0" t="n">
        <v>5000</v>
      </c>
      <c r="Y33" s="0" t="n">
        <v>5000</v>
      </c>
    </row>
    <row r="34" customFormat="false" ht="12.8" hidden="false" customHeight="false" outlineLevel="0" collapsed="false">
      <c r="A34" s="45" t="n">
        <v>4999999</v>
      </c>
      <c r="B34" s="0" t="n">
        <v>5000</v>
      </c>
      <c r="C34" s="0" t="n">
        <v>5000</v>
      </c>
      <c r="D34" s="0" t="n">
        <v>5000</v>
      </c>
      <c r="E34" s="0" t="n">
        <v>5000</v>
      </c>
      <c r="F34" s="0" t="n">
        <v>5000</v>
      </c>
      <c r="G34" s="0" t="n">
        <v>5000</v>
      </c>
      <c r="H34" s="0" t="n">
        <v>5000</v>
      </c>
      <c r="I34" s="0" t="n">
        <v>5000</v>
      </c>
      <c r="J34" s="0" t="n">
        <v>5000</v>
      </c>
      <c r="K34" s="0" t="n">
        <v>5000</v>
      </c>
      <c r="L34" s="0" t="n">
        <v>5000</v>
      </c>
      <c r="M34" s="0" t="n">
        <v>5000</v>
      </c>
      <c r="N34" s="0" t="n">
        <v>5000</v>
      </c>
      <c r="O34" s="0" t="n">
        <v>5000</v>
      </c>
      <c r="P34" s="0" t="n">
        <v>5000</v>
      </c>
      <c r="Q34" s="0" t="n">
        <v>5000</v>
      </c>
      <c r="R34" s="0" t="n">
        <v>5000</v>
      </c>
      <c r="S34" s="0" t="n">
        <v>5000</v>
      </c>
      <c r="T34" s="0" t="n">
        <v>5000</v>
      </c>
      <c r="U34" s="0" t="n">
        <v>5000</v>
      </c>
      <c r="V34" s="0" t="n">
        <v>5000</v>
      </c>
      <c r="W34" s="0" t="n">
        <v>5000</v>
      </c>
      <c r="X34" s="0" t="n">
        <v>5000</v>
      </c>
      <c r="Y34" s="0" t="n">
        <v>5000</v>
      </c>
    </row>
    <row r="35" customFormat="false" ht="12.8" hidden="false" customHeight="false" outlineLevel="0" collapsed="false">
      <c r="A35" s="45" t="n">
        <v>5999999</v>
      </c>
      <c r="B35" s="0" t="n">
        <v>5000</v>
      </c>
      <c r="C35" s="0" t="n">
        <v>5000</v>
      </c>
      <c r="D35" s="0" t="n">
        <v>5000</v>
      </c>
      <c r="E35" s="0" t="n">
        <v>5000</v>
      </c>
      <c r="F35" s="0" t="n">
        <v>5000</v>
      </c>
      <c r="G35" s="0" t="n">
        <v>5000</v>
      </c>
      <c r="H35" s="0" t="n">
        <v>5000</v>
      </c>
      <c r="I35" s="0" t="n">
        <v>5000</v>
      </c>
      <c r="J35" s="0" t="n">
        <v>5000</v>
      </c>
      <c r="K35" s="0" t="n">
        <v>5000</v>
      </c>
      <c r="L35" s="0" t="n">
        <v>5000</v>
      </c>
      <c r="M35" s="0" t="n">
        <v>5000</v>
      </c>
      <c r="N35" s="0" t="n">
        <v>5000</v>
      </c>
      <c r="O35" s="0" t="n">
        <v>5000</v>
      </c>
      <c r="P35" s="0" t="n">
        <v>5000</v>
      </c>
      <c r="Q35" s="0" t="n">
        <v>5000</v>
      </c>
      <c r="R35" s="0" t="n">
        <v>5000</v>
      </c>
      <c r="S35" s="0" t="n">
        <v>5000</v>
      </c>
      <c r="T35" s="0" t="n">
        <v>5000</v>
      </c>
      <c r="U35" s="0" t="n">
        <v>5000</v>
      </c>
      <c r="V35" s="0" t="n">
        <v>5000</v>
      </c>
      <c r="W35" s="0" t="n">
        <v>5000</v>
      </c>
      <c r="X35" s="0" t="n">
        <v>5000</v>
      </c>
      <c r="Y35" s="0" t="n">
        <v>5000</v>
      </c>
    </row>
    <row r="36" customFormat="false" ht="12.8" hidden="false" customHeight="false" outlineLevel="0" collapsed="false">
      <c r="A36" s="45" t="n">
        <v>7000000</v>
      </c>
      <c r="B36" s="0" t="n">
        <v>5000</v>
      </c>
      <c r="C36" s="0" t="n">
        <v>5000</v>
      </c>
      <c r="D36" s="0" t="n">
        <v>5000</v>
      </c>
      <c r="E36" s="0" t="n">
        <v>5000</v>
      </c>
      <c r="F36" s="0" t="n">
        <v>5000</v>
      </c>
      <c r="G36" s="0" t="n">
        <v>5000</v>
      </c>
      <c r="H36" s="0" t="n">
        <v>5000</v>
      </c>
      <c r="I36" s="0" t="n">
        <v>5000</v>
      </c>
      <c r="J36" s="0" t="n">
        <v>5000</v>
      </c>
      <c r="K36" s="0" t="n">
        <v>5000</v>
      </c>
      <c r="L36" s="0" t="n">
        <v>5000</v>
      </c>
      <c r="M36" s="0" t="n">
        <v>5000</v>
      </c>
      <c r="N36" s="0" t="n">
        <v>5000</v>
      </c>
      <c r="O36" s="0" t="n">
        <v>5000</v>
      </c>
      <c r="P36" s="0" t="n">
        <v>5000</v>
      </c>
      <c r="Q36" s="0" t="n">
        <v>5000</v>
      </c>
      <c r="R36" s="0" t="n">
        <v>5000</v>
      </c>
      <c r="S36" s="0" t="n">
        <v>5000</v>
      </c>
      <c r="T36" s="0" t="n">
        <v>5000</v>
      </c>
      <c r="U36" s="0" t="n">
        <v>5000</v>
      </c>
      <c r="V36" s="0" t="n">
        <v>5000</v>
      </c>
      <c r="W36" s="0" t="n">
        <v>5000</v>
      </c>
      <c r="X36" s="0" t="n">
        <v>5000</v>
      </c>
      <c r="Y36" s="0" t="n">
        <v>5000</v>
      </c>
    </row>
    <row r="38" customFormat="false" ht="12.75" hidden="false" customHeight="false" outlineLevel="0" collapsed="false">
      <c r="A38" s="0" t="n">
        <v>0</v>
      </c>
      <c r="B38" s="0" t="n">
        <v>5000</v>
      </c>
      <c r="C38" s="0" t="n">
        <v>5000</v>
      </c>
      <c r="D38" s="0" t="n">
        <v>5000</v>
      </c>
      <c r="E38" s="0" t="n">
        <v>5000</v>
      </c>
      <c r="F38" s="0" t="n">
        <v>5000</v>
      </c>
      <c r="G38" s="0" t="n">
        <v>5000</v>
      </c>
      <c r="H38" s="0" t="n">
        <v>5000</v>
      </c>
      <c r="I38" s="0" t="n">
        <v>5000</v>
      </c>
      <c r="J38" s="0" t="n">
        <v>5000</v>
      </c>
      <c r="K38" s="0" t="n">
        <v>5000</v>
      </c>
      <c r="L38" s="0" t="n">
        <v>5000</v>
      </c>
      <c r="M38" s="0" t="n">
        <v>5000</v>
      </c>
      <c r="N38" s="0" t="n">
        <v>5000</v>
      </c>
      <c r="O38" s="0" t="n">
        <v>5000</v>
      </c>
      <c r="P38" s="0" t="n">
        <v>5000</v>
      </c>
      <c r="Q38" s="0" t="n">
        <v>5000</v>
      </c>
      <c r="R38" s="0" t="n">
        <v>5000</v>
      </c>
      <c r="S38" s="0" t="n">
        <v>5000</v>
      </c>
      <c r="T38" s="0" t="n">
        <v>5000</v>
      </c>
      <c r="U38" s="0" t="n">
        <v>5000</v>
      </c>
      <c r="V38" s="0" t="n">
        <v>5000</v>
      </c>
      <c r="W38" s="0" t="n">
        <v>5000</v>
      </c>
      <c r="X38" s="0" t="n">
        <v>5000</v>
      </c>
      <c r="Y38" s="0" t="n">
        <v>5000</v>
      </c>
    </row>
    <row r="40" customFormat="false" ht="16.5" hidden="false" customHeight="false" outlineLevel="0" collapsed="false">
      <c r="A40" s="47" t="s">
        <v>13</v>
      </c>
      <c r="B40" s="0" t="n">
        <f aca="false">INDEX(A1:Y18,B64,B43)</f>
        <v>-5000</v>
      </c>
      <c r="C40" s="45" t="n">
        <f aca="false">IF(B40&lt;0,B40*-1,B40*B45)</f>
        <v>5000</v>
      </c>
      <c r="D40" s="49" t="n">
        <f aca="false">IF(C40&lt;INDEX(A38:Y38,1,B43),INDEX(A38:Y38,1,B43),C40)</f>
        <v>5000</v>
      </c>
      <c r="E40" s="49" t="n">
        <f aca="false">IF(D40&lt;INDEX(Z:Z,B64,1),INDEX(Z:Z,B64,1),D40)</f>
        <v>5000</v>
      </c>
      <c r="F40" s="0" t="n">
        <f aca="false">IFERROR(IF(Калькулятор!$F$17="Нет",E40,E40*1.2),0)</f>
        <v>5000</v>
      </c>
    </row>
    <row r="41" customFormat="false" ht="12.75" hidden="false" customHeight="false" outlineLevel="0" collapsed="false">
      <c r="A41" s="50" t="s">
        <v>20</v>
      </c>
      <c r="B41" s="51" t="n">
        <f aca="false">Калькулятор!$F$12</f>
        <v>1</v>
      </c>
      <c r="E41" s="49"/>
    </row>
    <row r="42" customFormat="false" ht="12.75" hidden="false" customHeight="false" outlineLevel="0" collapsed="false">
      <c r="A42" s="51" t="s">
        <v>15</v>
      </c>
      <c r="B42" s="51" t="n">
        <f aca="false">IF(AND($B$41&gt;=0,$B$41&lt;=B1),1,0)</f>
        <v>1</v>
      </c>
      <c r="C42" s="51" t="n">
        <f aca="false">IF(AND($B$41&gt;B1,$B$41&lt;=C1),1,0)</f>
        <v>0</v>
      </c>
      <c r="D42" s="51" t="n">
        <f aca="false">IF(AND($B$41&gt;C1,$B$41&lt;=D1),1,0)</f>
        <v>0</v>
      </c>
      <c r="E42" s="51" t="n">
        <f aca="false">IF(AND($B$41&gt;D1,$B$41&lt;=E1),1,0)</f>
        <v>0</v>
      </c>
      <c r="F42" s="51" t="n">
        <f aca="false">IF(AND($B$41&gt;E1,$B$41&lt;=F1),1,0)</f>
        <v>0</v>
      </c>
      <c r="G42" s="51" t="n">
        <f aca="false">IF(AND($B$41&gt;F1,$B$41&lt;=G1),1,0)</f>
        <v>0</v>
      </c>
      <c r="H42" s="51" t="n">
        <f aca="false">IF(AND($B$41&gt;G1,$B$41&lt;=H1),1,0)</f>
        <v>0</v>
      </c>
      <c r="I42" s="51" t="n">
        <f aca="false">IF(AND($B$41&gt;H1,$B$41&lt;=I1),1,0)</f>
        <v>0</v>
      </c>
      <c r="J42" s="51" t="n">
        <f aca="false">IF(AND($B$41&gt;I1,$B$41&lt;=J1),1,0)</f>
        <v>0</v>
      </c>
      <c r="K42" s="51" t="n">
        <f aca="false">IF(AND($B$41&gt;J1,$B$41&lt;=K1),1,0)</f>
        <v>0</v>
      </c>
      <c r="L42" s="51" t="n">
        <f aca="false">IF(AND($B$41&gt;K1,$B$41&lt;=L1),1,0)</f>
        <v>0</v>
      </c>
      <c r="M42" s="51" t="n">
        <f aca="false">IF(AND($B$41&gt;L1,$B$41&lt;=M1),1,0)</f>
        <v>0</v>
      </c>
      <c r="N42" s="51" t="n">
        <f aca="false">IF(AND($B$41&gt;M1,$B$41&lt;=N1),1,0)</f>
        <v>0</v>
      </c>
      <c r="O42" s="51" t="n">
        <f aca="false">IF(AND($B$41&gt;N1,$B$41&lt;=O1),1,0)</f>
        <v>0</v>
      </c>
      <c r="P42" s="51" t="n">
        <f aca="false">IF(AND($B$41&gt;O1,$B$41&lt;=P1),1,0)</f>
        <v>0</v>
      </c>
      <c r="Q42" s="51" t="n">
        <f aca="false">IF(AND($B$41&gt;P1,$B$41&lt;=Q1),1,0)</f>
        <v>0</v>
      </c>
      <c r="R42" s="51" t="n">
        <f aca="false">IF(AND($B$41&gt;Q1,$B$41&lt;=R1),1,0)</f>
        <v>0</v>
      </c>
      <c r="S42" s="51" t="n">
        <f aca="false">IF(AND($B$41&gt;R1,$B$41&lt;=S1),1,0)</f>
        <v>0</v>
      </c>
      <c r="T42" s="51" t="n">
        <f aca="false">IF(AND($B$41&gt;S1,$B$41&lt;=T1),1,0)</f>
        <v>0</v>
      </c>
      <c r="U42" s="51" t="n">
        <f aca="false">IF(AND($B$41&gt;T1,$B$41&lt;=U1),1,0)</f>
        <v>0</v>
      </c>
      <c r="V42" s="51" t="n">
        <f aca="false">IF(AND($B$41&gt;U1,$B$41&lt;=V1),1,0)</f>
        <v>0</v>
      </c>
      <c r="W42" s="51" t="n">
        <f aca="false">IF(AND($B$41&gt;V1,$B$41&lt;=W1),1,0)</f>
        <v>0</v>
      </c>
      <c r="X42" s="51" t="n">
        <f aca="false">IF(AND($B$41&gt;W1,$B$41&lt;=X1),1,0)</f>
        <v>0</v>
      </c>
      <c r="Y42" s="51" t="n">
        <f aca="false">IF(AND($B$41&gt;X1,$B$41&lt;=Y1),1,0)</f>
        <v>0</v>
      </c>
    </row>
    <row r="43" customFormat="false" ht="12.75" hidden="false" customHeight="false" outlineLevel="0" collapsed="false">
      <c r="A43" s="0" t="s">
        <v>16</v>
      </c>
      <c r="B43" s="51" t="n">
        <f aca="false">MATCH(1,42:42,0)</f>
        <v>2</v>
      </c>
    </row>
    <row r="44" customFormat="false" ht="12.75" hidden="false" customHeight="false" outlineLevel="0" collapsed="false">
      <c r="A44" s="51"/>
    </row>
    <row r="45" customFormat="false" ht="12.75" hidden="false" customHeight="false" outlineLevel="0" collapsed="false">
      <c r="B45" s="45" t="n">
        <f aca="false">Калькулятор!$F$9</f>
        <v>1</v>
      </c>
      <c r="C45" s="45"/>
    </row>
    <row r="46" customFormat="false" ht="12.75" hidden="false" customHeight="false" outlineLevel="0" collapsed="false">
      <c r="B46" s="51" t="s">
        <v>17</v>
      </c>
    </row>
    <row r="47" customFormat="false" ht="12.75" hidden="false" customHeight="false" outlineLevel="0" collapsed="false">
      <c r="A47" s="45"/>
      <c r="B47" s="51" t="n">
        <f aca="false">IF(AND($B$45&gt;0,$B$45&lt;=A2),1,0)</f>
        <v>1</v>
      </c>
    </row>
    <row r="48" customFormat="false" ht="12.75" hidden="false" customHeight="false" outlineLevel="0" collapsed="false">
      <c r="A48" s="45"/>
      <c r="B48" s="51" t="n">
        <f aca="false">IF(AND($B$45&gt;A2,$B$45&lt;=A3),1,0)</f>
        <v>0</v>
      </c>
    </row>
    <row r="49" customFormat="false" ht="12.75" hidden="false" customHeight="false" outlineLevel="0" collapsed="false">
      <c r="A49" s="45"/>
      <c r="B49" s="51" t="n">
        <f aca="false">IF(AND($B$45&gt;A3,$B$45&lt;=A4),1,0)</f>
        <v>0</v>
      </c>
    </row>
    <row r="50" customFormat="false" ht="12.75" hidden="false" customHeight="false" outlineLevel="0" collapsed="false">
      <c r="A50" s="45"/>
      <c r="B50" s="51" t="n">
        <f aca="false">IF(AND($B$45&gt;A4,$B$45&lt;=A5),1,0)</f>
        <v>0</v>
      </c>
    </row>
    <row r="51" customFormat="false" ht="12.75" hidden="false" customHeight="false" outlineLevel="0" collapsed="false">
      <c r="A51" s="45"/>
      <c r="B51" s="51" t="n">
        <f aca="false">IF(AND($B$45&gt;A5,$B$45&lt;=A6),1,0)</f>
        <v>0</v>
      </c>
    </row>
    <row r="52" customFormat="false" ht="12.75" hidden="false" customHeight="false" outlineLevel="0" collapsed="false">
      <c r="A52" s="45"/>
      <c r="B52" s="51" t="n">
        <f aca="false">IF(AND($B$45&gt;A6,$B$45&lt;=A7),1,0)</f>
        <v>0</v>
      </c>
    </row>
    <row r="53" customFormat="false" ht="12.75" hidden="false" customHeight="false" outlineLevel="0" collapsed="false">
      <c r="A53" s="45"/>
      <c r="B53" s="51" t="n">
        <f aca="false">IF(AND($B$45&gt;A7,$B$45&lt;=A8),1,0)</f>
        <v>0</v>
      </c>
    </row>
    <row r="54" customFormat="false" ht="12.75" hidden="false" customHeight="false" outlineLevel="0" collapsed="false">
      <c r="A54" s="45"/>
      <c r="B54" s="51" t="n">
        <f aca="false">IF(AND($B$45&gt;A8,$B$45&lt;=A9),1,0)</f>
        <v>0</v>
      </c>
    </row>
    <row r="55" customFormat="false" ht="12.75" hidden="false" customHeight="false" outlineLevel="0" collapsed="false">
      <c r="A55" s="45"/>
      <c r="B55" s="51" t="n">
        <f aca="false">IF(AND($B$45&gt;A9,$B$45&lt;=A10),1,0)</f>
        <v>0</v>
      </c>
    </row>
    <row r="56" customFormat="false" ht="12.75" hidden="false" customHeight="false" outlineLevel="0" collapsed="false">
      <c r="A56" s="45"/>
      <c r="B56" s="51" t="n">
        <f aca="false">IF(AND($B$45&gt;A10,$B$45&lt;=A11),1,0)</f>
        <v>0</v>
      </c>
    </row>
    <row r="57" customFormat="false" ht="12.75" hidden="false" customHeight="false" outlineLevel="0" collapsed="false">
      <c r="A57" s="45"/>
      <c r="B57" s="51" t="n">
        <f aca="false">IF(AND($B$45&gt;A11,$B$45&lt;=A12),1,0)</f>
        <v>0</v>
      </c>
    </row>
    <row r="58" customFormat="false" ht="12.75" hidden="false" customHeight="false" outlineLevel="0" collapsed="false">
      <c r="A58" s="45"/>
      <c r="B58" s="51" t="n">
        <f aca="false">IF(AND($B$45&gt;A12,$B$45&lt;=A13),1,0)</f>
        <v>0</v>
      </c>
    </row>
    <row r="59" customFormat="false" ht="12.75" hidden="false" customHeight="false" outlineLevel="0" collapsed="false">
      <c r="A59" s="45"/>
      <c r="B59" s="51" t="n">
        <f aca="false">IF(AND($B$45&gt;A13,$B$45&lt;=A14),1,0)</f>
        <v>0</v>
      </c>
    </row>
    <row r="60" customFormat="false" ht="12.75" hidden="false" customHeight="false" outlineLevel="0" collapsed="false">
      <c r="A60" s="45"/>
      <c r="B60" s="51" t="n">
        <f aca="false">IF(AND($B$45&gt;A14,$B$45&lt;=A15),1,0)</f>
        <v>0</v>
      </c>
    </row>
    <row r="61" customFormat="false" ht="12.75" hidden="false" customHeight="false" outlineLevel="0" collapsed="false">
      <c r="A61" s="45"/>
      <c r="B61" s="51" t="n">
        <f aca="false">IF(AND($B$45&gt;A15,$B$45&lt;=A16),1,0)</f>
        <v>0</v>
      </c>
    </row>
    <row r="62" customFormat="false" ht="12.75" hidden="false" customHeight="false" outlineLevel="0" collapsed="false">
      <c r="A62" s="45"/>
      <c r="B62" s="51" t="n">
        <f aca="false">IF(AND($B$45&gt;A16,$B$45&lt;=A17),1,0)</f>
        <v>0</v>
      </c>
    </row>
    <row r="63" customFormat="false" ht="12.75" hidden="false" customHeight="false" outlineLevel="0" collapsed="false">
      <c r="A63" s="45"/>
      <c r="B63" s="51" t="n">
        <f aca="false">IF(AND($B$45&gt;A17,$B$45&lt;=A18),1,0)</f>
        <v>0</v>
      </c>
    </row>
    <row r="64" customFormat="false" ht="12.75" hidden="false" customHeight="false" outlineLevel="0" collapsed="false">
      <c r="A64" s="0" t="s">
        <v>18</v>
      </c>
      <c r="B64" s="0" t="n">
        <f aca="false">MATCH(1,B46:B63,0)</f>
        <v>2</v>
      </c>
    </row>
    <row r="66" customFormat="false" ht="19.5" hidden="false" customHeight="false" outlineLevel="0" collapsed="false">
      <c r="A66" s="0" t="s">
        <v>19</v>
      </c>
      <c r="B66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3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C48" activeCellId="0" sqref="C48"/>
    </sheetView>
  </sheetViews>
  <sheetFormatPr defaultRowHeight="12.75"/>
  <cols>
    <col collapsed="false" hidden="false" max="1" min="1" style="0" width="13.6326530612245"/>
    <col collapsed="false" hidden="false" max="2" min="2" style="0" width="12.4183673469388"/>
    <col collapsed="false" hidden="false" max="3" min="3" style="0" width="12.9591836734694"/>
    <col collapsed="false" hidden="false" max="5" min="5" style="0" width="8.50510204081633"/>
  </cols>
  <sheetData>
    <row r="1" customFormat="false" ht="30.75" hidden="false" customHeight="true" outlineLevel="0" collapsed="false">
      <c r="A1" s="43" t="str">
        <f aca="false">IF(F48&gt;0,CONCATENATE("КБ Локо-Банк (Вар. 1): ",TEXT(F48,"# ###")," руб.",""&amp;CHAR(10)&amp;""),"")</f>
        <v>КБ Локо-Банк (Вар. 1): 2 017 руб.
</v>
      </c>
      <c r="B1" s="0" t="n">
        <v>30</v>
      </c>
      <c r="C1" s="0" t="n">
        <v>60</v>
      </c>
      <c r="D1" s="0" t="n">
        <v>90</v>
      </c>
      <c r="E1" s="0" t="n">
        <v>120</v>
      </c>
      <c r="F1" s="0" t="n">
        <v>150</v>
      </c>
      <c r="G1" s="0" t="n">
        <v>180</v>
      </c>
      <c r="H1" s="0" t="n">
        <v>210</v>
      </c>
      <c r="I1" s="0" t="n">
        <v>240</v>
      </c>
      <c r="J1" s="0" t="n">
        <v>270</v>
      </c>
      <c r="K1" s="0" t="n">
        <v>300</v>
      </c>
      <c r="L1" s="0" t="n">
        <v>330</v>
      </c>
      <c r="M1" s="0" t="n">
        <v>365</v>
      </c>
      <c r="N1" s="0" t="n">
        <v>547</v>
      </c>
      <c r="O1" s="0" t="n">
        <v>730</v>
      </c>
      <c r="P1" s="0" t="n">
        <v>911</v>
      </c>
      <c r="Q1" s="0" t="n">
        <v>1096</v>
      </c>
      <c r="R1" s="0" t="n">
        <v>0</v>
      </c>
    </row>
    <row r="2" customFormat="false" ht="12.75" hidden="false" customHeight="false" outlineLevel="0" collapsed="false">
      <c r="A2" s="45" t="n">
        <v>50000</v>
      </c>
      <c r="B2" s="0" t="n">
        <v>-2017</v>
      </c>
      <c r="C2" s="0" t="n">
        <v>-2017</v>
      </c>
      <c r="D2" s="0" t="n">
        <v>-2017</v>
      </c>
      <c r="E2" s="0" t="n">
        <v>-2017</v>
      </c>
      <c r="F2" s="0" t="n">
        <v>-2017</v>
      </c>
      <c r="G2" s="0" t="n">
        <v>-2017</v>
      </c>
      <c r="H2" s="0" t="n">
        <v>-2017</v>
      </c>
      <c r="I2" s="0" t="n">
        <v>-2017</v>
      </c>
      <c r="J2" s="0" t="n">
        <v>-2017</v>
      </c>
      <c r="K2" s="0" t="n">
        <v>-2017</v>
      </c>
      <c r="L2" s="0" t="n">
        <v>-2017</v>
      </c>
      <c r="M2" s="0" t="n">
        <v>-2017</v>
      </c>
      <c r="N2" s="0" t="n">
        <v>-7500</v>
      </c>
      <c r="O2" s="0" t="n">
        <v>-15000</v>
      </c>
      <c r="P2" s="0" t="n">
        <v>-15000</v>
      </c>
      <c r="Q2" s="0" t="n">
        <v>-15000</v>
      </c>
      <c r="R2" s="0" t="n">
        <v>0</v>
      </c>
    </row>
    <row r="3" customFormat="false" ht="12.75" hidden="false" customHeight="false" outlineLevel="0" collapsed="false">
      <c r="A3" s="45" t="n">
        <v>150000</v>
      </c>
      <c r="B3" s="0" t="n">
        <v>-2017</v>
      </c>
      <c r="C3" s="0" t="n">
        <v>-2017</v>
      </c>
      <c r="D3" s="0" t="n">
        <v>-2017</v>
      </c>
      <c r="E3" s="0" t="n">
        <v>-2017</v>
      </c>
      <c r="F3" s="0" t="n">
        <v>-2017</v>
      </c>
      <c r="G3" s="0" t="n">
        <v>-2017</v>
      </c>
      <c r="H3" s="0" t="n">
        <v>-2017</v>
      </c>
      <c r="I3" s="0" t="n">
        <v>-2017</v>
      </c>
      <c r="J3" s="0" t="n">
        <v>-2017</v>
      </c>
      <c r="K3" s="0" t="n">
        <v>-2017</v>
      </c>
      <c r="L3" s="0" t="n">
        <v>-2017</v>
      </c>
      <c r="M3" s="0" t="n">
        <v>-2017</v>
      </c>
      <c r="N3" s="0" t="n">
        <v>-15000</v>
      </c>
      <c r="O3" s="0" t="n">
        <v>-20000</v>
      </c>
      <c r="P3" s="0" t="n">
        <v>-25000</v>
      </c>
      <c r="Q3" s="0" t="n">
        <v>-30000</v>
      </c>
      <c r="R3" s="0" t="n">
        <v>0</v>
      </c>
    </row>
    <row r="4" customFormat="false" ht="12.75" hidden="false" customHeight="false" outlineLevel="0" collapsed="false">
      <c r="A4" s="45" t="n">
        <v>300000</v>
      </c>
      <c r="B4" s="0" t="n">
        <v>-20000</v>
      </c>
      <c r="C4" s="0" t="n">
        <v>-20000</v>
      </c>
      <c r="D4" s="0" t="n">
        <v>-20000</v>
      </c>
      <c r="E4" s="0" t="n">
        <v>-20000</v>
      </c>
      <c r="F4" s="0" t="n">
        <v>-20000</v>
      </c>
      <c r="G4" s="0" t="n">
        <v>-20000</v>
      </c>
      <c r="H4" s="0" t="n">
        <v>-20000</v>
      </c>
      <c r="I4" s="0" t="n">
        <v>-20000</v>
      </c>
      <c r="J4" s="0" t="n">
        <v>-20000</v>
      </c>
      <c r="K4" s="0" t="n">
        <v>-20000</v>
      </c>
      <c r="L4" s="0" t="n">
        <v>-20000</v>
      </c>
      <c r="M4" s="0" t="n">
        <v>-20000</v>
      </c>
      <c r="N4" s="0" t="n">
        <v>-20000</v>
      </c>
      <c r="O4" s="0" t="n">
        <v>-25000</v>
      </c>
      <c r="P4" s="0" t="n">
        <v>-32500</v>
      </c>
      <c r="Q4" s="0" t="n">
        <v>-40000</v>
      </c>
      <c r="R4" s="0" t="n">
        <v>0</v>
      </c>
    </row>
    <row r="5" customFormat="false" ht="12.75" hidden="false" customHeight="false" outlineLevel="0" collapsed="false">
      <c r="A5" s="45" t="n">
        <v>600000</v>
      </c>
      <c r="B5" s="0" t="n">
        <v>-19300</v>
      </c>
      <c r="C5" s="0" t="n">
        <v>-29100</v>
      </c>
      <c r="D5" s="0" t="n">
        <v>-29100</v>
      </c>
      <c r="E5" s="0" t="n">
        <v>-29100</v>
      </c>
      <c r="F5" s="0" t="n">
        <v>-30000</v>
      </c>
      <c r="G5" s="0" t="n">
        <v>-30100</v>
      </c>
      <c r="H5" s="0" t="n">
        <v>-29500</v>
      </c>
      <c r="I5" s="0" t="n">
        <v>-28300</v>
      </c>
      <c r="J5" s="0" t="n">
        <v>-30500</v>
      </c>
      <c r="K5" s="0" t="n">
        <v>-34000</v>
      </c>
      <c r="L5" s="0" t="n">
        <v>-37200</v>
      </c>
      <c r="M5" s="0" t="n">
        <v>-41200</v>
      </c>
      <c r="N5" s="0" t="n">
        <v>-40000</v>
      </c>
      <c r="O5" s="0" t="n">
        <v>-50000</v>
      </c>
      <c r="P5" s="0" t="n">
        <v>-65000</v>
      </c>
      <c r="Q5" s="0" t="n">
        <v>-90000</v>
      </c>
      <c r="R5" s="0" t="n">
        <v>0</v>
      </c>
    </row>
    <row r="6" customFormat="false" ht="12.75" hidden="false" customHeight="false" outlineLevel="0" collapsed="false">
      <c r="A6" s="45" t="n">
        <v>1000000</v>
      </c>
      <c r="B6" s="0" t="n">
        <v>-32100</v>
      </c>
      <c r="C6" s="0" t="n">
        <v>-47000</v>
      </c>
      <c r="D6" s="0" t="n">
        <v>-48500</v>
      </c>
      <c r="E6" s="0" t="n">
        <v>-49000</v>
      </c>
      <c r="F6" s="0" t="n">
        <v>-49500</v>
      </c>
      <c r="G6" s="0" t="n">
        <v>-50200</v>
      </c>
      <c r="H6" s="0" t="n">
        <v>-49200</v>
      </c>
      <c r="I6" s="0" t="n">
        <v>-47100</v>
      </c>
      <c r="J6" s="0" t="n">
        <v>-51000</v>
      </c>
      <c r="K6" s="0" t="n">
        <v>-56500</v>
      </c>
      <c r="L6" s="0" t="n">
        <v>-62000</v>
      </c>
      <c r="M6" s="0" t="n">
        <v>-69000</v>
      </c>
      <c r="N6" s="0" t="n">
        <v>-60000</v>
      </c>
      <c r="O6" s="0" t="n">
        <v>-75000</v>
      </c>
      <c r="P6" s="0" t="n">
        <v>-100000</v>
      </c>
      <c r="Q6" s="0" t="n">
        <v>-125000</v>
      </c>
      <c r="R6" s="0" t="n">
        <v>0</v>
      </c>
    </row>
    <row r="7" customFormat="false" ht="12.75" hidden="false" customHeight="false" outlineLevel="0" collapsed="false">
      <c r="A7" s="45" t="n">
        <v>1500000</v>
      </c>
      <c r="B7" s="0" t="n">
        <v>-7200</v>
      </c>
      <c r="C7" s="0" t="n">
        <v>-14800</v>
      </c>
      <c r="D7" s="0" t="n">
        <v>-22500</v>
      </c>
      <c r="E7" s="0" t="n">
        <v>-30200</v>
      </c>
      <c r="F7" s="0" t="n">
        <v>-37800</v>
      </c>
      <c r="G7" s="0" t="n">
        <v>-45500</v>
      </c>
      <c r="H7" s="0" t="n">
        <v>-53000</v>
      </c>
      <c r="I7" s="0" t="n">
        <v>-61000</v>
      </c>
      <c r="J7" s="0" t="n">
        <v>-68500</v>
      </c>
      <c r="K7" s="0" t="n">
        <v>-76100</v>
      </c>
      <c r="L7" s="0" t="n">
        <v>-84000</v>
      </c>
      <c r="M7" s="0" t="n">
        <v>-92700</v>
      </c>
      <c r="N7" s="0" t="n">
        <v>-90000</v>
      </c>
      <c r="O7" s="0" t="n">
        <v>-115000</v>
      </c>
      <c r="P7" s="0" t="n">
        <v>-150000</v>
      </c>
      <c r="Q7" s="0" t="n">
        <v>-190000</v>
      </c>
      <c r="R7" s="0" t="n">
        <v>0</v>
      </c>
    </row>
    <row r="8" customFormat="false" ht="12.75" hidden="false" customHeight="false" outlineLevel="0" collapsed="false">
      <c r="A8" s="45" t="n">
        <v>2000000</v>
      </c>
      <c r="B8" s="0" t="n">
        <v>-9700</v>
      </c>
      <c r="C8" s="0" t="n">
        <v>-20000</v>
      </c>
      <c r="D8" s="0" t="n">
        <v>-30100</v>
      </c>
      <c r="E8" s="0" t="n">
        <v>-40300</v>
      </c>
      <c r="F8" s="0" t="n">
        <v>-50500</v>
      </c>
      <c r="G8" s="0" t="n">
        <v>-61000</v>
      </c>
      <c r="H8" s="0" t="n">
        <v>-71000</v>
      </c>
      <c r="I8" s="0" t="n">
        <v>-81200</v>
      </c>
      <c r="J8" s="0" t="n">
        <v>-91500</v>
      </c>
      <c r="K8" s="0" t="n">
        <v>-102000</v>
      </c>
      <c r="L8" s="0" t="n">
        <v>-112000</v>
      </c>
      <c r="M8" s="0" t="n">
        <v>-124000</v>
      </c>
      <c r="N8" s="0" t="n">
        <v>-120000</v>
      </c>
      <c r="O8" s="0" t="n">
        <v>-155000</v>
      </c>
      <c r="P8" s="0" t="n">
        <v>-200000</v>
      </c>
      <c r="Q8" s="0" t="n">
        <v>-250000</v>
      </c>
      <c r="R8" s="0" t="n">
        <v>0</v>
      </c>
    </row>
    <row r="9" customFormat="false" ht="12.75" hidden="false" customHeight="false" outlineLevel="0" collapsed="false">
      <c r="A9" s="45" t="n">
        <v>2500000</v>
      </c>
      <c r="B9" s="0" t="n">
        <v>-12300</v>
      </c>
      <c r="C9" s="0" t="n">
        <v>-25000</v>
      </c>
      <c r="D9" s="0" t="n">
        <v>-38000</v>
      </c>
      <c r="E9" s="0" t="n">
        <v>-50500</v>
      </c>
      <c r="F9" s="0" t="n">
        <v>-63400</v>
      </c>
      <c r="G9" s="0" t="n">
        <v>-76000</v>
      </c>
      <c r="H9" s="0" t="n">
        <v>-89000</v>
      </c>
      <c r="I9" s="0" t="n">
        <v>-102000</v>
      </c>
      <c r="J9" s="0" t="n">
        <v>-114500</v>
      </c>
      <c r="K9" s="0" t="n">
        <v>-127000</v>
      </c>
      <c r="L9" s="0" t="n">
        <v>-140000</v>
      </c>
      <c r="M9" s="0" t="n">
        <v>-155000</v>
      </c>
      <c r="N9" s="0" t="n">
        <v>-170000</v>
      </c>
      <c r="O9" s="0" t="n">
        <v>-195000</v>
      </c>
      <c r="P9" s="0" t="n">
        <v>-250000</v>
      </c>
      <c r="Q9" s="0" t="n">
        <v>-310000</v>
      </c>
      <c r="R9" s="0" t="n">
        <v>0</v>
      </c>
    </row>
    <row r="10" customFormat="false" ht="12.75" hidden="false" customHeight="false" outlineLevel="0" collapsed="false">
      <c r="A10" s="45" t="n">
        <v>3000000</v>
      </c>
      <c r="B10" s="0" t="n">
        <v>-14800</v>
      </c>
      <c r="C10" s="0" t="n">
        <v>-30100</v>
      </c>
      <c r="D10" s="0" t="n">
        <v>-45500</v>
      </c>
      <c r="E10" s="0" t="n">
        <v>-60700</v>
      </c>
      <c r="F10" s="0" t="n">
        <v>-76000</v>
      </c>
      <c r="G10" s="0" t="n">
        <v>-91400</v>
      </c>
      <c r="H10" s="0" t="n">
        <v>-106700</v>
      </c>
      <c r="I10" s="0" t="n">
        <v>-122000</v>
      </c>
      <c r="J10" s="0" t="n">
        <v>-137500</v>
      </c>
      <c r="K10" s="0" t="n">
        <v>-152500</v>
      </c>
      <c r="L10" s="0" t="n">
        <v>-168000</v>
      </c>
      <c r="M10" s="0" t="n">
        <v>-186000</v>
      </c>
      <c r="N10" s="0" t="n">
        <v>-210000</v>
      </c>
      <c r="O10" s="0" t="n">
        <v>-235000</v>
      </c>
      <c r="P10" s="0" t="n">
        <v>-300000</v>
      </c>
      <c r="Q10" s="0" t="n">
        <v>-380000</v>
      </c>
      <c r="R10" s="0" t="n">
        <v>0</v>
      </c>
    </row>
    <row r="11" customFormat="false" ht="12.75" hidden="false" customHeight="false" outlineLevel="0" collapsed="false">
      <c r="A11" s="45" t="n">
        <v>4000000</v>
      </c>
      <c r="B11" s="0" t="n">
        <v>-18700</v>
      </c>
      <c r="C11" s="0" t="n">
        <v>-38000</v>
      </c>
      <c r="D11" s="0" t="n">
        <v>-57200</v>
      </c>
      <c r="E11" s="0" t="n">
        <v>-76500</v>
      </c>
      <c r="F11" s="0" t="n">
        <v>-95700</v>
      </c>
      <c r="G11" s="0" t="n">
        <v>-115000</v>
      </c>
      <c r="H11" s="0" t="n">
        <v>-134500</v>
      </c>
      <c r="I11" s="0" t="n">
        <v>-153500</v>
      </c>
      <c r="J11" s="0" t="n">
        <v>-173000</v>
      </c>
      <c r="K11" s="0" t="n">
        <v>-192000</v>
      </c>
      <c r="L11" s="0" t="n">
        <v>-211000</v>
      </c>
      <c r="M11" s="0" t="n">
        <v>-234000</v>
      </c>
      <c r="N11" s="0" t="n">
        <v>-270000</v>
      </c>
      <c r="O11" s="0" t="n">
        <v>-315000</v>
      </c>
      <c r="P11" s="0" t="n">
        <v>-400000</v>
      </c>
      <c r="Q11" s="0" t="n">
        <v>-500000</v>
      </c>
      <c r="R11" s="0" t="n">
        <v>0</v>
      </c>
    </row>
    <row r="12" customFormat="false" ht="12.75" hidden="false" customHeight="false" outlineLevel="0" collapsed="false">
      <c r="A12" s="45" t="n">
        <v>5000000</v>
      </c>
      <c r="B12" s="0" t="n">
        <v>-23400</v>
      </c>
      <c r="C12" s="0" t="n">
        <v>-47500</v>
      </c>
      <c r="D12" s="0" t="n">
        <v>-71500</v>
      </c>
      <c r="E12" s="0" t="n">
        <v>-95700</v>
      </c>
      <c r="F12" s="0" t="n">
        <v>-120000</v>
      </c>
      <c r="G12" s="0" t="n">
        <v>-144000</v>
      </c>
      <c r="H12" s="0" t="n">
        <v>-168000</v>
      </c>
      <c r="I12" s="0" t="n">
        <v>-192000</v>
      </c>
      <c r="J12" s="0" t="n">
        <v>-216000</v>
      </c>
      <c r="K12" s="0" t="n">
        <v>-240100</v>
      </c>
      <c r="L12" s="0" t="n">
        <v>-264500</v>
      </c>
      <c r="M12" s="0" t="n">
        <v>-292500</v>
      </c>
      <c r="N12" s="0" t="n">
        <v>-330000</v>
      </c>
      <c r="O12" s="0" t="n">
        <v>-390000</v>
      </c>
      <c r="P12" s="0" t="n">
        <v>-500000</v>
      </c>
      <c r="Q12" s="0" t="n">
        <v>-620000</v>
      </c>
      <c r="R12" s="0" t="n">
        <v>0</v>
      </c>
    </row>
    <row r="13" customFormat="false" ht="12.75" hidden="false" customHeight="false" outlineLevel="0" collapsed="false">
      <c r="A13" s="45" t="n">
        <v>6000000</v>
      </c>
      <c r="B13" s="0" t="n">
        <v>-26200</v>
      </c>
      <c r="C13" s="0" t="n">
        <v>-53000</v>
      </c>
      <c r="D13" s="0" t="n">
        <v>-80000</v>
      </c>
      <c r="E13" s="0" t="n">
        <v>-106700</v>
      </c>
      <c r="F13" s="0" t="n">
        <v>-133500</v>
      </c>
      <c r="G13" s="0" t="n">
        <v>-160300</v>
      </c>
      <c r="H13" s="0" t="n">
        <v>-187000</v>
      </c>
      <c r="I13" s="0" t="n">
        <v>-214000</v>
      </c>
      <c r="J13" s="0" t="n">
        <v>-241000</v>
      </c>
      <c r="K13" s="0" t="n">
        <v>-268000</v>
      </c>
      <c r="L13" s="0" t="n">
        <v>-294500</v>
      </c>
      <c r="M13" s="0" t="n">
        <v>-326000</v>
      </c>
      <c r="N13" s="0" t="n">
        <v>-360000</v>
      </c>
      <c r="O13" s="0" t="n">
        <v>-470000</v>
      </c>
      <c r="P13" s="0" t="n">
        <v>-600000</v>
      </c>
      <c r="Q13" s="0" t="n">
        <v>-750000</v>
      </c>
      <c r="R13" s="0" t="n">
        <v>0</v>
      </c>
    </row>
    <row r="14" customFormat="false" ht="12.75" hidden="false" customHeight="false" outlineLevel="0" collapsed="false">
      <c r="A14" s="45" t="n">
        <v>7000000</v>
      </c>
      <c r="B14" s="0" t="n">
        <v>-30600</v>
      </c>
      <c r="C14" s="0" t="n">
        <v>-62000</v>
      </c>
      <c r="D14" s="0" t="n">
        <v>-93200</v>
      </c>
      <c r="E14" s="0" t="n">
        <v>-124500</v>
      </c>
      <c r="F14" s="0" t="n">
        <v>-156000</v>
      </c>
      <c r="G14" s="0" t="n">
        <v>-188500</v>
      </c>
      <c r="H14" s="0" t="n">
        <v>-218500</v>
      </c>
      <c r="I14" s="0" t="n">
        <v>-250000</v>
      </c>
      <c r="J14" s="0" t="n">
        <v>-281000</v>
      </c>
      <c r="K14" s="0" t="n">
        <v>-312500</v>
      </c>
      <c r="L14" s="0" t="n">
        <v>-343500</v>
      </c>
      <c r="M14" s="0" t="n">
        <v>-380000</v>
      </c>
      <c r="N14" s="0" t="n">
        <v>-420000</v>
      </c>
      <c r="O14" s="0" t="n">
        <v>-545000</v>
      </c>
      <c r="P14" s="0" t="n">
        <v>-700000</v>
      </c>
      <c r="Q14" s="0" t="n">
        <v>-880000</v>
      </c>
      <c r="R14" s="0" t="n">
        <v>0</v>
      </c>
    </row>
    <row r="15" customFormat="false" ht="12.75" hidden="false" customHeight="false" outlineLevel="0" collapsed="false">
      <c r="A15" s="45" t="n">
        <v>8000000</v>
      </c>
      <c r="B15" s="0" t="n">
        <v>-35000</v>
      </c>
      <c r="C15" s="0" t="n">
        <v>-71000</v>
      </c>
      <c r="D15" s="0" t="n">
        <v>-106500</v>
      </c>
      <c r="E15" s="0" t="n">
        <v>-142300</v>
      </c>
      <c r="F15" s="0" t="n">
        <v>-178100</v>
      </c>
      <c r="G15" s="0" t="n">
        <v>-214000</v>
      </c>
      <c r="H15" s="0" t="n">
        <v>-250000</v>
      </c>
      <c r="I15" s="0" t="n">
        <v>-285500</v>
      </c>
      <c r="J15" s="0" t="n">
        <v>-321500</v>
      </c>
      <c r="K15" s="0" t="n">
        <v>-357000</v>
      </c>
      <c r="L15" s="0" t="n">
        <v>-393000</v>
      </c>
      <c r="M15" s="0" t="n">
        <v>-430000</v>
      </c>
      <c r="N15" s="0" t="n">
        <v>-480000</v>
      </c>
      <c r="O15" s="0" t="n">
        <v>-625000</v>
      </c>
      <c r="P15" s="0" t="n">
        <v>-800000</v>
      </c>
      <c r="Q15" s="0" t="n">
        <v>-1000000</v>
      </c>
      <c r="R15" s="0" t="n">
        <v>0</v>
      </c>
    </row>
    <row r="16" customFormat="false" ht="12.75" hidden="false" customHeight="false" outlineLevel="0" collapsed="false">
      <c r="A16" s="45" t="n">
        <v>9000000</v>
      </c>
      <c r="B16" s="0" t="n">
        <v>-39500</v>
      </c>
      <c r="C16" s="0" t="n">
        <v>-75500</v>
      </c>
      <c r="D16" s="0" t="n">
        <v>-120000</v>
      </c>
      <c r="E16" s="0" t="n">
        <v>-160200</v>
      </c>
      <c r="F16" s="0" t="n">
        <v>-200500</v>
      </c>
      <c r="G16" s="0" t="n">
        <v>-240700</v>
      </c>
      <c r="H16" s="0" t="n">
        <v>-281000</v>
      </c>
      <c r="I16" s="0" t="n">
        <v>-321000</v>
      </c>
      <c r="J16" s="0" t="n">
        <v>-361500</v>
      </c>
      <c r="K16" s="0" t="n">
        <v>-402000</v>
      </c>
      <c r="L16" s="0" t="n">
        <v>-442000</v>
      </c>
      <c r="M16" s="0" t="n">
        <v>-489000</v>
      </c>
      <c r="N16" s="0" t="n">
        <v>-550000</v>
      </c>
      <c r="O16" s="0" t="n">
        <v>-675000</v>
      </c>
      <c r="P16" s="0" t="n">
        <v>-900000</v>
      </c>
      <c r="Q16" s="0" t="n">
        <v>-1130000</v>
      </c>
      <c r="R16" s="0" t="n">
        <v>0</v>
      </c>
    </row>
    <row r="17" customFormat="false" ht="12.75" hidden="false" customHeight="false" outlineLevel="0" collapsed="false">
      <c r="A17" s="45" t="n">
        <v>10000000</v>
      </c>
      <c r="B17" s="0" t="n">
        <v>-44000</v>
      </c>
      <c r="C17" s="0" t="n">
        <v>-88500</v>
      </c>
      <c r="D17" s="0" t="n">
        <v>-133250</v>
      </c>
      <c r="E17" s="0" t="n">
        <v>-178000</v>
      </c>
      <c r="F17" s="0" t="n">
        <v>-223000</v>
      </c>
      <c r="G17" s="0" t="n">
        <v>-267500</v>
      </c>
      <c r="H17" s="0" t="n">
        <v>-312200</v>
      </c>
      <c r="I17" s="0" t="n">
        <v>-356800</v>
      </c>
      <c r="J17" s="0" t="n">
        <v>-401500</v>
      </c>
      <c r="K17" s="0" t="n">
        <v>-446200</v>
      </c>
      <c r="L17" s="0" t="n">
        <v>-491000</v>
      </c>
      <c r="M17" s="0" t="n">
        <v>-543000</v>
      </c>
      <c r="N17" s="0" t="n">
        <v>-600000</v>
      </c>
      <c r="O17" s="0" t="n">
        <v>-715000</v>
      </c>
      <c r="P17" s="0" t="n">
        <v>-1000000</v>
      </c>
      <c r="Q17" s="0" t="n">
        <v>-1250000</v>
      </c>
      <c r="R17" s="0" t="n">
        <v>0</v>
      </c>
    </row>
    <row r="18" customFormat="false" ht="12.75" hidden="false" customHeight="false" outlineLevel="0" collapsed="false">
      <c r="A18" s="45" t="n">
        <v>11000000</v>
      </c>
      <c r="B18" s="0" t="n">
        <v>-48300</v>
      </c>
      <c r="C18" s="0" t="n">
        <v>-97500</v>
      </c>
      <c r="D18" s="0" t="n">
        <v>-146600</v>
      </c>
      <c r="E18" s="0" t="n">
        <v>-196000</v>
      </c>
      <c r="F18" s="0" t="n">
        <v>-245000</v>
      </c>
      <c r="G18" s="0" t="n">
        <v>-294200</v>
      </c>
      <c r="H18" s="0" t="n">
        <v>-343500</v>
      </c>
      <c r="I18" s="0" t="n">
        <v>-392500</v>
      </c>
      <c r="J18" s="0" t="n">
        <v>-442000</v>
      </c>
      <c r="K18" s="0" t="n">
        <v>-491000</v>
      </c>
      <c r="L18" s="0" t="n">
        <v>-540000</v>
      </c>
      <c r="M18" s="0" t="n">
        <v>-597500</v>
      </c>
      <c r="N18" s="0" t="n">
        <v>-660000</v>
      </c>
      <c r="O18" s="0" t="n">
        <v>-810000</v>
      </c>
      <c r="P18" s="0" t="n">
        <v>-1100000</v>
      </c>
      <c r="Q18" s="0" t="n">
        <v>-1380000</v>
      </c>
      <c r="R18" s="0" t="n">
        <v>0</v>
      </c>
    </row>
    <row r="19" customFormat="false" ht="12.75" hidden="false" customHeight="false" outlineLevel="0" collapsed="false">
      <c r="A19" s="45" t="n">
        <v>12000000</v>
      </c>
      <c r="B19" s="0" t="n">
        <v>-53000</v>
      </c>
      <c r="C19" s="0" t="n">
        <v>-106300</v>
      </c>
      <c r="D19" s="0" t="n">
        <v>-160000</v>
      </c>
      <c r="E19" s="0" t="n">
        <v>-213700</v>
      </c>
      <c r="F19" s="0" t="n">
        <v>-267300</v>
      </c>
      <c r="G19" s="0" t="n">
        <v>-321000</v>
      </c>
      <c r="H19" s="0" t="n">
        <v>-374600</v>
      </c>
      <c r="I19" s="0" t="n">
        <v>-428500</v>
      </c>
      <c r="J19" s="0" t="n">
        <v>-482000</v>
      </c>
      <c r="K19" s="0" t="n">
        <v>-535500</v>
      </c>
      <c r="L19" s="0" t="n">
        <v>-589000</v>
      </c>
      <c r="M19" s="0" t="n">
        <v>-652000</v>
      </c>
      <c r="N19" s="0" t="n">
        <v>-740000</v>
      </c>
      <c r="O19" s="0" t="n">
        <v>-910000</v>
      </c>
      <c r="P19" s="0" t="n">
        <v>-1200000</v>
      </c>
      <c r="Q19" s="0" t="n">
        <v>-1500000</v>
      </c>
      <c r="R19" s="0" t="n">
        <v>0</v>
      </c>
    </row>
    <row r="20" customFormat="false" ht="12.75" hidden="false" customHeight="false" outlineLevel="0" collapsed="false">
      <c r="A20" s="45" t="n">
        <v>20000000</v>
      </c>
      <c r="B20" s="0" t="n">
        <v>0.004</v>
      </c>
      <c r="C20" s="0" t="n">
        <v>0.008</v>
      </c>
      <c r="D20" s="0" t="n">
        <v>0.012</v>
      </c>
      <c r="E20" s="0" t="n">
        <v>0.014</v>
      </c>
      <c r="F20" s="0" t="n">
        <v>0.017</v>
      </c>
      <c r="G20" s="0" t="n">
        <v>0.021</v>
      </c>
      <c r="H20" s="0" t="n">
        <v>0.024</v>
      </c>
      <c r="I20" s="0" t="n">
        <v>0.028</v>
      </c>
      <c r="J20" s="0" t="n">
        <v>0.031</v>
      </c>
      <c r="K20" s="0" t="n">
        <v>0.035</v>
      </c>
      <c r="L20" s="0" t="n">
        <v>0.04</v>
      </c>
      <c r="M20" s="0" t="n">
        <v>0.04</v>
      </c>
      <c r="N20" s="0" t="n">
        <v>0.05</v>
      </c>
      <c r="O20" s="0" t="n">
        <v>0.085</v>
      </c>
      <c r="P20" s="0" t="n">
        <v>0.105</v>
      </c>
      <c r="Q20" s="0" t="n">
        <v>0.125</v>
      </c>
      <c r="R20" s="0" t="n">
        <v>0</v>
      </c>
    </row>
    <row r="21" customFormat="false" ht="12.75" hidden="false" customHeight="false" outlineLevel="0" collapsed="false">
      <c r="A21" s="45" t="n">
        <v>30000000</v>
      </c>
      <c r="B21" s="0" t="n">
        <v>0.01</v>
      </c>
      <c r="C21" s="0" t="n">
        <v>0.01</v>
      </c>
      <c r="D21" s="0" t="n">
        <v>0.012</v>
      </c>
      <c r="E21" s="0" t="n">
        <v>0.014</v>
      </c>
      <c r="F21" s="0" t="n">
        <v>0.017</v>
      </c>
      <c r="G21" s="0" t="n">
        <v>0.025</v>
      </c>
      <c r="H21" s="0" t="n">
        <v>0.025</v>
      </c>
      <c r="I21" s="0" t="n">
        <v>0.03</v>
      </c>
      <c r="J21" s="0" t="n">
        <v>0.035</v>
      </c>
      <c r="K21" s="0" t="n">
        <v>0.04</v>
      </c>
      <c r="L21" s="0" t="n">
        <v>0.042</v>
      </c>
      <c r="M21" s="0" t="n">
        <v>0.042</v>
      </c>
      <c r="N21" s="0" t="n">
        <v>0.0525</v>
      </c>
      <c r="O21" s="0" t="n">
        <v>0.079</v>
      </c>
      <c r="P21" s="0" t="n">
        <v>0.0975</v>
      </c>
      <c r="Q21" s="0" t="n">
        <v>0.116</v>
      </c>
      <c r="R21" s="0" t="n">
        <v>0</v>
      </c>
    </row>
    <row r="22" customFormat="false" ht="12.75" hidden="false" customHeight="false" outlineLevel="0" collapsed="false">
      <c r="A22" s="45" t="n">
        <v>150000000</v>
      </c>
      <c r="B22" s="0" t="n">
        <v>0.025</v>
      </c>
      <c r="C22" s="0" t="n">
        <v>0.025</v>
      </c>
      <c r="D22" s="0" t="n">
        <v>0.025</v>
      </c>
      <c r="E22" s="0" t="n">
        <v>0.025</v>
      </c>
      <c r="F22" s="0" t="n">
        <v>0.025</v>
      </c>
      <c r="G22" s="0" t="n">
        <v>0.025</v>
      </c>
      <c r="H22" s="0" t="n">
        <v>0.04</v>
      </c>
      <c r="I22" s="0" t="n">
        <v>0.04</v>
      </c>
      <c r="J22" s="0" t="n">
        <v>0.04</v>
      </c>
      <c r="K22" s="0" t="n">
        <v>0.04</v>
      </c>
      <c r="L22" s="0" t="n">
        <v>0.04</v>
      </c>
      <c r="M22" s="0" t="n">
        <v>0.04</v>
      </c>
      <c r="N22" s="0" t="n">
        <v>0.06</v>
      </c>
      <c r="O22" s="0" t="n">
        <v>0.079</v>
      </c>
      <c r="P22" s="0" t="n">
        <v>0.0975</v>
      </c>
      <c r="Q22" s="0" t="n">
        <v>0.116</v>
      </c>
      <c r="R22" s="0" t="n">
        <v>0</v>
      </c>
    </row>
    <row r="23" customFormat="false" ht="12.8" hidden="false" customHeight="false" outlineLevel="0" collapsed="false">
      <c r="A23" s="45"/>
    </row>
    <row r="24" customFormat="false" ht="12.8" hidden="false" customHeight="false" outlineLevel="0" collapsed="false">
      <c r="A24" s="45" t="n">
        <v>50000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45" t="n">
        <v>150000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</row>
    <row r="26" customFormat="false" ht="12.8" hidden="false" customHeight="false" outlineLevel="0" collapsed="false">
      <c r="A26" s="45" t="n">
        <v>300000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45" t="n">
        <v>600000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</row>
    <row r="28" customFormat="false" ht="12.8" hidden="false" customHeight="false" outlineLevel="0" collapsed="false">
      <c r="A28" s="45" t="n">
        <v>1000000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45" t="n">
        <v>1500000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</row>
    <row r="30" customFormat="false" ht="12.8" hidden="false" customHeight="false" outlineLevel="0" collapsed="false">
      <c r="A30" s="45" t="n">
        <v>2000000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45" t="n">
        <v>2500000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</row>
    <row r="32" customFormat="false" ht="12.8" hidden="false" customHeight="false" outlineLevel="0" collapsed="false">
      <c r="A32" s="45" t="n">
        <v>3000000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45" t="n">
        <v>4000000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</row>
    <row r="34" customFormat="false" ht="12.8" hidden="false" customHeight="false" outlineLevel="0" collapsed="false">
      <c r="A34" s="45" t="n">
        <v>5000000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45" t="n">
        <v>6000000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</row>
    <row r="36" customFormat="false" ht="12.8" hidden="false" customHeight="false" outlineLevel="0" collapsed="false">
      <c r="A36" s="45" t="n">
        <v>7000000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45" t="n">
        <v>8000000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</row>
    <row r="38" customFormat="false" ht="12.8" hidden="false" customHeight="false" outlineLevel="0" collapsed="false">
      <c r="A38" s="45" t="n">
        <v>9000000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45" t="n">
        <v>10000000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</row>
    <row r="40" customFormat="false" ht="12.8" hidden="false" customHeight="false" outlineLevel="0" collapsed="false">
      <c r="A40" s="45" t="n">
        <v>11000000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45" t="n">
        <v>12000000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</row>
    <row r="42" customFormat="false" ht="12.8" hidden="false" customHeight="false" outlineLevel="0" collapsed="false">
      <c r="A42" s="45" t="n">
        <v>20000000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45" t="n">
        <v>30000000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</row>
    <row r="44" customFormat="false" ht="12.8" hidden="false" customHeight="false" outlineLevel="0" collapsed="false">
      <c r="A44" s="45" t="n">
        <v>150000000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6" customFormat="false" ht="12.75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8" customFormat="false" ht="16.5" hidden="false" customHeight="false" outlineLevel="0" collapsed="false">
      <c r="A48" s="47" t="s">
        <v>13</v>
      </c>
      <c r="B48" s="0" t="n">
        <f aca="false">INDEX(A1:Q22,B76,B51)</f>
        <v>-2017</v>
      </c>
      <c r="C48" s="45" t="n">
        <f aca="false">IF(B48&lt;0,B48*-1,B48*B53)</f>
        <v>2017</v>
      </c>
      <c r="D48" s="49" t="n">
        <f aca="false">IF(AND(C48&lt;&gt;0,C48&lt;INDEX(A46:Q46,1,B51)),INDEX(A46:Q46,1,B51),C48)</f>
        <v>2017</v>
      </c>
      <c r="E48" s="49" t="n">
        <f aca="false">IF(AND(D48&lt;&gt;0,D48&lt;INDEX(R:R,B76,1)),INDEX(R:R,B76,1),D48)</f>
        <v>2017</v>
      </c>
      <c r="F48" s="0" t="n">
        <f aca="false">IFERROR(IF(Калькулятор!$F$17="Нет",E48,E48*0),0)</f>
        <v>2017</v>
      </c>
    </row>
    <row r="49" customFormat="false" ht="12.75" hidden="false" customHeight="false" outlineLevel="0" collapsed="false">
      <c r="A49" s="50" t="s">
        <v>20</v>
      </c>
      <c r="B49" s="51" t="n">
        <f aca="false">Калькулятор!$F$12</f>
        <v>1</v>
      </c>
      <c r="E49" s="49"/>
    </row>
    <row r="50" customFormat="false" ht="12.75" hidden="false" customHeight="false" outlineLevel="0" collapsed="false">
      <c r="A50" s="51" t="s">
        <v>15</v>
      </c>
      <c r="B50" s="51" t="n">
        <f aca="false">IF(AND($B$49&gt;=0,$B$49&lt;=B1),1,0)</f>
        <v>1</v>
      </c>
      <c r="C50" s="51" t="n">
        <f aca="false">IF(AND($B$49&gt;B1,$B$49&lt;=C1),1,0)</f>
        <v>0</v>
      </c>
      <c r="D50" s="51" t="n">
        <f aca="false">IF(AND($B$49&gt;C1,$B$49&lt;=D1),1,0)</f>
        <v>0</v>
      </c>
      <c r="E50" s="51" t="n">
        <f aca="false">IF(AND($B$49&gt;D1,$B$49&lt;=E1),1,0)</f>
        <v>0</v>
      </c>
      <c r="F50" s="51" t="n">
        <f aca="false">IF(AND($B$49&gt;E1,$B$49&lt;=F1),1,0)</f>
        <v>0</v>
      </c>
      <c r="G50" s="51" t="n">
        <f aca="false">IF(AND($B$49&gt;F1,$B$49&lt;=G1),1,0)</f>
        <v>0</v>
      </c>
      <c r="H50" s="51" t="n">
        <f aca="false">IF(AND($B$49&gt;G1,$B$49&lt;=H1),1,0)</f>
        <v>0</v>
      </c>
      <c r="I50" s="51" t="n">
        <f aca="false">IF(AND($B$49&gt;H1,$B$49&lt;=I1),1,0)</f>
        <v>0</v>
      </c>
      <c r="J50" s="51" t="n">
        <f aca="false">IF(AND($B$49&gt;I1,$B$49&lt;=J1),1,0)</f>
        <v>0</v>
      </c>
      <c r="K50" s="51" t="n">
        <f aca="false">IF(AND($B$49&gt;J1,$B$49&lt;=K1),1,0)</f>
        <v>0</v>
      </c>
      <c r="L50" s="51" t="n">
        <f aca="false">IF(AND($B$49&gt;K1,$B$49&lt;=L1),1,0)</f>
        <v>0</v>
      </c>
      <c r="M50" s="51" t="n">
        <f aca="false">IF(AND($B$49&gt;L1,$B$49&lt;=M1),1,0)</f>
        <v>0</v>
      </c>
      <c r="N50" s="51" t="n">
        <f aca="false">IF(AND($B$49&gt;M1,$B$49&lt;=N1),1,0)</f>
        <v>0</v>
      </c>
      <c r="O50" s="51" t="n">
        <f aca="false">IF(AND($B$49&gt;N1,$B$49&lt;=O1),1,0)</f>
        <v>0</v>
      </c>
      <c r="P50" s="51" t="n">
        <f aca="false">IF(AND($B$49&gt;O1,$B$49&lt;=P1),1,0)</f>
        <v>0</v>
      </c>
      <c r="Q50" s="51" t="n">
        <f aca="false">IF(AND($B$49&gt;P1,$B$49&lt;=Q1),1,0)</f>
        <v>0</v>
      </c>
    </row>
    <row r="51" customFormat="false" ht="12.75" hidden="false" customHeight="false" outlineLevel="0" collapsed="false">
      <c r="A51" s="0" t="s">
        <v>16</v>
      </c>
      <c r="B51" s="51" t="n">
        <f aca="false">MATCH(1,50:50,0)</f>
        <v>2</v>
      </c>
    </row>
    <row r="52" customFormat="false" ht="12.75" hidden="false" customHeight="false" outlineLevel="0" collapsed="false">
      <c r="A52" s="51"/>
    </row>
    <row r="53" customFormat="false" ht="12.75" hidden="false" customHeight="false" outlineLevel="0" collapsed="false">
      <c r="B53" s="45" t="n">
        <f aca="false">Калькулятор!$F$9</f>
        <v>1</v>
      </c>
      <c r="C53" s="45"/>
    </row>
    <row r="54" customFormat="false" ht="12.75" hidden="false" customHeight="false" outlineLevel="0" collapsed="false">
      <c r="B54" s="51" t="s">
        <v>17</v>
      </c>
    </row>
    <row r="55" customFormat="false" ht="12.75" hidden="false" customHeight="false" outlineLevel="0" collapsed="false">
      <c r="A55" s="45"/>
      <c r="B55" s="51" t="n">
        <f aca="false">IF(AND($B$53&gt;0,$B$53&lt;=A2),1,0)</f>
        <v>1</v>
      </c>
    </row>
    <row r="56" customFormat="false" ht="12.75" hidden="false" customHeight="false" outlineLevel="0" collapsed="false">
      <c r="A56" s="45"/>
      <c r="B56" s="51" t="n">
        <f aca="false">IF(AND($B$53&gt;A2,$B$53&lt;=A3),1,0)</f>
        <v>0</v>
      </c>
    </row>
    <row r="57" customFormat="false" ht="12.75" hidden="false" customHeight="false" outlineLevel="0" collapsed="false">
      <c r="A57" s="45"/>
      <c r="B57" s="51" t="n">
        <f aca="false">IF(AND($B$53&gt;A3,$B$53&lt;=A4),1,0)</f>
        <v>0</v>
      </c>
    </row>
    <row r="58" customFormat="false" ht="12.75" hidden="false" customHeight="false" outlineLevel="0" collapsed="false">
      <c r="A58" s="45"/>
      <c r="B58" s="51" t="n">
        <f aca="false">IF(AND($B$53&gt;A4,$B$53&lt;=A5),1,0)</f>
        <v>0</v>
      </c>
    </row>
    <row r="59" customFormat="false" ht="12.75" hidden="false" customHeight="false" outlineLevel="0" collapsed="false">
      <c r="A59" s="45"/>
      <c r="B59" s="51" t="n">
        <f aca="false">IF(AND($B$53&gt;A5,$B$53&lt;=A6),1,0)</f>
        <v>0</v>
      </c>
    </row>
    <row r="60" customFormat="false" ht="12.75" hidden="false" customHeight="false" outlineLevel="0" collapsed="false">
      <c r="A60" s="45"/>
      <c r="B60" s="51" t="n">
        <f aca="false">IF(AND($B$53&gt;A6,$B$53&lt;=A7),1,0)</f>
        <v>0</v>
      </c>
    </row>
    <row r="61" customFormat="false" ht="12.75" hidden="false" customHeight="false" outlineLevel="0" collapsed="false">
      <c r="A61" s="45"/>
      <c r="B61" s="51" t="n">
        <f aca="false">IF(AND($B$53&gt;A7,$B$53&lt;=A8),1,0)</f>
        <v>0</v>
      </c>
    </row>
    <row r="62" customFormat="false" ht="12.75" hidden="false" customHeight="false" outlineLevel="0" collapsed="false">
      <c r="A62" s="45"/>
      <c r="B62" s="51" t="n">
        <f aca="false">IF(AND($B$53&gt;A8,$B$53&lt;=A9),1,0)</f>
        <v>0</v>
      </c>
    </row>
    <row r="63" customFormat="false" ht="12.75" hidden="false" customHeight="false" outlineLevel="0" collapsed="false">
      <c r="A63" s="45"/>
      <c r="B63" s="51" t="n">
        <f aca="false">IF(AND($B$53&gt;A9,$B$53&lt;=A10),1,0)</f>
        <v>0</v>
      </c>
    </row>
    <row r="64" customFormat="false" ht="12.75" hidden="false" customHeight="false" outlineLevel="0" collapsed="false">
      <c r="A64" s="45"/>
      <c r="B64" s="51" t="n">
        <f aca="false">IF(AND($B$53&gt;A10,$B$53&lt;=A11),1,0)</f>
        <v>0</v>
      </c>
    </row>
    <row r="65" customFormat="false" ht="12.75" hidden="false" customHeight="false" outlineLevel="0" collapsed="false">
      <c r="A65" s="45"/>
      <c r="B65" s="51" t="n">
        <f aca="false">IF(AND($B$53&gt;A11,$B$53&lt;=A12),1,0)</f>
        <v>0</v>
      </c>
    </row>
    <row r="66" customFormat="false" ht="12.75" hidden="false" customHeight="false" outlineLevel="0" collapsed="false">
      <c r="A66" s="45"/>
      <c r="B66" s="51" t="n">
        <f aca="false">IF(AND($B$53&gt;A12,$B$53&lt;=A13),1,0)</f>
        <v>0</v>
      </c>
    </row>
    <row r="67" customFormat="false" ht="12.75" hidden="false" customHeight="false" outlineLevel="0" collapsed="false">
      <c r="A67" s="45"/>
      <c r="B67" s="51" t="n">
        <f aca="false">IF(AND($B$53&gt;A13,$B$53&lt;=A14),1,0)</f>
        <v>0</v>
      </c>
    </row>
    <row r="68" customFormat="false" ht="12.75" hidden="false" customHeight="false" outlineLevel="0" collapsed="false">
      <c r="A68" s="45"/>
      <c r="B68" s="51" t="n">
        <f aca="false">IF(AND($B$53&gt;A14,$B$53&lt;=A15),1,0)</f>
        <v>0</v>
      </c>
    </row>
    <row r="69" customFormat="false" ht="12.75" hidden="false" customHeight="false" outlineLevel="0" collapsed="false">
      <c r="A69" s="45"/>
      <c r="B69" s="51" t="n">
        <f aca="false">IF(AND($B$53&gt;A15,$B$53&lt;=A16),1,0)</f>
        <v>0</v>
      </c>
    </row>
    <row r="70" customFormat="false" ht="12.75" hidden="false" customHeight="false" outlineLevel="0" collapsed="false">
      <c r="A70" s="45"/>
      <c r="B70" s="51" t="n">
        <f aca="false">IF(AND($B$53&gt;A16,$B$53&lt;=A17),1,0)</f>
        <v>0</v>
      </c>
    </row>
    <row r="71" customFormat="false" ht="12.75" hidden="false" customHeight="false" outlineLevel="0" collapsed="false">
      <c r="A71" s="45"/>
      <c r="B71" s="51" t="n">
        <f aca="false">IF(AND($B$53&gt;A17,$B$53&lt;=A18),1,0)</f>
        <v>0</v>
      </c>
    </row>
    <row r="72" customFormat="false" ht="12.75" hidden="false" customHeight="false" outlineLevel="0" collapsed="false">
      <c r="A72" s="45"/>
      <c r="B72" s="51" t="n">
        <f aca="false">IF(AND($B$53&gt;A18,$B$53&lt;=A19),1,0)</f>
        <v>0</v>
      </c>
    </row>
    <row r="73" customFormat="false" ht="12.75" hidden="false" customHeight="false" outlineLevel="0" collapsed="false">
      <c r="A73" s="45"/>
      <c r="B73" s="51" t="n">
        <f aca="false">IF(AND($B$53&gt;A19,$B$53&lt;=A20),1,0)</f>
        <v>0</v>
      </c>
    </row>
    <row r="74" customFormat="false" ht="12.75" hidden="false" customHeight="false" outlineLevel="0" collapsed="false">
      <c r="A74" s="45"/>
      <c r="B74" s="51" t="n">
        <f aca="false">IF(AND($B$53&gt;A20,$B$53&lt;=A21),1,0)</f>
        <v>0</v>
      </c>
    </row>
    <row r="75" customFormat="false" ht="12.75" hidden="false" customHeight="false" outlineLevel="0" collapsed="false">
      <c r="A75" s="45"/>
      <c r="B75" s="51" t="n">
        <f aca="false">IF(AND($B$53&gt;A21,$B$53&lt;=A22),1,0)</f>
        <v>0</v>
      </c>
    </row>
    <row r="76" customFormat="false" ht="12.75" hidden="false" customHeight="false" outlineLevel="0" collapsed="false">
      <c r="A76" s="0" t="s">
        <v>18</v>
      </c>
      <c r="B76" s="0" t="n">
        <f aca="false">MATCH(1,B54:B75,0)</f>
        <v>2</v>
      </c>
    </row>
    <row r="78" customFormat="false" ht="19.5" hidden="false" customHeight="false" outlineLevel="0" collapsed="false">
      <c r="A78" s="0" t="s">
        <v>19</v>
      </c>
      <c r="B78" s="52" t="str">
        <f aca="false">""&amp;CHAR(10)&amp;""</f>
        <v>
</v>
      </c>
    </row>
    <row r="80" customFormat="false" ht="12.75" hidden="false" customHeight="false" outlineLevel="0" collapsed="false">
      <c r="N80" s="55" t="n">
        <v>0.035</v>
      </c>
      <c r="O80" s="55" t="n">
        <v>0.035</v>
      </c>
      <c r="P80" s="55" t="n">
        <v>0.035</v>
      </c>
      <c r="Q80" s="55" t="n">
        <v>0.035</v>
      </c>
    </row>
    <row r="81" customFormat="false" ht="12.75" hidden="false" customHeight="false" outlineLevel="0" collapsed="false">
      <c r="N81" s="55" t="n">
        <v>0.007</v>
      </c>
      <c r="O81" s="55" t="n">
        <v>0.008</v>
      </c>
      <c r="P81" s="55" t="n">
        <v>0.009</v>
      </c>
      <c r="Q81" s="55" t="n">
        <v>0.01</v>
      </c>
    </row>
    <row r="83" customFormat="false" ht="12.75" hidden="false" customHeight="false" outlineLevel="0" collapsed="false">
      <c r="N83" s="55" t="n">
        <v>0.035</v>
      </c>
      <c r="O83" s="55" t="n">
        <v>0.035</v>
      </c>
      <c r="P83" s="55" t="n">
        <v>0.035</v>
      </c>
      <c r="Q83" s="55" t="n">
        <v>0.035</v>
      </c>
    </row>
    <row r="84" customFormat="false" ht="12.75" hidden="false" customHeight="false" outlineLevel="0" collapsed="false">
      <c r="N84" s="55" t="n">
        <v>0.006</v>
      </c>
      <c r="O84" s="55" t="n">
        <v>0.007</v>
      </c>
      <c r="P84" s="55" t="n">
        <v>0.008</v>
      </c>
      <c r="Q84" s="55" t="n">
        <v>0.009</v>
      </c>
    </row>
    <row r="86" customFormat="false" ht="12.75" hidden="false" customHeight="false" outlineLevel="0" collapsed="false">
      <c r="N86" s="55" t="n">
        <v>0.035</v>
      </c>
      <c r="O86" s="55" t="n">
        <v>0.035</v>
      </c>
      <c r="P86" s="55" t="n">
        <v>0.035</v>
      </c>
      <c r="Q86" s="55" t="n">
        <v>0.035</v>
      </c>
    </row>
    <row r="87" customFormat="false" ht="12.75" hidden="false" customHeight="false" outlineLevel="0" collapsed="false">
      <c r="N87" s="55" t="n">
        <v>0.006</v>
      </c>
      <c r="O87" s="55" t="n">
        <v>0.007</v>
      </c>
      <c r="P87" s="55" t="n">
        <v>0.008</v>
      </c>
      <c r="Q87" s="55" t="n">
        <v>0.009</v>
      </c>
    </row>
    <row r="91" customFormat="false" ht="12.75" hidden="false" customHeight="false" outlineLevel="0" collapsed="false">
      <c r="N91" s="55" t="n">
        <v>0.042</v>
      </c>
      <c r="O91" s="55" t="n">
        <v>0.043</v>
      </c>
      <c r="P91" s="55" t="n">
        <v>0.044</v>
      </c>
      <c r="Q91" s="55" t="n">
        <v>0.045</v>
      </c>
    </row>
    <row r="92" customFormat="false" ht="12.75" hidden="false" customHeight="false" outlineLevel="0" collapsed="false">
      <c r="N92" s="55" t="n">
        <v>0.041</v>
      </c>
      <c r="O92" s="55" t="n">
        <v>0.042</v>
      </c>
      <c r="P92" s="55" t="n">
        <v>0.043</v>
      </c>
      <c r="Q92" s="55" t="n">
        <v>0.044</v>
      </c>
    </row>
    <row r="93" customFormat="false" ht="12.75" hidden="false" customHeight="false" outlineLevel="0" collapsed="false">
      <c r="N93" s="55" t="n">
        <v>0.041</v>
      </c>
      <c r="O93" s="55" t="n">
        <v>0.042</v>
      </c>
      <c r="P93" s="55" t="n">
        <v>0.043</v>
      </c>
      <c r="Q93" s="55" t="n">
        <v>0.044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15.9285714285714"/>
    <col collapsed="false" hidden="false" max="2" min="2" style="0" width="12.4183673469388"/>
    <col collapsed="false" hidden="false" max="3" min="3" style="0" width="9.71938775510204"/>
    <col collapsed="false" hidden="false" max="5" min="5" style="0" width="8.50510204081633"/>
  </cols>
  <sheetData>
    <row r="1" customFormat="false" ht="30.75" hidden="false" customHeight="true" outlineLevel="0" collapsed="false">
      <c r="A1" s="43" t="str">
        <f aca="false">IF(F14&gt;0,CONCATENATE("КБ Локо-Банк (Вар. 2): ",TEXT(F14,"# ###")," руб.",""&amp;CHAR(10)&amp;""),"")</f>
        <v/>
      </c>
      <c r="B1" s="0" t="n">
        <v>365</v>
      </c>
      <c r="C1" s="0" t="n">
        <v>547</v>
      </c>
      <c r="D1" s="0" t="n">
        <v>730</v>
      </c>
      <c r="E1" s="0" t="n">
        <v>911</v>
      </c>
      <c r="F1" s="0" t="n">
        <v>1096</v>
      </c>
      <c r="G1" s="0" t="n">
        <v>0</v>
      </c>
    </row>
    <row r="2" customFormat="false" ht="12.75" hidden="false" customHeight="false" outlineLevel="0" collapsed="false">
      <c r="A2" s="45" t="n">
        <v>12000000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</row>
    <row r="3" customFormat="false" ht="12.75" hidden="false" customHeight="false" outlineLevel="0" collapsed="false">
      <c r="A3" s="45" t="n">
        <v>20000000</v>
      </c>
      <c r="B3" s="0" t="n">
        <v>0</v>
      </c>
      <c r="C3" s="0" t="n">
        <v>0.007</v>
      </c>
      <c r="D3" s="0" t="n">
        <v>0.008</v>
      </c>
      <c r="E3" s="0" t="n">
        <v>0.009</v>
      </c>
      <c r="F3" s="0" t="n">
        <v>0.01</v>
      </c>
      <c r="G3" s="0" t="n">
        <v>0</v>
      </c>
    </row>
    <row r="4" customFormat="false" ht="12.75" hidden="false" customHeight="false" outlineLevel="0" collapsed="false">
      <c r="A4" s="45" t="n">
        <v>30000000</v>
      </c>
      <c r="B4" s="0" t="n">
        <v>0</v>
      </c>
      <c r="C4" s="0" t="n">
        <v>0.006</v>
      </c>
      <c r="D4" s="0" t="n">
        <v>0.007</v>
      </c>
      <c r="E4" s="0" t="n">
        <v>0.008</v>
      </c>
      <c r="F4" s="0" t="n">
        <v>0.009</v>
      </c>
      <c r="G4" s="0" t="n">
        <v>0</v>
      </c>
    </row>
    <row r="5" customFormat="false" ht="12.75" hidden="false" customHeight="false" outlineLevel="0" collapsed="false">
      <c r="A5" s="45" t="n">
        <v>150000000</v>
      </c>
      <c r="B5" s="0" t="n">
        <v>0</v>
      </c>
      <c r="C5" s="0" t="n">
        <v>0.006</v>
      </c>
      <c r="D5" s="0" t="n">
        <v>0.007</v>
      </c>
      <c r="E5" s="0" t="n">
        <v>0.008</v>
      </c>
      <c r="F5" s="0" t="n">
        <v>0.009</v>
      </c>
      <c r="G5" s="0" t="n">
        <v>0</v>
      </c>
    </row>
    <row r="6" customFormat="false" ht="12.8" hidden="false" customHeight="false" outlineLevel="0" collapsed="false">
      <c r="A6" s="45"/>
    </row>
    <row r="7" customFormat="false" ht="12.8" hidden="false" customHeight="false" outlineLevel="0" collapsed="false">
      <c r="A7" s="45" t="n">
        <v>12000000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</row>
    <row r="8" customFormat="false" ht="12.8" hidden="false" customHeight="false" outlineLevel="0" collapsed="false">
      <c r="A8" s="45" t="n">
        <v>20000000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</row>
    <row r="9" customFormat="false" ht="12.8" hidden="false" customHeight="false" outlineLevel="0" collapsed="false">
      <c r="A9" s="45" t="n">
        <v>30000000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</row>
    <row r="10" customFormat="false" ht="12.8" hidden="false" customHeight="false" outlineLevel="0" collapsed="false">
      <c r="A10" s="45" t="n">
        <v>150000000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</row>
    <row r="12" customFormat="false" ht="12.75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</row>
    <row r="14" customFormat="false" ht="16.5" hidden="false" customHeight="false" outlineLevel="0" collapsed="false">
      <c r="A14" s="47" t="s">
        <v>13</v>
      </c>
      <c r="B14" s="0" t="n">
        <f aca="false">INDEX(A1:F5,B25,B17)</f>
        <v>0</v>
      </c>
      <c r="C14" s="0" t="n">
        <f aca="false">IF(B14&lt;0,B14*-1,IF(B14=0,0,(0.035*B19)+B14*B15*4/365))</f>
        <v>0</v>
      </c>
      <c r="D14" s="0" t="n">
        <f aca="false">IF(AND(C14&lt;&gt;0,C14&lt;INDEX(A12:F12,1,B17)),INDEX(A12:F12,1,B17),C14)</f>
        <v>0</v>
      </c>
      <c r="E14" s="0" t="n">
        <f aca="false">IF(AND(D14&lt;&gt;0,D14&lt;INDEX(G:G,B25,1)),INDEX(G:G,B25,1),D14)</f>
        <v>0</v>
      </c>
      <c r="F14" s="0" t="n">
        <f aca="false">IFERROR(IF(Калькулятор!$F$17="Нет",E14,E14*0),0)</f>
        <v>0</v>
      </c>
    </row>
    <row r="15" customFormat="false" ht="12.75" hidden="false" customHeight="false" outlineLevel="0" collapsed="false">
      <c r="A15" s="50" t="s">
        <v>20</v>
      </c>
      <c r="B15" s="51" t="n">
        <f aca="false">Калькулятор!$F$12</f>
        <v>1</v>
      </c>
      <c r="E15" s="49"/>
    </row>
    <row r="16" customFormat="false" ht="12.75" hidden="false" customHeight="false" outlineLevel="0" collapsed="false">
      <c r="A16" s="51" t="s">
        <v>15</v>
      </c>
      <c r="B16" s="51" t="n">
        <f aca="false">IF(AND($B$15&gt;=0,$B$15&lt;=B1),1,0)</f>
        <v>1</v>
      </c>
      <c r="C16" s="51" t="n">
        <f aca="false">IF(AND($B$15&gt;B1,$B$15&lt;=C1),1,0)</f>
        <v>0</v>
      </c>
      <c r="D16" s="51" t="n">
        <f aca="false">IF(AND($B$15&gt;C1,$B$15&lt;=D1),1,0)</f>
        <v>0</v>
      </c>
      <c r="E16" s="51" t="n">
        <f aca="false">IF(AND($B$15&gt;D1,$B$15&lt;=E1),1,0)</f>
        <v>0</v>
      </c>
      <c r="F16" s="51" t="n">
        <f aca="false">IF(AND($B$15&gt;E1,$B$15&lt;=F1),1,0)</f>
        <v>0</v>
      </c>
    </row>
    <row r="17" customFormat="false" ht="12.75" hidden="false" customHeight="false" outlineLevel="0" collapsed="false">
      <c r="A17" s="0" t="s">
        <v>16</v>
      </c>
      <c r="B17" s="51" t="n">
        <f aca="false">MATCH(1,16:16,0)</f>
        <v>2</v>
      </c>
    </row>
    <row r="18" customFormat="false" ht="12.75" hidden="false" customHeight="false" outlineLevel="0" collapsed="false">
      <c r="A18" s="51"/>
    </row>
    <row r="19" customFormat="false" ht="12.75" hidden="false" customHeight="false" outlineLevel="0" collapsed="false">
      <c r="B19" s="45" t="n">
        <f aca="false">Калькулятор!$F$9</f>
        <v>1</v>
      </c>
      <c r="C19" s="45"/>
    </row>
    <row r="20" customFormat="false" ht="12.75" hidden="false" customHeight="false" outlineLevel="0" collapsed="false">
      <c r="B20" s="51" t="s">
        <v>17</v>
      </c>
    </row>
    <row r="21" customFormat="false" ht="12.75" hidden="false" customHeight="false" outlineLevel="0" collapsed="false">
      <c r="A21" s="45"/>
      <c r="B21" s="51" t="n">
        <f aca="false">IF(AND($B$19&gt;0,$B$19&lt;=A2),1,0)</f>
        <v>1</v>
      </c>
    </row>
    <row r="22" customFormat="false" ht="12.75" hidden="false" customHeight="false" outlineLevel="0" collapsed="false">
      <c r="A22" s="45"/>
      <c r="B22" s="51" t="n">
        <f aca="false">IF(AND($B$19&gt;A2,$B$19&lt;=A3),1,0)</f>
        <v>0</v>
      </c>
    </row>
    <row r="23" customFormat="false" ht="12.75" hidden="false" customHeight="false" outlineLevel="0" collapsed="false">
      <c r="A23" s="45"/>
      <c r="B23" s="51" t="n">
        <f aca="false">IF(AND($B$19&gt;A3,$B$19&lt;=A4),1,0)</f>
        <v>0</v>
      </c>
    </row>
    <row r="24" customFormat="false" ht="12.75" hidden="false" customHeight="false" outlineLevel="0" collapsed="false">
      <c r="A24" s="45"/>
      <c r="B24" s="51" t="n">
        <f aca="false">IF(AND($B$19&gt;A4,$B$19&lt;=A5),1,0)</f>
        <v>0</v>
      </c>
    </row>
    <row r="25" customFormat="false" ht="12.75" hidden="false" customHeight="false" outlineLevel="0" collapsed="false">
      <c r="A25" s="0" t="s">
        <v>18</v>
      </c>
      <c r="B25" s="0" t="n">
        <f aca="false">MATCH(1,B20:B24,0)</f>
        <v>2</v>
      </c>
    </row>
    <row r="27" customFormat="false" ht="12.75" hidden="false" customHeight="false" outlineLevel="0" collapsed="false">
      <c r="A27" s="0" t="s">
        <v>19</v>
      </c>
      <c r="B27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75"/>
  <cols>
    <col collapsed="false" hidden="false" max="1" min="1" style="0" width="15.3877551020408"/>
    <col collapsed="false" hidden="false" max="3" min="2" style="0" width="9.85204081632653"/>
    <col collapsed="false" hidden="false" max="4" min="4" style="0" width="8.23469387755102"/>
  </cols>
  <sheetData>
    <row r="1" customFormat="false" ht="30.75" hidden="false" customHeight="true" outlineLevel="0" collapsed="false">
      <c r="A1" s="43" t="str">
        <f aca="false">IF(F16&gt;0,CONCATENATE("РТБК : ",TEXT(F16,"# ###")," руб.",""&amp;CHAR(10)&amp;""),"")</f>
        <v/>
      </c>
      <c r="B1" s="0" t="n">
        <v>1</v>
      </c>
      <c r="C1" s="0" t="n">
        <v>2</v>
      </c>
      <c r="D1" s="0" t="n">
        <v>3</v>
      </c>
      <c r="E1" s="0" t="n">
        <v>6</v>
      </c>
      <c r="F1" s="0" t="n">
        <v>9</v>
      </c>
      <c r="G1" s="0" t="n">
        <v>12</v>
      </c>
      <c r="H1" s="0" t="n">
        <v>18</v>
      </c>
      <c r="I1" s="0" t="n">
        <v>120</v>
      </c>
      <c r="J1" s="0" t="n">
        <v>0</v>
      </c>
    </row>
    <row r="2" customFormat="false" ht="12.8" hidden="false" customHeight="false" outlineLevel="0" collapsed="false">
      <c r="A2" s="45" t="n">
        <v>50000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5000</v>
      </c>
    </row>
    <row r="3" customFormat="false" ht="12.8" hidden="false" customHeight="false" outlineLevel="0" collapsed="false">
      <c r="A3" s="45" t="n">
        <v>500000</v>
      </c>
      <c r="B3" s="0" t="n">
        <v>0.04</v>
      </c>
      <c r="C3" s="0" t="n">
        <v>0.04</v>
      </c>
      <c r="D3" s="0" t="n">
        <v>0.04</v>
      </c>
      <c r="E3" s="0" t="n">
        <v>0.04</v>
      </c>
      <c r="F3" s="0" t="n">
        <v>0.045</v>
      </c>
      <c r="G3" s="0" t="n">
        <v>0.055</v>
      </c>
      <c r="H3" s="0" t="n">
        <v>0.085</v>
      </c>
      <c r="I3" s="0" t="n">
        <v>0.11</v>
      </c>
      <c r="J3" s="0" t="n">
        <v>5000</v>
      </c>
    </row>
    <row r="4" customFormat="false" ht="12.8" hidden="false" customHeight="false" outlineLevel="0" collapsed="false">
      <c r="A4" s="45" t="n">
        <v>1000000</v>
      </c>
      <c r="B4" s="0" t="n">
        <v>0.03</v>
      </c>
      <c r="C4" s="0" t="n">
        <v>0.03</v>
      </c>
      <c r="D4" s="0" t="n">
        <v>0.03</v>
      </c>
      <c r="E4" s="0" t="n">
        <v>0.035</v>
      </c>
      <c r="F4" s="0" t="n">
        <v>0.04</v>
      </c>
      <c r="G4" s="0" t="n">
        <v>0.05</v>
      </c>
      <c r="H4" s="0" t="n">
        <v>0.08</v>
      </c>
      <c r="I4" s="0" t="n">
        <v>0.1</v>
      </c>
      <c r="J4" s="0" t="n">
        <v>5000</v>
      </c>
    </row>
    <row r="5" customFormat="false" ht="12.8" hidden="false" customHeight="false" outlineLevel="0" collapsed="false">
      <c r="A5" s="45" t="n">
        <v>10000000</v>
      </c>
      <c r="B5" s="0" t="n">
        <v>0.003</v>
      </c>
      <c r="C5" s="0" t="n">
        <v>0.006</v>
      </c>
      <c r="D5" s="0" t="n">
        <v>0.01</v>
      </c>
      <c r="E5" s="0" t="n">
        <v>0.02</v>
      </c>
      <c r="F5" s="0" t="n">
        <v>0.03</v>
      </c>
      <c r="G5" s="0" t="n">
        <v>0.04</v>
      </c>
      <c r="H5" s="0" t="n">
        <v>0.06</v>
      </c>
      <c r="I5" s="0" t="n">
        <v>0.08</v>
      </c>
      <c r="J5" s="0" t="n">
        <v>5000</v>
      </c>
    </row>
    <row r="6" customFormat="false" ht="12.8" hidden="false" customHeight="false" outlineLevel="0" collapsed="false">
      <c r="A6" s="45" t="n">
        <v>10000000000</v>
      </c>
      <c r="B6" s="0" t="n">
        <v>0.015</v>
      </c>
      <c r="C6" s="0" t="n">
        <v>0.025</v>
      </c>
      <c r="D6" s="0" t="n">
        <v>0.03</v>
      </c>
      <c r="E6" s="0" t="n">
        <v>0.035</v>
      </c>
      <c r="F6" s="0" t="n">
        <v>0.04</v>
      </c>
      <c r="G6" s="0" t="n">
        <v>0.05</v>
      </c>
      <c r="H6" s="0" t="n">
        <v>0.075</v>
      </c>
      <c r="I6" s="0" t="n">
        <v>0.1</v>
      </c>
      <c r="J6" s="0" t="n">
        <v>5000</v>
      </c>
    </row>
    <row r="7" customFormat="false" ht="12.8" hidden="false" customHeight="false" outlineLevel="0" collapsed="false">
      <c r="A7" s="45"/>
    </row>
    <row r="8" customFormat="false" ht="12.8" hidden="false" customHeight="false" outlineLevel="0" collapsed="false">
      <c r="A8" s="45" t="n">
        <v>50000</v>
      </c>
      <c r="B8" s="0" t="n">
        <v>5000</v>
      </c>
      <c r="C8" s="0" t="n">
        <v>5000</v>
      </c>
      <c r="D8" s="0" t="n">
        <v>5000</v>
      </c>
      <c r="E8" s="0" t="n">
        <v>5000</v>
      </c>
      <c r="F8" s="0" t="n">
        <v>5000</v>
      </c>
      <c r="G8" s="0" t="n">
        <v>5000</v>
      </c>
      <c r="H8" s="0" t="n">
        <v>5000</v>
      </c>
      <c r="I8" s="0" t="n">
        <v>5000</v>
      </c>
    </row>
    <row r="9" customFormat="false" ht="12.8" hidden="false" customHeight="false" outlineLevel="0" collapsed="false">
      <c r="A9" s="45" t="n">
        <v>500000</v>
      </c>
      <c r="B9" s="0" t="n">
        <v>5000</v>
      </c>
      <c r="C9" s="0" t="n">
        <v>5000</v>
      </c>
      <c r="D9" s="0" t="n">
        <v>5000</v>
      </c>
      <c r="E9" s="0" t="n">
        <v>5000</v>
      </c>
      <c r="F9" s="0" t="n">
        <v>5000</v>
      </c>
      <c r="G9" s="0" t="n">
        <v>5000</v>
      </c>
      <c r="H9" s="0" t="n">
        <v>5000</v>
      </c>
      <c r="I9" s="0" t="n">
        <v>5000</v>
      </c>
    </row>
    <row r="10" customFormat="false" ht="12.8" hidden="false" customHeight="false" outlineLevel="0" collapsed="false">
      <c r="A10" s="45" t="n">
        <v>1000000</v>
      </c>
      <c r="B10" s="0" t="n">
        <v>5000</v>
      </c>
      <c r="C10" s="0" t="n">
        <v>5000</v>
      </c>
      <c r="D10" s="0" t="n">
        <v>5000</v>
      </c>
      <c r="E10" s="0" t="n">
        <v>5000</v>
      </c>
      <c r="F10" s="0" t="n">
        <v>5000</v>
      </c>
      <c r="G10" s="0" t="n">
        <v>5000</v>
      </c>
      <c r="H10" s="0" t="n">
        <v>5000</v>
      </c>
      <c r="I10" s="0" t="n">
        <v>5000</v>
      </c>
    </row>
    <row r="11" customFormat="false" ht="12.8" hidden="false" customHeight="false" outlineLevel="0" collapsed="false">
      <c r="A11" s="45" t="n">
        <v>10000000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</row>
    <row r="12" customFormat="false" ht="12.8" hidden="false" customHeight="false" outlineLevel="0" collapsed="false">
      <c r="A12" s="45" t="n">
        <v>10000000000</v>
      </c>
      <c r="B12" s="0" t="n">
        <v>5000</v>
      </c>
      <c r="C12" s="0" t="n">
        <v>5000</v>
      </c>
      <c r="D12" s="0" t="n">
        <v>5000</v>
      </c>
      <c r="E12" s="0" t="n">
        <v>5000</v>
      </c>
      <c r="F12" s="0" t="n">
        <v>5000</v>
      </c>
      <c r="G12" s="0" t="n">
        <v>5000</v>
      </c>
      <c r="H12" s="0" t="n">
        <v>5000</v>
      </c>
      <c r="I12" s="0" t="n">
        <v>5000</v>
      </c>
    </row>
    <row r="14" customFormat="false" ht="12.75" hidden="false" customHeight="false" outlineLevel="0" collapsed="false">
      <c r="A14" s="0" t="n">
        <v>5000</v>
      </c>
      <c r="B14" s="0" t="n">
        <v>5000</v>
      </c>
      <c r="C14" s="0" t="n">
        <v>5000</v>
      </c>
      <c r="D14" s="0" t="n">
        <v>5000</v>
      </c>
      <c r="E14" s="0" t="n">
        <v>5000</v>
      </c>
      <c r="F14" s="0" t="n">
        <v>5000</v>
      </c>
      <c r="G14" s="0" t="n">
        <v>5000</v>
      </c>
      <c r="H14" s="0" t="n">
        <v>5000</v>
      </c>
      <c r="I14" s="0" t="n">
        <v>5000</v>
      </c>
    </row>
    <row r="16" customFormat="false" ht="16.5" hidden="false" customHeight="false" outlineLevel="0" collapsed="false">
      <c r="A16" s="47" t="s">
        <v>13</v>
      </c>
      <c r="B16" s="0" t="n">
        <f aca="false">INDEX(A1:I6,B28,B19)</f>
        <v>0</v>
      </c>
      <c r="C16" s="45" t="n">
        <f aca="false">IF(B16&lt;0,B16*-1,B16*B21)</f>
        <v>0</v>
      </c>
      <c r="D16" s="49" t="n">
        <f aca="false">IF(AND(C16&lt;&gt;0,C16&lt;INDEX(A14:I14,1,B19)),INDEX(A14:I14,1,B19),C16)</f>
        <v>0</v>
      </c>
      <c r="E16" s="49" t="n">
        <f aca="false">IF(AND(D16&lt;&gt;0,D16&lt;INDEX(J:J,B28,1)),INDEX(J:J,B28,1),D16)</f>
        <v>0</v>
      </c>
      <c r="F16" s="0" t="n">
        <f aca="false">IFERROR(IF(Калькулятор!$F$17="Нет",E16,E16*0),0)</f>
        <v>0</v>
      </c>
    </row>
    <row r="17" customFormat="false" ht="12.75" hidden="false" customHeight="false" outlineLevel="0" collapsed="false">
      <c r="A17" s="50" t="s">
        <v>23</v>
      </c>
      <c r="B17" s="51" t="n">
        <f aca="false">Калькулятор!$F$13</f>
        <v>1</v>
      </c>
      <c r="C17" s="51"/>
      <c r="D17" s="49"/>
      <c r="E17" s="49"/>
    </row>
    <row r="18" customFormat="false" ht="12.75" hidden="false" customHeight="false" outlineLevel="0" collapsed="false">
      <c r="A18" s="51" t="s">
        <v>15</v>
      </c>
      <c r="B18" s="51" t="n">
        <f aca="false">IF(AND($B$17&gt;0,$B$17&lt;=B1),1,0)</f>
        <v>1</v>
      </c>
      <c r="C18" s="51" t="n">
        <f aca="false">IF(AND($B$17&gt;B1,$B$17&lt;=C1),1,0)</f>
        <v>0</v>
      </c>
      <c r="D18" s="51" t="n">
        <f aca="false">IF(AND($B$17&gt;C1,$B$17&lt;=D1),1,0)</f>
        <v>0</v>
      </c>
      <c r="E18" s="51" t="n">
        <f aca="false">IF(AND($B$17&gt;D1,$B$17&lt;=E1),1,0)</f>
        <v>0</v>
      </c>
      <c r="F18" s="51" t="n">
        <f aca="false">IF(AND($B$17&gt;E1,$B$17&lt;=F1),1,0)</f>
        <v>0</v>
      </c>
      <c r="G18" s="51" t="n">
        <f aca="false">IF(AND($B$17&gt;F1,$B$17&lt;=G1),1,0)</f>
        <v>0</v>
      </c>
      <c r="H18" s="51" t="n">
        <f aca="false">IF(AND($B$17&gt;G1,$B$17&lt;=H1),1,0)</f>
        <v>0</v>
      </c>
      <c r="I18" s="51" t="n">
        <f aca="false">IF(AND($B$17&gt;H1,$B$17&lt;=I1),1,0)</f>
        <v>0</v>
      </c>
    </row>
    <row r="19" customFormat="false" ht="12.75" hidden="false" customHeight="false" outlineLevel="0" collapsed="false">
      <c r="A19" s="0" t="s">
        <v>16</v>
      </c>
      <c r="B19" s="51" t="n">
        <f aca="false">MATCH(1,18:18,0)</f>
        <v>2</v>
      </c>
    </row>
    <row r="20" customFormat="false" ht="12.75" hidden="false" customHeight="false" outlineLevel="0" collapsed="false">
      <c r="A20" s="51"/>
    </row>
    <row r="21" customFormat="false" ht="12.75" hidden="false" customHeight="false" outlineLevel="0" collapsed="false">
      <c r="B21" s="45" t="n">
        <f aca="false">Калькулятор!$F$9</f>
        <v>1</v>
      </c>
      <c r="C21" s="45"/>
    </row>
    <row r="22" customFormat="false" ht="12.75" hidden="false" customHeight="false" outlineLevel="0" collapsed="false">
      <c r="B22" s="51" t="s">
        <v>17</v>
      </c>
    </row>
    <row r="23" customFormat="false" ht="12.75" hidden="false" customHeight="false" outlineLevel="0" collapsed="false">
      <c r="A23" s="45"/>
      <c r="B23" s="51" t="n">
        <f aca="false">IF(AND($B$21&gt;0,$B$21&lt;=A2),1,0)</f>
        <v>1</v>
      </c>
    </row>
    <row r="24" customFormat="false" ht="12.75" hidden="false" customHeight="false" outlineLevel="0" collapsed="false">
      <c r="A24" s="45"/>
      <c r="B24" s="51" t="n">
        <f aca="false">IF(AND($B$21&gt;A2,$B$21&lt;=A3),1,0)</f>
        <v>0</v>
      </c>
    </row>
    <row r="25" customFormat="false" ht="12.75" hidden="false" customHeight="false" outlineLevel="0" collapsed="false">
      <c r="A25" s="45"/>
      <c r="B25" s="51" t="n">
        <f aca="false">IF(AND($B$21&gt;A3,$B$21&lt;=A4),1,0)</f>
        <v>0</v>
      </c>
    </row>
    <row r="26" customFormat="false" ht="12.75" hidden="false" customHeight="false" outlineLevel="0" collapsed="false">
      <c r="A26" s="45"/>
      <c r="B26" s="51" t="n">
        <f aca="false">IF(AND($B$21&gt;A4,$B$21&lt;=A5),1,0)</f>
        <v>0</v>
      </c>
    </row>
    <row r="27" customFormat="false" ht="12.75" hidden="false" customHeight="false" outlineLevel="0" collapsed="false">
      <c r="A27" s="45"/>
      <c r="B27" s="51" t="n">
        <f aca="false">IF(AND($B$21&gt;A5,$B$21&lt;=A5),1,0)</f>
        <v>0</v>
      </c>
    </row>
    <row r="28" customFormat="false" ht="12.75" hidden="false" customHeight="false" outlineLevel="0" collapsed="false">
      <c r="A28" s="0" t="s">
        <v>18</v>
      </c>
      <c r="B28" s="0" t="n">
        <f aca="false">MATCH(1,B22:B27,0)</f>
        <v>2</v>
      </c>
    </row>
    <row r="30" customFormat="false" ht="12.75" hidden="false" customHeight="false" outlineLevel="0" collapsed="false">
      <c r="A30" s="0" t="s">
        <v>19</v>
      </c>
      <c r="B30" s="52" t="str">
        <f aca="false">""&amp;CHAR(10)&amp;""</f>
        <v>
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2016-12-14T11:08:33Z</dcterms:created>
  <dc:creator>Денис</dc:creator>
  <dc:description/>
  <dc:language>ru-RU</dc:language>
  <cp:lastModifiedBy/>
  <dcterms:modified xsi:type="dcterms:W3CDTF">2017-01-15T22:08:22Z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