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hreshmain/Downloads/"/>
    </mc:Choice>
  </mc:AlternateContent>
  <xr:revisionPtr revIDLastSave="0" documentId="13_ncr:1_{D380A727-2106-5841-9404-6352EA09B4C3}" xr6:coauthVersionLast="47" xr6:coauthVersionMax="47" xr10:uidLastSave="{00000000-0000-0000-0000-000000000000}"/>
  <bookViews>
    <workbookView xWindow="0" yWindow="760" windowWidth="30240" windowHeight="17440" firstSheet="2" activeTab="5" xr2:uid="{00000000-000D-0000-FFFF-FFFF00000000}"/>
  </bookViews>
  <sheets>
    <sheet name="Crowdfunding" sheetId="1" r:id="rId1"/>
    <sheet name="SuccessfulCampaignsperCategory" sheetId="2" r:id="rId2"/>
    <sheet name="CampaignsperSubCat" sheetId="3" r:id="rId3"/>
    <sheet name="CampaignperYear" sheetId="6" r:id="rId4"/>
    <sheet name="Crowdfunding Goal Analysis" sheetId="8" r:id="rId5"/>
    <sheet name="Statistical Analysis" sheetId="9" r:id="rId6"/>
  </sheets>
  <definedNames>
    <definedName name="_xlnm._FilterDatabase" localSheetId="0" hidden="1">Crowdfunding!$A$1:$U$1001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9" l="1"/>
  <c r="L7" i="9"/>
  <c r="L6" i="9"/>
  <c r="L5" i="9"/>
  <c r="L4" i="9"/>
  <c r="L3" i="9"/>
  <c r="I7" i="9"/>
  <c r="I8" i="9"/>
  <c r="I6" i="9"/>
  <c r="I5" i="9"/>
  <c r="I4" i="9"/>
  <c r="I3" i="9"/>
  <c r="D3" i="8"/>
  <c r="B3" i="8"/>
  <c r="C3" i="8"/>
  <c r="D4" i="8"/>
  <c r="B4" i="8"/>
  <c r="C4" i="8"/>
  <c r="D5" i="8"/>
  <c r="B5" i="8"/>
  <c r="C5" i="8"/>
  <c r="E5" i="8"/>
  <c r="H5" i="8"/>
  <c r="D6" i="8"/>
  <c r="B6" i="8"/>
  <c r="C6" i="8"/>
  <c r="D7" i="8"/>
  <c r="B7" i="8"/>
  <c r="E7" i="8" s="1"/>
  <c r="C7" i="8"/>
  <c r="D8" i="8"/>
  <c r="B8" i="8"/>
  <c r="C8" i="8"/>
  <c r="E8" i="8"/>
  <c r="H8" i="8"/>
  <c r="D9" i="8"/>
  <c r="H9" i="8" s="1"/>
  <c r="B9" i="8"/>
  <c r="E9" i="8" s="1"/>
  <c r="C9" i="8"/>
  <c r="D10" i="8"/>
  <c r="B10" i="8"/>
  <c r="C10" i="8"/>
  <c r="E10" i="8" s="1"/>
  <c r="D11" i="8"/>
  <c r="B11" i="8"/>
  <c r="E11" i="8" s="1"/>
  <c r="C11" i="8"/>
  <c r="G11" i="8" s="1"/>
  <c r="D12" i="8"/>
  <c r="B12" i="8"/>
  <c r="E12" i="8" s="1"/>
  <c r="H12" i="8" s="1"/>
  <c r="C12" i="8"/>
  <c r="D13" i="8"/>
  <c r="B13" i="8"/>
  <c r="C13" i="8"/>
  <c r="E13" i="8" s="1"/>
  <c r="D2" i="8"/>
  <c r="B2" i="8"/>
  <c r="E2" i="8" s="1"/>
  <c r="G2" i="8" s="1"/>
  <c r="C2" i="8"/>
  <c r="G5" i="8"/>
  <c r="G8" i="8"/>
  <c r="F5" i="8"/>
  <c r="F8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G9" i="8" l="1"/>
  <c r="F9" i="8"/>
  <c r="G12" i="8"/>
  <c r="G4" i="8"/>
  <c r="H11" i="8"/>
  <c r="F4" i="8"/>
  <c r="G10" i="8"/>
  <c r="F10" i="8"/>
  <c r="G7" i="8"/>
  <c r="F7" i="8"/>
  <c r="H4" i="8"/>
  <c r="H7" i="8"/>
  <c r="H2" i="8"/>
  <c r="H10" i="8"/>
  <c r="G6" i="8"/>
  <c r="H13" i="8"/>
  <c r="F13" i="8"/>
  <c r="F6" i="8"/>
  <c r="H3" i="8"/>
  <c r="F2" i="8"/>
  <c r="G13" i="8"/>
  <c r="F12" i="8"/>
  <c r="F11" i="8"/>
  <c r="E4" i="8"/>
  <c r="E6" i="8"/>
  <c r="H6" i="8" s="1"/>
  <c r="E3" i="8"/>
  <c r="G3" i="8" s="1"/>
  <c r="F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tc={6EE6EBF5-4972-467D-9675-D38A9C096145}</author>
  </authors>
  <commentList>
    <comment ref="I2" authorId="0" shapeId="0" xr:uid="{6EE6EBF5-4972-467D-9675-D38A9C096145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divide by 0, thus manually entering 0</t>
      </text>
    </comment>
  </commentList>
</comments>
</file>

<file path=xl/sharedStrings.xml><?xml version="1.0" encoding="utf-8"?>
<sst xmlns="http://schemas.openxmlformats.org/spreadsheetml/2006/main" count="7067" uniqueCount="2119">
  <si>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</si>
  <si>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</si>
  <si>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</si>
  <si>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</si>
  <si>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</si>
  <si>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</si>
  <si>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</si>
  <si>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</si>
  <si>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</si>
  <si>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</si>
  <si>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</si>
  <si>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</si>
  <si>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</si>
  <si>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</si>
  <si>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</si>
  <si>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</si>
  <si>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</si>
  <si>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</si>
  <si>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</si>
  <si>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</si>
  <si>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</si>
  <si>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</si>
  <si>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</si>
  <si>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</si>
  <si>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</si>
  <si>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</si>
  <si>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</si>
  <si>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</si>
  <si>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</si>
  <si>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</si>
  <si>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</si>
  <si>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</si>
  <si>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</si>
  <si>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</si>
  <si>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</si>
  <si>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</si>
  <si>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</si>
  <si>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</si>
  <si>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</si>
  <si>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</si>
  <si>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</si>
  <si>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</si>
  <si>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</si>
  <si>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</si>
  <si>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</si>
  <si>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</si>
  <si>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</si>
  <si>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</si>
  <si>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</si>
  <si>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</si>
  <si>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</si>
  <si>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</si>
  <si>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</si>
  <si>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</si>
  <si>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</si>
  <si>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</si>
  <si>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</si>
  <si>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</si>
  <si>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</si>
  <si>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</si>
  <si>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</si>
  <si>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</si>
  <si>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</si>
  <si>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</si>
  <si>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</si>
  <si>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</si>
  <si>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</si>
  <si>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</si>
  <si>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</si>
  <si>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</si>
  <si>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</si>
  <si>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</si>
  <si>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</si>
  <si>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</si>
  <si>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</si>
  <si>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</si>
  <si>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</si>
  <si>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</si>
  <si>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</si>
  <si>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</si>
  <si>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</si>
  <si>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</si>
  <si>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</si>
  <si>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</si>
  <si>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</si>
  <si>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</si>
  <si>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</si>
  <si>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</si>
  <si>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</si>
  <si>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</si>
  <si>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</si>
  <si>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</si>
  <si>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</si>
  <si>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</si>
  <si>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</si>
  <si>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</si>
  <si>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</si>
  <si>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</si>
  <si>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</si>
  <si>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</si>
  <si>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</si>
  <si>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</si>
  <si>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</si>
  <si>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</si>
  <si>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</si>
  <si>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</si>
  <si>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</si>
  <si>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</si>
  <si>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</si>
  <si>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</si>
  <si>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</si>
  <si>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</si>
  <si>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</si>
  <si>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</si>
  <si>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</si>
  <si>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</si>
  <si>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</si>
  <si>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</si>
  <si>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</si>
  <si>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</si>
  <si>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</si>
  <si>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</si>
  <si>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</si>
  <si>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</si>
  <si>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</si>
  <si>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</si>
  <si>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</si>
  <si>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</si>
  <si>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</si>
  <si>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</si>
  <si>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</si>
  <si>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</si>
  <si>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</si>
  <si>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</si>
  <si>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</si>
  <si>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</si>
  <si>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</si>
  <si>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</si>
  <si>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</si>
  <si>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</si>
  <si>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</si>
  <si>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</si>
  <si>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</si>
  <si>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</si>
  <si>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</si>
  <si>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</si>
  <si>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</si>
  <si>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</si>
  <si>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</si>
  <si>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</si>
  <si>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</si>
  <si>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</si>
  <si>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</si>
  <si>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</si>
  <si>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</si>
  <si>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</si>
  <si>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</si>
  <si>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</si>
  <si>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</si>
  <si>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</si>
  <si>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</si>
  <si>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</si>
  <si>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</si>
  <si>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</si>
  <si>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</si>
  <si>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</si>
  <si>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</si>
  <si>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</si>
  <si>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</si>
  <si>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</si>
  <si>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</si>
  <si>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</si>
  <si>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</si>
  <si>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</si>
  <si>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</si>
  <si>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</si>
  <si>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</si>
  <si>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</si>
  <si>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</si>
  <si>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</si>
  <si>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</si>
  <si>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</si>
  <si>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</si>
  <si>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</si>
  <si>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</si>
  <si>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</si>
  <si>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</si>
  <si>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</si>
  <si>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</si>
  <si>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</si>
  <si>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</si>
  <si>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</si>
  <si>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</si>
  <si>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</si>
  <si>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</si>
  <si>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</si>
  <si>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</si>
  <si>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</si>
  <si>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</si>
  <si>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</si>
  <si>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</si>
  <si>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</si>
  <si>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</si>
  <si>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</si>
  <si>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</si>
  <si>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</si>
  <si>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</si>
  <si>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</si>
  <si>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</si>
  <si>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</si>
  <si>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</si>
  <si>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</si>
  <si>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</si>
  <si>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</si>
  <si>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</si>
  <si>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</si>
  <si>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</si>
  <si>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</si>
  <si>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</si>
  <si>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</si>
  <si>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</si>
  <si>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</si>
  <si>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</si>
  <si>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</si>
  <si>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</si>
  <si>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</si>
  <si>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</si>
  <si>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</si>
  <si>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</si>
  <si>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</si>
  <si>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</si>
  <si>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</si>
  <si>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</si>
  <si>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</si>
  <si>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</si>
  <si>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</si>
  <si>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</si>
  <si>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</si>
  <si>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</si>
  <si>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</si>
  <si>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</si>
  <si>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</si>
  <si>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</si>
  <si>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</si>
  <si>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</si>
  <si>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</si>
  <si>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</si>
  <si>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</si>
  <si>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</si>
  <si>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</si>
  <si>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</si>
  <si>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</si>
  <si>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</si>
  <si>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</si>
  <si>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</si>
  <si>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</si>
  <si>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</si>
  <si>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</si>
  <si>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</si>
  <si>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</si>
  <si>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</si>
  <si>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</si>
  <si>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</si>
  <si>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</si>
  <si>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</si>
  <si>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</si>
  <si>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</si>
  <si>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</si>
  <si>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</si>
  <si>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</si>
  <si>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</si>
  <si>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</si>
  <si>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</si>
  <si>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</si>
  <si>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</si>
  <si>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</si>
  <si>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</si>
  <si>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</si>
  <si>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</si>
  <si>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</si>
  <si>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</si>
  <si>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</si>
  <si>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</si>
  <si>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</si>
  <si>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</si>
  <si>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</si>
  <si>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</si>
  <si>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</si>
  <si>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</si>
  <si>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</si>
  <si>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</si>
  <si>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</si>
  <si>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</si>
  <si>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</si>
  <si>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</si>
  <si>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</si>
  <si>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</si>
  <si>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</si>
  <si>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</si>
  <si>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</si>
  <si>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</si>
  <si>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</si>
  <si>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</si>
  <si>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</si>
  <si>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</si>
  <si>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</si>
  <si>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</si>
  <si>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</si>
  <si>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</si>
  <si>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</si>
  <si>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</si>
  <si>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</si>
  <si>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</si>
  <si>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</si>
  <si>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</si>
  <si>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</si>
  <si>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</si>
  <si>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</si>
  <si>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</si>
  <si>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</si>
  <si>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</si>
  <si>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</si>
  <si>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</si>
  <si>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</si>
  <si>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</si>
  <si>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</si>
  <si>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</si>
  <si>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</si>
  <si>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</si>
  <si>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</si>
  <si>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</si>
  <si>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</si>
  <si>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</si>
  <si>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</si>
  <si>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</si>
  <si>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</si>
  <si>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</si>
  <si>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</si>
  <si>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</si>
  <si>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</si>
  <si>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</si>
  <si>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</si>
  <si>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</si>
  <si>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</si>
  <si>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</si>
  <si>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</si>
  <si>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</si>
  <si>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</si>
  <si>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</si>
  <si>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</si>
  <si>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</si>
  <si>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</si>
  <si>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</si>
  <si>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</si>
  <si>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</si>
  <si>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</si>
  <si>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</si>
  <si>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</si>
  <si>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</si>
  <si>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</si>
  <si>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</si>
  <si>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</si>
  <si>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</si>
  <si>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</si>
  <si>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</si>
  <si>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</si>
  <si>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</si>
  <si>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</si>
  <si>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</si>
  <si>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</si>
  <si>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</si>
  <si>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</si>
  <si>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</si>
  <si>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</si>
  <si>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</si>
  <si>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</si>
  <si>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</si>
  <si>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</si>
  <si>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</si>
  <si>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</si>
  <si>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</si>
  <si>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</si>
  <si>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</si>
  <si>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</si>
  <si>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</si>
  <si>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</si>
  <si>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</si>
  <si>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</si>
  <si>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</si>
  <si>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</si>
  <si>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</si>
  <si>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</si>
  <si>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</si>
  <si>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</si>
  <si>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</si>
  <si>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</si>
  <si>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</si>
  <si>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</si>
  <si>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</si>
  <si>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</si>
  <si>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</si>
  <si>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</si>
  <si>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</si>
  <si>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</si>
  <si>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</si>
  <si>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</si>
  <si>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</si>
  <si>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</si>
  <si>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</si>
  <si>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</si>
  <si>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</si>
  <si>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</si>
  <si>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</si>
  <si>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</si>
  <si>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</si>
  <si>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</si>
  <si>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</si>
  <si>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</si>
  <si>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</si>
  <si>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</si>
  <si>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</si>
  <si>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</si>
  <si>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</si>
  <si>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</si>
  <si>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</si>
  <si>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</si>
  <si>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</si>
  <si>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</si>
  <si>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</si>
  <si>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</si>
  <si>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</si>
  <si>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</si>
  <si>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</si>
  <si>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</si>
  <si>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</si>
  <si>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</si>
  <si>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</si>
  <si>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</si>
  <si>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</si>
  <si>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</si>
  <si>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</si>
  <si>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</si>
  <si>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</si>
  <si>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</si>
  <si>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</si>
  <si>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</si>
  <si>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</si>
  <si>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</si>
  <si>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</si>
  <si>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</si>
  <si>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</si>
  <si>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</si>
  <si>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</si>
  <si>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</si>
  <si>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</si>
  <si>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</si>
  <si>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</si>
  <si>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</si>
  <si>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</si>
  <si>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</si>
  <si>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</si>
  <si>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</si>
  <si>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</si>
  <si>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</si>
  <si>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</si>
  <si>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</si>
  <si>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</si>
  <si>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</si>
  <si>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</si>
  <si>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</si>
  <si>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</si>
  <si>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</si>
  <si>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</si>
  <si>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</si>
  <si>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</si>
  <si>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</si>
  <si>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</si>
  <si>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</si>
  <si>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</si>
  <si>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</si>
  <si>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</si>
  <si>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</si>
  <si>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</si>
  <si>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</si>
  <si>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</si>
  <si>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</si>
  <si>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</si>
  <si>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</si>
  <si>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</si>
  <si>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</si>
  <si>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</si>
  <si>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</si>
  <si>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</si>
  <si>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</si>
  <si>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</si>
  <si>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</si>
  <si>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</si>
  <si>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</si>
  <si>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</si>
  <si>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</si>
  <si>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</si>
  <si>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</si>
  <si>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</si>
  <si>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</si>
  <si>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</si>
  <si>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</si>
  <si>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</si>
  <si>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</si>
  <si>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</si>
  <si>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</si>
  <si>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</si>
  <si>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</si>
  <si>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</si>
  <si>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</si>
  <si>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</si>
  <si>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</si>
  <si>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</si>
  <si>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</si>
  <si>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</si>
  <si>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</si>
  <si>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</si>
  <si>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</si>
  <si>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</si>
  <si>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</si>
  <si>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</si>
  <si>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</si>
  <si>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</si>
  <si>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</si>
  <si>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</si>
  <si>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</si>
  <si>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</si>
  <si>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</si>
  <si>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</si>
  <si>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</si>
  <si>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</si>
  <si>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</si>
  <si>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</si>
  <si>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</si>
  <si>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</si>
  <si>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</si>
  <si>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</si>
  <si>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</si>
  <si>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</si>
  <si>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</si>
  <si>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</si>
  <si>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</si>
  <si>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</si>
  <si>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</si>
  <si>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</si>
  <si>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</si>
  <si>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</si>
  <si>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</si>
  <si>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</si>
  <si>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</si>
  <si>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</si>
  <si>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</si>
  <si>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</si>
  <si>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</si>
  <si>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</si>
  <si>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</si>
  <si>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</si>
  <si>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</si>
  <si>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</si>
  <si>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</si>
  <si>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</si>
  <si>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</si>
  <si>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</si>
  <si>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</si>
  <si>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</si>
  <si>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</si>
  <si>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</si>
  <si>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</si>
  <si>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</si>
  <si>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</si>
  <si>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</si>
  <si>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</si>
  <si>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</si>
  <si>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</si>
  <si>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</si>
  <si>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</si>
  <si>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</si>
  <si>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</si>
  <si>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</si>
  <si>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</si>
  <si>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</si>
  <si>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</si>
  <si>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</si>
  <si>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</si>
  <si>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</si>
  <si>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</si>
  <si>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</si>
  <si>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</si>
  <si>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</si>
  <si>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</si>
  <si>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</si>
  <si>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</si>
  <si>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</si>
  <si>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</si>
  <si>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</si>
  <si>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</si>
  <si>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</si>
  <si>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</si>
  <si>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</si>
  <si>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</si>
  <si>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</si>
  <si>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</si>
  <si>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</si>
  <si>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</si>
  <si>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</si>
  <si>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</si>
  <si>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</si>
  <si>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</si>
  <si>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</si>
  <si>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</si>
  <si>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</si>
  <si>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</si>
  <si>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</si>
  <si>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</si>
  <si>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</si>
  <si>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</si>
  <si>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</si>
  <si>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</si>
  <si>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</si>
  <si>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</si>
  <si>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</si>
  <si>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</si>
  <si>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</si>
  <si>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</si>
  <si>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</si>
  <si>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</si>
  <si>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</si>
  <si>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</si>
  <si>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</si>
  <si>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</si>
  <si>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</si>
  <si>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</si>
  <si>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</si>
  <si>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</si>
  <si>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</si>
  <si>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</si>
  <si>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</si>
  <si>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</si>
  <si>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</si>
  <si>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</si>
  <si>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</si>
  <si>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</si>
  <si>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</si>
  <si>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</si>
  <si>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</si>
  <si>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</si>
  <si>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</si>
  <si>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</si>
  <si>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</si>
  <si>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</si>
  <si>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</si>
  <si>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</si>
  <si>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</si>
  <si>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</si>
  <si>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</si>
  <si>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</si>
  <si>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</si>
  <si>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</si>
  <si>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</si>
  <si>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</si>
  <si>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</si>
  <si>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</si>
  <si>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</si>
  <si>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</si>
  <si>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</si>
  <si>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</si>
  <si>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</si>
  <si>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</si>
  <si>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</si>
  <si>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</si>
  <si>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</si>
  <si>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</si>
  <si>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</si>
  <si>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</si>
  <si>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</si>
  <si>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</si>
  <si>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</si>
  <si>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</si>
  <si>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</si>
  <si>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</si>
  <si>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</si>
  <si>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</si>
  <si>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</si>
  <si>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</si>
  <si>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</si>
  <si>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</si>
  <si>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</si>
  <si>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</si>
  <si>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</si>
  <si>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</si>
  <si>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</si>
  <si>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</si>
  <si>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</si>
  <si>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</si>
  <si>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</si>
  <si>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</si>
  <si>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</si>
  <si>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</si>
  <si>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</si>
  <si>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</si>
  <si>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</si>
  <si>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</si>
  <si>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</si>
  <si>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</si>
  <si>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</si>
  <si>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</si>
  <si>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</si>
  <si>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</si>
  <si>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</si>
  <si>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</si>
  <si>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</si>
  <si>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</si>
  <si>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</si>
  <si>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</si>
  <si>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</si>
  <si>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</si>
  <si>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</si>
  <si>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</si>
  <si>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</si>
  <si>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</si>
  <si>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</si>
  <si>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</si>
  <si>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</si>
  <si>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</si>
  <si>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</si>
  <si>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</si>
  <si>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</si>
  <si>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</si>
  <si>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</si>
  <si>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</si>
  <si>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</si>
  <si>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</si>
  <si>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</si>
  <si>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</si>
  <si>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</si>
  <si>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</si>
  <si>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</si>
  <si>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</si>
  <si>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</si>
  <si>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</si>
  <si>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</si>
  <si>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</si>
  <si>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</si>
  <si>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</si>
  <si>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</si>
  <si>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</si>
  <si>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</si>
  <si>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</si>
  <si>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</si>
  <si>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</si>
  <si>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</si>
  <si>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</si>
  <si>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</si>
  <si>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</si>
  <si>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</si>
  <si>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</si>
  <si>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</si>
  <si>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</si>
  <si>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</si>
  <si>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</si>
  <si>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</si>
  <si>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</si>
  <si>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</si>
  <si>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</si>
  <si>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</si>
  <si>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</si>
  <si>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</si>
  <si>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</si>
  <si>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</si>
  <si>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</si>
  <si>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</si>
  <si>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</si>
  <si>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</si>
  <si>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</si>
  <si>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</si>
  <si>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</si>
  <si>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</si>
  <si>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</si>
  <si>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</si>
  <si>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</si>
  <si>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</si>
  <si>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</si>
  <si>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</si>
  <si>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</si>
  <si>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</si>
  <si>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</si>
  <si>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</si>
  <si>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</si>
  <si>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</si>
  <si>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</si>
  <si>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</si>
  <si>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</si>
  <si>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</si>
  <si>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</si>
  <si>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</si>
  <si>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</si>
  <si>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</si>
  <si>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</si>
  <si>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</si>
  <si>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</si>
  <si>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</si>
  <si>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</si>
  <si>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</si>
  <si>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</si>
  <si>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</si>
  <si>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</si>
  <si>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</si>
  <si>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</si>
  <si>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</si>
  <si>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</si>
  <si>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</si>
  <si>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</si>
  <si>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</si>
  <si>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</si>
  <si>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</si>
  <si>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</si>
  <si>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</si>
  <si>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</si>
  <si>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</si>
  <si>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</si>
  <si>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</si>
  <si>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</si>
  <si>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</si>
  <si>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</si>
  <si>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</si>
  <si>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</si>
  <si>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</si>
  <si>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</si>
  <si>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</si>
  <si>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</si>
  <si>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</si>
  <si>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</si>
  <si>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</si>
  <si>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</si>
  <si>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</si>
  <si>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</si>
  <si>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</si>
  <si>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</si>
  <si>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</si>
  <si>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</si>
  <si>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</si>
  <si>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</si>
  <si>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</si>
  <si>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</si>
  <si>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</si>
  <si>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</si>
  <si>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</si>
  <si>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</si>
  <si>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</si>
  <si>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</si>
  <si>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</si>
  <si>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</si>
  <si>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</si>
  <si>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</si>
  <si>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</si>
  <si>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</si>
  <si>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</si>
  <si>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</si>
  <si>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</si>
  <si>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</si>
  <si>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</si>
  <si>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</si>
  <si>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</si>
  <si>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</si>
  <si>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</si>
  <si>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</si>
  <si>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</si>
  <si>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</si>
  <si>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</si>
  <si>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</si>
  <si>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</si>
  <si>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</si>
  <si>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</si>
  <si>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</si>
  <si>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</si>
  <si>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</si>
  <si>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</si>
  <si>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</si>
  <si>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</si>
  <si>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</si>
  <si>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</si>
  <si>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</si>
  <si>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</si>
  <si>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</si>
  <si>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</si>
  <si>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</si>
  <si>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</si>
  <si>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</si>
  <si>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</si>
  <si>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</si>
  <si>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</si>
  <si>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</si>
  <si>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</si>
  <si>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</si>
  <si>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</si>
  <si>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</si>
  <si>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</si>
  <si>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</si>
  <si>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</si>
  <si>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</si>
  <si>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</si>
  <si>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</si>
  <si>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</si>
  <si>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</si>
  <si>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</si>
  <si>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</si>
  <si>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</si>
  <si>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</si>
  <si>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</si>
  <si>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</si>
  <si>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</si>
  <si>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</si>
  <si>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</si>
  <si>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</si>
  <si>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</si>
  <si>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</si>
  <si>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</si>
  <si>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</si>
  <si>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</si>
  <si>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</si>
  <si>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</si>
  <si>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</si>
  <si>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</si>
  <si>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</si>
  <si>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</si>
  <si>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</si>
  <si>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</si>
  <si>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</si>
  <si>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</si>
  <si>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</si>
  <si>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</si>
  <si>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</si>
  <si>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</si>
  <si>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</si>
  <si>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</si>
  <si>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</si>
  <si>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</si>
  <si>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</si>
  <si>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</si>
  <si>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</si>
  <si>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</si>
  <si>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</si>
  <si>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</si>
  <si>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</si>
  <si>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</si>
  <si>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</si>
  <si>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</si>
  <si>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</si>
  <si>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</si>
  <si>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</si>
  <si>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</si>
  <si>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</si>
  <si>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</si>
  <si>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</si>
  <si>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</si>
  <si>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</si>
  <si>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</si>
  <si>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</si>
  <si>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</si>
  <si>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</si>
  <si>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</si>
  <si>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</si>
  <si>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</si>
  <si>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</si>
  <si>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</si>
  <si>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</si>
  <si>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</si>
  <si>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</si>
  <si>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</si>
  <si>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</si>
  <si>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</si>
  <si>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</si>
  <si>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</si>
  <si>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</si>
  <si>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</si>
  <si>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</si>
  <si>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</si>
  <si>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</si>
  <si>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</si>
  <si>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</si>
  <si>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</si>
  <si>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</si>
  <si>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</si>
  <si>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</si>
  <si>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</si>
  <si>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</si>
  <si>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</si>
  <si>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</si>
  <si>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</si>
  <si>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</si>
  <si>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</si>
  <si>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</si>
  <si>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</si>
  <si>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</si>
  <si>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</si>
  <si>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</si>
  <si>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</si>
  <si>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</si>
  <si>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</si>
  <si>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</si>
  <si>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</si>
  <si>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</si>
  <si>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</si>
  <si>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</si>
  <si>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</si>
  <si>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</si>
  <si>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</si>
  <si>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</si>
  <si>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</si>
  <si>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</si>
  <si>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</si>
  <si>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</si>
  <si>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</si>
  <si>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</si>
  <si>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</si>
  <si>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</si>
  <si>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</si>
  <si>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</si>
  <si>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</si>
  <si>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</si>
  <si>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</si>
  <si>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</si>
  <si>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</si>
  <si>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</si>
  <si>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</si>
  <si>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</si>
  <si>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</si>
  <si>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</si>
  <si>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</si>
  <si>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</si>
  <si>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</si>
  <si>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</si>
  <si>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</si>
  <si>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</si>
  <si>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</si>
  <si>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</si>
  <si>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</si>
  <si>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</si>
  <si>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</si>
  <si>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</si>
  <si>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</si>
  <si>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</si>
  <si>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</si>
  <si>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</si>
  <si>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</si>
  <si>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</si>
  <si>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</si>
  <si>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</si>
  <si>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</si>
  <si>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</si>
  <si>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</si>
  <si>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</si>
  <si>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</si>
  <si>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</si>
  <si>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</si>
  <si>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</si>
  <si>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</si>
  <si>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</si>
  <si>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</si>
  <si>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</si>
  <si>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</si>
  <si>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</si>
  <si>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</si>
  <si>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</si>
  <si>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</si>
  <si>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</si>
  <si>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</si>
  <si>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</si>
  <si>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</si>
  <si>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</si>
  <si>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</si>
  <si>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</si>
  <si>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</si>
  <si>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</si>
  <si>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</si>
  <si>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</si>
  <si>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</si>
  <si>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</si>
  <si>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</si>
  <si>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</si>
  <si>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</si>
  <si>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</si>
  <si>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</si>
  <si>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</si>
  <si>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</si>
  <si>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</si>
  <si>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</si>
  <si>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</si>
  <si>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</si>
  <si>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</si>
  <si>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</si>
  <si>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</si>
  <si>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</si>
  <si>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</si>
  <si>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</si>
  <si>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</si>
  <si>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</si>
  <si>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</si>
  <si>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</si>
  <si>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</si>
  <si>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</si>
  <si>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</si>
  <si>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</si>
  <si>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</si>
  <si>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</si>
  <si>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</si>
  <si>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</si>
  <si>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</si>
  <si>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</si>
  <si>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</si>
  <si>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</si>
  <si>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</si>
  <si>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</si>
  <si>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</si>
  <si>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</si>
  <si>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</si>
  <si>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</si>
  <si>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</si>
  <si>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</si>
  <si>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</si>
  <si>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</si>
  <si>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</si>
  <si>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</si>
  <si>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</si>
  <si>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</si>
  <si>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</si>
  <si>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</si>
  <si>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</si>
  <si>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</si>
  <si>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</si>
  <si>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</si>
  <si>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</si>
  <si>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</si>
  <si>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</si>
  <si>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</si>
  <si>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</si>
  <si>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</si>
  <si>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</si>
  <si>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</si>
  <si>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</si>
  <si>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</si>
  <si>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</si>
  <si>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</si>
  <si>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</si>
  <si>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</si>
  <si>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</si>
  <si>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</si>
  <si>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</si>
  <si>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</si>
  <si>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</si>
  <si>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</si>
  <si>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</si>
  <si>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</si>
  <si>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</si>
  <si>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</si>
  <si>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</si>
  <si>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</si>
  <si>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</si>
  <si>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</si>
  <si>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</si>
  <si>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</si>
  <si>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</si>
  <si>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</si>
  <si>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</si>
  <si>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</si>
  <si>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</si>
  <si>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</si>
  <si>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</si>
  <si>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</si>
  <si>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</si>
  <si>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</si>
  <si>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</si>
  <si>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</si>
  <si>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</si>
  <si>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</si>
  <si>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</si>
  <si>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</si>
  <si>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</si>
  <si>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</si>
  <si>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</si>
  <si>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</si>
  <si>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</si>
  <si>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</si>
  <si>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</si>
  <si>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</si>
  <si>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</si>
  <si>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</si>
  <si>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</si>
  <si>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</si>
  <si>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</si>
  <si>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</si>
  <si>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</si>
  <si>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</si>
  <si>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</si>
  <si>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</si>
  <si>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</si>
  <si>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</si>
  <si>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</si>
  <si>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</si>
  <si>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</si>
  <si>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</si>
  <si>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</si>
  <si>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</si>
  <si>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</si>
  <si>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</si>
  <si>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</si>
  <si>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</si>
  <si>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</si>
  <si>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</si>
  <si>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</si>
  <si>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</si>
  <si>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</si>
  <si>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</si>
  <si>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</si>
  <si>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</si>
  <si>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</si>
  <si>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</si>
  <si>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</si>
  <si>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</si>
  <si>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</si>
  <si>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</si>
  <si>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</si>
  <si>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</si>
  <si>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</si>
  <si>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</si>
  <si>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</si>
  <si>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</si>
  <si>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</si>
  <si>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</si>
  <si>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</si>
  <si>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</si>
  <si>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</si>
  <si>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</si>
  <si>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</si>
  <si>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</si>
  <si>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</si>
  <si>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</si>
  <si>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</si>
  <si>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</si>
  <si>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</si>
  <si>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</si>
  <si>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</si>
  <si>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</si>
  <si>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</si>
  <si>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</si>
  <si>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</si>
  <si>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</si>
  <si>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</si>
  <si>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</si>
  <si>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</si>
  <si>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</si>
  <si>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</si>
  <si>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</si>
  <si>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</si>
  <si>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</si>
  <si>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</si>
  <si>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</si>
  <si>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</si>
  <si>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</si>
  <si>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</si>
  <si>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</si>
  <si>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</si>
  <si>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</si>
  <si>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</si>
  <si>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</si>
  <si>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</si>
  <si>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</si>
  <si>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</si>
  <si>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</si>
  <si>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</si>
  <si>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</si>
  <si>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</si>
  <si>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</si>
  <si>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</si>
  <si>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</si>
  <si>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</si>
  <si>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</si>
  <si>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</si>
  <si>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</si>
  <si>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</si>
  <si>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</si>
  <si>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</si>
  <si>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</si>
  <si>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</si>
  <si>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</si>
  <si>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</si>
  <si>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</si>
  <si>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</si>
  <si>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</si>
  <si>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</si>
  <si>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</si>
  <si>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</si>
  <si>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</si>
  <si>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</si>
  <si>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</si>
  <si>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</si>
  <si>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</si>
  <si>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</si>
  <si>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</si>
  <si>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</si>
  <si>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</si>
  <si>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</si>
  <si>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</si>
  <si>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</si>
  <si>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</si>
  <si>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</si>
  <si>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</si>
  <si>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</si>
  <si>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</si>
  <si>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</si>
  <si>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</si>
  <si>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</si>
  <si>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</si>
  <si>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</si>
  <si>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</si>
  <si>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</si>
  <si>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</si>
  <si>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</si>
  <si>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</si>
  <si>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</si>
  <si>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</si>
  <si>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</si>
  <si>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</si>
  <si>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</si>
  <si>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</si>
  <si>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</si>
  <si>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</si>
  <si>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</si>
  <si>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</si>
  <si>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</si>
  <si>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</si>
  <si>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</si>
  <si>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</si>
  <si>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</si>
  <si>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</si>
  <si>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</si>
  <si>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</si>
  <si>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</si>
  <si>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</si>
  <si>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</si>
  <si>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</si>
  <si>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</si>
  <si>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</si>
  <si>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</si>
  <si>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</si>
  <si>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</si>
  <si>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</si>
  <si>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</si>
  <si>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</si>
  <si>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</si>
  <si>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</si>
  <si>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</si>
  <si>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</si>
  <si>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</si>
  <si>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</si>
  <si>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</si>
  <si>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</si>
  <si>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</si>
  <si>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</si>
  <si>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</si>
  <si>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</si>
  <si>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</si>
  <si>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</si>
  <si>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</si>
  <si>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</si>
  <si>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</si>
  <si>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</si>
  <si>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</si>
  <si>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</si>
  <si>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</si>
  <si>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</si>
  <si>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</si>
  <si>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</si>
  <si>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</si>
  <si>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</si>
  <si>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</si>
  <si>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</si>
  <si>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</si>
  <si>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</si>
  <si>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</si>
  <si>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</si>
  <si>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</si>
  <si>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</si>
  <si>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</si>
  <si>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</si>
  <si>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</si>
  <si>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</si>
  <si>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</si>
  <si>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</si>
  <si>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</si>
  <si>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</si>
  <si>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</si>
  <si>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</si>
  <si>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</si>
  <si>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</si>
  <si>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</si>
  <si>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</si>
  <si>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</si>
  <si>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</si>
  <si>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</si>
  <si>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</si>
  <si>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</si>
  <si>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</si>
  <si>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</si>
  <si>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</si>
  <si>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</si>
  <si>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</si>
  <si>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</si>
  <si>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</si>
  <si>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</si>
  <si>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</si>
  <si>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</si>
  <si>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</si>
  <si>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</si>
  <si>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</si>
  <si>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</si>
  <si>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</si>
  <si>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</si>
  <si>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</si>
  <si>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</si>
  <si>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</si>
  <si>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</si>
  <si>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</si>
  <si>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</si>
  <si>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</si>
  <si>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</si>
  <si>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</si>
  <si>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</si>
  <si>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</si>
  <si>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</si>
  <si>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</si>
  <si>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</si>
  <si>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</si>
  <si>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</si>
  <si>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</si>
  <si>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</si>
  <si>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</si>
  <si>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</si>
  <si>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</si>
  <si>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</si>
  <si>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</si>
  <si>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</si>
  <si>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</si>
  <si>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</si>
  <si>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</si>
  <si>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</si>
  <si>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</si>
  <si>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</si>
  <si>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</si>
  <si>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</si>
  <si>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</si>
  <si>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</si>
  <si>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</si>
  <si>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</si>
  <si>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</si>
  <si>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</si>
  <si>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</si>
  <si>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</si>
  <si>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</si>
  <si>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</si>
  <si>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</si>
  <si>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</si>
  <si>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</si>
  <si>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</si>
  <si>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</si>
  <si>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</si>
  <si>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</si>
  <si>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</si>
  <si>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</si>
  <si>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</si>
  <si>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</si>
  <si>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</si>
  <si>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</si>
  <si>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</si>
  <si>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</si>
  <si>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</si>
  <si>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</si>
  <si>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</si>
  <si>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</si>
  <si>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</si>
  <si>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</si>
  <si>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</si>
  <si>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</si>
  <si>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</si>
  <si>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</si>
  <si>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</si>
  <si>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</si>
  <si>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</si>
  <si>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</si>
  <si>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</si>
  <si>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</si>
  <si>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</si>
  <si>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</si>
  <si>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</si>
  <si>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</si>
  <si>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</si>
  <si>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</si>
  <si>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</si>
  <si>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</si>
  <si>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</si>
  <si>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</si>
  <si>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</si>
  <si>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</si>
  <si>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</si>
  <si>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</si>
  <si>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</si>
  <si>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</si>
  <si>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</si>
  <si>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</si>
  <si>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</si>
  <si>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</si>
  <si>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</si>
  <si>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</si>
  <si>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</si>
  <si>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</si>
  <si>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</si>
  <si>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</si>
  <si>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</si>
  <si>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</si>
  <si>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</si>
  <si>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</si>
  <si>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</si>
  <si>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</si>
  <si>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</si>
  <si>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</si>
  <si>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</si>
  <si>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</si>
  <si>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</si>
  <si>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</si>
  <si>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</si>
  <si>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</si>
  <si>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</si>
  <si>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</si>
  <si>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</si>
  <si>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</si>
  <si>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</si>
  <si>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</si>
  <si>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</si>
  <si>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</si>
  <si>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</si>
  <si>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</si>
  <si>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</si>
  <si>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</si>
  <si>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</si>
  <si>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</si>
  <si>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</si>
  <si>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</si>
  <si>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</si>
  <si>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</si>
  <si>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</si>
  <si>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</si>
  <si>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</si>
  <si>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</si>
  <si>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</si>
  <si>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</si>
  <si>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</si>
  <si>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</si>
  <si>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</si>
  <si>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</si>
  <si>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</si>
  <si>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</si>
  <si>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</si>
  <si>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</si>
  <si>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</si>
  <si>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</si>
  <si>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</si>
  <si>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</si>
  <si>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</si>
  <si>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</si>
  <si>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</si>
  <si>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</si>
  <si>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</si>
  <si>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</si>
  <si>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</si>
  <si>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</si>
  <si>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</si>
  <si>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</si>
  <si>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</si>
  <si>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</si>
  <si>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</si>
  <si>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</si>
  <si>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</si>
  <si>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</si>
  <si>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</si>
  <si>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</si>
  <si>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</si>
  <si>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</si>
  <si>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</si>
  <si>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</si>
  <si>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</si>
  <si>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</si>
  <si>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</si>
  <si>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</si>
  <si>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</si>
  <si>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</si>
  <si>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</si>
  <si>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</si>
  <si>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</si>
  <si>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</si>
  <si>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</si>
  <si>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</si>
  <si>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</si>
  <si>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</si>
  <si>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</si>
  <si>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</si>
  <si>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</si>
  <si>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</si>
  <si>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</si>
  <si>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</si>
  <si>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</si>
  <si>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</si>
  <si>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</si>
  <si>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</si>
  <si>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</si>
  <si>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</si>
  <si>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</si>
  <si>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</si>
  <si>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</si>
  <si>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</si>
  <si>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</si>
  <si>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</si>
  <si>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</si>
  <si>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</si>
  <si>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</si>
  <si>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</si>
  <si>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</si>
  <si>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</si>
  <si>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</si>
  <si>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</si>
  <si>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</si>
  <si>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</si>
  <si>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</si>
  <si>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</si>
  <si>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</si>
  <si>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</si>
  <si>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</si>
  <si>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</si>
  <si>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</si>
  <si>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</si>
  <si>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</si>
  <si>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</si>
  <si>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</si>
  <si>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</si>
  <si>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</si>
  <si>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</si>
  <si>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</si>
  <si>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</si>
  <si>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</si>
  <si>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</si>
  <si>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</si>
  <si>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</si>
  <si>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</si>
  <si>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</si>
  <si>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</si>
  <si>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</si>
  <si>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</si>
  <si>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</si>
  <si>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</si>
  <si>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</si>
  <si>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</si>
  <si>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</si>
  <si>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</si>
  <si>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</si>
  <si>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</si>
  <si>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</si>
  <si>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</si>
  <si>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</si>
  <si>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</si>
  <si>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</si>
  <si>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</si>
  <si>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</si>
  <si>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</si>
  <si>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</si>
  <si>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</si>
  <si>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</si>
  <si>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</si>
  <si>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</si>
  <si>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</si>
  <si>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</si>
  <si>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</si>
  <si>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</si>
  <si>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</si>
  <si>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</si>
  <si>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</si>
  <si>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</si>
  <si>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</si>
  <si>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</si>
  <si>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</si>
  <si>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</si>
  <si>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</si>
  <si>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</si>
  <si>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</si>
  <si>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</si>
  <si>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</si>
  <si>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</si>
  <si>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</si>
  <si>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</si>
  <si>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</si>
  <si>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</si>
  <si>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</si>
  <si>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</si>
  <si>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</si>
  <si>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</si>
  <si>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</si>
  <si>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</si>
  <si>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</si>
  <si>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</si>
  <si>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</si>
  <si>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</si>
  <si>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</si>
  <si>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</si>
  <si>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</si>
  <si>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</si>
  <si>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</si>
  <si>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</si>
  <si>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</si>
  <si>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</si>
  <si>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</si>
  <si>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</si>
  <si>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</si>
  <si>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</si>
  <si>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</si>
  <si>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</si>
  <si>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</si>
  <si>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</si>
  <si>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</si>
  <si>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</si>
  <si>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</si>
  <si>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</si>
  <si>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</si>
  <si>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</si>
  <si>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</si>
  <si>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</si>
  <si>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</si>
  <si>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</si>
  <si>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</si>
  <si>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</si>
  <si>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</si>
  <si>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</si>
  <si>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</si>
  <si>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</si>
  <si>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</si>
  <si>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</si>
  <si>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</si>
  <si>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</si>
  <si>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</si>
  <si>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</si>
  <si>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</si>
  <si>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</si>
  <si>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</si>
  <si>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</si>
  <si>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</si>
  <si>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</si>
  <si>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</si>
  <si>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</si>
  <si>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</si>
  <si>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</si>
  <si>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</si>
  <si>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</si>
  <si>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</si>
  <si>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</si>
  <si>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</si>
  <si>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</si>
  <si>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</si>
  <si>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</si>
  <si>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</si>
  <si>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</si>
  <si>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</si>
  <si>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</si>
  <si>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</si>
  <si>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</si>
  <si>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</si>
  <si>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</si>
  <si>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</si>
  <si>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</si>
  <si>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</si>
  <si>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</si>
  <si>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</si>
  <si>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</si>
  <si>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</si>
  <si>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</si>
  <si>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</si>
  <si>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</si>
  <si>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</si>
  <si>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</si>
  <si>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</si>
  <si>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</si>
  <si>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</si>
  <si>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</si>
  <si>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</si>
  <si>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</si>
  <si>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</si>
  <si>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</si>
  <si>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</si>
  <si>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</si>
  <si>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</si>
  <si>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</si>
  <si>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</si>
  <si>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</si>
  <si>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</si>
  <si>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</si>
  <si>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</si>
  <si>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</si>
  <si>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</si>
  <si>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</si>
  <si>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</si>
  <si>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</si>
  <si>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</si>
  <si>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</si>
  <si>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</si>
  <si>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</si>
  <si>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</si>
  <si>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</si>
  <si>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</si>
  <si>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</si>
  <si>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</si>
  <si>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</si>
  <si>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</si>
  <si>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</si>
  <si>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</si>
  <si>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</si>
  <si>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</si>
  <si>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</si>
  <si>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</si>
  <si>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</si>
  <si>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</si>
  <si>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</si>
  <si>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</si>
  <si>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</si>
  <si>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</si>
  <si>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</si>
  <si>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</si>
  <si>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</si>
  <si>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</si>
  <si>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</si>
  <si>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</si>
  <si>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</si>
  <si>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</si>
  <si>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</si>
  <si>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</si>
  <si>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</si>
  <si>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</si>
  <si>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</si>
  <si>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</si>
  <si>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</si>
  <si>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</si>
  <si>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</si>
  <si>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</si>
  <si>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</si>
  <si>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</si>
  <si>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</si>
  <si>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</si>
  <si>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</si>
  <si>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</si>
  <si>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</si>
  <si>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</si>
  <si>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</si>
  <si>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</si>
  <si>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</si>
  <si>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</si>
  <si>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</si>
  <si>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</si>
  <si>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</si>
  <si>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</si>
  <si>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</si>
  <si>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</si>
  <si>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</si>
  <si>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</si>
  <si>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</si>
  <si>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</si>
  <si>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</si>
  <si>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</si>
  <si>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</si>
  <si>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</si>
  <si>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</si>
  <si>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</si>
  <si>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</si>
  <si>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</si>
  <si>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</si>
  <si>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</si>
  <si>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</si>
  <si>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</si>
  <si>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</si>
  <si>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</si>
  <si>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</si>
  <si>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</si>
  <si>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</si>
  <si>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</si>
  <si>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</si>
  <si>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</si>
  <si>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</si>
  <si>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</si>
  <si>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</si>
  <si>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</si>
  <si>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</si>
  <si>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</si>
  <si>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</si>
  <si>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</si>
  <si>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</si>
  <si>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</si>
  <si>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</si>
  <si>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</si>
  <si>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</si>
  <si>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</si>
  <si>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</si>
  <si>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</si>
  <si>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</si>
  <si>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</si>
  <si>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</si>
  <si>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</si>
  <si>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</si>
  <si>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</si>
  <si>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</si>
  <si>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</si>
  <si>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</si>
  <si>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</si>
  <si>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</si>
  <si>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</si>
  <si>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</si>
  <si>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</si>
  <si>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</si>
  <si>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</si>
  <si>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</si>
  <si>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</si>
  <si>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</si>
  <si>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</si>
  <si>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</si>
  <si>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</si>
  <si>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</si>
  <si>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</si>
  <si>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</si>
  <si>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</si>
  <si>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</si>
  <si>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</si>
  <si>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</si>
  <si>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</si>
  <si>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</si>
  <si>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</si>
  <si>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</si>
  <si>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</si>
  <si>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</si>
  <si>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</si>
  <si>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</si>
  <si>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</si>
  <si>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</si>
  <si>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</si>
  <si>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</si>
  <si>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</si>
  <si>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</si>
  <si>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</si>
  <si>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</si>
  <si>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</si>
  <si>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</si>
  <si>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</si>
  <si>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</si>
  <si>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</si>
  <si>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</si>
  <si>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</si>
  <si>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</si>
  <si>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</si>
  <si>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</si>
  <si>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</si>
  <si>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</si>
  <si>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</si>
  <si>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</si>
  <si>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</si>
  <si>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</si>
  <si>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</si>
  <si>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</si>
  <si>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</si>
  <si>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</si>
  <si>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</si>
  <si>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</si>
  <si>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</si>
  <si>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</si>
  <si>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</si>
  <si>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</si>
  <si>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</si>
  <si>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</si>
  <si>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</si>
  <si>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</si>
  <si>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</si>
  <si>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</si>
  <si>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</si>
  <si>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</si>
  <si>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</si>
  <si>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</si>
  <si>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</si>
  <si>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</si>
  <si>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</si>
  <si>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</si>
  <si>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</si>
  <si>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</si>
  <si>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</si>
  <si>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</si>
  <si>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</si>
  <si>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</si>
  <si>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</si>
  <si>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</si>
  <si>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</si>
  <si>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</si>
  <si>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</si>
  <si>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</si>
  <si>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</si>
  <si>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</si>
  <si>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</si>
  <si>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</si>
  <si>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</si>
  <si>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</si>
  <si>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</si>
  <si>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</si>
  <si>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</si>
  <si>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</si>
  <si>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</si>
  <si>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</si>
  <si>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</si>
  <si>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</si>
  <si>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</si>
  <si>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</si>
  <si>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</si>
  <si>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</si>
  <si>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</si>
  <si>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</si>
  <si>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</si>
  <si>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</si>
  <si>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% Percent Funded</t>
  </si>
  <si>
    <t>average_donation</t>
  </si>
  <si>
    <t>Category</t>
  </si>
  <si>
    <t>Sub-Category</t>
  </si>
  <si>
    <t>(All)</t>
  </si>
  <si>
    <t>Count of outcome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</si>
  <si>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</si>
  <si>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</si>
  <si>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</si>
  <si>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</si>
  <si>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</si>
  <si>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</si>
  <si>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</si>
  <si>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</si>
  <si>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</si>
  <si>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</si>
  <si>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</si>
  <si>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</si>
  <si>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</si>
  <si>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</si>
  <si>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</si>
  <si>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</si>
  <si>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</si>
  <si>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</si>
  <si>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</si>
  <si>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</si>
  <si>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</si>
  <si>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</si>
  <si>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</si>
  <si>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</si>
  <si>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</si>
  <si>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</si>
  <si>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</si>
  <si>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</si>
  <si>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</si>
  <si>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</si>
  <si>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</si>
  <si>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</si>
  <si>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</si>
  <si>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</si>
  <si>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</si>
  <si>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</si>
  <si>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</si>
  <si>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</si>
  <si>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</si>
  <si>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</si>
  <si>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</si>
  <si>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</si>
  <si>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</si>
  <si>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</si>
  <si>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</si>
  <si>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</si>
  <si>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</si>
  <si>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</si>
  <si>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</si>
  <si>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</si>
  <si>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</si>
  <si>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2013</t>
  </si>
  <si>
    <t>Years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</si>
  <si>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</si>
  <si>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</si>
  <si>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</si>
  <si>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</si>
  <si>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</si>
  <si>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</si>
  <si>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</si>
  <si>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</si>
  <si>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</si>
  <si>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</si>
  <si>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</si>
  <si>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</si>
  <si>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</si>
  <si>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</si>
  <si>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</si>
  <si>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</si>
  <si>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</si>
  <si>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</si>
  <si>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</si>
  <si>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</si>
  <si>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Outcome</t>
  </si>
  <si>
    <t>backerscount</t>
  </si>
  <si>
    <t>Successful Backers</t>
  </si>
  <si>
    <t>Failed Backers</t>
  </si>
  <si>
    <t>mean</t>
  </si>
  <si>
    <t>median</t>
  </si>
  <si>
    <t>minimum</t>
  </si>
  <si>
    <t>maximum</t>
  </si>
  <si>
    <t>variance</t>
  </si>
  <si>
    <t>standard deviation</t>
  </si>
  <si>
    <t xml:space="preserve">Median is a better indicator here as most of the data seems to be falling towards the floor. This would skew to the data towards a side and instead of using the average (as outliers would skew this data, and you have large variances).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</si>
</sst>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0" fillId="0" borderId="10" xfId="0" applyBorder="1"/>
    <xf numFmtId="1" fontId="0" fillId="0" borderId="10" xfId="0" applyNumberFormat="1" applyBorder="1"/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numFmt numFmtId="0" formatCode="General"/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numFmt numFmtId="0" formatCode="General"/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numFmt numFmtId="0" formatCode="General"/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numFmt numFmtId="0" formatCode="General"/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numFmt numFmtId="0" formatCode="General"/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9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[CrowdfundingBook.xlsx]SuccessfulCampaignsperCategory!PivotTable1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SuccessfulCampaignsperCategory!$B$3:$B$4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SuccessfulCampaignsperCategory!$A$5:$A$14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SuccessfulCampaignsperCategory!$B$5:$B$14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D-405C-9EE7-5DC83579BF0D}"/>
            </c:ext>
          </c:extLst>
        </c:ser>
        <c:ser>
          <c:idx val="1"/>
          <c:order val="1"/>
          <c:tx>
            <c:strRef>
              <c:f>SuccessfulCampaignsperCategory!$C$3:$C$4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SuccessfulCampaignsperCategory!$A$5:$A$14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SuccessfulCampaignsperCategory!$C$5:$C$14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D-405C-9EE7-5DC83579BF0D}"/>
            </c:ext>
          </c:extLst>
        </c:ser>
        <c:ser>
          <c:idx val="2"/>
          <c:order val="2"/>
          <c:tx>
            <c:strRef>
              <c:f>SuccessfulCampaignsperCategory!$D$3:$D$4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SuccessfulCampaignsperCategory!$A$5:$A$14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SuccessfulCampaignsperCategory!$D$5:$D$14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D-405C-9EE7-5DC83579BF0D}"/>
            </c:ext>
          </c:extLst>
        </c:ser>
        <c:ser>
          <c:idx val="3"/>
          <c:order val="3"/>
          <c:tx>
            <c:strRef>
              <c:f>SuccessfulCampaignsperCategory!$E$3:$E$4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SuccessfulCampaignsperCategory!$A$5:$A$14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SuccessfulCampaignsperCategory!$E$5:$E$14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8D-405C-9EE7-5DC83579B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0951551"/>
        <c:axId val="1149046863"/>
      </c:barChart>
      <c:catAx>
        <c:axId val="81095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46863"/>
        <c:crosses val="autoZero"/>
        <c:auto val="1"/>
        <c:lblAlgn val="ctr"/>
        <c:lblOffset val="100"/>
        <c:noMultiLvlLbl val="0"/>
      </c:catAx>
      <c:valAx>
        <c:axId val="114904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5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[CrowdfundingBook.xlsx]CampaignsperSubCat!PivotTable2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CampaignsperSubCat!$B$3:$B$4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CampaignsperSubCat!$A$5:$A$29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CampaignsperSubCat!$B$5:$B$29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3-4093-B61A-40EE520D9C89}"/>
            </c:ext>
          </c:extLst>
        </c:ser>
        <c:ser>
          <c:idx val="1"/>
          <c:order val="1"/>
          <c:tx>
            <c:strRef>
              <c:f>CampaignsperSubCat!$C$3:$C$4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CampaignsperSubCat!$A$5:$A$29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CampaignsperSubCat!$C$5:$C$29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3-4093-B61A-40EE520D9C89}"/>
            </c:ext>
          </c:extLst>
        </c:ser>
        <c:ser>
          <c:idx val="2"/>
          <c:order val="2"/>
          <c:tx>
            <c:strRef>
              <c:f>CampaignsperSubCat!$D$3:$D$4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CampaignsperSubCat!$A$5:$A$29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CampaignsperSubCat!$D$5:$D$29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63-4093-B61A-40EE520D9C89}"/>
            </c:ext>
          </c:extLst>
        </c:ser>
        <c:ser>
          <c:idx val="3"/>
          <c:order val="3"/>
          <c:tx>
            <c:strRef>
              <c:f>CampaignsperSubCat!$E$3:$E$4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CampaignsperSubCat!$A$5:$A$29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CampaignsperSubCat!$E$5:$E$29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63-4093-B61A-40EE520D9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808719"/>
        <c:axId val="1149044943"/>
      </c:barChart>
      <c:catAx>
        <c:axId val="80480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44943"/>
        <c:crosses val="autoZero"/>
        <c:auto val="1"/>
        <c:lblAlgn val="ctr"/>
        <c:lblOffset val="100"/>
        <c:noMultiLvlLbl val="0"/>
      </c:catAx>
      <c:valAx>
        <c:axId val="11490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0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[CrowdfundingBook.xlsx]CampaignperYear!PivotTable32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CampaignperYear!$B$4:$B$5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CampaignperYear!$A$6:$A$18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CampaignperYear!$B$6:$B$18</c:f>
              <c:numCache>
                <c:formatCode>General</c:formatCode>
                <c:ptCount val="12"/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9-485E-8CF0-671BE9097910}"/>
            </c:ext>
          </c:extLst>
        </c:ser>
        <c:ser>
          <c:idx val="1"/>
          <c:order val="1"/>
          <c:tx>
            <c:strRef>
              <c:f>CampaignperYear!$C$4:$C$5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CampaignperYear!$A$6:$A$18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CampaignperYear!$C$6:$C$18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9-485E-8CF0-671BE9097910}"/>
            </c:ext>
          </c:extLst>
        </c:ser>
        <c:ser>
          <c:idx val="2"/>
          <c:order val="2"/>
          <c:tx>
            <c:strRef>
              <c:f>CampaignperYear!$D$4:$D$5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CampaignperYear!$A$6:$A$18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CampaignperYear!$D$6:$D$18</c:f>
              <c:numCache>
                <c:formatCode>General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9-485E-8CF0-671BE9097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008767"/>
        <c:axId val="1012550863"/>
      </c:lineChart>
      <c:catAx>
        <c:axId val="88400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550863"/>
        <c:crosses val="autoZero"/>
        <c:auto val="1"/>
        <c:lblAlgn val="ctr"/>
        <c:lblOffset val="100"/>
        <c:noMultiLvlLbl val="0"/>
      </c:catAx>
      <c:valAx>
        <c:axId val="10125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0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5-429F-BFBA-8812E8218DEF}"/>
            </c:ext>
          </c:extLst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25-429F-BFBA-8812E8218DEF}"/>
            </c:ext>
          </c:extLst>
        </c:ser>
        <c:ser>
          <c:idx val="6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25-429F-BFBA-8812E8218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551"/>
        <c:axId val="917766911"/>
      </c:lineChart>
      <c:catAx>
        <c:axId val="12576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66911"/>
        <c:crosses val="autoZero"/>
        <c:auto val="1"/>
        <c:lblAlgn val="ctr"/>
        <c:lblOffset val="100"/>
        <c:noMultiLvlLbl val="0"/>
      </c:catAx>
      <c:valAx>
        <c:axId val="91776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 Backers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036690876158821E-2"/>
                  <c:y val="-0.515102857425840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'Statistical Analysis'!$B$2:$B$566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0-4A5E-AB94-991383C20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95807"/>
        <c:axId val="1147620927"/>
      </c:scatterChart>
      <c:valAx>
        <c:axId val="10079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Success</a:t>
                </a:r>
                <a:r>
                  <a:rPr lang="en-US" baseline="0"/>
                  <a:t>ful Projects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20927"/>
        <c:crosses val="autoZero"/>
        <c:crossBetween val="midCat"/>
      </c:valAx>
      <c:valAx>
        <c:axId val="114762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Backers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9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 Backers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036690876158821E-2"/>
                  <c:y val="-0.515102857425840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'Statistical Analysis'!$E$2:$E$365</c:f>
              <c:numCache>
                <c:formatCode>General</c:formatCode>
                <c:ptCount val="364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B-41FF-B199-9D4C1D25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95807"/>
        <c:axId val="1147620927"/>
      </c:scatterChart>
      <c:valAx>
        <c:axId val="10079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Failed</a:t>
                </a:r>
                <a:r>
                  <a:rPr lang="en-US" baseline="0"/>
                  <a:t> Projects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20927"/>
        <c:crosses val="autoZero"/>
        <c:crossBetween val="midCat"/>
      </c:valAx>
      <c:valAx>
        <c:axId val="114762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Backers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9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114300</xdr:rowOff>
    </xdr:from>
    <xdr:to>
      <xdr:col>15</xdr:col>
      <xdr:colOff>76199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FE880-D481-4D83-68C3-B95CD846A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423862</xdr:colOff>
      <xdr:row>4</xdr:row>
      <xdr:rowOff>152399</xdr:rowOff>
    </xdr:from>
    <xdr:to>
      <xdr:col>17</xdr:col>
      <xdr:colOff>323850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A7E01-B8A2-4C5D-BF55-6B1AA981A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442912</xdr:colOff>
      <xdr:row>4</xdr:row>
      <xdr:rowOff>38100</xdr:rowOff>
    </xdr:from>
    <xdr:to>
      <xdr:col>12</xdr:col>
      <xdr:colOff>61912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7BF19-7F26-A419-DA7A-875EA05BB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14</xdr:row>
      <xdr:rowOff>142874</xdr:rowOff>
    </xdr:from>
    <xdr:to>
      <xdr:col>7</xdr:col>
      <xdr:colOff>942975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5FCCD-8F5E-6230-72EE-00D81E10F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18</xdr:row>
      <xdr:rowOff>57149</xdr:rowOff>
    </xdr:from>
    <xdr:to>
      <xdr:col>9</xdr:col>
      <xdr:colOff>514350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7CB19-798E-9D4C-7E0B-99A30A259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18</xdr:row>
      <xdr:rowOff>28575</xdr:rowOff>
    </xdr:from>
    <xdr:to>
      <xdr:col>13</xdr:col>
      <xdr:colOff>366713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097FA1-5574-4AD6-BE39-ED5637D5D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lav Ghia" id="{61BF9F21-5EEE-4EB9-BBC1-164839F26EF5}" userId="S::mg2946@mynsu.nova.edu::530894cb-e8a9-444a-a9fd-742faaba151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av Ghia" refreshedDate="45015.877108564811" createdVersion="8" refreshedVersion="8" minRefreshableVersion="3" recordCount="1000" xr:uid="{D8557F62-0CB7-4E1C-BCB3-C7C74407BF9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% 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44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av Ghia" refreshedDate="45015.895942129631" createdVersion="8" refreshedVersion="8" minRefreshableVersion="3" recordCount="1000" xr:uid="{FEF3D63F-E57D-4B7C-99D0-6A1B449588F0}">
  <cacheSource type="worksheet">
    <worksheetSource ref="B1:T1001" sheet="Crowdfunding"/>
  </cacheSource>
  <cacheFields count="21"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% 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44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131AB-62D3-42D7-98E6-752F1FBEB34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4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6E81F-6DF0-4CF7-B5AB-819DD4715BE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18">
    <pivotField showAll="0"/>
    <pivotField showAll="0"/>
    <pivotField showAll="0"/>
    <pivotField numFmtId="44" showAll="0"/>
    <pivotField numFmtId="44"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Sub-Category" fld="1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5E29B-8B8D-46C4-AAFE-C4A9A9F1F676}" name="PivotTable3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numFmtId="44" showAll="0"/>
    <pivotField numFmtId="44"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7" hier="-1"/>
    <pageField fld="20" item="4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3-03-31T00:42:20.00" personId="{61BF9F21-5EEE-4EB9-BBC1-164839F26EF5}" id="{6EE6EBF5-4972-467D-9675-D38A9C096145}">
    <text>Cannot divide by 0, thus manually entering 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E933" workbookViewId="0">
      <selection activeCell="G2" sqref="G2:H1000"/>
    </sheetView>
  </sheetViews>
  <sheetFormatPr baseColWidth="10" defaultColWidth="11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5" width="12.1640625" bestFit="1" customWidth="1"/>
    <col min="6" max="6" width="16.5" bestFit="1" customWidth="1"/>
    <col min="8" max="8" width="13" bestFit="1" customWidth="1"/>
    <col min="9" max="9" width="16.6640625" bestFit="1" customWidth="1"/>
    <col min="12" max="13" width="11.1640625" bestFit="1" customWidth="1"/>
    <col min="14" max="14" width="22.33203125" bestFit="1" customWidth="1"/>
    <col min="15" max="15" width="21" bestFit="1" customWidth="1"/>
    <col min="18" max="18" width="28" bestFit="1" customWidth="1"/>
    <col min="20" max="20" width="16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 s="5">
        <v>100</v>
      </c>
      <c r="E2" s="5">
        <v>0</v>
      </c>
      <c r="F2" s="4">
        <f>$E2/$D2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LEFT(R2,(FIND("/",R2,1)-1))</f>
        <v>food</v>
      </c>
      <c r="T2" t="str">
        <f>_xlfn.TEXTAFTER(R2,"/")</f>
        <v>food trucks</v>
      </c>
    </row>
    <row r="3" spans="1:20" ht="17" hidden="1" x14ac:dyDescent="0.2">
      <c r="A3">
        <v>1</v>
      </c>
      <c r="B3" t="s">
        <v>18</v>
      </c>
      <c r="C3" s="3" t="s">
        <v>19</v>
      </c>
      <c r="D3" s="5">
        <v>1400</v>
      </c>
      <c r="E3" s="5">
        <v>14560</v>
      </c>
      <c r="F3" s="4">
        <f>$E3/$D3</f>
        <v>10.4</v>
      </c>
      <c r="G3" t="s">
        <v>20</v>
      </c>
      <c r="H3">
        <v>158</v>
      </c>
      <c r="I3" s="5">
        <f t="shared" ref="I3:I66" si="0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(((L3/60)/60)/24)+DATE(1970,1,1)</f>
        <v>41870.208333333336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LEFT(R3,(FIND("/",R3,1)-1))</f>
        <v>music</v>
      </c>
      <c r="T3" t="str">
        <f t="shared" ref="T3:T66" si="4">_xlfn.TEXTAFTER(R3,"/")</f>
        <v>rock</v>
      </c>
    </row>
    <row r="4" spans="1:20" ht="34" hidden="1" x14ac:dyDescent="0.2">
      <c r="A4">
        <v>2</v>
      </c>
      <c r="B4" t="s">
        <v>24</v>
      </c>
      <c r="C4" s="3" t="s">
        <v>25</v>
      </c>
      <c r="D4" s="5">
        <v>108400</v>
      </c>
      <c r="E4" s="5">
        <v>142523</v>
      </c>
      <c r="F4" s="4">
        <f t="shared" ref="F4:F66" si="5">$E4/$D4</f>
        <v>1.3147878228782288</v>
      </c>
      <c r="G4" t="s">
        <v>20</v>
      </c>
      <c r="H4">
        <v>1425</v>
      </c>
      <c r="I4" s="5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 s="5">
        <v>4200</v>
      </c>
      <c r="E5" s="5">
        <v>2477</v>
      </c>
      <c r="F5" s="4">
        <f t="shared" si="5"/>
        <v>0.58976190476190471</v>
      </c>
      <c r="G5" t="s">
        <v>14</v>
      </c>
      <c r="H5">
        <v>24</v>
      </c>
      <c r="I5" s="5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 s="5">
        <v>7600</v>
      </c>
      <c r="E6" s="5">
        <v>5265</v>
      </c>
      <c r="F6" s="4">
        <f t="shared" si="5"/>
        <v>0.69276315789473686</v>
      </c>
      <c r="G6" t="s">
        <v>14</v>
      </c>
      <c r="H6">
        <v>53</v>
      </c>
      <c r="I6" s="5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hidden="1" x14ac:dyDescent="0.2">
      <c r="A7">
        <v>5</v>
      </c>
      <c r="B7" t="s">
        <v>34</v>
      </c>
      <c r="C7" s="3" t="s">
        <v>35</v>
      </c>
      <c r="D7" s="5">
        <v>7600</v>
      </c>
      <c r="E7" s="5">
        <v>13195</v>
      </c>
      <c r="F7" s="4">
        <f t="shared" si="5"/>
        <v>1.7361842105263159</v>
      </c>
      <c r="G7" t="s">
        <v>20</v>
      </c>
      <c r="H7">
        <v>174</v>
      </c>
      <c r="I7" s="5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 s="5">
        <v>5200</v>
      </c>
      <c r="E8" s="5">
        <v>1090</v>
      </c>
      <c r="F8" s="4">
        <f t="shared" si="5"/>
        <v>0.20961538461538462</v>
      </c>
      <c r="G8" t="s">
        <v>14</v>
      </c>
      <c r="H8">
        <v>18</v>
      </c>
      <c r="I8" s="5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hidden="1" x14ac:dyDescent="0.2">
      <c r="A9">
        <v>7</v>
      </c>
      <c r="B9" t="s">
        <v>43</v>
      </c>
      <c r="C9" s="3" t="s">
        <v>44</v>
      </c>
      <c r="D9" s="5">
        <v>4500</v>
      </c>
      <c r="E9" s="5">
        <v>14741</v>
      </c>
      <c r="F9" s="4">
        <f t="shared" si="5"/>
        <v>3.2757777777777779</v>
      </c>
      <c r="G9" t="s">
        <v>20</v>
      </c>
      <c r="H9">
        <v>227</v>
      </c>
      <c r="I9" s="5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hidden="1" x14ac:dyDescent="0.2">
      <c r="A10">
        <v>8</v>
      </c>
      <c r="B10" t="s">
        <v>45</v>
      </c>
      <c r="C10" s="3" t="s">
        <v>46</v>
      </c>
      <c r="D10" s="5">
        <v>110100</v>
      </c>
      <c r="E10" s="5">
        <v>21946</v>
      </c>
      <c r="F10" s="4">
        <f t="shared" si="5"/>
        <v>0.19932788374205268</v>
      </c>
      <c r="G10" t="s">
        <v>47</v>
      </c>
      <c r="H10">
        <v>708</v>
      </c>
      <c r="I10" s="5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 s="5">
        <v>6200</v>
      </c>
      <c r="E11" s="5">
        <v>3208</v>
      </c>
      <c r="F11" s="4">
        <f t="shared" si="5"/>
        <v>0.51741935483870971</v>
      </c>
      <c r="G11" t="s">
        <v>14</v>
      </c>
      <c r="H11">
        <v>44</v>
      </c>
      <c r="I11" s="5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hidden="1" x14ac:dyDescent="0.2">
      <c r="A12">
        <v>10</v>
      </c>
      <c r="B12" t="s">
        <v>51</v>
      </c>
      <c r="C12" s="3" t="s">
        <v>52</v>
      </c>
      <c r="D12" s="5">
        <v>5200</v>
      </c>
      <c r="E12" s="5">
        <v>13838</v>
      </c>
      <c r="F12" s="4">
        <f t="shared" si="5"/>
        <v>2.6611538461538462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 s="5">
        <v>6300</v>
      </c>
      <c r="E13" s="5">
        <v>3030</v>
      </c>
      <c r="F13" s="4">
        <f t="shared" si="5"/>
        <v>0.48095238095238096</v>
      </c>
      <c r="G13" t="s">
        <v>14</v>
      </c>
      <c r="H13">
        <v>27</v>
      </c>
      <c r="I13" s="5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 s="5">
        <v>6300</v>
      </c>
      <c r="E14" s="5">
        <v>5629</v>
      </c>
      <c r="F14" s="4">
        <f t="shared" si="5"/>
        <v>0.89349206349206345</v>
      </c>
      <c r="G14" t="s">
        <v>14</v>
      </c>
      <c r="H14">
        <v>55</v>
      </c>
      <c r="I14" s="5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hidden="1" x14ac:dyDescent="0.2">
      <c r="A15">
        <v>13</v>
      </c>
      <c r="B15" t="s">
        <v>58</v>
      </c>
      <c r="C15" s="3" t="s">
        <v>59</v>
      </c>
      <c r="D15" s="5">
        <v>4200</v>
      </c>
      <c r="E15" s="5">
        <v>10295</v>
      </c>
      <c r="F15" s="4">
        <f t="shared" si="5"/>
        <v>2.4511904761904764</v>
      </c>
      <c r="G15" t="s">
        <v>20</v>
      </c>
      <c r="H15">
        <v>98</v>
      </c>
      <c r="I15" s="5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 s="5">
        <v>28200</v>
      </c>
      <c r="E16" s="5">
        <v>18829</v>
      </c>
      <c r="F16" s="4">
        <f t="shared" si="5"/>
        <v>0.66769503546099296</v>
      </c>
      <c r="G16" t="s">
        <v>14</v>
      </c>
      <c r="H16">
        <v>200</v>
      </c>
      <c r="I16" s="5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 s="5">
        <v>81200</v>
      </c>
      <c r="E17" s="5">
        <v>38414</v>
      </c>
      <c r="F17" s="4">
        <f t="shared" si="5"/>
        <v>0.47307881773399013</v>
      </c>
      <c r="G17" t="s">
        <v>14</v>
      </c>
      <c r="H17">
        <v>452</v>
      </c>
      <c r="I17" s="5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hidden="1" x14ac:dyDescent="0.2">
      <c r="A18">
        <v>16</v>
      </c>
      <c r="B18" t="s">
        <v>66</v>
      </c>
      <c r="C18" s="3" t="s">
        <v>67</v>
      </c>
      <c r="D18" s="5">
        <v>1700</v>
      </c>
      <c r="E18" s="5">
        <v>11041</v>
      </c>
      <c r="F18" s="4">
        <f t="shared" si="5"/>
        <v>6.4947058823529416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hidden="1" x14ac:dyDescent="0.2">
      <c r="A19">
        <v>17</v>
      </c>
      <c r="B19" t="s">
        <v>69</v>
      </c>
      <c r="C19" s="3" t="s">
        <v>70</v>
      </c>
      <c r="D19" s="5">
        <v>84600</v>
      </c>
      <c r="E19" s="5">
        <v>134845</v>
      </c>
      <c r="F19" s="4">
        <f t="shared" si="5"/>
        <v>1.5939125295508274</v>
      </c>
      <c r="G19" t="s">
        <v>20</v>
      </c>
      <c r="H19">
        <v>1249</v>
      </c>
      <c r="I19" s="5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hidden="1" x14ac:dyDescent="0.2">
      <c r="A20">
        <v>18</v>
      </c>
      <c r="B20" t="s">
        <v>72</v>
      </c>
      <c r="C20" s="3" t="s">
        <v>73</v>
      </c>
      <c r="D20" s="5">
        <v>9100</v>
      </c>
      <c r="E20" s="5">
        <v>6089</v>
      </c>
      <c r="F20" s="4">
        <f t="shared" si="5"/>
        <v>0.66912087912087914</v>
      </c>
      <c r="G20" t="s">
        <v>74</v>
      </c>
      <c r="H20">
        <v>135</v>
      </c>
      <c r="I20" s="5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 s="5">
        <v>62500</v>
      </c>
      <c r="E21" s="5">
        <v>30331</v>
      </c>
      <c r="F21" s="4">
        <f t="shared" si="5"/>
        <v>0.48529600000000001</v>
      </c>
      <c r="G21" t="s">
        <v>14</v>
      </c>
      <c r="H21">
        <v>674</v>
      </c>
      <c r="I21" s="5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hidden="1" x14ac:dyDescent="0.2">
      <c r="A22">
        <v>20</v>
      </c>
      <c r="B22" t="s">
        <v>77</v>
      </c>
      <c r="C22" s="3" t="s">
        <v>78</v>
      </c>
      <c r="D22" s="5">
        <v>131800</v>
      </c>
      <c r="E22" s="5">
        <v>147936</v>
      </c>
      <c r="F22" s="4">
        <f t="shared" si="5"/>
        <v>1.1224279210925645</v>
      </c>
      <c r="G22" t="s">
        <v>20</v>
      </c>
      <c r="H22">
        <v>1396</v>
      </c>
      <c r="I22" s="5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 s="5">
        <v>94000</v>
      </c>
      <c r="E23" s="5">
        <v>38533</v>
      </c>
      <c r="F23" s="4">
        <f t="shared" si="5"/>
        <v>0.40992553191489361</v>
      </c>
      <c r="G23" t="s">
        <v>14</v>
      </c>
      <c r="H23">
        <v>558</v>
      </c>
      <c r="I23" s="5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hidden="1" x14ac:dyDescent="0.2">
      <c r="A24">
        <v>22</v>
      </c>
      <c r="B24" t="s">
        <v>81</v>
      </c>
      <c r="C24" s="3" t="s">
        <v>82</v>
      </c>
      <c r="D24" s="5">
        <v>59100</v>
      </c>
      <c r="E24" s="5">
        <v>75690</v>
      </c>
      <c r="F24" s="4">
        <f t="shared" si="5"/>
        <v>1.2807106598984772</v>
      </c>
      <c r="G24" t="s">
        <v>20</v>
      </c>
      <c r="H24">
        <v>890</v>
      </c>
      <c r="I24" s="5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hidden="1" x14ac:dyDescent="0.2">
      <c r="A25">
        <v>23</v>
      </c>
      <c r="B25" t="s">
        <v>83</v>
      </c>
      <c r="C25" s="3" t="s">
        <v>84</v>
      </c>
      <c r="D25" s="5">
        <v>4500</v>
      </c>
      <c r="E25" s="5">
        <v>14942</v>
      </c>
      <c r="F25" s="4">
        <f t="shared" si="5"/>
        <v>3.3204444444444445</v>
      </c>
      <c r="G25" t="s">
        <v>20</v>
      </c>
      <c r="H25">
        <v>142</v>
      </c>
      <c r="I25" s="5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hidden="1" x14ac:dyDescent="0.2">
      <c r="A26">
        <v>24</v>
      </c>
      <c r="B26" t="s">
        <v>85</v>
      </c>
      <c r="C26" s="3" t="s">
        <v>86</v>
      </c>
      <c r="D26" s="5">
        <v>92400</v>
      </c>
      <c r="E26" s="5">
        <v>104257</v>
      </c>
      <c r="F26" s="4">
        <f t="shared" si="5"/>
        <v>1.1283225108225108</v>
      </c>
      <c r="G26" t="s">
        <v>20</v>
      </c>
      <c r="H26">
        <v>2673</v>
      </c>
      <c r="I26" s="5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hidden="1" x14ac:dyDescent="0.2">
      <c r="A27">
        <v>25</v>
      </c>
      <c r="B27" t="s">
        <v>87</v>
      </c>
      <c r="C27" s="3" t="s">
        <v>88</v>
      </c>
      <c r="D27" s="5">
        <v>5500</v>
      </c>
      <c r="E27" s="5">
        <v>11904</v>
      </c>
      <c r="F27" s="4">
        <f t="shared" si="5"/>
        <v>2.1643636363636363</v>
      </c>
      <c r="G27" t="s">
        <v>20</v>
      </c>
      <c r="H27">
        <v>163</v>
      </c>
      <c r="I27" s="5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hidden="1" x14ac:dyDescent="0.2">
      <c r="A28">
        <v>26</v>
      </c>
      <c r="B28" t="s">
        <v>90</v>
      </c>
      <c r="C28" s="3" t="s">
        <v>91</v>
      </c>
      <c r="D28" s="5">
        <v>107500</v>
      </c>
      <c r="E28" s="5">
        <v>51814</v>
      </c>
      <c r="F28" s="4">
        <f t="shared" si="5"/>
        <v>0.4819906976744186</v>
      </c>
      <c r="G28" t="s">
        <v>74</v>
      </c>
      <c r="H28">
        <v>1480</v>
      </c>
      <c r="I28" s="5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 s="5">
        <v>2000</v>
      </c>
      <c r="E29" s="5">
        <v>1599</v>
      </c>
      <c r="F29" s="4">
        <f t="shared" si="5"/>
        <v>0.79949999999999999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hidden="1" x14ac:dyDescent="0.2">
      <c r="A30">
        <v>28</v>
      </c>
      <c r="B30" t="s">
        <v>94</v>
      </c>
      <c r="C30" s="3" t="s">
        <v>95</v>
      </c>
      <c r="D30" s="5">
        <v>130800</v>
      </c>
      <c r="E30" s="5">
        <v>137635</v>
      </c>
      <c r="F30" s="4">
        <f t="shared" si="5"/>
        <v>1.0522553516819573</v>
      </c>
      <c r="G30" t="s">
        <v>20</v>
      </c>
      <c r="H30">
        <v>2220</v>
      </c>
      <c r="I30" s="5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hidden="1" x14ac:dyDescent="0.2">
      <c r="A31">
        <v>29</v>
      </c>
      <c r="B31" t="s">
        <v>96</v>
      </c>
      <c r="C31" s="3" t="s">
        <v>97</v>
      </c>
      <c r="D31" s="5">
        <v>45900</v>
      </c>
      <c r="E31" s="5">
        <v>150965</v>
      </c>
      <c r="F31" s="4">
        <f t="shared" si="5"/>
        <v>3.2889978213507627</v>
      </c>
      <c r="G31" t="s">
        <v>20</v>
      </c>
      <c r="H31">
        <v>1606</v>
      </c>
      <c r="I31" s="5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hidden="1" x14ac:dyDescent="0.2">
      <c r="A32">
        <v>30</v>
      </c>
      <c r="B32" t="s">
        <v>101</v>
      </c>
      <c r="C32" s="3" t="s">
        <v>102</v>
      </c>
      <c r="D32" s="5">
        <v>9000</v>
      </c>
      <c r="E32" s="5">
        <v>14455</v>
      </c>
      <c r="F32" s="4">
        <f t="shared" si="5"/>
        <v>1.606111111111111</v>
      </c>
      <c r="G32" t="s">
        <v>20</v>
      </c>
      <c r="H32">
        <v>129</v>
      </c>
      <c r="I32" s="5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hidden="1" x14ac:dyDescent="0.2">
      <c r="A33">
        <v>31</v>
      </c>
      <c r="B33" t="s">
        <v>103</v>
      </c>
      <c r="C33" s="3" t="s">
        <v>104</v>
      </c>
      <c r="D33" s="5">
        <v>3500</v>
      </c>
      <c r="E33" s="5">
        <v>10850</v>
      </c>
      <c r="F33" s="4">
        <f t="shared" si="5"/>
        <v>3.1</v>
      </c>
      <c r="G33" t="s">
        <v>20</v>
      </c>
      <c r="H33">
        <v>226</v>
      </c>
      <c r="I33" s="5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 s="5">
        <v>101000</v>
      </c>
      <c r="E34" s="5">
        <v>87676</v>
      </c>
      <c r="F34" s="4">
        <f t="shared" si="5"/>
        <v>0.86807920792079207</v>
      </c>
      <c r="G34" t="s">
        <v>14</v>
      </c>
      <c r="H34">
        <v>2307</v>
      </c>
      <c r="I34" s="5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hidden="1" x14ac:dyDescent="0.2">
      <c r="A35">
        <v>33</v>
      </c>
      <c r="B35" t="s">
        <v>109</v>
      </c>
      <c r="C35" s="3" t="s">
        <v>110</v>
      </c>
      <c r="D35" s="5">
        <v>50200</v>
      </c>
      <c r="E35" s="5">
        <v>189666</v>
      </c>
      <c r="F35" s="4">
        <f t="shared" si="5"/>
        <v>3.7782071713147412</v>
      </c>
      <c r="G35" t="s">
        <v>20</v>
      </c>
      <c r="H35">
        <v>5419</v>
      </c>
      <c r="I35" s="5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hidden="1" x14ac:dyDescent="0.2">
      <c r="A36">
        <v>34</v>
      </c>
      <c r="B36" t="s">
        <v>111</v>
      </c>
      <c r="C36" s="3" t="s">
        <v>112</v>
      </c>
      <c r="D36" s="5">
        <v>9300</v>
      </c>
      <c r="E36" s="5">
        <v>14025</v>
      </c>
      <c r="F36" s="4">
        <f t="shared" si="5"/>
        <v>1.5080645161290323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hidden="1" x14ac:dyDescent="0.2">
      <c r="A37">
        <v>35</v>
      </c>
      <c r="B37" t="s">
        <v>113</v>
      </c>
      <c r="C37" s="3" t="s">
        <v>114</v>
      </c>
      <c r="D37" s="5">
        <v>125500</v>
      </c>
      <c r="E37" s="5">
        <v>188628</v>
      </c>
      <c r="F37" s="4">
        <f t="shared" si="5"/>
        <v>1.5030119521912351</v>
      </c>
      <c r="G37" t="s">
        <v>20</v>
      </c>
      <c r="H37">
        <v>1965</v>
      </c>
      <c r="I37" s="5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hidden="1" x14ac:dyDescent="0.2">
      <c r="A38">
        <v>36</v>
      </c>
      <c r="B38" t="s">
        <v>115</v>
      </c>
      <c r="C38" s="3" t="s">
        <v>116</v>
      </c>
      <c r="D38" s="5">
        <v>700</v>
      </c>
      <c r="E38" s="5">
        <v>1101</v>
      </c>
      <c r="F38" s="4">
        <f t="shared" si="5"/>
        <v>1.572857142857143</v>
      </c>
      <c r="G38" t="s">
        <v>20</v>
      </c>
      <c r="H38">
        <v>16</v>
      </c>
      <c r="I38" s="5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hidden="1" x14ac:dyDescent="0.2">
      <c r="A39">
        <v>37</v>
      </c>
      <c r="B39" t="s">
        <v>117</v>
      </c>
      <c r="C39" s="3" t="s">
        <v>118</v>
      </c>
      <c r="D39" s="5">
        <v>8100</v>
      </c>
      <c r="E39" s="5">
        <v>11339</v>
      </c>
      <c r="F39" s="4">
        <f t="shared" si="5"/>
        <v>1.3998765432098765</v>
      </c>
      <c r="G39" t="s">
        <v>20</v>
      </c>
      <c r="H39">
        <v>107</v>
      </c>
      <c r="I39" s="5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hidden="1" x14ac:dyDescent="0.2">
      <c r="A40">
        <v>38</v>
      </c>
      <c r="B40" t="s">
        <v>120</v>
      </c>
      <c r="C40" s="3" t="s">
        <v>121</v>
      </c>
      <c r="D40" s="5">
        <v>3100</v>
      </c>
      <c r="E40" s="5">
        <v>10085</v>
      </c>
      <c r="F40" s="4">
        <f t="shared" si="5"/>
        <v>3.2532258064516131</v>
      </c>
      <c r="G40" t="s">
        <v>20</v>
      </c>
      <c r="H40">
        <v>134</v>
      </c>
      <c r="I40" s="5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 s="5">
        <v>9900</v>
      </c>
      <c r="E41" s="5">
        <v>5027</v>
      </c>
      <c r="F41" s="4">
        <f t="shared" si="5"/>
        <v>0.50777777777777777</v>
      </c>
      <c r="G41" t="s">
        <v>14</v>
      </c>
      <c r="H41">
        <v>88</v>
      </c>
      <c r="I41" s="5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hidden="1" x14ac:dyDescent="0.2">
      <c r="A42">
        <v>40</v>
      </c>
      <c r="B42" t="s">
        <v>125</v>
      </c>
      <c r="C42" s="3" t="s">
        <v>126</v>
      </c>
      <c r="D42" s="5">
        <v>8800</v>
      </c>
      <c r="E42" s="5">
        <v>14878</v>
      </c>
      <c r="F42" s="4">
        <f t="shared" si="5"/>
        <v>1.6906818181818182</v>
      </c>
      <c r="G42" t="s">
        <v>20</v>
      </c>
      <c r="H42">
        <v>198</v>
      </c>
      <c r="I42" s="5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hidden="1" x14ac:dyDescent="0.2">
      <c r="A43">
        <v>41</v>
      </c>
      <c r="B43" t="s">
        <v>127</v>
      </c>
      <c r="C43" s="3" t="s">
        <v>128</v>
      </c>
      <c r="D43" s="5">
        <v>5600</v>
      </c>
      <c r="E43" s="5">
        <v>11924</v>
      </c>
      <c r="F43" s="4">
        <f t="shared" si="5"/>
        <v>2.1292857142857144</v>
      </c>
      <c r="G43" t="s">
        <v>20</v>
      </c>
      <c r="H43">
        <v>111</v>
      </c>
      <c r="I43" s="5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hidden="1" x14ac:dyDescent="0.2">
      <c r="A44">
        <v>42</v>
      </c>
      <c r="B44" t="s">
        <v>129</v>
      </c>
      <c r="C44" s="3" t="s">
        <v>130</v>
      </c>
      <c r="D44" s="5">
        <v>1800</v>
      </c>
      <c r="E44" s="5">
        <v>7991</v>
      </c>
      <c r="F44" s="4">
        <f t="shared" si="5"/>
        <v>4.4394444444444447</v>
      </c>
      <c r="G44" t="s">
        <v>20</v>
      </c>
      <c r="H44">
        <v>222</v>
      </c>
      <c r="I44" s="5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hidden="1" x14ac:dyDescent="0.2">
      <c r="A45">
        <v>43</v>
      </c>
      <c r="B45" t="s">
        <v>131</v>
      </c>
      <c r="C45" s="3" t="s">
        <v>132</v>
      </c>
      <c r="D45" s="5">
        <v>90200</v>
      </c>
      <c r="E45" s="5">
        <v>167717</v>
      </c>
      <c r="F45" s="4">
        <f t="shared" si="5"/>
        <v>1.859390243902439</v>
      </c>
      <c r="G45" t="s">
        <v>20</v>
      </c>
      <c r="H45">
        <v>6212</v>
      </c>
      <c r="I45" s="5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hidden="1" x14ac:dyDescent="0.2">
      <c r="A46">
        <v>44</v>
      </c>
      <c r="B46" t="s">
        <v>134</v>
      </c>
      <c r="C46" s="3" t="s">
        <v>135</v>
      </c>
      <c r="D46" s="5">
        <v>1600</v>
      </c>
      <c r="E46" s="5">
        <v>10541</v>
      </c>
      <c r="F46" s="4">
        <f t="shared" si="5"/>
        <v>6.5881249999999998</v>
      </c>
      <c r="G46" t="s">
        <v>20</v>
      </c>
      <c r="H46">
        <v>98</v>
      </c>
      <c r="I46" s="5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 s="5">
        <v>9500</v>
      </c>
      <c r="E47" s="5">
        <v>4530</v>
      </c>
      <c r="F47" s="4">
        <f t="shared" si="5"/>
        <v>0.4768421052631579</v>
      </c>
      <c r="G47" t="s">
        <v>14</v>
      </c>
      <c r="H47">
        <v>48</v>
      </c>
      <c r="I47" s="5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hidden="1" x14ac:dyDescent="0.2">
      <c r="A48">
        <v>46</v>
      </c>
      <c r="B48" t="s">
        <v>138</v>
      </c>
      <c r="C48" s="3" t="s">
        <v>139</v>
      </c>
      <c r="D48" s="5">
        <v>3700</v>
      </c>
      <c r="E48" s="5">
        <v>4247</v>
      </c>
      <c r="F48" s="4">
        <f t="shared" si="5"/>
        <v>1.1478378378378378</v>
      </c>
      <c r="G48" t="s">
        <v>20</v>
      </c>
      <c r="H48">
        <v>92</v>
      </c>
      <c r="I48" s="5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hidden="1" x14ac:dyDescent="0.2">
      <c r="A49">
        <v>47</v>
      </c>
      <c r="B49" t="s">
        <v>140</v>
      </c>
      <c r="C49" s="3" t="s">
        <v>141</v>
      </c>
      <c r="D49" s="5">
        <v>1500</v>
      </c>
      <c r="E49" s="5">
        <v>7129</v>
      </c>
      <c r="F49" s="4">
        <f t="shared" si="5"/>
        <v>4.7526666666666664</v>
      </c>
      <c r="G49" t="s">
        <v>20</v>
      </c>
      <c r="H49">
        <v>149</v>
      </c>
      <c r="I49" s="5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hidden="1" x14ac:dyDescent="0.2">
      <c r="A50">
        <v>48</v>
      </c>
      <c r="B50" t="s">
        <v>142</v>
      </c>
      <c r="C50" s="3" t="s">
        <v>143</v>
      </c>
      <c r="D50" s="5">
        <v>33300</v>
      </c>
      <c r="E50" s="5">
        <v>128862</v>
      </c>
      <c r="F50" s="4">
        <f t="shared" si="5"/>
        <v>3.86972972972973</v>
      </c>
      <c r="G50" t="s">
        <v>20</v>
      </c>
      <c r="H50">
        <v>2431</v>
      </c>
      <c r="I50" s="5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hidden="1" x14ac:dyDescent="0.2">
      <c r="A51">
        <v>49</v>
      </c>
      <c r="B51" t="s">
        <v>144</v>
      </c>
      <c r="C51" s="3" t="s">
        <v>145</v>
      </c>
      <c r="D51" s="5">
        <v>7200</v>
      </c>
      <c r="E51" s="5">
        <v>13653</v>
      </c>
      <c r="F51" s="4">
        <f t="shared" si="5"/>
        <v>1.89625</v>
      </c>
      <c r="G51" t="s">
        <v>20</v>
      </c>
      <c r="H51">
        <v>303</v>
      </c>
      <c r="I51" s="5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 s="5">
        <v>100</v>
      </c>
      <c r="E52" s="5">
        <v>2</v>
      </c>
      <c r="F52" s="4">
        <f t="shared" si="5"/>
        <v>0.02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 s="5">
        <v>158100</v>
      </c>
      <c r="E53" s="5">
        <v>145243</v>
      </c>
      <c r="F53" s="4">
        <f t="shared" si="5"/>
        <v>0.91867805186590767</v>
      </c>
      <c r="G53" t="s">
        <v>14</v>
      </c>
      <c r="H53">
        <v>1467</v>
      </c>
      <c r="I53" s="5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 s="5">
        <v>7200</v>
      </c>
      <c r="E54" s="5">
        <v>2459</v>
      </c>
      <c r="F54" s="4">
        <f t="shared" si="5"/>
        <v>0.34152777777777776</v>
      </c>
      <c r="G54" t="s">
        <v>14</v>
      </c>
      <c r="H54">
        <v>75</v>
      </c>
      <c r="I54" s="5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hidden="1" x14ac:dyDescent="0.2">
      <c r="A55">
        <v>53</v>
      </c>
      <c r="B55" t="s">
        <v>153</v>
      </c>
      <c r="C55" s="3" t="s">
        <v>154</v>
      </c>
      <c r="D55" s="5">
        <v>8800</v>
      </c>
      <c r="E55" s="5">
        <v>12356</v>
      </c>
      <c r="F55" s="4">
        <f t="shared" si="5"/>
        <v>1.4040909090909091</v>
      </c>
      <c r="G55" t="s">
        <v>20</v>
      </c>
      <c r="H55">
        <v>209</v>
      </c>
      <c r="I55" s="5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 s="5">
        <v>6000</v>
      </c>
      <c r="E56" s="5">
        <v>5392</v>
      </c>
      <c r="F56" s="4">
        <f t="shared" si="5"/>
        <v>0.89866666666666661</v>
      </c>
      <c r="G56" t="s">
        <v>14</v>
      </c>
      <c r="H56">
        <v>120</v>
      </c>
      <c r="I56" s="5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hidden="1" x14ac:dyDescent="0.2">
      <c r="A57">
        <v>55</v>
      </c>
      <c r="B57" t="s">
        <v>157</v>
      </c>
      <c r="C57" s="3" t="s">
        <v>158</v>
      </c>
      <c r="D57" s="5">
        <v>6600</v>
      </c>
      <c r="E57" s="5">
        <v>11746</v>
      </c>
      <c r="F57" s="4">
        <f t="shared" si="5"/>
        <v>1.7796969696969698</v>
      </c>
      <c r="G57" t="s">
        <v>20</v>
      </c>
      <c r="H57">
        <v>131</v>
      </c>
      <c r="I57" s="5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hidden="1" x14ac:dyDescent="0.2">
      <c r="A58">
        <v>56</v>
      </c>
      <c r="B58" t="s">
        <v>160</v>
      </c>
      <c r="C58" s="3" t="s">
        <v>161</v>
      </c>
      <c r="D58" s="5">
        <v>8000</v>
      </c>
      <c r="E58" s="5">
        <v>11493</v>
      </c>
      <c r="F58" s="4">
        <f t="shared" si="5"/>
        <v>1.436625</v>
      </c>
      <c r="G58" t="s">
        <v>20</v>
      </c>
      <c r="H58">
        <v>164</v>
      </c>
      <c r="I58" s="5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hidden="1" x14ac:dyDescent="0.2">
      <c r="A59">
        <v>57</v>
      </c>
      <c r="B59" t="s">
        <v>162</v>
      </c>
      <c r="C59" s="3" t="s">
        <v>163</v>
      </c>
      <c r="D59" s="5">
        <v>2900</v>
      </c>
      <c r="E59" s="5">
        <v>6243</v>
      </c>
      <c r="F59" s="4">
        <f t="shared" si="5"/>
        <v>2.1527586206896552</v>
      </c>
      <c r="G59" t="s">
        <v>20</v>
      </c>
      <c r="H59">
        <v>201</v>
      </c>
      <c r="I59" s="5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hidden="1" x14ac:dyDescent="0.2">
      <c r="A60">
        <v>58</v>
      </c>
      <c r="B60" t="s">
        <v>164</v>
      </c>
      <c r="C60" s="3" t="s">
        <v>165</v>
      </c>
      <c r="D60" s="5">
        <v>2700</v>
      </c>
      <c r="E60" s="5">
        <v>6132</v>
      </c>
      <c r="F60" s="4">
        <f t="shared" si="5"/>
        <v>2.2711111111111113</v>
      </c>
      <c r="G60" t="s">
        <v>20</v>
      </c>
      <c r="H60">
        <v>211</v>
      </c>
      <c r="I60" s="5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hidden="1" x14ac:dyDescent="0.2">
      <c r="A61">
        <v>59</v>
      </c>
      <c r="B61" t="s">
        <v>166</v>
      </c>
      <c r="C61" s="3" t="s">
        <v>167</v>
      </c>
      <c r="D61" s="5">
        <v>1400</v>
      </c>
      <c r="E61" s="5">
        <v>3851</v>
      </c>
      <c r="F61" s="4">
        <f t="shared" si="5"/>
        <v>2.7507142857142859</v>
      </c>
      <c r="G61" t="s">
        <v>20</v>
      </c>
      <c r="H61">
        <v>128</v>
      </c>
      <c r="I61" s="5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hidden="1" x14ac:dyDescent="0.2">
      <c r="A62">
        <v>60</v>
      </c>
      <c r="B62" t="s">
        <v>168</v>
      </c>
      <c r="C62" s="3" t="s">
        <v>169</v>
      </c>
      <c r="D62" s="5">
        <v>94200</v>
      </c>
      <c r="E62" s="5">
        <v>135997</v>
      </c>
      <c r="F62" s="4">
        <f t="shared" si="5"/>
        <v>1.4437048832271762</v>
      </c>
      <c r="G62" t="s">
        <v>20</v>
      </c>
      <c r="H62">
        <v>1600</v>
      </c>
      <c r="I62" s="5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 s="5">
        <v>199200</v>
      </c>
      <c r="E63" s="5">
        <v>184750</v>
      </c>
      <c r="F63" s="4">
        <f t="shared" si="5"/>
        <v>0.92745983935742971</v>
      </c>
      <c r="G63" t="s">
        <v>14</v>
      </c>
      <c r="H63">
        <v>2253</v>
      </c>
      <c r="I63" s="5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hidden="1" x14ac:dyDescent="0.2">
      <c r="A64">
        <v>62</v>
      </c>
      <c r="B64" t="s">
        <v>172</v>
      </c>
      <c r="C64" s="3" t="s">
        <v>173</v>
      </c>
      <c r="D64" s="5">
        <v>2000</v>
      </c>
      <c r="E64" s="5">
        <v>14452</v>
      </c>
      <c r="F64" s="4">
        <f t="shared" si="5"/>
        <v>7.226</v>
      </c>
      <c r="G64" t="s">
        <v>20</v>
      </c>
      <c r="H64">
        <v>249</v>
      </c>
      <c r="I64" s="5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 s="5">
        <v>4700</v>
      </c>
      <c r="E65" s="5">
        <v>557</v>
      </c>
      <c r="F65" s="4">
        <f t="shared" si="5"/>
        <v>0.11851063829787234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 s="5">
        <v>2800</v>
      </c>
      <c r="E66" s="5">
        <v>2734</v>
      </c>
      <c r="F66" s="4">
        <f t="shared" si="5"/>
        <v>0.97642857142857142</v>
      </c>
      <c r="G66" t="s">
        <v>14</v>
      </c>
      <c r="H66">
        <v>38</v>
      </c>
      <c r="I66" s="5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hidden="1" x14ac:dyDescent="0.2">
      <c r="A67">
        <v>65</v>
      </c>
      <c r="B67" t="s">
        <v>178</v>
      </c>
      <c r="C67" s="3" t="s">
        <v>179</v>
      </c>
      <c r="D67" s="5">
        <v>6100</v>
      </c>
      <c r="E67" s="5">
        <v>14405</v>
      </c>
      <c r="F67" s="4">
        <f t="shared" ref="F67:F130" si="6">$E67/$D67</f>
        <v>2.3614754098360655</v>
      </c>
      <c r="G67" t="s">
        <v>20</v>
      </c>
      <c r="H67">
        <v>236</v>
      </c>
      <c r="I67" s="5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LEFT(R67,(FIND("/",R67,1)-1))</f>
        <v>theater</v>
      </c>
      <c r="T67" t="str">
        <f t="shared" ref="T67:T130" si="11">_xlfn.TEXTAFTER(R67,"/")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 s="5">
        <v>2900</v>
      </c>
      <c r="E68" s="5">
        <v>1307</v>
      </c>
      <c r="F68" s="4">
        <f t="shared" si="6"/>
        <v>0.45068965517241377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hidden="1" x14ac:dyDescent="0.2">
      <c r="A69">
        <v>67</v>
      </c>
      <c r="B69" t="s">
        <v>182</v>
      </c>
      <c r="C69" s="3" t="s">
        <v>183</v>
      </c>
      <c r="D69" s="5">
        <v>72600</v>
      </c>
      <c r="E69" s="5">
        <v>117892</v>
      </c>
      <c r="F69" s="4">
        <f t="shared" si="6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hidden="1" x14ac:dyDescent="0.2">
      <c r="A70">
        <v>68</v>
      </c>
      <c r="B70" t="s">
        <v>184</v>
      </c>
      <c r="C70" s="3" t="s">
        <v>185</v>
      </c>
      <c r="D70" s="5">
        <v>5700</v>
      </c>
      <c r="E70" s="5">
        <v>14508</v>
      </c>
      <c r="F70" s="4">
        <f t="shared" si="6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hidden="1" x14ac:dyDescent="0.2">
      <c r="A71">
        <v>69</v>
      </c>
      <c r="B71" t="s">
        <v>186</v>
      </c>
      <c r="C71" s="3" t="s">
        <v>187</v>
      </c>
      <c r="D71" s="5">
        <v>7900</v>
      </c>
      <c r="E71" s="5">
        <v>1901</v>
      </c>
      <c r="F71" s="4">
        <f t="shared" si="6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hidden="1" x14ac:dyDescent="0.2">
      <c r="A72">
        <v>70</v>
      </c>
      <c r="B72" t="s">
        <v>188</v>
      </c>
      <c r="C72" s="3" t="s">
        <v>189</v>
      </c>
      <c r="D72" s="5">
        <v>128000</v>
      </c>
      <c r="E72" s="5">
        <v>158389</v>
      </c>
      <c r="F72" s="4">
        <f t="shared" si="6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hidden="1" x14ac:dyDescent="0.2">
      <c r="A73">
        <v>71</v>
      </c>
      <c r="B73" t="s">
        <v>190</v>
      </c>
      <c r="C73" s="3" t="s">
        <v>191</v>
      </c>
      <c r="D73" s="5">
        <v>6000</v>
      </c>
      <c r="E73" s="5">
        <v>6484</v>
      </c>
      <c r="F73" s="4">
        <f t="shared" si="6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hidden="1" x14ac:dyDescent="0.2">
      <c r="A74">
        <v>72</v>
      </c>
      <c r="B74" t="s">
        <v>192</v>
      </c>
      <c r="C74" s="3" t="s">
        <v>193</v>
      </c>
      <c r="D74" s="5">
        <v>600</v>
      </c>
      <c r="E74" s="5">
        <v>4022</v>
      </c>
      <c r="F74" s="4">
        <f t="shared" si="6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hidden="1" x14ac:dyDescent="0.2">
      <c r="A75">
        <v>73</v>
      </c>
      <c r="B75" t="s">
        <v>194</v>
      </c>
      <c r="C75" s="3" t="s">
        <v>195</v>
      </c>
      <c r="D75" s="5">
        <v>1400</v>
      </c>
      <c r="E75" s="5">
        <v>9253</v>
      </c>
      <c r="F75" s="4">
        <f t="shared" si="6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hidden="1" x14ac:dyDescent="0.2">
      <c r="A76">
        <v>74</v>
      </c>
      <c r="B76" t="s">
        <v>196</v>
      </c>
      <c r="C76" s="3" t="s">
        <v>197</v>
      </c>
      <c r="D76" s="5">
        <v>3900</v>
      </c>
      <c r="E76" s="5">
        <v>4776</v>
      </c>
      <c r="F76" s="4">
        <f t="shared" si="6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hidden="1" x14ac:dyDescent="0.2">
      <c r="A77">
        <v>75</v>
      </c>
      <c r="B77" t="s">
        <v>198</v>
      </c>
      <c r="C77" s="3" t="s">
        <v>199</v>
      </c>
      <c r="D77" s="5">
        <v>9700</v>
      </c>
      <c r="E77" s="5">
        <v>14606</v>
      </c>
      <c r="F77" s="4">
        <f t="shared" si="6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 s="5">
        <v>122900</v>
      </c>
      <c r="E78" s="5">
        <v>95993</v>
      </c>
      <c r="F78" s="4">
        <f t="shared" si="6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 s="5">
        <v>9500</v>
      </c>
      <c r="E79" s="5">
        <v>4460</v>
      </c>
      <c r="F79" s="4">
        <f t="shared" si="6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hidden="1" x14ac:dyDescent="0.2">
      <c r="A80">
        <v>78</v>
      </c>
      <c r="B80" t="s">
        <v>204</v>
      </c>
      <c r="C80" s="3" t="s">
        <v>205</v>
      </c>
      <c r="D80" s="5">
        <v>4500</v>
      </c>
      <c r="E80" s="5">
        <v>13536</v>
      </c>
      <c r="F80" s="4">
        <f t="shared" si="6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 s="5">
        <v>57800</v>
      </c>
      <c r="E81" s="5">
        <v>40228</v>
      </c>
      <c r="F81" s="4">
        <f t="shared" si="6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hidden="1" x14ac:dyDescent="0.2">
      <c r="A82">
        <v>80</v>
      </c>
      <c r="B82" t="s">
        <v>209</v>
      </c>
      <c r="C82" s="3" t="s">
        <v>210</v>
      </c>
      <c r="D82" s="5">
        <v>1100</v>
      </c>
      <c r="E82" s="5">
        <v>7012</v>
      </c>
      <c r="F82" s="4">
        <f t="shared" si="6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hidden="1" x14ac:dyDescent="0.2">
      <c r="A83">
        <v>81</v>
      </c>
      <c r="B83" t="s">
        <v>211</v>
      </c>
      <c r="C83" s="3" t="s">
        <v>212</v>
      </c>
      <c r="D83" s="5">
        <v>16800</v>
      </c>
      <c r="E83" s="5">
        <v>37857</v>
      </c>
      <c r="F83" s="4">
        <f t="shared" si="6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hidden="1" x14ac:dyDescent="0.2">
      <c r="A84">
        <v>82</v>
      </c>
      <c r="B84" t="s">
        <v>213</v>
      </c>
      <c r="C84" s="3" t="s">
        <v>214</v>
      </c>
      <c r="D84" s="5">
        <v>1000</v>
      </c>
      <c r="E84" s="5">
        <v>14973</v>
      </c>
      <c r="F84" s="4">
        <f t="shared" si="6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 s="5">
        <v>106400</v>
      </c>
      <c r="E85" s="5">
        <v>39996</v>
      </c>
      <c r="F85" s="4">
        <f t="shared" si="6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hidden="1" x14ac:dyDescent="0.2">
      <c r="A86">
        <v>84</v>
      </c>
      <c r="B86" t="s">
        <v>217</v>
      </c>
      <c r="C86" s="3" t="s">
        <v>218</v>
      </c>
      <c r="D86" s="5">
        <v>31400</v>
      </c>
      <c r="E86" s="5">
        <v>41564</v>
      </c>
      <c r="F86" s="4">
        <f t="shared" si="6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hidden="1" x14ac:dyDescent="0.2">
      <c r="A87">
        <v>85</v>
      </c>
      <c r="B87" t="s">
        <v>219</v>
      </c>
      <c r="C87" s="3" t="s">
        <v>220</v>
      </c>
      <c r="D87" s="5">
        <v>4900</v>
      </c>
      <c r="E87" s="5">
        <v>6430</v>
      </c>
      <c r="F87" s="4">
        <f t="shared" si="6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hidden="1" x14ac:dyDescent="0.2">
      <c r="A88">
        <v>86</v>
      </c>
      <c r="B88" t="s">
        <v>221</v>
      </c>
      <c r="C88" s="3" t="s">
        <v>222</v>
      </c>
      <c r="D88" s="5">
        <v>7400</v>
      </c>
      <c r="E88" s="5">
        <v>12405</v>
      </c>
      <c r="F88" s="4">
        <f t="shared" si="6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 s="5">
        <v>198500</v>
      </c>
      <c r="E89" s="5">
        <v>123040</v>
      </c>
      <c r="F89" s="4">
        <f t="shared" si="6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hidden="1" x14ac:dyDescent="0.2">
      <c r="A90">
        <v>88</v>
      </c>
      <c r="B90" t="s">
        <v>225</v>
      </c>
      <c r="C90" s="3" t="s">
        <v>226</v>
      </c>
      <c r="D90" s="5">
        <v>4800</v>
      </c>
      <c r="E90" s="5">
        <v>12516</v>
      </c>
      <c r="F90" s="4">
        <f t="shared" si="6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hidden="1" x14ac:dyDescent="0.2">
      <c r="A91">
        <v>89</v>
      </c>
      <c r="B91" t="s">
        <v>227</v>
      </c>
      <c r="C91" s="3" t="s">
        <v>228</v>
      </c>
      <c r="D91" s="5">
        <v>3400</v>
      </c>
      <c r="E91" s="5">
        <v>8588</v>
      </c>
      <c r="F91" s="4">
        <f t="shared" si="6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 s="5">
        <v>7800</v>
      </c>
      <c r="E92" s="5">
        <v>6132</v>
      </c>
      <c r="F92" s="4">
        <f t="shared" si="6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 s="5">
        <v>154300</v>
      </c>
      <c r="E93" s="5">
        <v>74688</v>
      </c>
      <c r="F93" s="4">
        <f t="shared" si="6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hidden="1" x14ac:dyDescent="0.2">
      <c r="A94">
        <v>92</v>
      </c>
      <c r="B94" t="s">
        <v>233</v>
      </c>
      <c r="C94" s="3" t="s">
        <v>234</v>
      </c>
      <c r="D94" s="5">
        <v>20000</v>
      </c>
      <c r="E94" s="5">
        <v>51775</v>
      </c>
      <c r="F94" s="4">
        <f t="shared" si="6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hidden="1" x14ac:dyDescent="0.2">
      <c r="A95">
        <v>93</v>
      </c>
      <c r="B95" t="s">
        <v>235</v>
      </c>
      <c r="C95" s="3" t="s">
        <v>236</v>
      </c>
      <c r="D95" s="5">
        <v>108800</v>
      </c>
      <c r="E95" s="5">
        <v>65877</v>
      </c>
      <c r="F95" s="4">
        <f t="shared" si="6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hidden="1" x14ac:dyDescent="0.2">
      <c r="A96">
        <v>94</v>
      </c>
      <c r="B96" t="s">
        <v>237</v>
      </c>
      <c r="C96" s="3" t="s">
        <v>238</v>
      </c>
      <c r="D96" s="5">
        <v>2900</v>
      </c>
      <c r="E96" s="5">
        <v>8807</v>
      </c>
      <c r="F96" s="4">
        <f t="shared" si="6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hidden="1" x14ac:dyDescent="0.2">
      <c r="A97">
        <v>95</v>
      </c>
      <c r="B97" t="s">
        <v>239</v>
      </c>
      <c r="C97" s="3" t="s">
        <v>240</v>
      </c>
      <c r="D97" s="5">
        <v>900</v>
      </c>
      <c r="E97" s="5">
        <v>1017</v>
      </c>
      <c r="F97" s="4">
        <f t="shared" si="6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hidden="1" x14ac:dyDescent="0.2">
      <c r="A98">
        <v>96</v>
      </c>
      <c r="B98" t="s">
        <v>241</v>
      </c>
      <c r="C98" s="3" t="s">
        <v>242</v>
      </c>
      <c r="D98" s="5">
        <v>69700</v>
      </c>
      <c r="E98" s="5">
        <v>151513</v>
      </c>
      <c r="F98" s="4">
        <f t="shared" si="6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hidden="1" x14ac:dyDescent="0.2">
      <c r="A99">
        <v>97</v>
      </c>
      <c r="B99" t="s">
        <v>243</v>
      </c>
      <c r="C99" s="3" t="s">
        <v>244</v>
      </c>
      <c r="D99" s="5">
        <v>1300</v>
      </c>
      <c r="E99" s="5">
        <v>12047</v>
      </c>
      <c r="F99" s="4">
        <f t="shared" si="6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 s="5">
        <v>97800</v>
      </c>
      <c r="E100" s="5">
        <v>32951</v>
      </c>
      <c r="F100" s="4">
        <f t="shared" si="6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hidden="1" x14ac:dyDescent="0.2">
      <c r="A101">
        <v>99</v>
      </c>
      <c r="B101" t="s">
        <v>247</v>
      </c>
      <c r="C101" s="3" t="s">
        <v>248</v>
      </c>
      <c r="D101" s="5">
        <v>7600</v>
      </c>
      <c r="E101" s="5">
        <v>14951</v>
      </c>
      <c r="F101" s="4">
        <f t="shared" si="6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 s="5">
        <v>100</v>
      </c>
      <c r="E102" s="5">
        <v>1</v>
      </c>
      <c r="F102" s="4">
        <f t="shared" si="6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hidden="1" x14ac:dyDescent="0.2">
      <c r="A103">
        <v>101</v>
      </c>
      <c r="B103" t="s">
        <v>251</v>
      </c>
      <c r="C103" s="3" t="s">
        <v>252</v>
      </c>
      <c r="D103" s="5">
        <v>900</v>
      </c>
      <c r="E103" s="5">
        <v>9193</v>
      </c>
      <c r="F103" s="4">
        <f t="shared" si="6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hidden="1" x14ac:dyDescent="0.2">
      <c r="A104">
        <v>102</v>
      </c>
      <c r="B104" t="s">
        <v>253</v>
      </c>
      <c r="C104" s="3" t="s">
        <v>254</v>
      </c>
      <c r="D104" s="5">
        <v>3700</v>
      </c>
      <c r="E104" s="5">
        <v>10422</v>
      </c>
      <c r="F104" s="4">
        <f t="shared" si="6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 s="5">
        <v>10000</v>
      </c>
      <c r="E105" s="5">
        <v>2461</v>
      </c>
      <c r="F105" s="4">
        <f t="shared" si="6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hidden="1" x14ac:dyDescent="0.2">
      <c r="A106">
        <v>104</v>
      </c>
      <c r="B106" t="s">
        <v>257</v>
      </c>
      <c r="C106" s="3" t="s">
        <v>258</v>
      </c>
      <c r="D106" s="5">
        <v>119200</v>
      </c>
      <c r="E106" s="5">
        <v>170623</v>
      </c>
      <c r="F106" s="4">
        <f t="shared" si="6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hidden="1" x14ac:dyDescent="0.2">
      <c r="A107">
        <v>105</v>
      </c>
      <c r="B107" t="s">
        <v>259</v>
      </c>
      <c r="C107" s="3" t="s">
        <v>260</v>
      </c>
      <c r="D107" s="5">
        <v>6800</v>
      </c>
      <c r="E107" s="5">
        <v>9829</v>
      </c>
      <c r="F107" s="4">
        <f t="shared" si="6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hidden="1" x14ac:dyDescent="0.2">
      <c r="A108">
        <v>106</v>
      </c>
      <c r="B108" t="s">
        <v>261</v>
      </c>
      <c r="C108" s="3" t="s">
        <v>262</v>
      </c>
      <c r="D108" s="5">
        <v>3900</v>
      </c>
      <c r="E108" s="5">
        <v>14006</v>
      </c>
      <c r="F108" s="4">
        <f t="shared" si="6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hidden="1" x14ac:dyDescent="0.2">
      <c r="A109">
        <v>107</v>
      </c>
      <c r="B109" t="s">
        <v>263</v>
      </c>
      <c r="C109" s="3" t="s">
        <v>264</v>
      </c>
      <c r="D109" s="5">
        <v>3500</v>
      </c>
      <c r="E109" s="5">
        <v>6527</v>
      </c>
      <c r="F109" s="4">
        <f t="shared" si="6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hidden="1" x14ac:dyDescent="0.2">
      <c r="A110">
        <v>108</v>
      </c>
      <c r="B110" t="s">
        <v>265</v>
      </c>
      <c r="C110" s="3" t="s">
        <v>266</v>
      </c>
      <c r="D110" s="5">
        <v>1500</v>
      </c>
      <c r="E110" s="5">
        <v>8929</v>
      </c>
      <c r="F110" s="4">
        <f t="shared" si="6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 s="5">
        <v>5200</v>
      </c>
      <c r="E111" s="5">
        <v>3079</v>
      </c>
      <c r="F111" s="4">
        <f t="shared" si="6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 s="5">
        <v>142400</v>
      </c>
      <c r="E112" s="5">
        <v>21307</v>
      </c>
      <c r="F112" s="4">
        <f t="shared" si="6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hidden="1" x14ac:dyDescent="0.2">
      <c r="A113">
        <v>111</v>
      </c>
      <c r="B113" t="s">
        <v>272</v>
      </c>
      <c r="C113" s="3" t="s">
        <v>273</v>
      </c>
      <c r="D113" s="5">
        <v>61400</v>
      </c>
      <c r="E113" s="5">
        <v>73653</v>
      </c>
      <c r="F113" s="4">
        <f t="shared" si="6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hidden="1" x14ac:dyDescent="0.2">
      <c r="A114">
        <v>112</v>
      </c>
      <c r="B114" t="s">
        <v>274</v>
      </c>
      <c r="C114" s="3" t="s">
        <v>275</v>
      </c>
      <c r="D114" s="5">
        <v>4700</v>
      </c>
      <c r="E114" s="5">
        <v>12635</v>
      </c>
      <c r="F114" s="4">
        <f t="shared" si="6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hidden="1" x14ac:dyDescent="0.2">
      <c r="A115">
        <v>113</v>
      </c>
      <c r="B115" t="s">
        <v>276</v>
      </c>
      <c r="C115" s="3" t="s">
        <v>277</v>
      </c>
      <c r="D115" s="5">
        <v>3300</v>
      </c>
      <c r="E115" s="5">
        <v>12437</v>
      </c>
      <c r="F115" s="4">
        <f t="shared" si="6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hidden="1" x14ac:dyDescent="0.2">
      <c r="A116">
        <v>114</v>
      </c>
      <c r="B116" t="s">
        <v>278</v>
      </c>
      <c r="C116" s="3" t="s">
        <v>279</v>
      </c>
      <c r="D116" s="5">
        <v>1900</v>
      </c>
      <c r="E116" s="5">
        <v>13816</v>
      </c>
      <c r="F116" s="4">
        <f t="shared" si="6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 s="5">
        <v>166700</v>
      </c>
      <c r="E117" s="5">
        <v>145382</v>
      </c>
      <c r="F117" s="4">
        <f t="shared" si="6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 s="5">
        <v>7200</v>
      </c>
      <c r="E118" s="5">
        <v>6336</v>
      </c>
      <c r="F118" s="4">
        <f t="shared" si="6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hidden="1" x14ac:dyDescent="0.2">
      <c r="A119">
        <v>117</v>
      </c>
      <c r="B119" t="s">
        <v>284</v>
      </c>
      <c r="C119" s="3" t="s">
        <v>285</v>
      </c>
      <c r="D119" s="5">
        <v>4900</v>
      </c>
      <c r="E119" s="5">
        <v>8523</v>
      </c>
      <c r="F119" s="4">
        <f t="shared" si="6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hidden="1" x14ac:dyDescent="0.2">
      <c r="A120">
        <v>118</v>
      </c>
      <c r="B120" t="s">
        <v>286</v>
      </c>
      <c r="C120" s="3" t="s">
        <v>287</v>
      </c>
      <c r="D120" s="5">
        <v>5400</v>
      </c>
      <c r="E120" s="5">
        <v>6351</v>
      </c>
      <c r="F120" s="4">
        <f t="shared" si="6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hidden="1" x14ac:dyDescent="0.2">
      <c r="A121">
        <v>119</v>
      </c>
      <c r="B121" t="s">
        <v>288</v>
      </c>
      <c r="C121" s="3" t="s">
        <v>289</v>
      </c>
      <c r="D121" s="5">
        <v>5000</v>
      </c>
      <c r="E121" s="5">
        <v>10748</v>
      </c>
      <c r="F121" s="4">
        <f t="shared" si="6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hidden="1" x14ac:dyDescent="0.2">
      <c r="A122">
        <v>120</v>
      </c>
      <c r="B122" t="s">
        <v>290</v>
      </c>
      <c r="C122" s="3" t="s">
        <v>291</v>
      </c>
      <c r="D122" s="5">
        <v>75100</v>
      </c>
      <c r="E122" s="5">
        <v>112272</v>
      </c>
      <c r="F122" s="4">
        <f t="shared" si="6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hidden="1" x14ac:dyDescent="0.2">
      <c r="A123">
        <v>121</v>
      </c>
      <c r="B123" t="s">
        <v>293</v>
      </c>
      <c r="C123" s="3" t="s">
        <v>294</v>
      </c>
      <c r="D123" s="5">
        <v>45300</v>
      </c>
      <c r="E123" s="5">
        <v>99361</v>
      </c>
      <c r="F123" s="4">
        <f t="shared" si="6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 s="5">
        <v>136800</v>
      </c>
      <c r="E124" s="5">
        <v>88055</v>
      </c>
      <c r="F124" s="4">
        <f t="shared" si="6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 s="5">
        <v>177700</v>
      </c>
      <c r="E125" s="5">
        <v>33092</v>
      </c>
      <c r="F125" s="4">
        <f t="shared" si="6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hidden="1" x14ac:dyDescent="0.2">
      <c r="A126">
        <v>124</v>
      </c>
      <c r="B126" t="s">
        <v>299</v>
      </c>
      <c r="C126" s="3" t="s">
        <v>300</v>
      </c>
      <c r="D126" s="5">
        <v>2600</v>
      </c>
      <c r="E126" s="5">
        <v>9562</v>
      </c>
      <c r="F126" s="4">
        <f t="shared" si="6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hidden="1" x14ac:dyDescent="0.2">
      <c r="A127">
        <v>125</v>
      </c>
      <c r="B127" t="s">
        <v>301</v>
      </c>
      <c r="C127" s="3" t="s">
        <v>302</v>
      </c>
      <c r="D127" s="5">
        <v>5300</v>
      </c>
      <c r="E127" s="5">
        <v>8475</v>
      </c>
      <c r="F127" s="4">
        <f t="shared" si="6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 s="5">
        <v>180200</v>
      </c>
      <c r="E128" s="5">
        <v>69617</v>
      </c>
      <c r="F128" s="4">
        <f t="shared" si="6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 s="5">
        <v>103200</v>
      </c>
      <c r="E129" s="5">
        <v>53067</v>
      </c>
      <c r="F129" s="4">
        <f t="shared" si="6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hidden="1" x14ac:dyDescent="0.2">
      <c r="A130">
        <v>128</v>
      </c>
      <c r="B130" t="s">
        <v>307</v>
      </c>
      <c r="C130" s="3" t="s">
        <v>308</v>
      </c>
      <c r="D130" s="5">
        <v>70600</v>
      </c>
      <c r="E130" s="5">
        <v>42596</v>
      </c>
      <c r="F130" s="4">
        <f t="shared" si="6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hidden="1" x14ac:dyDescent="0.2">
      <c r="A131">
        <v>129</v>
      </c>
      <c r="B131" t="s">
        <v>309</v>
      </c>
      <c r="C131" s="3" t="s">
        <v>310</v>
      </c>
      <c r="D131" s="5">
        <v>148500</v>
      </c>
      <c r="E131" s="5">
        <v>4756</v>
      </c>
      <c r="F131" s="4">
        <f t="shared" ref="F131:F194" si="12">$E131/$D131</f>
        <v>3.2026936026936029E-2</v>
      </c>
      <c r="G131" t="s">
        <v>74</v>
      </c>
      <c r="H131">
        <v>55</v>
      </c>
      <c r="I131" s="5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LEFT(R131,(FIND("/",R131,1)-1))</f>
        <v>food</v>
      </c>
      <c r="T131" t="str">
        <f t="shared" ref="T131:T194" si="17">_xlfn.TEXTAFTER(R131,"/")</f>
        <v>food trucks</v>
      </c>
    </row>
    <row r="132" spans="1:20" ht="17" hidden="1" x14ac:dyDescent="0.2">
      <c r="A132">
        <v>130</v>
      </c>
      <c r="B132" t="s">
        <v>311</v>
      </c>
      <c r="C132" s="3" t="s">
        <v>312</v>
      </c>
      <c r="D132" s="5">
        <v>9600</v>
      </c>
      <c r="E132" s="5">
        <v>14925</v>
      </c>
      <c r="F132" s="4">
        <f t="shared" si="12"/>
        <v>1.5546875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hidden="1" x14ac:dyDescent="0.2">
      <c r="A133">
        <v>131</v>
      </c>
      <c r="B133" t="s">
        <v>313</v>
      </c>
      <c r="C133" s="3" t="s">
        <v>314</v>
      </c>
      <c r="D133" s="5">
        <v>164700</v>
      </c>
      <c r="E133" s="5">
        <v>166116</v>
      </c>
      <c r="F133" s="4">
        <f t="shared" si="12"/>
        <v>1.0085974499089254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hidden="1" x14ac:dyDescent="0.2">
      <c r="A134">
        <v>132</v>
      </c>
      <c r="B134" t="s">
        <v>315</v>
      </c>
      <c r="C134" s="3" t="s">
        <v>316</v>
      </c>
      <c r="D134" s="5">
        <v>3300</v>
      </c>
      <c r="E134" s="5">
        <v>3834</v>
      </c>
      <c r="F134" s="4">
        <f t="shared" si="12"/>
        <v>1.1618181818181819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hidden="1" x14ac:dyDescent="0.2">
      <c r="A135">
        <v>133</v>
      </c>
      <c r="B135" t="s">
        <v>317</v>
      </c>
      <c r="C135" s="3" t="s">
        <v>318</v>
      </c>
      <c r="D135" s="5">
        <v>4500</v>
      </c>
      <c r="E135" s="5">
        <v>13985</v>
      </c>
      <c r="F135" s="4">
        <f t="shared" si="12"/>
        <v>3.1077777777777778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 s="5">
        <v>99500</v>
      </c>
      <c r="E136" s="5">
        <v>89288</v>
      </c>
      <c r="F136" s="4">
        <f t="shared" si="12"/>
        <v>0.89736683417085428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 s="5">
        <v>7700</v>
      </c>
      <c r="E137" s="5">
        <v>5488</v>
      </c>
      <c r="F137" s="4">
        <f t="shared" si="12"/>
        <v>0.71272727272727276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hidden="1" x14ac:dyDescent="0.2">
      <c r="A138">
        <v>136</v>
      </c>
      <c r="B138" t="s">
        <v>324</v>
      </c>
      <c r="C138" s="3" t="s">
        <v>325</v>
      </c>
      <c r="D138" s="5">
        <v>82800</v>
      </c>
      <c r="E138" s="5">
        <v>2721</v>
      </c>
      <c r="F138" s="4">
        <f t="shared" si="12"/>
        <v>3.2862318840579711E-2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hidden="1" x14ac:dyDescent="0.2">
      <c r="A139">
        <v>137</v>
      </c>
      <c r="B139" t="s">
        <v>326</v>
      </c>
      <c r="C139" s="3" t="s">
        <v>327</v>
      </c>
      <c r="D139" s="5">
        <v>1800</v>
      </c>
      <c r="E139" s="5">
        <v>4712</v>
      </c>
      <c r="F139" s="4">
        <f t="shared" si="12"/>
        <v>2.617777777777778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 s="5">
        <v>9600</v>
      </c>
      <c r="E140" s="5">
        <v>9216</v>
      </c>
      <c r="F140" s="4">
        <f t="shared" si="12"/>
        <v>0.96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 s="5">
        <v>92100</v>
      </c>
      <c r="E141" s="5">
        <v>19246</v>
      </c>
      <c r="F141" s="4">
        <f t="shared" si="12"/>
        <v>0.20896851248642778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hidden="1" x14ac:dyDescent="0.2">
      <c r="A142">
        <v>140</v>
      </c>
      <c r="B142" t="s">
        <v>332</v>
      </c>
      <c r="C142" s="3" t="s">
        <v>333</v>
      </c>
      <c r="D142" s="5">
        <v>5500</v>
      </c>
      <c r="E142" s="5">
        <v>12274</v>
      </c>
      <c r="F142" s="4">
        <f t="shared" si="12"/>
        <v>2.2316363636363636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hidden="1" x14ac:dyDescent="0.2">
      <c r="A143">
        <v>141</v>
      </c>
      <c r="B143" t="s">
        <v>334</v>
      </c>
      <c r="C143" s="3" t="s">
        <v>335</v>
      </c>
      <c r="D143" s="5">
        <v>64300</v>
      </c>
      <c r="E143" s="5">
        <v>65323</v>
      </c>
      <c r="F143" s="4">
        <f t="shared" si="12"/>
        <v>1.0159097978227061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hidden="1" x14ac:dyDescent="0.2">
      <c r="A144">
        <v>142</v>
      </c>
      <c r="B144" t="s">
        <v>336</v>
      </c>
      <c r="C144" s="3" t="s">
        <v>337</v>
      </c>
      <c r="D144" s="5">
        <v>5000</v>
      </c>
      <c r="E144" s="5">
        <v>11502</v>
      </c>
      <c r="F144" s="4">
        <f t="shared" si="12"/>
        <v>2.3003999999999998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hidden="1" x14ac:dyDescent="0.2">
      <c r="A145">
        <v>143</v>
      </c>
      <c r="B145" t="s">
        <v>338</v>
      </c>
      <c r="C145" s="3" t="s">
        <v>339</v>
      </c>
      <c r="D145" s="5">
        <v>5400</v>
      </c>
      <c r="E145" s="5">
        <v>7322</v>
      </c>
      <c r="F145" s="4">
        <f t="shared" si="12"/>
        <v>1.355925925925926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hidden="1" x14ac:dyDescent="0.2">
      <c r="A146">
        <v>144</v>
      </c>
      <c r="B146" t="s">
        <v>340</v>
      </c>
      <c r="C146" s="3" t="s">
        <v>341</v>
      </c>
      <c r="D146" s="5">
        <v>9000</v>
      </c>
      <c r="E146" s="5">
        <v>11619</v>
      </c>
      <c r="F146" s="4">
        <f t="shared" si="12"/>
        <v>1.2909999999999999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hidden="1" x14ac:dyDescent="0.2">
      <c r="A147">
        <v>145</v>
      </c>
      <c r="B147" t="s">
        <v>342</v>
      </c>
      <c r="C147" s="3" t="s">
        <v>343</v>
      </c>
      <c r="D147" s="5">
        <v>25000</v>
      </c>
      <c r="E147" s="5">
        <v>59128</v>
      </c>
      <c r="F147" s="4">
        <f t="shared" si="12"/>
        <v>2.3651200000000001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hidden="1" x14ac:dyDescent="0.2">
      <c r="A148">
        <v>146</v>
      </c>
      <c r="B148" t="s">
        <v>344</v>
      </c>
      <c r="C148" s="3" t="s">
        <v>345</v>
      </c>
      <c r="D148" s="5">
        <v>8800</v>
      </c>
      <c r="E148" s="5">
        <v>1518</v>
      </c>
      <c r="F148" s="4">
        <f t="shared" si="12"/>
        <v>0.17249999999999999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hidden="1" x14ac:dyDescent="0.2">
      <c r="A149">
        <v>147</v>
      </c>
      <c r="B149" t="s">
        <v>346</v>
      </c>
      <c r="C149" s="3" t="s">
        <v>347</v>
      </c>
      <c r="D149" s="5">
        <v>8300</v>
      </c>
      <c r="E149" s="5">
        <v>9337</v>
      </c>
      <c r="F149" s="4">
        <f t="shared" si="12"/>
        <v>1.1249397590361445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hidden="1" x14ac:dyDescent="0.2">
      <c r="A150">
        <v>148</v>
      </c>
      <c r="B150" t="s">
        <v>348</v>
      </c>
      <c r="C150" s="3" t="s">
        <v>349</v>
      </c>
      <c r="D150" s="5">
        <v>9300</v>
      </c>
      <c r="E150" s="5">
        <v>11255</v>
      </c>
      <c r="F150" s="4">
        <f t="shared" si="12"/>
        <v>1.2102150537634409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hidden="1" x14ac:dyDescent="0.2">
      <c r="A151">
        <v>149</v>
      </c>
      <c r="B151" t="s">
        <v>350</v>
      </c>
      <c r="C151" s="3" t="s">
        <v>351</v>
      </c>
      <c r="D151" s="5">
        <v>6200</v>
      </c>
      <c r="E151" s="5">
        <v>13632</v>
      </c>
      <c r="F151" s="4">
        <f t="shared" si="12"/>
        <v>2.1987096774193549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 s="5">
        <v>100</v>
      </c>
      <c r="E152" s="5">
        <v>1</v>
      </c>
      <c r="F152" s="4">
        <f t="shared" si="12"/>
        <v>0.01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 s="5">
        <v>137200</v>
      </c>
      <c r="E153" s="5">
        <v>88037</v>
      </c>
      <c r="F153" s="4">
        <f t="shared" si="12"/>
        <v>0.64166909620991253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hidden="1" x14ac:dyDescent="0.2">
      <c r="A154">
        <v>152</v>
      </c>
      <c r="B154" t="s">
        <v>356</v>
      </c>
      <c r="C154" s="3" t="s">
        <v>357</v>
      </c>
      <c r="D154" s="5">
        <v>41500</v>
      </c>
      <c r="E154" s="5">
        <v>175573</v>
      </c>
      <c r="F154" s="4">
        <f t="shared" si="12"/>
        <v>4.2306746987951804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 s="5">
        <v>189400</v>
      </c>
      <c r="E155" s="5">
        <v>176112</v>
      </c>
      <c r="F155" s="4">
        <f t="shared" si="12"/>
        <v>0.92984160506863778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 s="5">
        <v>171300</v>
      </c>
      <c r="E156" s="5">
        <v>100650</v>
      </c>
      <c r="F156" s="4">
        <f t="shared" si="12"/>
        <v>0.58756567425569173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 s="5">
        <v>139500</v>
      </c>
      <c r="E157" s="5">
        <v>90706</v>
      </c>
      <c r="F157" s="4">
        <f t="shared" si="12"/>
        <v>0.65022222222222226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hidden="1" x14ac:dyDescent="0.2">
      <c r="A158">
        <v>156</v>
      </c>
      <c r="B158" t="s">
        <v>364</v>
      </c>
      <c r="C158" s="3" t="s">
        <v>365</v>
      </c>
      <c r="D158" s="5">
        <v>36400</v>
      </c>
      <c r="E158" s="5">
        <v>26914</v>
      </c>
      <c r="F158" s="4">
        <f t="shared" si="12"/>
        <v>0.73939560439560437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 s="5">
        <v>4200</v>
      </c>
      <c r="E159" s="5">
        <v>2212</v>
      </c>
      <c r="F159" s="4">
        <f t="shared" si="12"/>
        <v>0.52666666666666662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hidden="1" x14ac:dyDescent="0.2">
      <c r="A160">
        <v>158</v>
      </c>
      <c r="B160" t="s">
        <v>368</v>
      </c>
      <c r="C160" s="3" t="s">
        <v>369</v>
      </c>
      <c r="D160" s="5">
        <v>2100</v>
      </c>
      <c r="E160" s="5">
        <v>4640</v>
      </c>
      <c r="F160" s="4">
        <f t="shared" si="12"/>
        <v>2.2095238095238097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hidden="1" x14ac:dyDescent="0.2">
      <c r="A161">
        <v>159</v>
      </c>
      <c r="B161" t="s">
        <v>370</v>
      </c>
      <c r="C161" s="3" t="s">
        <v>371</v>
      </c>
      <c r="D161" s="5">
        <v>191200</v>
      </c>
      <c r="E161" s="5">
        <v>191222</v>
      </c>
      <c r="F161" s="4">
        <f t="shared" si="12"/>
        <v>1.0001150627615063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hidden="1" x14ac:dyDescent="0.2">
      <c r="A162">
        <v>160</v>
      </c>
      <c r="B162" t="s">
        <v>372</v>
      </c>
      <c r="C162" s="3" t="s">
        <v>373</v>
      </c>
      <c r="D162" s="5">
        <v>8000</v>
      </c>
      <c r="E162" s="5">
        <v>12985</v>
      </c>
      <c r="F162" s="4">
        <f t="shared" si="12"/>
        <v>1.6231249999999999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 s="5">
        <v>5500</v>
      </c>
      <c r="E163" s="5">
        <v>4300</v>
      </c>
      <c r="F163" s="4">
        <f t="shared" si="12"/>
        <v>0.78181818181818186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hidden="1" x14ac:dyDescent="0.2">
      <c r="A164">
        <v>162</v>
      </c>
      <c r="B164" t="s">
        <v>376</v>
      </c>
      <c r="C164" s="3" t="s">
        <v>377</v>
      </c>
      <c r="D164" s="5">
        <v>6100</v>
      </c>
      <c r="E164" s="5">
        <v>9134</v>
      </c>
      <c r="F164" s="4">
        <f t="shared" si="12"/>
        <v>1.4973770491803278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hidden="1" x14ac:dyDescent="0.2">
      <c r="A165">
        <v>163</v>
      </c>
      <c r="B165" t="s">
        <v>378</v>
      </c>
      <c r="C165" s="3" t="s">
        <v>379</v>
      </c>
      <c r="D165" s="5">
        <v>3500</v>
      </c>
      <c r="E165" s="5">
        <v>8864</v>
      </c>
      <c r="F165" s="4">
        <f t="shared" si="12"/>
        <v>2.5325714285714285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hidden="1" x14ac:dyDescent="0.2">
      <c r="A166">
        <v>164</v>
      </c>
      <c r="B166" t="s">
        <v>380</v>
      </c>
      <c r="C166" s="3" t="s">
        <v>381</v>
      </c>
      <c r="D166" s="5">
        <v>150500</v>
      </c>
      <c r="E166" s="5">
        <v>150755</v>
      </c>
      <c r="F166" s="4">
        <f t="shared" si="12"/>
        <v>1.0016943521594683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hidden="1" x14ac:dyDescent="0.2">
      <c r="A167">
        <v>165</v>
      </c>
      <c r="B167" t="s">
        <v>382</v>
      </c>
      <c r="C167" s="3" t="s">
        <v>383</v>
      </c>
      <c r="D167" s="5">
        <v>90400</v>
      </c>
      <c r="E167" s="5">
        <v>110279</v>
      </c>
      <c r="F167" s="4">
        <f t="shared" si="12"/>
        <v>1.2199004424778761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hidden="1" x14ac:dyDescent="0.2">
      <c r="A168">
        <v>166</v>
      </c>
      <c r="B168" t="s">
        <v>384</v>
      </c>
      <c r="C168" s="3" t="s">
        <v>385</v>
      </c>
      <c r="D168" s="5">
        <v>9800</v>
      </c>
      <c r="E168" s="5">
        <v>13439</v>
      </c>
      <c r="F168" s="4">
        <f t="shared" si="12"/>
        <v>1.3713265306122449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hidden="1" x14ac:dyDescent="0.2">
      <c r="A169">
        <v>167</v>
      </c>
      <c r="B169" t="s">
        <v>386</v>
      </c>
      <c r="C169" s="3" t="s">
        <v>387</v>
      </c>
      <c r="D169" s="5">
        <v>2600</v>
      </c>
      <c r="E169" s="5">
        <v>10804</v>
      </c>
      <c r="F169" s="4">
        <f t="shared" si="12"/>
        <v>4.155384615384615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 s="5">
        <v>128100</v>
      </c>
      <c r="E170" s="5">
        <v>40107</v>
      </c>
      <c r="F170" s="4">
        <f t="shared" si="12"/>
        <v>0.3130913348946136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hidden="1" x14ac:dyDescent="0.2">
      <c r="A171">
        <v>169</v>
      </c>
      <c r="B171" t="s">
        <v>390</v>
      </c>
      <c r="C171" s="3" t="s">
        <v>391</v>
      </c>
      <c r="D171" s="5">
        <v>23300</v>
      </c>
      <c r="E171" s="5">
        <v>98811</v>
      </c>
      <c r="F171" s="4">
        <f t="shared" si="12"/>
        <v>4.240815450643777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 s="5">
        <v>188100</v>
      </c>
      <c r="E172" s="5">
        <v>5528</v>
      </c>
      <c r="F172" s="4">
        <f t="shared" si="12"/>
        <v>2.9388623072833599E-2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 s="5">
        <v>4900</v>
      </c>
      <c r="E173" s="5">
        <v>521</v>
      </c>
      <c r="F173" s="4">
        <f t="shared" si="12"/>
        <v>0.1063265306122449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 s="5">
        <v>800</v>
      </c>
      <c r="E174" s="5">
        <v>663</v>
      </c>
      <c r="F174" s="4">
        <f t="shared" si="12"/>
        <v>0.82874999999999999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hidden="1" x14ac:dyDescent="0.2">
      <c r="A175">
        <v>173</v>
      </c>
      <c r="B175" t="s">
        <v>398</v>
      </c>
      <c r="C175" s="3" t="s">
        <v>399</v>
      </c>
      <c r="D175" s="5">
        <v>96700</v>
      </c>
      <c r="E175" s="5">
        <v>157635</v>
      </c>
      <c r="F175" s="4">
        <f t="shared" si="12"/>
        <v>1.6301447776628748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hidden="1" x14ac:dyDescent="0.2">
      <c r="A176">
        <v>174</v>
      </c>
      <c r="B176" t="s">
        <v>400</v>
      </c>
      <c r="C176" s="3" t="s">
        <v>401</v>
      </c>
      <c r="D176" s="5">
        <v>600</v>
      </c>
      <c r="E176" s="5">
        <v>5368</v>
      </c>
      <c r="F176" s="4">
        <f t="shared" si="12"/>
        <v>8.9466666666666672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 s="5">
        <v>181200</v>
      </c>
      <c r="E177" s="5">
        <v>47459</v>
      </c>
      <c r="F177" s="4">
        <f t="shared" si="12"/>
        <v>0.26191501103752757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 s="5">
        <v>115000</v>
      </c>
      <c r="E178" s="5">
        <v>86060</v>
      </c>
      <c r="F178" s="4">
        <f t="shared" si="12"/>
        <v>0.74834782608695649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hidden="1" x14ac:dyDescent="0.2">
      <c r="A179">
        <v>177</v>
      </c>
      <c r="B179" t="s">
        <v>406</v>
      </c>
      <c r="C179" s="3" t="s">
        <v>407</v>
      </c>
      <c r="D179" s="5">
        <v>38800</v>
      </c>
      <c r="E179" s="5">
        <v>161593</v>
      </c>
      <c r="F179" s="4">
        <f t="shared" si="12"/>
        <v>4.1647680412371137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 s="5">
        <v>7200</v>
      </c>
      <c r="E180" s="5">
        <v>6927</v>
      </c>
      <c r="F180" s="4">
        <f t="shared" si="12"/>
        <v>0.96208333333333329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hidden="1" x14ac:dyDescent="0.2">
      <c r="A181">
        <v>179</v>
      </c>
      <c r="B181" t="s">
        <v>410</v>
      </c>
      <c r="C181" s="3" t="s">
        <v>411</v>
      </c>
      <c r="D181" s="5">
        <v>44500</v>
      </c>
      <c r="E181" s="5">
        <v>159185</v>
      </c>
      <c r="F181" s="4">
        <f t="shared" si="12"/>
        <v>3.5771910112359548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hidden="1" x14ac:dyDescent="0.2">
      <c r="A182">
        <v>180</v>
      </c>
      <c r="B182" t="s">
        <v>412</v>
      </c>
      <c r="C182" s="3" t="s">
        <v>413</v>
      </c>
      <c r="D182" s="5">
        <v>56000</v>
      </c>
      <c r="E182" s="5">
        <v>172736</v>
      </c>
      <c r="F182" s="4">
        <f t="shared" si="12"/>
        <v>3.0845714285714285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 s="5">
        <v>8600</v>
      </c>
      <c r="E183" s="5">
        <v>5315</v>
      </c>
      <c r="F183" s="4">
        <f t="shared" si="12"/>
        <v>0.61802325581395345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hidden="1" x14ac:dyDescent="0.2">
      <c r="A184">
        <v>182</v>
      </c>
      <c r="B184" t="s">
        <v>416</v>
      </c>
      <c r="C184" s="3" t="s">
        <v>417</v>
      </c>
      <c r="D184" s="5">
        <v>27100</v>
      </c>
      <c r="E184" s="5">
        <v>195750</v>
      </c>
      <c r="F184" s="4">
        <f t="shared" si="12"/>
        <v>7.2232472324723247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 s="5">
        <v>5100</v>
      </c>
      <c r="E185" s="5">
        <v>3525</v>
      </c>
      <c r="F185" s="4">
        <f t="shared" si="12"/>
        <v>0.69117647058823528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hidden="1" x14ac:dyDescent="0.2">
      <c r="A186">
        <v>184</v>
      </c>
      <c r="B186" t="s">
        <v>420</v>
      </c>
      <c r="C186" s="3" t="s">
        <v>421</v>
      </c>
      <c r="D186" s="5">
        <v>3600</v>
      </c>
      <c r="E186" s="5">
        <v>10550</v>
      </c>
      <c r="F186" s="4">
        <f t="shared" si="12"/>
        <v>2.9305555555555554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 s="5">
        <v>1000</v>
      </c>
      <c r="E187" s="5">
        <v>718</v>
      </c>
      <c r="F187" s="4">
        <f t="shared" si="12"/>
        <v>0.71799999999999997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 s="5">
        <v>88800</v>
      </c>
      <c r="E188" s="5">
        <v>28358</v>
      </c>
      <c r="F188" s="4">
        <f t="shared" si="12"/>
        <v>0.31934684684684683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hidden="1" x14ac:dyDescent="0.2">
      <c r="A189">
        <v>187</v>
      </c>
      <c r="B189" t="s">
        <v>426</v>
      </c>
      <c r="C189" s="3" t="s">
        <v>427</v>
      </c>
      <c r="D189" s="5">
        <v>60200</v>
      </c>
      <c r="E189" s="5">
        <v>138384</v>
      </c>
      <c r="F189" s="4">
        <f t="shared" si="12"/>
        <v>2.2987375415282392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 s="5">
        <v>8200</v>
      </c>
      <c r="E190" s="5">
        <v>2625</v>
      </c>
      <c r="F190" s="4">
        <f t="shared" si="12"/>
        <v>0.3201219512195122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hidden="1" x14ac:dyDescent="0.2">
      <c r="A191">
        <v>189</v>
      </c>
      <c r="B191" t="s">
        <v>430</v>
      </c>
      <c r="C191" s="3" t="s">
        <v>431</v>
      </c>
      <c r="D191" s="5">
        <v>191300</v>
      </c>
      <c r="E191" s="5">
        <v>45004</v>
      </c>
      <c r="F191" s="4">
        <f t="shared" si="12"/>
        <v>0.23525352848928385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 s="5">
        <v>3700</v>
      </c>
      <c r="E192" s="5">
        <v>2538</v>
      </c>
      <c r="F192" s="4">
        <f t="shared" si="12"/>
        <v>0.68594594594594593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 s="5">
        <v>8400</v>
      </c>
      <c r="E193" s="5">
        <v>3188</v>
      </c>
      <c r="F193" s="4">
        <f t="shared" si="12"/>
        <v>0.37952380952380954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 s="5">
        <v>42600</v>
      </c>
      <c r="E194" s="5">
        <v>8517</v>
      </c>
      <c r="F194" s="4">
        <f t="shared" si="12"/>
        <v>0.19992957746478873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 s="5">
        <v>6600</v>
      </c>
      <c r="E195" s="5">
        <v>3012</v>
      </c>
      <c r="F195" s="4">
        <f t="shared" ref="F195:F258" si="18">$E195/$D195</f>
        <v>0.45636363636363636</v>
      </c>
      <c r="G195" t="s">
        <v>14</v>
      </c>
      <c r="H195">
        <v>65</v>
      </c>
      <c r="I195" s="5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LEFT(R195,(FIND("/",R195,1)-1))</f>
        <v>music</v>
      </c>
      <c r="T195" t="str">
        <f t="shared" ref="T195:T258" si="23">_xlfn.TEXTAFTER(R195,"/")</f>
        <v>indie rock</v>
      </c>
    </row>
    <row r="196" spans="1:20" ht="17" hidden="1" x14ac:dyDescent="0.2">
      <c r="A196">
        <v>194</v>
      </c>
      <c r="B196" t="s">
        <v>440</v>
      </c>
      <c r="C196" s="3" t="s">
        <v>441</v>
      </c>
      <c r="D196" s="5">
        <v>7100</v>
      </c>
      <c r="E196" s="5">
        <v>8716</v>
      </c>
      <c r="F196" s="4">
        <f t="shared" si="18"/>
        <v>1.227605633802817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hidden="1" x14ac:dyDescent="0.2">
      <c r="A197">
        <v>195</v>
      </c>
      <c r="B197" t="s">
        <v>442</v>
      </c>
      <c r="C197" s="3" t="s">
        <v>443</v>
      </c>
      <c r="D197" s="5">
        <v>15800</v>
      </c>
      <c r="E197" s="5">
        <v>57157</v>
      </c>
      <c r="F197" s="4">
        <f t="shared" si="18"/>
        <v>3.61753164556962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 s="5">
        <v>8200</v>
      </c>
      <c r="E198" s="5">
        <v>5178</v>
      </c>
      <c r="F198" s="4">
        <f t="shared" si="18"/>
        <v>0.63146341463414635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hidden="1" x14ac:dyDescent="0.2">
      <c r="A199">
        <v>197</v>
      </c>
      <c r="B199" t="s">
        <v>446</v>
      </c>
      <c r="C199" s="3" t="s">
        <v>447</v>
      </c>
      <c r="D199" s="5">
        <v>54700</v>
      </c>
      <c r="E199" s="5">
        <v>163118</v>
      </c>
      <c r="F199" s="4">
        <f t="shared" si="18"/>
        <v>2.9820475319926874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 s="5">
        <v>63200</v>
      </c>
      <c r="E200" s="5">
        <v>6041</v>
      </c>
      <c r="F200" s="4">
        <f t="shared" si="18"/>
        <v>9.5585443037974685E-2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 s="5">
        <v>1800</v>
      </c>
      <c r="E201" s="5">
        <v>968</v>
      </c>
      <c r="F201" s="4">
        <f t="shared" si="18"/>
        <v>0.5377777777777778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 s="5">
        <v>100</v>
      </c>
      <c r="E202" s="5">
        <v>2</v>
      </c>
      <c r="F202" s="4">
        <f t="shared" si="18"/>
        <v>0.02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hidden="1" x14ac:dyDescent="0.2">
      <c r="A203">
        <v>201</v>
      </c>
      <c r="B203" t="s">
        <v>454</v>
      </c>
      <c r="C203" s="3" t="s">
        <v>455</v>
      </c>
      <c r="D203" s="5">
        <v>2100</v>
      </c>
      <c r="E203" s="5">
        <v>14305</v>
      </c>
      <c r="F203" s="4">
        <f t="shared" si="18"/>
        <v>6.8119047619047617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hidden="1" x14ac:dyDescent="0.2">
      <c r="A204">
        <v>202</v>
      </c>
      <c r="B204" t="s">
        <v>456</v>
      </c>
      <c r="C204" s="3" t="s">
        <v>457</v>
      </c>
      <c r="D204" s="5">
        <v>8300</v>
      </c>
      <c r="E204" s="5">
        <v>6543</v>
      </c>
      <c r="F204" s="4">
        <f t="shared" si="18"/>
        <v>0.78831325301204824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hidden="1" x14ac:dyDescent="0.2">
      <c r="A205">
        <v>203</v>
      </c>
      <c r="B205" t="s">
        <v>458</v>
      </c>
      <c r="C205" s="3" t="s">
        <v>459</v>
      </c>
      <c r="D205" s="5">
        <v>143900</v>
      </c>
      <c r="E205" s="5">
        <v>193413</v>
      </c>
      <c r="F205" s="4">
        <f t="shared" si="18"/>
        <v>1.3440792216817234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 s="5">
        <v>75000</v>
      </c>
      <c r="E206" s="5">
        <v>2529</v>
      </c>
      <c r="F206" s="4">
        <f t="shared" si="18"/>
        <v>3.372E-2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hidden="1" x14ac:dyDescent="0.2">
      <c r="A207">
        <v>205</v>
      </c>
      <c r="B207" t="s">
        <v>462</v>
      </c>
      <c r="C207" s="3" t="s">
        <v>463</v>
      </c>
      <c r="D207" s="5">
        <v>1300</v>
      </c>
      <c r="E207" s="5">
        <v>5614</v>
      </c>
      <c r="F207" s="4">
        <f t="shared" si="18"/>
        <v>4.3184615384615386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hidden="1" x14ac:dyDescent="0.2">
      <c r="A208">
        <v>206</v>
      </c>
      <c r="B208" t="s">
        <v>464</v>
      </c>
      <c r="C208" s="3" t="s">
        <v>465</v>
      </c>
      <c r="D208" s="5">
        <v>9000</v>
      </c>
      <c r="E208" s="5">
        <v>3496</v>
      </c>
      <c r="F208" s="4">
        <f t="shared" si="18"/>
        <v>0.38844444444444443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hidden="1" x14ac:dyDescent="0.2">
      <c r="A209">
        <v>207</v>
      </c>
      <c r="B209" t="s">
        <v>466</v>
      </c>
      <c r="C209" s="3" t="s">
        <v>467</v>
      </c>
      <c r="D209" s="5">
        <v>1000</v>
      </c>
      <c r="E209" s="5">
        <v>4257</v>
      </c>
      <c r="F209" s="4">
        <f t="shared" si="18"/>
        <v>4.2569999999999997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hidden="1" x14ac:dyDescent="0.2">
      <c r="A210">
        <v>208</v>
      </c>
      <c r="B210" t="s">
        <v>468</v>
      </c>
      <c r="C210" s="3" t="s">
        <v>469</v>
      </c>
      <c r="D210" s="5">
        <v>196900</v>
      </c>
      <c r="E210" s="5">
        <v>199110</v>
      </c>
      <c r="F210" s="4">
        <f t="shared" si="18"/>
        <v>1.0112239715591671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 s="5">
        <v>194500</v>
      </c>
      <c r="E211" s="5">
        <v>41212</v>
      </c>
      <c r="F211" s="4">
        <f t="shared" si="18"/>
        <v>0.21188688946015424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 s="5">
        <v>9400</v>
      </c>
      <c r="E212" s="5">
        <v>6338</v>
      </c>
      <c r="F212" s="4">
        <f t="shared" si="18"/>
        <v>0.67425531914893622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 s="5">
        <v>104400</v>
      </c>
      <c r="E213" s="5">
        <v>99100</v>
      </c>
      <c r="F213" s="4">
        <f t="shared" si="18"/>
        <v>0.9492337164750958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hidden="1" x14ac:dyDescent="0.2">
      <c r="A214">
        <v>212</v>
      </c>
      <c r="B214" t="s">
        <v>477</v>
      </c>
      <c r="C214" s="3" t="s">
        <v>478</v>
      </c>
      <c r="D214" s="5">
        <v>8100</v>
      </c>
      <c r="E214" s="5">
        <v>12300</v>
      </c>
      <c r="F214" s="4">
        <f t="shared" si="18"/>
        <v>1.5185185185185186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hidden="1" x14ac:dyDescent="0.2">
      <c r="A215">
        <v>213</v>
      </c>
      <c r="B215" t="s">
        <v>479</v>
      </c>
      <c r="C215" s="3" t="s">
        <v>480</v>
      </c>
      <c r="D215" s="5">
        <v>87900</v>
      </c>
      <c r="E215" s="5">
        <v>171549</v>
      </c>
      <c r="F215" s="4">
        <f t="shared" si="18"/>
        <v>1.9516382252559727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hidden="1" x14ac:dyDescent="0.2">
      <c r="A216">
        <v>214</v>
      </c>
      <c r="B216" t="s">
        <v>481</v>
      </c>
      <c r="C216" s="3" t="s">
        <v>482</v>
      </c>
      <c r="D216" s="5">
        <v>1400</v>
      </c>
      <c r="E216" s="5">
        <v>14324</v>
      </c>
      <c r="F216" s="4">
        <f t="shared" si="18"/>
        <v>10.231428571428571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 s="5">
        <v>156800</v>
      </c>
      <c r="E217" s="5">
        <v>6024</v>
      </c>
      <c r="F217" s="4">
        <f t="shared" si="18"/>
        <v>3.8418367346938778E-2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hidden="1" x14ac:dyDescent="0.2">
      <c r="A218">
        <v>216</v>
      </c>
      <c r="B218" t="s">
        <v>485</v>
      </c>
      <c r="C218" s="3" t="s">
        <v>486</v>
      </c>
      <c r="D218" s="5">
        <v>121700</v>
      </c>
      <c r="E218" s="5">
        <v>188721</v>
      </c>
      <c r="F218" s="4">
        <f t="shared" si="18"/>
        <v>1.5507066557107643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 s="5">
        <v>129400</v>
      </c>
      <c r="E219" s="5">
        <v>57911</v>
      </c>
      <c r="F219" s="4">
        <f t="shared" si="18"/>
        <v>0.44753477588871715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hidden="1" x14ac:dyDescent="0.2">
      <c r="A220">
        <v>218</v>
      </c>
      <c r="B220" t="s">
        <v>489</v>
      </c>
      <c r="C220" s="3" t="s">
        <v>490</v>
      </c>
      <c r="D220" s="5">
        <v>5700</v>
      </c>
      <c r="E220" s="5">
        <v>12309</v>
      </c>
      <c r="F220" s="4">
        <f t="shared" si="18"/>
        <v>2.1594736842105262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hidden="1" x14ac:dyDescent="0.2">
      <c r="A221">
        <v>219</v>
      </c>
      <c r="B221" t="s">
        <v>491</v>
      </c>
      <c r="C221" s="3" t="s">
        <v>492</v>
      </c>
      <c r="D221" s="5">
        <v>41700</v>
      </c>
      <c r="E221" s="5">
        <v>138497</v>
      </c>
      <c r="F221" s="4">
        <f t="shared" si="18"/>
        <v>3.3212709832134291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 s="5">
        <v>7900</v>
      </c>
      <c r="E222" s="5">
        <v>667</v>
      </c>
      <c r="F222" s="4">
        <f t="shared" si="18"/>
        <v>8.4430379746835441E-2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 s="5">
        <v>121500</v>
      </c>
      <c r="E223" s="5">
        <v>119830</v>
      </c>
      <c r="F223" s="4">
        <f t="shared" si="18"/>
        <v>0.9862551440329218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hidden="1" x14ac:dyDescent="0.2">
      <c r="A224">
        <v>222</v>
      </c>
      <c r="B224" t="s">
        <v>497</v>
      </c>
      <c r="C224" s="3" t="s">
        <v>498</v>
      </c>
      <c r="D224" s="5">
        <v>4800</v>
      </c>
      <c r="E224" s="5">
        <v>6623</v>
      </c>
      <c r="F224" s="4">
        <f t="shared" si="18"/>
        <v>1.3797916666666667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 s="5">
        <v>87300</v>
      </c>
      <c r="E225" s="5">
        <v>81897</v>
      </c>
      <c r="F225" s="4">
        <f t="shared" si="18"/>
        <v>0.93810996563573879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hidden="1" x14ac:dyDescent="0.2">
      <c r="A226">
        <v>224</v>
      </c>
      <c r="B226" t="s">
        <v>501</v>
      </c>
      <c r="C226" s="3" t="s">
        <v>502</v>
      </c>
      <c r="D226" s="5">
        <v>46300</v>
      </c>
      <c r="E226" s="5">
        <v>186885</v>
      </c>
      <c r="F226" s="4">
        <f t="shared" si="18"/>
        <v>4.0363930885529156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hidden="1" x14ac:dyDescent="0.2">
      <c r="A227">
        <v>225</v>
      </c>
      <c r="B227" t="s">
        <v>503</v>
      </c>
      <c r="C227" s="3" t="s">
        <v>504</v>
      </c>
      <c r="D227" s="5">
        <v>67800</v>
      </c>
      <c r="E227" s="5">
        <v>176398</v>
      </c>
      <c r="F227" s="4">
        <f t="shared" si="18"/>
        <v>2.6017404129793511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hidden="1" x14ac:dyDescent="0.2">
      <c r="A228">
        <v>226</v>
      </c>
      <c r="B228" t="s">
        <v>253</v>
      </c>
      <c r="C228" s="3" t="s">
        <v>505</v>
      </c>
      <c r="D228" s="5">
        <v>3000</v>
      </c>
      <c r="E228" s="5">
        <v>10999</v>
      </c>
      <c r="F228" s="4">
        <f t="shared" si="18"/>
        <v>3.6663333333333332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hidden="1" x14ac:dyDescent="0.2">
      <c r="A229">
        <v>227</v>
      </c>
      <c r="B229" t="s">
        <v>506</v>
      </c>
      <c r="C229" s="3" t="s">
        <v>507</v>
      </c>
      <c r="D229" s="5">
        <v>60900</v>
      </c>
      <c r="E229" s="5">
        <v>102751</v>
      </c>
      <c r="F229" s="4">
        <f t="shared" si="18"/>
        <v>1.687208538587849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hidden="1" x14ac:dyDescent="0.2">
      <c r="A230">
        <v>228</v>
      </c>
      <c r="B230" t="s">
        <v>508</v>
      </c>
      <c r="C230" s="3" t="s">
        <v>509</v>
      </c>
      <c r="D230" s="5">
        <v>137900</v>
      </c>
      <c r="E230" s="5">
        <v>165352</v>
      </c>
      <c r="F230" s="4">
        <f t="shared" si="18"/>
        <v>1.1990717911530093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hidden="1" x14ac:dyDescent="0.2">
      <c r="A231">
        <v>229</v>
      </c>
      <c r="B231" t="s">
        <v>510</v>
      </c>
      <c r="C231" s="3" t="s">
        <v>511</v>
      </c>
      <c r="D231" s="5">
        <v>85600</v>
      </c>
      <c r="E231" s="5">
        <v>165798</v>
      </c>
      <c r="F231" s="4">
        <f t="shared" si="18"/>
        <v>1.936892523364486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hidden="1" x14ac:dyDescent="0.2">
      <c r="A232">
        <v>230</v>
      </c>
      <c r="B232" t="s">
        <v>512</v>
      </c>
      <c r="C232" s="3" t="s">
        <v>513</v>
      </c>
      <c r="D232" s="5">
        <v>2400</v>
      </c>
      <c r="E232" s="5">
        <v>10084</v>
      </c>
      <c r="F232" s="4">
        <f t="shared" si="18"/>
        <v>4.2016666666666671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hidden="1" x14ac:dyDescent="0.2">
      <c r="A233">
        <v>231</v>
      </c>
      <c r="B233" t="s">
        <v>514</v>
      </c>
      <c r="C233" s="3" t="s">
        <v>515</v>
      </c>
      <c r="D233" s="5">
        <v>7200</v>
      </c>
      <c r="E233" s="5">
        <v>5523</v>
      </c>
      <c r="F233" s="4">
        <f t="shared" si="18"/>
        <v>0.76708333333333334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hidden="1" x14ac:dyDescent="0.2">
      <c r="A234">
        <v>232</v>
      </c>
      <c r="B234" t="s">
        <v>516</v>
      </c>
      <c r="C234" s="3" t="s">
        <v>517</v>
      </c>
      <c r="D234" s="5">
        <v>3400</v>
      </c>
      <c r="E234" s="5">
        <v>5823</v>
      </c>
      <c r="F234" s="4">
        <f t="shared" si="18"/>
        <v>1.7126470588235294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hidden="1" x14ac:dyDescent="0.2">
      <c r="A235">
        <v>233</v>
      </c>
      <c r="B235" t="s">
        <v>518</v>
      </c>
      <c r="C235" s="3" t="s">
        <v>519</v>
      </c>
      <c r="D235" s="5">
        <v>3800</v>
      </c>
      <c r="E235" s="5">
        <v>6000</v>
      </c>
      <c r="F235" s="4">
        <f t="shared" si="18"/>
        <v>1.5789473684210527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hidden="1" x14ac:dyDescent="0.2">
      <c r="A236">
        <v>234</v>
      </c>
      <c r="B236" t="s">
        <v>520</v>
      </c>
      <c r="C236" s="3" t="s">
        <v>521</v>
      </c>
      <c r="D236" s="5">
        <v>7500</v>
      </c>
      <c r="E236" s="5">
        <v>8181</v>
      </c>
      <c r="F236" s="4">
        <f t="shared" si="18"/>
        <v>1.0908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 s="5">
        <v>8600</v>
      </c>
      <c r="E237" s="5">
        <v>3589</v>
      </c>
      <c r="F237" s="4">
        <f t="shared" si="18"/>
        <v>0.41732558139534881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 s="5">
        <v>39500</v>
      </c>
      <c r="E238" s="5">
        <v>4323</v>
      </c>
      <c r="F238" s="4">
        <f t="shared" si="18"/>
        <v>0.10944303797468355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hidden="1" x14ac:dyDescent="0.2">
      <c r="A239">
        <v>237</v>
      </c>
      <c r="B239" t="s">
        <v>526</v>
      </c>
      <c r="C239" s="3" t="s">
        <v>527</v>
      </c>
      <c r="D239" s="5">
        <v>9300</v>
      </c>
      <c r="E239" s="5">
        <v>14822</v>
      </c>
      <c r="F239" s="4">
        <f t="shared" si="18"/>
        <v>1.593763440860215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hidden="1" x14ac:dyDescent="0.2">
      <c r="A240">
        <v>238</v>
      </c>
      <c r="B240" t="s">
        <v>528</v>
      </c>
      <c r="C240" s="3" t="s">
        <v>529</v>
      </c>
      <c r="D240" s="5">
        <v>2400</v>
      </c>
      <c r="E240" s="5">
        <v>10138</v>
      </c>
      <c r="F240" s="4">
        <f t="shared" si="18"/>
        <v>4.2241666666666671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 s="5">
        <v>3200</v>
      </c>
      <c r="E241" s="5">
        <v>3127</v>
      </c>
      <c r="F241" s="4">
        <f t="shared" si="18"/>
        <v>0.97718749999999999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hidden="1" x14ac:dyDescent="0.2">
      <c r="A242">
        <v>240</v>
      </c>
      <c r="B242" t="s">
        <v>532</v>
      </c>
      <c r="C242" s="3" t="s">
        <v>533</v>
      </c>
      <c r="D242" s="5">
        <v>29400</v>
      </c>
      <c r="E242" s="5">
        <v>123124</v>
      </c>
      <c r="F242" s="4">
        <f t="shared" si="18"/>
        <v>4.1878911564625847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hidden="1" x14ac:dyDescent="0.2">
      <c r="A243">
        <v>241</v>
      </c>
      <c r="B243" t="s">
        <v>534</v>
      </c>
      <c r="C243" s="3" t="s">
        <v>535</v>
      </c>
      <c r="D243" s="5">
        <v>168500</v>
      </c>
      <c r="E243" s="5">
        <v>171729</v>
      </c>
      <c r="F243" s="4">
        <f t="shared" si="18"/>
        <v>1.0191632047477746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hidden="1" x14ac:dyDescent="0.2">
      <c r="A244">
        <v>242</v>
      </c>
      <c r="B244" t="s">
        <v>536</v>
      </c>
      <c r="C244" s="3" t="s">
        <v>537</v>
      </c>
      <c r="D244" s="5">
        <v>8400</v>
      </c>
      <c r="E244" s="5">
        <v>10729</v>
      </c>
      <c r="F244" s="4">
        <f t="shared" si="18"/>
        <v>1.2772619047619047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hidden="1" x14ac:dyDescent="0.2">
      <c r="A245">
        <v>243</v>
      </c>
      <c r="B245" t="s">
        <v>538</v>
      </c>
      <c r="C245" s="3" t="s">
        <v>539</v>
      </c>
      <c r="D245" s="5">
        <v>2300</v>
      </c>
      <c r="E245" s="5">
        <v>10240</v>
      </c>
      <c r="F245" s="4">
        <f t="shared" si="18"/>
        <v>4.4521739130434783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hidden="1" x14ac:dyDescent="0.2">
      <c r="A246">
        <v>244</v>
      </c>
      <c r="B246" t="s">
        <v>540</v>
      </c>
      <c r="C246" s="3" t="s">
        <v>541</v>
      </c>
      <c r="D246" s="5">
        <v>700</v>
      </c>
      <c r="E246" s="5">
        <v>3988</v>
      </c>
      <c r="F246" s="4">
        <f t="shared" si="18"/>
        <v>5.6971428571428575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hidden="1" x14ac:dyDescent="0.2">
      <c r="A247">
        <v>245</v>
      </c>
      <c r="B247" t="s">
        <v>542</v>
      </c>
      <c r="C247" s="3" t="s">
        <v>543</v>
      </c>
      <c r="D247" s="5">
        <v>2900</v>
      </c>
      <c r="E247" s="5">
        <v>14771</v>
      </c>
      <c r="F247" s="4">
        <f t="shared" si="18"/>
        <v>5.0934482758620687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hidden="1" x14ac:dyDescent="0.2">
      <c r="A248">
        <v>246</v>
      </c>
      <c r="B248" t="s">
        <v>544</v>
      </c>
      <c r="C248" s="3" t="s">
        <v>545</v>
      </c>
      <c r="D248" s="5">
        <v>4500</v>
      </c>
      <c r="E248" s="5">
        <v>14649</v>
      </c>
      <c r="F248" s="4">
        <f t="shared" si="18"/>
        <v>3.2553333333333332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hidden="1" x14ac:dyDescent="0.2">
      <c r="A249">
        <v>247</v>
      </c>
      <c r="B249" t="s">
        <v>546</v>
      </c>
      <c r="C249" s="3" t="s">
        <v>547</v>
      </c>
      <c r="D249" s="5">
        <v>19800</v>
      </c>
      <c r="E249" s="5">
        <v>184658</v>
      </c>
      <c r="F249" s="4">
        <f t="shared" si="18"/>
        <v>9.3261616161616168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hidden="1" x14ac:dyDescent="0.2">
      <c r="A250">
        <v>248</v>
      </c>
      <c r="B250" t="s">
        <v>548</v>
      </c>
      <c r="C250" s="3" t="s">
        <v>549</v>
      </c>
      <c r="D250" s="5">
        <v>6200</v>
      </c>
      <c r="E250" s="5">
        <v>13103</v>
      </c>
      <c r="F250" s="4">
        <f t="shared" si="18"/>
        <v>2.1133870967741935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hidden="1" x14ac:dyDescent="0.2">
      <c r="A251">
        <v>249</v>
      </c>
      <c r="B251" t="s">
        <v>550</v>
      </c>
      <c r="C251" s="3" t="s">
        <v>551</v>
      </c>
      <c r="D251" s="5">
        <v>61500</v>
      </c>
      <c r="E251" s="5">
        <v>168095</v>
      </c>
      <c r="F251" s="4">
        <f t="shared" si="18"/>
        <v>2.7332520325203253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 s="5">
        <v>100</v>
      </c>
      <c r="E252" s="5">
        <v>3</v>
      </c>
      <c r="F252" s="4">
        <f t="shared" si="18"/>
        <v>0.03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 s="5">
        <v>7100</v>
      </c>
      <c r="E253" s="5">
        <v>3840</v>
      </c>
      <c r="F253" s="4">
        <f t="shared" si="18"/>
        <v>0.54084507042253516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hidden="1" x14ac:dyDescent="0.2">
      <c r="A254">
        <v>252</v>
      </c>
      <c r="B254" t="s">
        <v>556</v>
      </c>
      <c r="C254" s="3" t="s">
        <v>557</v>
      </c>
      <c r="D254" s="5">
        <v>1000</v>
      </c>
      <c r="E254" s="5">
        <v>6263</v>
      </c>
      <c r="F254" s="4">
        <f t="shared" si="18"/>
        <v>6.2629999999999999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 s="5">
        <v>121500</v>
      </c>
      <c r="E255" s="5">
        <v>108161</v>
      </c>
      <c r="F255" s="4">
        <f t="shared" si="18"/>
        <v>0.8902139917695473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hidden="1" x14ac:dyDescent="0.2">
      <c r="A256">
        <v>254</v>
      </c>
      <c r="B256" t="s">
        <v>560</v>
      </c>
      <c r="C256" s="3" t="s">
        <v>561</v>
      </c>
      <c r="D256" s="5">
        <v>4600</v>
      </c>
      <c r="E256" s="5">
        <v>8505</v>
      </c>
      <c r="F256" s="4">
        <f t="shared" si="18"/>
        <v>1.8489130434782608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hidden="1" x14ac:dyDescent="0.2">
      <c r="A257">
        <v>255</v>
      </c>
      <c r="B257" t="s">
        <v>562</v>
      </c>
      <c r="C257" s="3" t="s">
        <v>563</v>
      </c>
      <c r="D257" s="5">
        <v>80500</v>
      </c>
      <c r="E257" s="5">
        <v>96735</v>
      </c>
      <c r="F257" s="4">
        <f t="shared" si="18"/>
        <v>1.2016770186335404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 s="5">
        <v>4100</v>
      </c>
      <c r="E258" s="5">
        <v>959</v>
      </c>
      <c r="F258" s="4">
        <f t="shared" si="18"/>
        <v>0.23390243902439026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hidden="1" x14ac:dyDescent="0.2">
      <c r="A259">
        <v>257</v>
      </c>
      <c r="B259" t="s">
        <v>566</v>
      </c>
      <c r="C259" s="3" t="s">
        <v>567</v>
      </c>
      <c r="D259" s="5">
        <v>5700</v>
      </c>
      <c r="E259" s="5">
        <v>8322</v>
      </c>
      <c r="F259" s="4">
        <f t="shared" ref="F259:F322" si="24">$E259/$D259</f>
        <v>1.46</v>
      </c>
      <c r="G259" t="s">
        <v>20</v>
      </c>
      <c r="H259">
        <v>92</v>
      </c>
      <c r="I259" s="5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LEFT(R259,(FIND("/",R259,1)-1))</f>
        <v>theater</v>
      </c>
      <c r="T259" t="str">
        <f t="shared" ref="T259:T322" si="29">_xlfn.TEXTAFTER(R259,"/")</f>
        <v>plays</v>
      </c>
    </row>
    <row r="260" spans="1:20" ht="17" hidden="1" x14ac:dyDescent="0.2">
      <c r="A260">
        <v>258</v>
      </c>
      <c r="B260" t="s">
        <v>568</v>
      </c>
      <c r="C260" s="3" t="s">
        <v>569</v>
      </c>
      <c r="D260" s="5">
        <v>5000</v>
      </c>
      <c r="E260" s="5">
        <v>13424</v>
      </c>
      <c r="F260" s="4">
        <f t="shared" si="24"/>
        <v>2.6848000000000001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hidden="1" x14ac:dyDescent="0.2">
      <c r="A261">
        <v>259</v>
      </c>
      <c r="B261" t="s">
        <v>570</v>
      </c>
      <c r="C261" s="3" t="s">
        <v>571</v>
      </c>
      <c r="D261" s="5">
        <v>1800</v>
      </c>
      <c r="E261" s="5">
        <v>10755</v>
      </c>
      <c r="F261" s="4">
        <f t="shared" si="24"/>
        <v>5.9749999999999996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hidden="1" x14ac:dyDescent="0.2">
      <c r="A262">
        <v>260</v>
      </c>
      <c r="B262" t="s">
        <v>572</v>
      </c>
      <c r="C262" s="3" t="s">
        <v>573</v>
      </c>
      <c r="D262" s="5">
        <v>6300</v>
      </c>
      <c r="E262" s="5">
        <v>9935</v>
      </c>
      <c r="F262" s="4">
        <f t="shared" si="24"/>
        <v>1.5769841269841269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 s="5">
        <v>84300</v>
      </c>
      <c r="E263" s="5">
        <v>26303</v>
      </c>
      <c r="F263" s="4">
        <f t="shared" si="24"/>
        <v>0.31201660735468567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hidden="1" x14ac:dyDescent="0.2">
      <c r="A264">
        <v>262</v>
      </c>
      <c r="B264" t="s">
        <v>576</v>
      </c>
      <c r="C264" s="3" t="s">
        <v>577</v>
      </c>
      <c r="D264" s="5">
        <v>1700</v>
      </c>
      <c r="E264" s="5">
        <v>5328</v>
      </c>
      <c r="F264" s="4">
        <f t="shared" si="24"/>
        <v>3.1341176470588237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hidden="1" x14ac:dyDescent="0.2">
      <c r="A265">
        <v>263</v>
      </c>
      <c r="B265" t="s">
        <v>578</v>
      </c>
      <c r="C265" s="3" t="s">
        <v>579</v>
      </c>
      <c r="D265" s="5">
        <v>2900</v>
      </c>
      <c r="E265" s="5">
        <v>10756</v>
      </c>
      <c r="F265" s="4">
        <f t="shared" si="24"/>
        <v>3.7089655172413791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hidden="1" x14ac:dyDescent="0.2">
      <c r="A266">
        <v>264</v>
      </c>
      <c r="B266" t="s">
        <v>580</v>
      </c>
      <c r="C266" s="3" t="s">
        <v>581</v>
      </c>
      <c r="D266" s="5">
        <v>45600</v>
      </c>
      <c r="E266" s="5">
        <v>165375</v>
      </c>
      <c r="F266" s="4">
        <f t="shared" si="24"/>
        <v>3.6266447368421053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hidden="1" x14ac:dyDescent="0.2">
      <c r="A267">
        <v>265</v>
      </c>
      <c r="B267" t="s">
        <v>582</v>
      </c>
      <c r="C267" s="3" t="s">
        <v>583</v>
      </c>
      <c r="D267" s="5">
        <v>4900</v>
      </c>
      <c r="E267" s="5">
        <v>6031</v>
      </c>
      <c r="F267" s="4">
        <f t="shared" si="24"/>
        <v>1.2308163265306122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 s="5">
        <v>111900</v>
      </c>
      <c r="E268" s="5">
        <v>85902</v>
      </c>
      <c r="F268" s="4">
        <f t="shared" si="24"/>
        <v>0.76766756032171579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hidden="1" x14ac:dyDescent="0.2">
      <c r="A269">
        <v>267</v>
      </c>
      <c r="B269" t="s">
        <v>586</v>
      </c>
      <c r="C269" s="3" t="s">
        <v>587</v>
      </c>
      <c r="D269" s="5">
        <v>61600</v>
      </c>
      <c r="E269" s="5">
        <v>143910</v>
      </c>
      <c r="F269" s="4">
        <f t="shared" si="24"/>
        <v>2.3362012987012988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hidden="1" x14ac:dyDescent="0.2">
      <c r="A270">
        <v>268</v>
      </c>
      <c r="B270" t="s">
        <v>588</v>
      </c>
      <c r="C270" s="3" t="s">
        <v>589</v>
      </c>
      <c r="D270" s="5">
        <v>1500</v>
      </c>
      <c r="E270" s="5">
        <v>2708</v>
      </c>
      <c r="F270" s="4">
        <f t="shared" si="24"/>
        <v>1.8053333333333332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hidden="1" x14ac:dyDescent="0.2">
      <c r="A271">
        <v>269</v>
      </c>
      <c r="B271" t="s">
        <v>590</v>
      </c>
      <c r="C271" s="3" t="s">
        <v>591</v>
      </c>
      <c r="D271" s="5">
        <v>3500</v>
      </c>
      <c r="E271" s="5">
        <v>8842</v>
      </c>
      <c r="F271" s="4">
        <f t="shared" si="24"/>
        <v>2.5262857142857142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hidden="1" x14ac:dyDescent="0.2">
      <c r="A272">
        <v>270</v>
      </c>
      <c r="B272" t="s">
        <v>592</v>
      </c>
      <c r="C272" s="3" t="s">
        <v>593</v>
      </c>
      <c r="D272" s="5">
        <v>173900</v>
      </c>
      <c r="E272" s="5">
        <v>47260</v>
      </c>
      <c r="F272" s="4">
        <f t="shared" si="24"/>
        <v>0.27176538240368026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hidden="1" x14ac:dyDescent="0.2">
      <c r="A273">
        <v>271</v>
      </c>
      <c r="B273" t="s">
        <v>594</v>
      </c>
      <c r="C273" s="3" t="s">
        <v>595</v>
      </c>
      <c r="D273" s="5">
        <v>153700</v>
      </c>
      <c r="E273" s="5">
        <v>1953</v>
      </c>
      <c r="F273" s="4">
        <f t="shared" si="24"/>
        <v>1.2706571242680547E-2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hidden="1" x14ac:dyDescent="0.2">
      <c r="A274">
        <v>272</v>
      </c>
      <c r="B274" t="s">
        <v>596</v>
      </c>
      <c r="C274" s="3" t="s">
        <v>597</v>
      </c>
      <c r="D274" s="5">
        <v>51100</v>
      </c>
      <c r="E274" s="5">
        <v>155349</v>
      </c>
      <c r="F274" s="4">
        <f t="shared" si="24"/>
        <v>3.0400978473581213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hidden="1" x14ac:dyDescent="0.2">
      <c r="A275">
        <v>273</v>
      </c>
      <c r="B275" t="s">
        <v>598</v>
      </c>
      <c r="C275" s="3" t="s">
        <v>599</v>
      </c>
      <c r="D275" s="5">
        <v>7800</v>
      </c>
      <c r="E275" s="5">
        <v>10704</v>
      </c>
      <c r="F275" s="4">
        <f t="shared" si="24"/>
        <v>1.3723076923076922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 s="5">
        <v>2400</v>
      </c>
      <c r="E276" s="5">
        <v>773</v>
      </c>
      <c r="F276" s="4">
        <f t="shared" si="24"/>
        <v>0.32208333333333333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hidden="1" x14ac:dyDescent="0.2">
      <c r="A277">
        <v>275</v>
      </c>
      <c r="B277" t="s">
        <v>602</v>
      </c>
      <c r="C277" s="3" t="s">
        <v>603</v>
      </c>
      <c r="D277" s="5">
        <v>3900</v>
      </c>
      <c r="E277" s="5">
        <v>9419</v>
      </c>
      <c r="F277" s="4">
        <f t="shared" si="24"/>
        <v>2.4151282051282053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 s="5">
        <v>5500</v>
      </c>
      <c r="E278" s="5">
        <v>5324</v>
      </c>
      <c r="F278" s="4">
        <f t="shared" si="24"/>
        <v>0.96799999999999997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hidden="1" x14ac:dyDescent="0.2">
      <c r="A279">
        <v>277</v>
      </c>
      <c r="B279" t="s">
        <v>606</v>
      </c>
      <c r="C279" s="3" t="s">
        <v>607</v>
      </c>
      <c r="D279" s="5">
        <v>700</v>
      </c>
      <c r="E279" s="5">
        <v>7465</v>
      </c>
      <c r="F279" s="4">
        <f t="shared" si="24"/>
        <v>10.664285714285715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hidden="1" x14ac:dyDescent="0.2">
      <c r="A280">
        <v>278</v>
      </c>
      <c r="B280" t="s">
        <v>608</v>
      </c>
      <c r="C280" s="3" t="s">
        <v>609</v>
      </c>
      <c r="D280" s="5">
        <v>2700</v>
      </c>
      <c r="E280" s="5">
        <v>8799</v>
      </c>
      <c r="F280" s="4">
        <f t="shared" si="24"/>
        <v>3.2588888888888889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hidden="1" x14ac:dyDescent="0.2">
      <c r="A281">
        <v>279</v>
      </c>
      <c r="B281" t="s">
        <v>610</v>
      </c>
      <c r="C281" s="3" t="s">
        <v>611</v>
      </c>
      <c r="D281" s="5">
        <v>8000</v>
      </c>
      <c r="E281" s="5">
        <v>13656</v>
      </c>
      <c r="F281" s="4">
        <f t="shared" si="24"/>
        <v>1.7070000000000001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hidden="1" x14ac:dyDescent="0.2">
      <c r="A282">
        <v>280</v>
      </c>
      <c r="B282" t="s">
        <v>612</v>
      </c>
      <c r="C282" s="3" t="s">
        <v>613</v>
      </c>
      <c r="D282" s="5">
        <v>2500</v>
      </c>
      <c r="E282" s="5">
        <v>14536</v>
      </c>
      <c r="F282" s="4">
        <f t="shared" si="24"/>
        <v>5.8144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 s="5">
        <v>164500</v>
      </c>
      <c r="E283" s="5">
        <v>150552</v>
      </c>
      <c r="F283" s="4">
        <f t="shared" si="24"/>
        <v>0.91520972644376897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hidden="1" x14ac:dyDescent="0.2">
      <c r="A284">
        <v>282</v>
      </c>
      <c r="B284" t="s">
        <v>616</v>
      </c>
      <c r="C284" s="3" t="s">
        <v>617</v>
      </c>
      <c r="D284" s="5">
        <v>8400</v>
      </c>
      <c r="E284" s="5">
        <v>9076</v>
      </c>
      <c r="F284" s="4">
        <f t="shared" si="24"/>
        <v>1.0804761904761904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 s="5">
        <v>8100</v>
      </c>
      <c r="E285" s="5">
        <v>1517</v>
      </c>
      <c r="F285" s="4">
        <f t="shared" si="24"/>
        <v>0.18728395061728395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 s="5">
        <v>9800</v>
      </c>
      <c r="E286" s="5">
        <v>8153</v>
      </c>
      <c r="F286" s="4">
        <f t="shared" si="24"/>
        <v>0.83193877551020412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hidden="1" x14ac:dyDescent="0.2">
      <c r="A287">
        <v>285</v>
      </c>
      <c r="B287" t="s">
        <v>622</v>
      </c>
      <c r="C287" s="3" t="s">
        <v>623</v>
      </c>
      <c r="D287" s="5">
        <v>900</v>
      </c>
      <c r="E287" s="5">
        <v>6357</v>
      </c>
      <c r="F287" s="4">
        <f t="shared" si="24"/>
        <v>7.0633333333333335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hidden="1" x14ac:dyDescent="0.2">
      <c r="A288">
        <v>286</v>
      </c>
      <c r="B288" t="s">
        <v>624</v>
      </c>
      <c r="C288" s="3" t="s">
        <v>625</v>
      </c>
      <c r="D288" s="5">
        <v>112100</v>
      </c>
      <c r="E288" s="5">
        <v>19557</v>
      </c>
      <c r="F288" s="4">
        <f t="shared" si="24"/>
        <v>0.17446030330062445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hidden="1" x14ac:dyDescent="0.2">
      <c r="A289">
        <v>287</v>
      </c>
      <c r="B289" t="s">
        <v>626</v>
      </c>
      <c r="C289" s="3" t="s">
        <v>627</v>
      </c>
      <c r="D289" s="5">
        <v>6300</v>
      </c>
      <c r="E289" s="5">
        <v>13213</v>
      </c>
      <c r="F289" s="4">
        <f t="shared" si="24"/>
        <v>2.0973015873015872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 s="5">
        <v>5600</v>
      </c>
      <c r="E290" s="5">
        <v>5476</v>
      </c>
      <c r="F290" s="4">
        <f t="shared" si="24"/>
        <v>0.97785714285714287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hidden="1" x14ac:dyDescent="0.2">
      <c r="A291">
        <v>289</v>
      </c>
      <c r="B291" t="s">
        <v>630</v>
      </c>
      <c r="C291" s="3" t="s">
        <v>631</v>
      </c>
      <c r="D291" s="5">
        <v>800</v>
      </c>
      <c r="E291" s="5">
        <v>13474</v>
      </c>
      <c r="F291" s="4">
        <f t="shared" si="24"/>
        <v>16.842500000000001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 s="5">
        <v>168600</v>
      </c>
      <c r="E292" s="5">
        <v>91722</v>
      </c>
      <c r="F292" s="4">
        <f t="shared" si="24"/>
        <v>0.54402135231316728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hidden="1" x14ac:dyDescent="0.2">
      <c r="A293">
        <v>291</v>
      </c>
      <c r="B293" t="s">
        <v>634</v>
      </c>
      <c r="C293" s="3" t="s">
        <v>635</v>
      </c>
      <c r="D293" s="5">
        <v>1800</v>
      </c>
      <c r="E293" s="5">
        <v>8219</v>
      </c>
      <c r="F293" s="4">
        <f t="shared" si="24"/>
        <v>4.5661111111111108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 s="5">
        <v>7300</v>
      </c>
      <c r="E294" s="5">
        <v>717</v>
      </c>
      <c r="F294" s="4">
        <f t="shared" si="24"/>
        <v>9.8219178082191785E-2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hidden="1" x14ac:dyDescent="0.2">
      <c r="A295">
        <v>293</v>
      </c>
      <c r="B295" t="s">
        <v>638</v>
      </c>
      <c r="C295" s="3" t="s">
        <v>639</v>
      </c>
      <c r="D295" s="5">
        <v>6500</v>
      </c>
      <c r="E295" s="5">
        <v>1065</v>
      </c>
      <c r="F295" s="4">
        <f t="shared" si="24"/>
        <v>0.16384615384615384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hidden="1" x14ac:dyDescent="0.2">
      <c r="A296">
        <v>294</v>
      </c>
      <c r="B296" t="s">
        <v>640</v>
      </c>
      <c r="C296" s="3" t="s">
        <v>641</v>
      </c>
      <c r="D296" s="5">
        <v>600</v>
      </c>
      <c r="E296" s="5">
        <v>8038</v>
      </c>
      <c r="F296" s="4">
        <f t="shared" si="24"/>
        <v>13.396666666666667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 s="5">
        <v>192900</v>
      </c>
      <c r="E297" s="5">
        <v>68769</v>
      </c>
      <c r="F297" s="4">
        <f t="shared" si="24"/>
        <v>0.35650077760497667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 s="5">
        <v>6100</v>
      </c>
      <c r="E298" s="5">
        <v>3352</v>
      </c>
      <c r="F298" s="4">
        <f t="shared" si="24"/>
        <v>0.54950819672131146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 s="5">
        <v>7200</v>
      </c>
      <c r="E299" s="5">
        <v>6785</v>
      </c>
      <c r="F299" s="4">
        <f t="shared" si="24"/>
        <v>0.94236111111111109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hidden="1" x14ac:dyDescent="0.2">
      <c r="A300">
        <v>298</v>
      </c>
      <c r="B300" t="s">
        <v>648</v>
      </c>
      <c r="C300" s="3" t="s">
        <v>649</v>
      </c>
      <c r="D300" s="5">
        <v>3500</v>
      </c>
      <c r="E300" s="5">
        <v>5037</v>
      </c>
      <c r="F300" s="4">
        <f t="shared" si="24"/>
        <v>1.4391428571428571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 s="5">
        <v>3800</v>
      </c>
      <c r="E301" s="5">
        <v>1954</v>
      </c>
      <c r="F301" s="4">
        <f t="shared" si="24"/>
        <v>0.51421052631578945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 s="5">
        <v>100</v>
      </c>
      <c r="E302" s="5">
        <v>5</v>
      </c>
      <c r="F302" s="4">
        <f t="shared" si="24"/>
        <v>0.05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hidden="1" x14ac:dyDescent="0.2">
      <c r="A303">
        <v>301</v>
      </c>
      <c r="B303" t="s">
        <v>654</v>
      </c>
      <c r="C303" s="3" t="s">
        <v>655</v>
      </c>
      <c r="D303" s="5">
        <v>900</v>
      </c>
      <c r="E303" s="5">
        <v>12102</v>
      </c>
      <c r="F303" s="4">
        <f t="shared" si="24"/>
        <v>13.446666666666667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 s="5">
        <v>76100</v>
      </c>
      <c r="E304" s="5">
        <v>24234</v>
      </c>
      <c r="F304" s="4">
        <f t="shared" si="24"/>
        <v>0.31844940867279897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 s="5">
        <v>3400</v>
      </c>
      <c r="E305" s="5">
        <v>2809</v>
      </c>
      <c r="F305" s="4">
        <f t="shared" si="24"/>
        <v>0.82617647058823529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hidden="1" x14ac:dyDescent="0.2">
      <c r="A306">
        <v>304</v>
      </c>
      <c r="B306" t="s">
        <v>660</v>
      </c>
      <c r="C306" s="3" t="s">
        <v>661</v>
      </c>
      <c r="D306" s="5">
        <v>2100</v>
      </c>
      <c r="E306" s="5">
        <v>11469</v>
      </c>
      <c r="F306" s="4">
        <f t="shared" si="24"/>
        <v>5.4614285714285717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hidden="1" x14ac:dyDescent="0.2">
      <c r="A307">
        <v>305</v>
      </c>
      <c r="B307" t="s">
        <v>662</v>
      </c>
      <c r="C307" s="3" t="s">
        <v>663</v>
      </c>
      <c r="D307" s="5">
        <v>2800</v>
      </c>
      <c r="E307" s="5">
        <v>8014</v>
      </c>
      <c r="F307" s="4">
        <f t="shared" si="24"/>
        <v>2.8621428571428571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 s="5">
        <v>6500</v>
      </c>
      <c r="E308" s="5">
        <v>514</v>
      </c>
      <c r="F308" s="4">
        <f t="shared" si="24"/>
        <v>7.9076923076923072E-2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hidden="1" x14ac:dyDescent="0.2">
      <c r="A309">
        <v>307</v>
      </c>
      <c r="B309" t="s">
        <v>666</v>
      </c>
      <c r="C309" s="3" t="s">
        <v>667</v>
      </c>
      <c r="D309" s="5">
        <v>32900</v>
      </c>
      <c r="E309" s="5">
        <v>43473</v>
      </c>
      <c r="F309" s="4">
        <f t="shared" si="24"/>
        <v>1.3213677811550153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 s="5">
        <v>118200</v>
      </c>
      <c r="E310" s="5">
        <v>87560</v>
      </c>
      <c r="F310" s="4">
        <f t="shared" si="24"/>
        <v>0.74077834179357027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hidden="1" x14ac:dyDescent="0.2">
      <c r="A311">
        <v>309</v>
      </c>
      <c r="B311" t="s">
        <v>670</v>
      </c>
      <c r="C311" s="3" t="s">
        <v>671</v>
      </c>
      <c r="D311" s="5">
        <v>4100</v>
      </c>
      <c r="E311" s="5">
        <v>3087</v>
      </c>
      <c r="F311" s="4">
        <f t="shared" si="24"/>
        <v>0.75292682926829269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 s="5">
        <v>7800</v>
      </c>
      <c r="E312" s="5">
        <v>1586</v>
      </c>
      <c r="F312" s="4">
        <f t="shared" si="24"/>
        <v>0.20333333333333334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hidden="1" x14ac:dyDescent="0.2">
      <c r="A313">
        <v>311</v>
      </c>
      <c r="B313" t="s">
        <v>674</v>
      </c>
      <c r="C313" s="3" t="s">
        <v>675</v>
      </c>
      <c r="D313" s="5">
        <v>6300</v>
      </c>
      <c r="E313" s="5">
        <v>12812</v>
      </c>
      <c r="F313" s="4">
        <f t="shared" si="24"/>
        <v>2.0336507936507937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hidden="1" x14ac:dyDescent="0.2">
      <c r="A314">
        <v>312</v>
      </c>
      <c r="B314" t="s">
        <v>676</v>
      </c>
      <c r="C314" s="3" t="s">
        <v>677</v>
      </c>
      <c r="D314" s="5">
        <v>59100</v>
      </c>
      <c r="E314" s="5">
        <v>183345</v>
      </c>
      <c r="F314" s="4">
        <f t="shared" si="24"/>
        <v>3.1022842639593908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hidden="1" x14ac:dyDescent="0.2">
      <c r="A315">
        <v>313</v>
      </c>
      <c r="B315" t="s">
        <v>678</v>
      </c>
      <c r="C315" s="3" t="s">
        <v>679</v>
      </c>
      <c r="D315" s="5">
        <v>2200</v>
      </c>
      <c r="E315" s="5">
        <v>8697</v>
      </c>
      <c r="F315" s="4">
        <f t="shared" si="24"/>
        <v>3.9531818181818181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hidden="1" x14ac:dyDescent="0.2">
      <c r="A316">
        <v>314</v>
      </c>
      <c r="B316" t="s">
        <v>680</v>
      </c>
      <c r="C316" s="3" t="s">
        <v>681</v>
      </c>
      <c r="D316" s="5">
        <v>1400</v>
      </c>
      <c r="E316" s="5">
        <v>4126</v>
      </c>
      <c r="F316" s="4">
        <f t="shared" si="24"/>
        <v>2.9471428571428571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 s="5">
        <v>9500</v>
      </c>
      <c r="E317" s="5">
        <v>3220</v>
      </c>
      <c r="F317" s="4">
        <f t="shared" si="24"/>
        <v>0.33894736842105261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 s="5">
        <v>9600</v>
      </c>
      <c r="E318" s="5">
        <v>6401</v>
      </c>
      <c r="F318" s="4">
        <f t="shared" si="24"/>
        <v>0.66677083333333331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 s="5">
        <v>6600</v>
      </c>
      <c r="E319" s="5">
        <v>1269</v>
      </c>
      <c r="F319" s="4">
        <f t="shared" si="24"/>
        <v>0.19227272727272726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 s="5">
        <v>5700</v>
      </c>
      <c r="E320" s="5">
        <v>903</v>
      </c>
      <c r="F320" s="4">
        <f t="shared" si="24"/>
        <v>0.15842105263157893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hidden="1" x14ac:dyDescent="0.2">
      <c r="A321">
        <v>319</v>
      </c>
      <c r="B321" t="s">
        <v>690</v>
      </c>
      <c r="C321" s="3" t="s">
        <v>691</v>
      </c>
      <c r="D321" s="5">
        <v>8400</v>
      </c>
      <c r="E321" s="5">
        <v>3251</v>
      </c>
      <c r="F321" s="4">
        <f t="shared" si="24"/>
        <v>0.38702380952380955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 s="5">
        <v>84400</v>
      </c>
      <c r="E322" s="5">
        <v>8092</v>
      </c>
      <c r="F322" s="4">
        <f t="shared" si="24"/>
        <v>9.5876777251184833E-2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 s="5">
        <v>170400</v>
      </c>
      <c r="E323" s="5">
        <v>160422</v>
      </c>
      <c r="F323" s="4">
        <f t="shared" ref="F323:F386" si="30">$E323/$D323</f>
        <v>0.94144366197183094</v>
      </c>
      <c r="G323" t="s">
        <v>14</v>
      </c>
      <c r="H323">
        <v>2468</v>
      </c>
      <c r="I323" s="5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LEFT(R323,(FIND("/",R323,1)-1))</f>
        <v>film &amp; video</v>
      </c>
      <c r="T323" t="str">
        <f t="shared" ref="T323:T386" si="35">_xlfn.TEXTAFTER(R323,"/")</f>
        <v>shorts</v>
      </c>
    </row>
    <row r="324" spans="1:20" ht="34" hidden="1" x14ac:dyDescent="0.2">
      <c r="A324">
        <v>322</v>
      </c>
      <c r="B324" t="s">
        <v>696</v>
      </c>
      <c r="C324" s="3" t="s">
        <v>697</v>
      </c>
      <c r="D324" s="5">
        <v>117900</v>
      </c>
      <c r="E324" s="5">
        <v>196377</v>
      </c>
      <c r="F324" s="4">
        <f t="shared" si="30"/>
        <v>1.6656234096692113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 s="5">
        <v>8900</v>
      </c>
      <c r="E325" s="5">
        <v>2148</v>
      </c>
      <c r="F325" s="4">
        <f t="shared" si="30"/>
        <v>0.24134831460674158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hidden="1" x14ac:dyDescent="0.2">
      <c r="A326">
        <v>324</v>
      </c>
      <c r="B326" t="s">
        <v>700</v>
      </c>
      <c r="C326" s="3" t="s">
        <v>701</v>
      </c>
      <c r="D326" s="5">
        <v>7100</v>
      </c>
      <c r="E326" s="5">
        <v>11648</v>
      </c>
      <c r="F326" s="4">
        <f t="shared" si="30"/>
        <v>1.6405633802816901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 s="5">
        <v>6500</v>
      </c>
      <c r="E327" s="5">
        <v>5897</v>
      </c>
      <c r="F327" s="4">
        <f t="shared" si="30"/>
        <v>0.90723076923076929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 s="5">
        <v>7200</v>
      </c>
      <c r="E328" s="5">
        <v>3326</v>
      </c>
      <c r="F328" s="4">
        <f t="shared" si="30"/>
        <v>0.46194444444444444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 s="5">
        <v>2600</v>
      </c>
      <c r="E329" s="5">
        <v>1002</v>
      </c>
      <c r="F329" s="4">
        <f t="shared" si="30"/>
        <v>0.38538461538461538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hidden="1" x14ac:dyDescent="0.2">
      <c r="A330">
        <v>328</v>
      </c>
      <c r="B330" t="s">
        <v>708</v>
      </c>
      <c r="C330" s="3" t="s">
        <v>709</v>
      </c>
      <c r="D330" s="5">
        <v>98700</v>
      </c>
      <c r="E330" s="5">
        <v>131826</v>
      </c>
      <c r="F330" s="4">
        <f t="shared" si="30"/>
        <v>1.3356231003039514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hidden="1" x14ac:dyDescent="0.2">
      <c r="A331">
        <v>329</v>
      </c>
      <c r="B331" t="s">
        <v>710</v>
      </c>
      <c r="C331" s="3" t="s">
        <v>711</v>
      </c>
      <c r="D331" s="5">
        <v>93800</v>
      </c>
      <c r="E331" s="5">
        <v>21477</v>
      </c>
      <c r="F331" s="4">
        <f t="shared" si="30"/>
        <v>0.22896588486140726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hidden="1" x14ac:dyDescent="0.2">
      <c r="A332">
        <v>330</v>
      </c>
      <c r="B332" t="s">
        <v>712</v>
      </c>
      <c r="C332" s="3" t="s">
        <v>713</v>
      </c>
      <c r="D332" s="5">
        <v>33700</v>
      </c>
      <c r="E332" s="5">
        <v>62330</v>
      </c>
      <c r="F332" s="4">
        <f t="shared" si="30"/>
        <v>1.8495548961424333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hidden="1" x14ac:dyDescent="0.2">
      <c r="A333">
        <v>331</v>
      </c>
      <c r="B333" t="s">
        <v>714</v>
      </c>
      <c r="C333" s="3" t="s">
        <v>715</v>
      </c>
      <c r="D333" s="5">
        <v>3300</v>
      </c>
      <c r="E333" s="5">
        <v>14643</v>
      </c>
      <c r="F333" s="4">
        <f t="shared" si="30"/>
        <v>4.4372727272727275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hidden="1" x14ac:dyDescent="0.2">
      <c r="A334">
        <v>332</v>
      </c>
      <c r="B334" t="s">
        <v>716</v>
      </c>
      <c r="C334" s="3" t="s">
        <v>717</v>
      </c>
      <c r="D334" s="5">
        <v>20700</v>
      </c>
      <c r="E334" s="5">
        <v>41396</v>
      </c>
      <c r="F334" s="4">
        <f t="shared" si="30"/>
        <v>1.999806763285024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hidden="1" x14ac:dyDescent="0.2">
      <c r="A335">
        <v>333</v>
      </c>
      <c r="B335" t="s">
        <v>718</v>
      </c>
      <c r="C335" s="3" t="s">
        <v>719</v>
      </c>
      <c r="D335" s="5">
        <v>9600</v>
      </c>
      <c r="E335" s="5">
        <v>11900</v>
      </c>
      <c r="F335" s="4">
        <f t="shared" si="30"/>
        <v>1.2395833333333333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hidden="1" x14ac:dyDescent="0.2">
      <c r="A336">
        <v>334</v>
      </c>
      <c r="B336" t="s">
        <v>720</v>
      </c>
      <c r="C336" s="3" t="s">
        <v>721</v>
      </c>
      <c r="D336" s="5">
        <v>66200</v>
      </c>
      <c r="E336" s="5">
        <v>123538</v>
      </c>
      <c r="F336" s="4">
        <f t="shared" si="30"/>
        <v>1.8661329305135952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hidden="1" x14ac:dyDescent="0.2">
      <c r="A337">
        <v>335</v>
      </c>
      <c r="B337" t="s">
        <v>722</v>
      </c>
      <c r="C337" s="3" t="s">
        <v>723</v>
      </c>
      <c r="D337" s="5">
        <v>173800</v>
      </c>
      <c r="E337" s="5">
        <v>198628</v>
      </c>
      <c r="F337" s="4">
        <f t="shared" si="30"/>
        <v>1.1428538550057536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 s="5">
        <v>70700</v>
      </c>
      <c r="E338" s="5">
        <v>68602</v>
      </c>
      <c r="F338" s="4">
        <f t="shared" si="30"/>
        <v>0.97032531824611035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hidden="1" x14ac:dyDescent="0.2">
      <c r="A339">
        <v>337</v>
      </c>
      <c r="B339" t="s">
        <v>726</v>
      </c>
      <c r="C339" s="3" t="s">
        <v>727</v>
      </c>
      <c r="D339" s="5">
        <v>94500</v>
      </c>
      <c r="E339" s="5">
        <v>116064</v>
      </c>
      <c r="F339" s="4">
        <f t="shared" si="30"/>
        <v>1.2281904761904763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hidden="1" x14ac:dyDescent="0.2">
      <c r="A340">
        <v>338</v>
      </c>
      <c r="B340" t="s">
        <v>728</v>
      </c>
      <c r="C340" s="3" t="s">
        <v>729</v>
      </c>
      <c r="D340" s="5">
        <v>69800</v>
      </c>
      <c r="E340" s="5">
        <v>125042</v>
      </c>
      <c r="F340" s="4">
        <f t="shared" si="30"/>
        <v>1.7914326647564469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hidden="1" x14ac:dyDescent="0.2">
      <c r="A341">
        <v>339</v>
      </c>
      <c r="B341" t="s">
        <v>730</v>
      </c>
      <c r="C341" s="3" t="s">
        <v>731</v>
      </c>
      <c r="D341" s="5">
        <v>136300</v>
      </c>
      <c r="E341" s="5">
        <v>108974</v>
      </c>
      <c r="F341" s="4">
        <f t="shared" si="30"/>
        <v>0.79951577402787966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 s="5">
        <v>37100</v>
      </c>
      <c r="E342" s="5">
        <v>34964</v>
      </c>
      <c r="F342" s="4">
        <f t="shared" si="30"/>
        <v>0.94242587601078165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 s="5">
        <v>114300</v>
      </c>
      <c r="E343" s="5">
        <v>96777</v>
      </c>
      <c r="F343" s="4">
        <f t="shared" si="30"/>
        <v>0.84669291338582675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 s="5">
        <v>47900</v>
      </c>
      <c r="E344" s="5">
        <v>31864</v>
      </c>
      <c r="F344" s="4">
        <f t="shared" si="30"/>
        <v>0.66521920668058454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 s="5">
        <v>9000</v>
      </c>
      <c r="E345" s="5">
        <v>4853</v>
      </c>
      <c r="F345" s="4">
        <f t="shared" si="30"/>
        <v>0.53922222222222227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 s="5">
        <v>197600</v>
      </c>
      <c r="E346" s="5">
        <v>82959</v>
      </c>
      <c r="F346" s="4">
        <f t="shared" si="30"/>
        <v>0.41983299595141699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 s="5">
        <v>157600</v>
      </c>
      <c r="E347" s="5">
        <v>23159</v>
      </c>
      <c r="F347" s="4">
        <f t="shared" si="30"/>
        <v>0.14694796954314721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 s="5">
        <v>8000</v>
      </c>
      <c r="E348" s="5">
        <v>2758</v>
      </c>
      <c r="F348" s="4">
        <f t="shared" si="30"/>
        <v>0.34475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hidden="1" x14ac:dyDescent="0.2">
      <c r="A349">
        <v>347</v>
      </c>
      <c r="B349" t="s">
        <v>746</v>
      </c>
      <c r="C349" s="3" t="s">
        <v>747</v>
      </c>
      <c r="D349" s="5">
        <v>900</v>
      </c>
      <c r="E349" s="5">
        <v>12607</v>
      </c>
      <c r="F349" s="4">
        <f t="shared" si="30"/>
        <v>14.007777777777777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 s="5">
        <v>199000</v>
      </c>
      <c r="E350" s="5">
        <v>142823</v>
      </c>
      <c r="F350" s="4">
        <f t="shared" si="30"/>
        <v>0.71770351758793971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 s="5">
        <v>180800</v>
      </c>
      <c r="E351" s="5">
        <v>95958</v>
      </c>
      <c r="F351" s="4">
        <f t="shared" si="30"/>
        <v>0.53074115044247783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 s="5">
        <v>100</v>
      </c>
      <c r="E352" s="5">
        <v>5</v>
      </c>
      <c r="F352" s="4">
        <f t="shared" si="30"/>
        <v>0.05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hidden="1" x14ac:dyDescent="0.2">
      <c r="A353">
        <v>351</v>
      </c>
      <c r="B353" t="s">
        <v>754</v>
      </c>
      <c r="C353" s="3" t="s">
        <v>755</v>
      </c>
      <c r="D353" s="5">
        <v>74100</v>
      </c>
      <c r="E353" s="5">
        <v>94631</v>
      </c>
      <c r="F353" s="4">
        <f t="shared" si="30"/>
        <v>1.2770715249662619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 s="5">
        <v>2800</v>
      </c>
      <c r="E354" s="5">
        <v>977</v>
      </c>
      <c r="F354" s="4">
        <f t="shared" si="30"/>
        <v>0.34892857142857142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hidden="1" x14ac:dyDescent="0.2">
      <c r="A355">
        <v>353</v>
      </c>
      <c r="B355" t="s">
        <v>758</v>
      </c>
      <c r="C355" s="3" t="s">
        <v>759</v>
      </c>
      <c r="D355" s="5">
        <v>33600</v>
      </c>
      <c r="E355" s="5">
        <v>137961</v>
      </c>
      <c r="F355" s="4">
        <f t="shared" si="30"/>
        <v>4.105982142857143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hidden="1" x14ac:dyDescent="0.2">
      <c r="A356">
        <v>354</v>
      </c>
      <c r="B356" t="s">
        <v>760</v>
      </c>
      <c r="C356" s="3" t="s">
        <v>761</v>
      </c>
      <c r="D356" s="5">
        <v>6100</v>
      </c>
      <c r="E356" s="5">
        <v>7548</v>
      </c>
      <c r="F356" s="4">
        <f t="shared" si="30"/>
        <v>1.2373770491803278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hidden="1" x14ac:dyDescent="0.2">
      <c r="A357">
        <v>355</v>
      </c>
      <c r="B357" t="s">
        <v>762</v>
      </c>
      <c r="C357" s="3" t="s">
        <v>763</v>
      </c>
      <c r="D357" s="5">
        <v>3800</v>
      </c>
      <c r="E357" s="5">
        <v>2241</v>
      </c>
      <c r="F357" s="4">
        <f t="shared" si="30"/>
        <v>0.58973684210526311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 s="5">
        <v>9300</v>
      </c>
      <c r="E358" s="5">
        <v>3431</v>
      </c>
      <c r="F358" s="4">
        <f t="shared" si="30"/>
        <v>0.36892473118279567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hidden="1" x14ac:dyDescent="0.2">
      <c r="A359">
        <v>357</v>
      </c>
      <c r="B359" t="s">
        <v>766</v>
      </c>
      <c r="C359" s="3" t="s">
        <v>767</v>
      </c>
      <c r="D359" s="5">
        <v>2300</v>
      </c>
      <c r="E359" s="5">
        <v>4253</v>
      </c>
      <c r="F359" s="4">
        <f t="shared" si="30"/>
        <v>1.8491304347826087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 s="5">
        <v>9700</v>
      </c>
      <c r="E360" s="5">
        <v>1146</v>
      </c>
      <c r="F360" s="4">
        <f t="shared" si="30"/>
        <v>0.11814432989690722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hidden="1" x14ac:dyDescent="0.2">
      <c r="A361">
        <v>359</v>
      </c>
      <c r="B361" t="s">
        <v>770</v>
      </c>
      <c r="C361" s="3" t="s">
        <v>771</v>
      </c>
      <c r="D361" s="5">
        <v>4000</v>
      </c>
      <c r="E361" s="5">
        <v>11948</v>
      </c>
      <c r="F361" s="4">
        <f t="shared" si="30"/>
        <v>2.9870000000000001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hidden="1" x14ac:dyDescent="0.2">
      <c r="A362">
        <v>360</v>
      </c>
      <c r="B362" t="s">
        <v>772</v>
      </c>
      <c r="C362" s="3" t="s">
        <v>773</v>
      </c>
      <c r="D362" s="5">
        <v>59700</v>
      </c>
      <c r="E362" s="5">
        <v>135132</v>
      </c>
      <c r="F362" s="4">
        <f t="shared" si="30"/>
        <v>2.2635175879396985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hidden="1" x14ac:dyDescent="0.2">
      <c r="A363">
        <v>361</v>
      </c>
      <c r="B363" t="s">
        <v>774</v>
      </c>
      <c r="C363" s="3" t="s">
        <v>775</v>
      </c>
      <c r="D363" s="5">
        <v>5500</v>
      </c>
      <c r="E363" s="5">
        <v>9546</v>
      </c>
      <c r="F363" s="4">
        <f t="shared" si="30"/>
        <v>1.7356363636363636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hidden="1" x14ac:dyDescent="0.2">
      <c r="A364">
        <v>362</v>
      </c>
      <c r="B364" t="s">
        <v>776</v>
      </c>
      <c r="C364" s="3" t="s">
        <v>777</v>
      </c>
      <c r="D364" s="5">
        <v>3700</v>
      </c>
      <c r="E364" s="5">
        <v>13755</v>
      </c>
      <c r="F364" s="4">
        <f t="shared" si="30"/>
        <v>3.7175675675675675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hidden="1" x14ac:dyDescent="0.2">
      <c r="A365">
        <v>363</v>
      </c>
      <c r="B365" t="s">
        <v>778</v>
      </c>
      <c r="C365" s="3" t="s">
        <v>779</v>
      </c>
      <c r="D365" s="5">
        <v>5200</v>
      </c>
      <c r="E365" s="5">
        <v>8330</v>
      </c>
      <c r="F365" s="4">
        <f t="shared" si="30"/>
        <v>1.601923076923077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hidden="1" x14ac:dyDescent="0.2">
      <c r="A366">
        <v>364</v>
      </c>
      <c r="B366" t="s">
        <v>780</v>
      </c>
      <c r="C366" s="3" t="s">
        <v>781</v>
      </c>
      <c r="D366" s="5">
        <v>900</v>
      </c>
      <c r="E366" s="5">
        <v>14547</v>
      </c>
      <c r="F366" s="4">
        <f t="shared" si="30"/>
        <v>16.163333333333334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hidden="1" x14ac:dyDescent="0.2">
      <c r="A367">
        <v>365</v>
      </c>
      <c r="B367" t="s">
        <v>782</v>
      </c>
      <c r="C367" s="3" t="s">
        <v>783</v>
      </c>
      <c r="D367" s="5">
        <v>1600</v>
      </c>
      <c r="E367" s="5">
        <v>11735</v>
      </c>
      <c r="F367" s="4">
        <f t="shared" si="30"/>
        <v>7.3343749999999996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hidden="1" x14ac:dyDescent="0.2">
      <c r="A368">
        <v>366</v>
      </c>
      <c r="B368" t="s">
        <v>784</v>
      </c>
      <c r="C368" s="3" t="s">
        <v>785</v>
      </c>
      <c r="D368" s="5">
        <v>1800</v>
      </c>
      <c r="E368" s="5">
        <v>10658</v>
      </c>
      <c r="F368" s="4">
        <f t="shared" si="30"/>
        <v>5.9211111111111112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 s="5">
        <v>9900</v>
      </c>
      <c r="E369" s="5">
        <v>1870</v>
      </c>
      <c r="F369" s="4">
        <f t="shared" si="30"/>
        <v>0.18888888888888888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hidden="1" x14ac:dyDescent="0.2">
      <c r="A370">
        <v>368</v>
      </c>
      <c r="B370" t="s">
        <v>788</v>
      </c>
      <c r="C370" s="3" t="s">
        <v>789</v>
      </c>
      <c r="D370" s="5">
        <v>5200</v>
      </c>
      <c r="E370" s="5">
        <v>14394</v>
      </c>
      <c r="F370" s="4">
        <f t="shared" si="30"/>
        <v>2.7680769230769231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hidden="1" x14ac:dyDescent="0.2">
      <c r="A371">
        <v>369</v>
      </c>
      <c r="B371" t="s">
        <v>790</v>
      </c>
      <c r="C371" s="3" t="s">
        <v>791</v>
      </c>
      <c r="D371" s="5">
        <v>5400</v>
      </c>
      <c r="E371" s="5">
        <v>14743</v>
      </c>
      <c r="F371" s="4">
        <f t="shared" si="30"/>
        <v>2.730185185185185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hidden="1" x14ac:dyDescent="0.2">
      <c r="A372">
        <v>370</v>
      </c>
      <c r="B372" t="s">
        <v>792</v>
      </c>
      <c r="C372" s="3" t="s">
        <v>793</v>
      </c>
      <c r="D372" s="5">
        <v>112300</v>
      </c>
      <c r="E372" s="5">
        <v>178965</v>
      </c>
      <c r="F372" s="4">
        <f t="shared" si="30"/>
        <v>1.593633125556545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 s="5">
        <v>189200</v>
      </c>
      <c r="E373" s="5">
        <v>128410</v>
      </c>
      <c r="F373" s="4">
        <f t="shared" si="30"/>
        <v>0.67869978858350954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hidden="1" x14ac:dyDescent="0.2">
      <c r="A374">
        <v>372</v>
      </c>
      <c r="B374" t="s">
        <v>796</v>
      </c>
      <c r="C374" s="3" t="s">
        <v>797</v>
      </c>
      <c r="D374" s="5">
        <v>900</v>
      </c>
      <c r="E374" s="5">
        <v>14324</v>
      </c>
      <c r="F374" s="4">
        <f t="shared" si="30"/>
        <v>15.915555555555555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hidden="1" x14ac:dyDescent="0.2">
      <c r="A375">
        <v>373</v>
      </c>
      <c r="B375" t="s">
        <v>798</v>
      </c>
      <c r="C375" s="3" t="s">
        <v>799</v>
      </c>
      <c r="D375" s="5">
        <v>22500</v>
      </c>
      <c r="E375" s="5">
        <v>164291</v>
      </c>
      <c r="F375" s="4">
        <f t="shared" si="30"/>
        <v>7.3018222222222224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 s="5">
        <v>167400</v>
      </c>
      <c r="E376" s="5">
        <v>22073</v>
      </c>
      <c r="F376" s="4">
        <f t="shared" si="30"/>
        <v>0.13185782556750297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 s="5">
        <v>2700</v>
      </c>
      <c r="E377" s="5">
        <v>1479</v>
      </c>
      <c r="F377" s="4">
        <f t="shared" si="30"/>
        <v>0.54777777777777781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hidden="1" x14ac:dyDescent="0.2">
      <c r="A378">
        <v>376</v>
      </c>
      <c r="B378" t="s">
        <v>804</v>
      </c>
      <c r="C378" s="3" t="s">
        <v>805</v>
      </c>
      <c r="D378" s="5">
        <v>3400</v>
      </c>
      <c r="E378" s="5">
        <v>12275</v>
      </c>
      <c r="F378" s="4">
        <f t="shared" si="30"/>
        <v>3.6102941176470589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 s="5">
        <v>49700</v>
      </c>
      <c r="E379" s="5">
        <v>5098</v>
      </c>
      <c r="F379" s="4">
        <f t="shared" si="30"/>
        <v>0.10257545271629778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 s="5">
        <v>178200</v>
      </c>
      <c r="E380" s="5">
        <v>24882</v>
      </c>
      <c r="F380" s="4">
        <f t="shared" si="30"/>
        <v>0.13962962962962963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 s="5">
        <v>7200</v>
      </c>
      <c r="E381" s="5">
        <v>2912</v>
      </c>
      <c r="F381" s="4">
        <f t="shared" si="30"/>
        <v>0.40444444444444444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hidden="1" x14ac:dyDescent="0.2">
      <c r="A382">
        <v>380</v>
      </c>
      <c r="B382" t="s">
        <v>812</v>
      </c>
      <c r="C382" s="3" t="s">
        <v>813</v>
      </c>
      <c r="D382" s="5">
        <v>2500</v>
      </c>
      <c r="E382" s="5">
        <v>4008</v>
      </c>
      <c r="F382" s="4">
        <f t="shared" si="30"/>
        <v>1.6032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hidden="1" x14ac:dyDescent="0.2">
      <c r="A383">
        <v>381</v>
      </c>
      <c r="B383" t="s">
        <v>814</v>
      </c>
      <c r="C383" s="3" t="s">
        <v>815</v>
      </c>
      <c r="D383" s="5">
        <v>5300</v>
      </c>
      <c r="E383" s="5">
        <v>9749</v>
      </c>
      <c r="F383" s="4">
        <f t="shared" si="30"/>
        <v>1.8394339622641509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 s="5">
        <v>9100</v>
      </c>
      <c r="E384" s="5">
        <v>5803</v>
      </c>
      <c r="F384" s="4">
        <f t="shared" si="30"/>
        <v>0.63769230769230767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hidden="1" x14ac:dyDescent="0.2">
      <c r="A385">
        <v>383</v>
      </c>
      <c r="B385" t="s">
        <v>818</v>
      </c>
      <c r="C385" s="3" t="s">
        <v>819</v>
      </c>
      <c r="D385" s="5">
        <v>6300</v>
      </c>
      <c r="E385" s="5">
        <v>14199</v>
      </c>
      <c r="F385" s="4">
        <f t="shared" si="30"/>
        <v>2.2538095238095237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hidden="1" x14ac:dyDescent="0.2">
      <c r="A386">
        <v>384</v>
      </c>
      <c r="B386" t="s">
        <v>820</v>
      </c>
      <c r="C386" s="3" t="s">
        <v>821</v>
      </c>
      <c r="D386" s="5">
        <v>114400</v>
      </c>
      <c r="E386" s="5">
        <v>196779</v>
      </c>
      <c r="F386" s="4">
        <f t="shared" si="30"/>
        <v>1.7200961538461539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hidden="1" x14ac:dyDescent="0.2">
      <c r="A387">
        <v>385</v>
      </c>
      <c r="B387" t="s">
        <v>822</v>
      </c>
      <c r="C387" s="3" t="s">
        <v>823</v>
      </c>
      <c r="D387" s="5">
        <v>38900</v>
      </c>
      <c r="E387" s="5">
        <v>56859</v>
      </c>
      <c r="F387" s="4">
        <f t="shared" ref="F387:F450" si="36">$E387/$D387</f>
        <v>1.4616709511568124</v>
      </c>
      <c r="G387" t="s">
        <v>20</v>
      </c>
      <c r="H387">
        <v>1137</v>
      </c>
      <c r="I387" s="5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LEFT(R387,(FIND("/",R387,1)-1))</f>
        <v>publishing</v>
      </c>
      <c r="T387" t="str">
        <f t="shared" ref="T387:T450" si="41">_xlfn.TEXTAFTER(R387,"/")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 s="5">
        <v>135500</v>
      </c>
      <c r="E388" s="5">
        <v>103554</v>
      </c>
      <c r="F388" s="4">
        <f t="shared" si="36"/>
        <v>0.76423616236162362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 s="5">
        <v>109000</v>
      </c>
      <c r="E389" s="5">
        <v>42795</v>
      </c>
      <c r="F389" s="4">
        <f t="shared" si="36"/>
        <v>0.39261467889908258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hidden="1" x14ac:dyDescent="0.2">
      <c r="A390">
        <v>388</v>
      </c>
      <c r="B390" t="s">
        <v>828</v>
      </c>
      <c r="C390" s="3" t="s">
        <v>829</v>
      </c>
      <c r="D390" s="5">
        <v>114800</v>
      </c>
      <c r="E390" s="5">
        <v>12938</v>
      </c>
      <c r="F390" s="4">
        <f t="shared" si="36"/>
        <v>0.11270034843205574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hidden="1" x14ac:dyDescent="0.2">
      <c r="A391">
        <v>389</v>
      </c>
      <c r="B391" t="s">
        <v>830</v>
      </c>
      <c r="C391" s="3" t="s">
        <v>831</v>
      </c>
      <c r="D391" s="5">
        <v>83000</v>
      </c>
      <c r="E391" s="5">
        <v>101352</v>
      </c>
      <c r="F391" s="4">
        <f t="shared" si="36"/>
        <v>1.2211084337349398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hidden="1" x14ac:dyDescent="0.2">
      <c r="A392">
        <v>390</v>
      </c>
      <c r="B392" t="s">
        <v>832</v>
      </c>
      <c r="C392" s="3" t="s">
        <v>833</v>
      </c>
      <c r="D392" s="5">
        <v>2400</v>
      </c>
      <c r="E392" s="5">
        <v>4477</v>
      </c>
      <c r="F392" s="4">
        <f t="shared" si="36"/>
        <v>1.8654166666666667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 s="5">
        <v>60400</v>
      </c>
      <c r="E393" s="5">
        <v>4393</v>
      </c>
      <c r="F393" s="4">
        <f t="shared" si="36"/>
        <v>7.27317880794702E-2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 s="5">
        <v>102900</v>
      </c>
      <c r="E394" s="5">
        <v>67546</v>
      </c>
      <c r="F394" s="4">
        <f t="shared" si="36"/>
        <v>0.65642371234207963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hidden="1" x14ac:dyDescent="0.2">
      <c r="A395">
        <v>393</v>
      </c>
      <c r="B395" t="s">
        <v>838</v>
      </c>
      <c r="C395" s="3" t="s">
        <v>839</v>
      </c>
      <c r="D395" s="5">
        <v>62800</v>
      </c>
      <c r="E395" s="5">
        <v>143788</v>
      </c>
      <c r="F395" s="4">
        <f t="shared" si="36"/>
        <v>2.2896178343949045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hidden="1" x14ac:dyDescent="0.2">
      <c r="A396">
        <v>394</v>
      </c>
      <c r="B396" t="s">
        <v>840</v>
      </c>
      <c r="C396" s="3" t="s">
        <v>841</v>
      </c>
      <c r="D396" s="5">
        <v>800</v>
      </c>
      <c r="E396" s="5">
        <v>3755</v>
      </c>
      <c r="F396" s="4">
        <f t="shared" si="36"/>
        <v>4.6937499999999996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hidden="1" x14ac:dyDescent="0.2">
      <c r="A397">
        <v>395</v>
      </c>
      <c r="B397" t="s">
        <v>295</v>
      </c>
      <c r="C397" s="3" t="s">
        <v>842</v>
      </c>
      <c r="D397" s="5">
        <v>7100</v>
      </c>
      <c r="E397" s="5">
        <v>9238</v>
      </c>
      <c r="F397" s="4">
        <f t="shared" si="36"/>
        <v>1.3011267605633803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hidden="1" x14ac:dyDescent="0.2">
      <c r="A398">
        <v>396</v>
      </c>
      <c r="B398" t="s">
        <v>843</v>
      </c>
      <c r="C398" s="3" t="s">
        <v>844</v>
      </c>
      <c r="D398" s="5">
        <v>46100</v>
      </c>
      <c r="E398" s="5">
        <v>77012</v>
      </c>
      <c r="F398" s="4">
        <f t="shared" si="36"/>
        <v>1.6705422993492407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hidden="1" x14ac:dyDescent="0.2">
      <c r="A399">
        <v>397</v>
      </c>
      <c r="B399" t="s">
        <v>845</v>
      </c>
      <c r="C399" s="3" t="s">
        <v>846</v>
      </c>
      <c r="D399" s="5">
        <v>8100</v>
      </c>
      <c r="E399" s="5">
        <v>14083</v>
      </c>
      <c r="F399" s="4">
        <f t="shared" si="36"/>
        <v>1.738641975308642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hidden="1" x14ac:dyDescent="0.2">
      <c r="A400">
        <v>398</v>
      </c>
      <c r="B400" t="s">
        <v>847</v>
      </c>
      <c r="C400" s="3" t="s">
        <v>848</v>
      </c>
      <c r="D400" s="5">
        <v>1700</v>
      </c>
      <c r="E400" s="5">
        <v>12202</v>
      </c>
      <c r="F400" s="4">
        <f t="shared" si="36"/>
        <v>7.1776470588235295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 s="5">
        <v>97300</v>
      </c>
      <c r="E401" s="5">
        <v>62127</v>
      </c>
      <c r="F401" s="4">
        <f t="shared" si="36"/>
        <v>0.63850976361767731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 s="5">
        <v>100</v>
      </c>
      <c r="E402" s="5">
        <v>2</v>
      </c>
      <c r="F402" s="4">
        <f t="shared" si="36"/>
        <v>0.02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hidden="1" x14ac:dyDescent="0.2">
      <c r="A403">
        <v>401</v>
      </c>
      <c r="B403" t="s">
        <v>853</v>
      </c>
      <c r="C403" s="3" t="s">
        <v>854</v>
      </c>
      <c r="D403" s="5">
        <v>900</v>
      </c>
      <c r="E403" s="5">
        <v>13772</v>
      </c>
      <c r="F403" s="4">
        <f t="shared" si="36"/>
        <v>15.302222222222222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 s="5">
        <v>7300</v>
      </c>
      <c r="E404" s="5">
        <v>2946</v>
      </c>
      <c r="F404" s="4">
        <f t="shared" si="36"/>
        <v>0.40356164383561643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 s="5">
        <v>195800</v>
      </c>
      <c r="E405" s="5">
        <v>168820</v>
      </c>
      <c r="F405" s="4">
        <f t="shared" si="36"/>
        <v>0.86220633299284988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hidden="1" x14ac:dyDescent="0.2">
      <c r="A406">
        <v>404</v>
      </c>
      <c r="B406" t="s">
        <v>859</v>
      </c>
      <c r="C406" s="3" t="s">
        <v>860</v>
      </c>
      <c r="D406" s="5">
        <v>48900</v>
      </c>
      <c r="E406" s="5">
        <v>154321</v>
      </c>
      <c r="F406" s="4">
        <f t="shared" si="36"/>
        <v>3.1558486707566464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 s="5">
        <v>29600</v>
      </c>
      <c r="E407" s="5">
        <v>26527</v>
      </c>
      <c r="F407" s="4">
        <f t="shared" si="36"/>
        <v>0.89618243243243245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hidden="1" x14ac:dyDescent="0.2">
      <c r="A408">
        <v>406</v>
      </c>
      <c r="B408" t="s">
        <v>863</v>
      </c>
      <c r="C408" s="3" t="s">
        <v>864</v>
      </c>
      <c r="D408" s="5">
        <v>39300</v>
      </c>
      <c r="E408" s="5">
        <v>71583</v>
      </c>
      <c r="F408" s="4">
        <f t="shared" si="36"/>
        <v>1.8214503816793892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hidden="1" x14ac:dyDescent="0.2">
      <c r="A409">
        <v>407</v>
      </c>
      <c r="B409" t="s">
        <v>865</v>
      </c>
      <c r="C409" s="3" t="s">
        <v>866</v>
      </c>
      <c r="D409" s="5">
        <v>3400</v>
      </c>
      <c r="E409" s="5">
        <v>12100</v>
      </c>
      <c r="F409" s="4">
        <f t="shared" si="36"/>
        <v>3.5588235294117645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hidden="1" x14ac:dyDescent="0.2">
      <c r="A410">
        <v>408</v>
      </c>
      <c r="B410" t="s">
        <v>867</v>
      </c>
      <c r="C410" s="3" t="s">
        <v>868</v>
      </c>
      <c r="D410" s="5">
        <v>9200</v>
      </c>
      <c r="E410" s="5">
        <v>12129</v>
      </c>
      <c r="F410" s="4">
        <f t="shared" si="36"/>
        <v>1.3183695652173912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 s="5">
        <v>135600</v>
      </c>
      <c r="E411" s="5">
        <v>62804</v>
      </c>
      <c r="F411" s="4">
        <f t="shared" si="36"/>
        <v>0.46315634218289087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hidden="1" x14ac:dyDescent="0.2">
      <c r="A412">
        <v>410</v>
      </c>
      <c r="B412" t="s">
        <v>870</v>
      </c>
      <c r="C412" s="3" t="s">
        <v>871</v>
      </c>
      <c r="D412" s="5">
        <v>153700</v>
      </c>
      <c r="E412" s="5">
        <v>55536</v>
      </c>
      <c r="F412" s="4">
        <f t="shared" si="36"/>
        <v>0.36132726089785294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hidden="1" x14ac:dyDescent="0.2">
      <c r="A413">
        <v>411</v>
      </c>
      <c r="B413" t="s">
        <v>872</v>
      </c>
      <c r="C413" s="3" t="s">
        <v>873</v>
      </c>
      <c r="D413" s="5">
        <v>7800</v>
      </c>
      <c r="E413" s="5">
        <v>8161</v>
      </c>
      <c r="F413" s="4">
        <f t="shared" si="36"/>
        <v>1.0462820512820512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hidden="1" x14ac:dyDescent="0.2">
      <c r="A414">
        <v>412</v>
      </c>
      <c r="B414" t="s">
        <v>874</v>
      </c>
      <c r="C414" s="3" t="s">
        <v>875</v>
      </c>
      <c r="D414" s="5">
        <v>2100</v>
      </c>
      <c r="E414" s="5">
        <v>14046</v>
      </c>
      <c r="F414" s="4">
        <f t="shared" si="36"/>
        <v>6.6885714285714286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hidden="1" x14ac:dyDescent="0.2">
      <c r="A415">
        <v>413</v>
      </c>
      <c r="B415" t="s">
        <v>876</v>
      </c>
      <c r="C415" s="3" t="s">
        <v>877</v>
      </c>
      <c r="D415" s="5">
        <v>189500</v>
      </c>
      <c r="E415" s="5">
        <v>117628</v>
      </c>
      <c r="F415" s="4">
        <f t="shared" si="36"/>
        <v>0.62072823218997364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 s="5">
        <v>188200</v>
      </c>
      <c r="E416" s="5">
        <v>159405</v>
      </c>
      <c r="F416" s="4">
        <f t="shared" si="36"/>
        <v>0.84699787460148779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 s="5">
        <v>113500</v>
      </c>
      <c r="E417" s="5">
        <v>12552</v>
      </c>
      <c r="F417" s="4">
        <f t="shared" si="36"/>
        <v>0.11059030837004405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 s="5">
        <v>134600</v>
      </c>
      <c r="E418" s="5">
        <v>59007</v>
      </c>
      <c r="F418" s="4">
        <f t="shared" si="36"/>
        <v>0.43838781575037145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 s="5">
        <v>1700</v>
      </c>
      <c r="E419" s="5">
        <v>943</v>
      </c>
      <c r="F419" s="4">
        <f t="shared" si="36"/>
        <v>0.55470588235294116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 s="5">
        <v>163700</v>
      </c>
      <c r="E420" s="5">
        <v>93963</v>
      </c>
      <c r="F420" s="4">
        <f t="shared" si="36"/>
        <v>0.57399511301160655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hidden="1" x14ac:dyDescent="0.2">
      <c r="A421">
        <v>419</v>
      </c>
      <c r="B421" t="s">
        <v>887</v>
      </c>
      <c r="C421" s="3" t="s">
        <v>888</v>
      </c>
      <c r="D421" s="5">
        <v>113800</v>
      </c>
      <c r="E421" s="5">
        <v>140469</v>
      </c>
      <c r="F421" s="4">
        <f t="shared" si="36"/>
        <v>1.2343497363796134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hidden="1" x14ac:dyDescent="0.2">
      <c r="A422">
        <v>420</v>
      </c>
      <c r="B422" t="s">
        <v>889</v>
      </c>
      <c r="C422" s="3" t="s">
        <v>890</v>
      </c>
      <c r="D422" s="5">
        <v>5000</v>
      </c>
      <c r="E422" s="5">
        <v>6423</v>
      </c>
      <c r="F422" s="4">
        <f t="shared" si="36"/>
        <v>1.2846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 s="5">
        <v>9400</v>
      </c>
      <c r="E423" s="5">
        <v>6015</v>
      </c>
      <c r="F423" s="4">
        <f t="shared" si="36"/>
        <v>0.63989361702127656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hidden="1" x14ac:dyDescent="0.2">
      <c r="A424">
        <v>422</v>
      </c>
      <c r="B424" t="s">
        <v>893</v>
      </c>
      <c r="C424" s="3" t="s">
        <v>894</v>
      </c>
      <c r="D424" s="5">
        <v>8700</v>
      </c>
      <c r="E424" s="5">
        <v>11075</v>
      </c>
      <c r="F424" s="4">
        <f t="shared" si="36"/>
        <v>1.2729885057471264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 s="5">
        <v>147800</v>
      </c>
      <c r="E425" s="5">
        <v>15723</v>
      </c>
      <c r="F425" s="4">
        <f t="shared" si="36"/>
        <v>0.10638024357239513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 s="5">
        <v>5100</v>
      </c>
      <c r="E426" s="5">
        <v>2064</v>
      </c>
      <c r="F426" s="4">
        <f t="shared" si="36"/>
        <v>0.40470588235294119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hidden="1" x14ac:dyDescent="0.2">
      <c r="A427">
        <v>425</v>
      </c>
      <c r="B427" t="s">
        <v>899</v>
      </c>
      <c r="C427" s="3" t="s">
        <v>900</v>
      </c>
      <c r="D427" s="5">
        <v>2700</v>
      </c>
      <c r="E427" s="5">
        <v>7767</v>
      </c>
      <c r="F427" s="4">
        <f t="shared" si="36"/>
        <v>2.8766666666666665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hidden="1" x14ac:dyDescent="0.2">
      <c r="A428">
        <v>426</v>
      </c>
      <c r="B428" t="s">
        <v>901</v>
      </c>
      <c r="C428" s="3" t="s">
        <v>902</v>
      </c>
      <c r="D428" s="5">
        <v>1800</v>
      </c>
      <c r="E428" s="5">
        <v>10313</v>
      </c>
      <c r="F428" s="4">
        <f t="shared" si="36"/>
        <v>5.7294444444444448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hidden="1" x14ac:dyDescent="0.2">
      <c r="A429">
        <v>427</v>
      </c>
      <c r="B429" t="s">
        <v>903</v>
      </c>
      <c r="C429" s="3" t="s">
        <v>904</v>
      </c>
      <c r="D429" s="5">
        <v>174500</v>
      </c>
      <c r="E429" s="5">
        <v>197018</v>
      </c>
      <c r="F429" s="4">
        <f t="shared" si="36"/>
        <v>1.1290429799426933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 s="5">
        <v>101400</v>
      </c>
      <c r="E430" s="5">
        <v>47037</v>
      </c>
      <c r="F430" s="4">
        <f t="shared" si="36"/>
        <v>0.46387573964497042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hidden="1" x14ac:dyDescent="0.2">
      <c r="A431">
        <v>429</v>
      </c>
      <c r="B431" t="s">
        <v>907</v>
      </c>
      <c r="C431" s="3" t="s">
        <v>908</v>
      </c>
      <c r="D431" s="5">
        <v>191000</v>
      </c>
      <c r="E431" s="5">
        <v>173191</v>
      </c>
      <c r="F431" s="4">
        <f t="shared" si="36"/>
        <v>0.90675916230366493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 s="5">
        <v>8100</v>
      </c>
      <c r="E432" s="5">
        <v>5487</v>
      </c>
      <c r="F432" s="4">
        <f t="shared" si="36"/>
        <v>0.67740740740740746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hidden="1" x14ac:dyDescent="0.2">
      <c r="A433">
        <v>431</v>
      </c>
      <c r="B433" t="s">
        <v>911</v>
      </c>
      <c r="C433" s="3" t="s">
        <v>912</v>
      </c>
      <c r="D433" s="5">
        <v>5100</v>
      </c>
      <c r="E433" s="5">
        <v>9817</v>
      </c>
      <c r="F433" s="4">
        <f t="shared" si="36"/>
        <v>1.9249019607843136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 s="5">
        <v>7700</v>
      </c>
      <c r="E434" s="5">
        <v>6369</v>
      </c>
      <c r="F434" s="4">
        <f t="shared" si="36"/>
        <v>0.82714285714285718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 s="5">
        <v>121400</v>
      </c>
      <c r="E435" s="5">
        <v>65755</v>
      </c>
      <c r="F435" s="4">
        <f t="shared" si="36"/>
        <v>0.54163920922570019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hidden="1" x14ac:dyDescent="0.2">
      <c r="A436">
        <v>434</v>
      </c>
      <c r="B436" t="s">
        <v>917</v>
      </c>
      <c r="C436" s="3" t="s">
        <v>918</v>
      </c>
      <c r="D436" s="5">
        <v>5400</v>
      </c>
      <c r="E436" s="5">
        <v>903</v>
      </c>
      <c r="F436" s="4">
        <f t="shared" si="36"/>
        <v>0.16722222222222222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hidden="1" x14ac:dyDescent="0.2">
      <c r="A437">
        <v>435</v>
      </c>
      <c r="B437" t="s">
        <v>919</v>
      </c>
      <c r="C437" s="3" t="s">
        <v>920</v>
      </c>
      <c r="D437" s="5">
        <v>152400</v>
      </c>
      <c r="E437" s="5">
        <v>178120</v>
      </c>
      <c r="F437" s="4">
        <f t="shared" si="36"/>
        <v>1.168766404199475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hidden="1" x14ac:dyDescent="0.2">
      <c r="A438">
        <v>436</v>
      </c>
      <c r="B438" t="s">
        <v>921</v>
      </c>
      <c r="C438" s="3" t="s">
        <v>922</v>
      </c>
      <c r="D438" s="5">
        <v>1300</v>
      </c>
      <c r="E438" s="5">
        <v>13678</v>
      </c>
      <c r="F438" s="4">
        <f t="shared" si="36"/>
        <v>10.521538461538462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hidden="1" x14ac:dyDescent="0.2">
      <c r="A439">
        <v>437</v>
      </c>
      <c r="B439" t="s">
        <v>923</v>
      </c>
      <c r="C439" s="3" t="s">
        <v>924</v>
      </c>
      <c r="D439" s="5">
        <v>8100</v>
      </c>
      <c r="E439" s="5">
        <v>9969</v>
      </c>
      <c r="F439" s="4">
        <f t="shared" si="36"/>
        <v>1.2307407407407407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hidden="1" x14ac:dyDescent="0.2">
      <c r="A440">
        <v>438</v>
      </c>
      <c r="B440" t="s">
        <v>925</v>
      </c>
      <c r="C440" s="3" t="s">
        <v>926</v>
      </c>
      <c r="D440" s="5">
        <v>8300</v>
      </c>
      <c r="E440" s="5">
        <v>14827</v>
      </c>
      <c r="F440" s="4">
        <f t="shared" si="36"/>
        <v>1.7863855421686747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hidden="1" x14ac:dyDescent="0.2">
      <c r="A441">
        <v>439</v>
      </c>
      <c r="B441" t="s">
        <v>927</v>
      </c>
      <c r="C441" s="3" t="s">
        <v>928</v>
      </c>
      <c r="D441" s="5">
        <v>28400</v>
      </c>
      <c r="E441" s="5">
        <v>100900</v>
      </c>
      <c r="F441" s="4">
        <f t="shared" si="36"/>
        <v>3.5528169014084505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hidden="1" x14ac:dyDescent="0.2">
      <c r="A442">
        <v>440</v>
      </c>
      <c r="B442" t="s">
        <v>929</v>
      </c>
      <c r="C442" s="3" t="s">
        <v>930</v>
      </c>
      <c r="D442" s="5">
        <v>102500</v>
      </c>
      <c r="E442" s="5">
        <v>165954</v>
      </c>
      <c r="F442" s="4">
        <f t="shared" si="36"/>
        <v>1.6190634146341463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 s="5">
        <v>7000</v>
      </c>
      <c r="E443" s="5">
        <v>1744</v>
      </c>
      <c r="F443" s="4">
        <f t="shared" si="36"/>
        <v>0.24914285714285714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hidden="1" x14ac:dyDescent="0.2">
      <c r="A444">
        <v>442</v>
      </c>
      <c r="B444" t="s">
        <v>933</v>
      </c>
      <c r="C444" s="3" t="s">
        <v>934</v>
      </c>
      <c r="D444" s="5">
        <v>5400</v>
      </c>
      <c r="E444" s="5">
        <v>10731</v>
      </c>
      <c r="F444" s="4">
        <f t="shared" si="36"/>
        <v>1.9872222222222222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hidden="1" x14ac:dyDescent="0.2">
      <c r="A445">
        <v>443</v>
      </c>
      <c r="B445" t="s">
        <v>935</v>
      </c>
      <c r="C445" s="3" t="s">
        <v>936</v>
      </c>
      <c r="D445" s="5">
        <v>9300</v>
      </c>
      <c r="E445" s="5">
        <v>3232</v>
      </c>
      <c r="F445" s="4">
        <f t="shared" si="36"/>
        <v>0.34752688172043011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hidden="1" x14ac:dyDescent="0.2">
      <c r="A446">
        <v>444</v>
      </c>
      <c r="B446" t="s">
        <v>748</v>
      </c>
      <c r="C446" s="3" t="s">
        <v>937</v>
      </c>
      <c r="D446" s="5">
        <v>6200</v>
      </c>
      <c r="E446" s="5">
        <v>10938</v>
      </c>
      <c r="F446" s="4">
        <f t="shared" si="36"/>
        <v>1.7641935483870967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hidden="1" x14ac:dyDescent="0.2">
      <c r="A447">
        <v>445</v>
      </c>
      <c r="B447" t="s">
        <v>938</v>
      </c>
      <c r="C447" s="3" t="s">
        <v>939</v>
      </c>
      <c r="D447" s="5">
        <v>2100</v>
      </c>
      <c r="E447" s="5">
        <v>10739</v>
      </c>
      <c r="F447" s="4">
        <f t="shared" si="36"/>
        <v>5.1138095238095236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 s="5">
        <v>6800</v>
      </c>
      <c r="E448" s="5">
        <v>5579</v>
      </c>
      <c r="F448" s="4">
        <f t="shared" si="36"/>
        <v>0.82044117647058823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hidden="1" x14ac:dyDescent="0.2">
      <c r="A449">
        <v>447</v>
      </c>
      <c r="B449" t="s">
        <v>942</v>
      </c>
      <c r="C449" s="3" t="s">
        <v>943</v>
      </c>
      <c r="D449" s="5">
        <v>155200</v>
      </c>
      <c r="E449" s="5">
        <v>37754</v>
      </c>
      <c r="F449" s="4">
        <f t="shared" si="36"/>
        <v>0.24326030927835052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 s="5">
        <v>89900</v>
      </c>
      <c r="E450" s="5">
        <v>45384</v>
      </c>
      <c r="F450" s="4">
        <f t="shared" si="36"/>
        <v>0.50482758620689661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hidden="1" x14ac:dyDescent="0.2">
      <c r="A451">
        <v>449</v>
      </c>
      <c r="B451" t="s">
        <v>946</v>
      </c>
      <c r="C451" s="3" t="s">
        <v>947</v>
      </c>
      <c r="D451" s="5">
        <v>900</v>
      </c>
      <c r="E451" s="5">
        <v>8703</v>
      </c>
      <c r="F451" s="4">
        <f t="shared" ref="F451:F514" si="42">$E451/$D451</f>
        <v>9.67</v>
      </c>
      <c r="G451" t="s">
        <v>20</v>
      </c>
      <c r="H451">
        <v>86</v>
      </c>
      <c r="I451" s="5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LEFT(R451,(FIND("/",R451,1)-1))</f>
        <v>games</v>
      </c>
      <c r="T451" t="str">
        <f t="shared" ref="T451:T514" si="47">_xlfn.TEXTAFTER(R451,"/")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 s="5">
        <v>100</v>
      </c>
      <c r="E452" s="5">
        <v>4</v>
      </c>
      <c r="F452" s="4">
        <f t="shared" si="42"/>
        <v>0.04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hidden="1" x14ac:dyDescent="0.2">
      <c r="A453">
        <v>451</v>
      </c>
      <c r="B453" t="s">
        <v>950</v>
      </c>
      <c r="C453" s="3" t="s">
        <v>951</v>
      </c>
      <c r="D453" s="5">
        <v>148400</v>
      </c>
      <c r="E453" s="5">
        <v>182302</v>
      </c>
      <c r="F453" s="4">
        <f t="shared" si="42"/>
        <v>1.2284501347708894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 s="5">
        <v>4800</v>
      </c>
      <c r="E454" s="5">
        <v>3045</v>
      </c>
      <c r="F454" s="4">
        <f t="shared" si="42"/>
        <v>0.63437500000000002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 s="5">
        <v>182400</v>
      </c>
      <c r="E455" s="5">
        <v>102749</v>
      </c>
      <c r="F455" s="4">
        <f t="shared" si="42"/>
        <v>0.56331688596491225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 s="5">
        <v>4000</v>
      </c>
      <c r="E456" s="5">
        <v>1763</v>
      </c>
      <c r="F456" s="4">
        <f t="shared" si="42"/>
        <v>0.44074999999999998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hidden="1" x14ac:dyDescent="0.2">
      <c r="A457">
        <v>455</v>
      </c>
      <c r="B457" t="s">
        <v>958</v>
      </c>
      <c r="C457" s="3" t="s">
        <v>959</v>
      </c>
      <c r="D457" s="5">
        <v>116500</v>
      </c>
      <c r="E457" s="5">
        <v>137904</v>
      </c>
      <c r="F457" s="4">
        <f t="shared" si="42"/>
        <v>1.1837253218884121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hidden="1" x14ac:dyDescent="0.2">
      <c r="A458">
        <v>456</v>
      </c>
      <c r="B458" t="s">
        <v>960</v>
      </c>
      <c r="C458" s="3" t="s">
        <v>961</v>
      </c>
      <c r="D458" s="5">
        <v>146400</v>
      </c>
      <c r="E458" s="5">
        <v>152438</v>
      </c>
      <c r="F458" s="4">
        <f t="shared" si="42"/>
        <v>1.041243169398907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 s="5">
        <v>5000</v>
      </c>
      <c r="E459" s="5">
        <v>1332</v>
      </c>
      <c r="F459" s="4">
        <f t="shared" si="42"/>
        <v>0.26640000000000003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hidden="1" x14ac:dyDescent="0.2">
      <c r="A460">
        <v>458</v>
      </c>
      <c r="B460" t="s">
        <v>964</v>
      </c>
      <c r="C460" s="3" t="s">
        <v>965</v>
      </c>
      <c r="D460" s="5">
        <v>33800</v>
      </c>
      <c r="E460" s="5">
        <v>118706</v>
      </c>
      <c r="F460" s="4">
        <f t="shared" si="42"/>
        <v>3.5120118343195266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 s="5">
        <v>6300</v>
      </c>
      <c r="E461" s="5">
        <v>5674</v>
      </c>
      <c r="F461" s="4">
        <f t="shared" si="42"/>
        <v>0.90063492063492068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hidden="1" x14ac:dyDescent="0.2">
      <c r="A462">
        <v>460</v>
      </c>
      <c r="B462" t="s">
        <v>968</v>
      </c>
      <c r="C462" s="3" t="s">
        <v>969</v>
      </c>
      <c r="D462" s="5">
        <v>2400</v>
      </c>
      <c r="E462" s="5">
        <v>4119</v>
      </c>
      <c r="F462" s="4">
        <f t="shared" si="42"/>
        <v>1.7162500000000001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hidden="1" x14ac:dyDescent="0.2">
      <c r="A463">
        <v>461</v>
      </c>
      <c r="B463" t="s">
        <v>970</v>
      </c>
      <c r="C463" s="3" t="s">
        <v>971</v>
      </c>
      <c r="D463" s="5">
        <v>98800</v>
      </c>
      <c r="E463" s="5">
        <v>139354</v>
      </c>
      <c r="F463" s="4">
        <f t="shared" si="42"/>
        <v>1.4104655870445344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 s="5">
        <v>188800</v>
      </c>
      <c r="E464" s="5">
        <v>57734</v>
      </c>
      <c r="F464" s="4">
        <f t="shared" si="42"/>
        <v>0.30579449152542371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hidden="1" x14ac:dyDescent="0.2">
      <c r="A465">
        <v>463</v>
      </c>
      <c r="B465" t="s">
        <v>974</v>
      </c>
      <c r="C465" s="3" t="s">
        <v>975</v>
      </c>
      <c r="D465" s="5">
        <v>134300</v>
      </c>
      <c r="E465" s="5">
        <v>145265</v>
      </c>
      <c r="F465" s="4">
        <f t="shared" si="42"/>
        <v>1.0816455696202532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hidden="1" x14ac:dyDescent="0.2">
      <c r="A466">
        <v>464</v>
      </c>
      <c r="B466" t="s">
        <v>976</v>
      </c>
      <c r="C466" s="3" t="s">
        <v>977</v>
      </c>
      <c r="D466" s="5">
        <v>71200</v>
      </c>
      <c r="E466" s="5">
        <v>95020</v>
      </c>
      <c r="F466" s="4">
        <f t="shared" si="42"/>
        <v>1.3345505617977529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hidden="1" x14ac:dyDescent="0.2">
      <c r="A467">
        <v>465</v>
      </c>
      <c r="B467" t="s">
        <v>978</v>
      </c>
      <c r="C467" s="3" t="s">
        <v>979</v>
      </c>
      <c r="D467" s="5">
        <v>4700</v>
      </c>
      <c r="E467" s="5">
        <v>8829</v>
      </c>
      <c r="F467" s="4">
        <f t="shared" si="42"/>
        <v>1.8785106382978722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hidden="1" x14ac:dyDescent="0.2">
      <c r="A468">
        <v>466</v>
      </c>
      <c r="B468" t="s">
        <v>980</v>
      </c>
      <c r="C468" s="3" t="s">
        <v>981</v>
      </c>
      <c r="D468" s="5">
        <v>1200</v>
      </c>
      <c r="E468" s="5">
        <v>3984</v>
      </c>
      <c r="F468" s="4">
        <f t="shared" si="42"/>
        <v>3.32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hidden="1" x14ac:dyDescent="0.2">
      <c r="A469">
        <v>467</v>
      </c>
      <c r="B469" t="s">
        <v>982</v>
      </c>
      <c r="C469" s="3" t="s">
        <v>983</v>
      </c>
      <c r="D469" s="5">
        <v>1400</v>
      </c>
      <c r="E469" s="5">
        <v>8053</v>
      </c>
      <c r="F469" s="4">
        <f t="shared" si="42"/>
        <v>5.7521428571428572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 s="5">
        <v>4000</v>
      </c>
      <c r="E470" s="5">
        <v>1620</v>
      </c>
      <c r="F470" s="4">
        <f t="shared" si="42"/>
        <v>0.40500000000000003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hidden="1" x14ac:dyDescent="0.2">
      <c r="A471">
        <v>469</v>
      </c>
      <c r="B471" t="s">
        <v>986</v>
      </c>
      <c r="C471" s="3" t="s">
        <v>987</v>
      </c>
      <c r="D471" s="5">
        <v>5600</v>
      </c>
      <c r="E471" s="5">
        <v>10328</v>
      </c>
      <c r="F471" s="4">
        <f t="shared" si="42"/>
        <v>1.8442857142857143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hidden="1" x14ac:dyDescent="0.2">
      <c r="A472">
        <v>470</v>
      </c>
      <c r="B472" t="s">
        <v>988</v>
      </c>
      <c r="C472" s="3" t="s">
        <v>989</v>
      </c>
      <c r="D472" s="5">
        <v>3600</v>
      </c>
      <c r="E472" s="5">
        <v>10289</v>
      </c>
      <c r="F472" s="4">
        <f t="shared" si="42"/>
        <v>2.8580555555555556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hidden="1" x14ac:dyDescent="0.2">
      <c r="A473">
        <v>471</v>
      </c>
      <c r="B473" t="s">
        <v>446</v>
      </c>
      <c r="C473" s="3" t="s">
        <v>990</v>
      </c>
      <c r="D473" s="5">
        <v>3100</v>
      </c>
      <c r="E473" s="5">
        <v>9889</v>
      </c>
      <c r="F473" s="4">
        <f t="shared" si="42"/>
        <v>3.19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 s="5">
        <v>153800</v>
      </c>
      <c r="E474" s="5">
        <v>60342</v>
      </c>
      <c r="F474" s="4">
        <f t="shared" si="42"/>
        <v>0.39234070221066319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hidden="1" x14ac:dyDescent="0.2">
      <c r="A475">
        <v>473</v>
      </c>
      <c r="B475" t="s">
        <v>993</v>
      </c>
      <c r="C475" s="3" t="s">
        <v>994</v>
      </c>
      <c r="D475" s="5">
        <v>5000</v>
      </c>
      <c r="E475" s="5">
        <v>8907</v>
      </c>
      <c r="F475" s="4">
        <f t="shared" si="42"/>
        <v>1.7814000000000001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hidden="1" x14ac:dyDescent="0.2">
      <c r="A476">
        <v>474</v>
      </c>
      <c r="B476" t="s">
        <v>995</v>
      </c>
      <c r="C476" s="3" t="s">
        <v>996</v>
      </c>
      <c r="D476" s="5">
        <v>4000</v>
      </c>
      <c r="E476" s="5">
        <v>14606</v>
      </c>
      <c r="F476" s="4">
        <f t="shared" si="42"/>
        <v>3.6515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hidden="1" x14ac:dyDescent="0.2">
      <c r="A477">
        <v>475</v>
      </c>
      <c r="B477" t="s">
        <v>997</v>
      </c>
      <c r="C477" s="3" t="s">
        <v>998</v>
      </c>
      <c r="D477" s="5">
        <v>7400</v>
      </c>
      <c r="E477" s="5">
        <v>8432</v>
      </c>
      <c r="F477" s="4">
        <f t="shared" si="42"/>
        <v>1.1394594594594594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 s="5">
        <v>191500</v>
      </c>
      <c r="E478" s="5">
        <v>57122</v>
      </c>
      <c r="F478" s="4">
        <f t="shared" si="42"/>
        <v>0.29828720626631855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 s="5">
        <v>8500</v>
      </c>
      <c r="E479" s="5">
        <v>4613</v>
      </c>
      <c r="F479" s="4">
        <f t="shared" si="42"/>
        <v>0.54270588235294115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hidden="1" x14ac:dyDescent="0.2">
      <c r="A480">
        <v>478</v>
      </c>
      <c r="B480" t="s">
        <v>1003</v>
      </c>
      <c r="C480" s="3" t="s">
        <v>1004</v>
      </c>
      <c r="D480" s="5">
        <v>68800</v>
      </c>
      <c r="E480" s="5">
        <v>162603</v>
      </c>
      <c r="F480" s="4">
        <f t="shared" si="42"/>
        <v>2.3634156976744185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hidden="1" x14ac:dyDescent="0.2">
      <c r="A481">
        <v>479</v>
      </c>
      <c r="B481" t="s">
        <v>1005</v>
      </c>
      <c r="C481" s="3" t="s">
        <v>1006</v>
      </c>
      <c r="D481" s="5">
        <v>2400</v>
      </c>
      <c r="E481" s="5">
        <v>12310</v>
      </c>
      <c r="F481" s="4">
        <f t="shared" si="42"/>
        <v>5.1291666666666664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hidden="1" x14ac:dyDescent="0.2">
      <c r="A482">
        <v>480</v>
      </c>
      <c r="B482" t="s">
        <v>1007</v>
      </c>
      <c r="C482" s="3" t="s">
        <v>1008</v>
      </c>
      <c r="D482" s="5">
        <v>8600</v>
      </c>
      <c r="E482" s="5">
        <v>8656</v>
      </c>
      <c r="F482" s="4">
        <f t="shared" si="42"/>
        <v>1.0065116279069768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 s="5">
        <v>196600</v>
      </c>
      <c r="E483" s="5">
        <v>159931</v>
      </c>
      <c r="F483" s="4">
        <f t="shared" si="42"/>
        <v>0.81348423194303154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 s="5">
        <v>4200</v>
      </c>
      <c r="E484" s="5">
        <v>689</v>
      </c>
      <c r="F484" s="4">
        <f t="shared" si="42"/>
        <v>0.16404761904761905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 s="5">
        <v>91400</v>
      </c>
      <c r="E485" s="5">
        <v>48236</v>
      </c>
      <c r="F485" s="4">
        <f t="shared" si="42"/>
        <v>0.52774617067833696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hidden="1" x14ac:dyDescent="0.2">
      <c r="A486">
        <v>484</v>
      </c>
      <c r="B486" t="s">
        <v>1015</v>
      </c>
      <c r="C486" s="3" t="s">
        <v>1016</v>
      </c>
      <c r="D486" s="5">
        <v>29600</v>
      </c>
      <c r="E486" s="5">
        <v>77021</v>
      </c>
      <c r="F486" s="4">
        <f t="shared" si="42"/>
        <v>2.6020608108108108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 s="5">
        <v>90600</v>
      </c>
      <c r="E487" s="5">
        <v>27844</v>
      </c>
      <c r="F487" s="4">
        <f t="shared" si="42"/>
        <v>0.30732891832229581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 s="5">
        <v>5200</v>
      </c>
      <c r="E488" s="5">
        <v>702</v>
      </c>
      <c r="F488" s="4">
        <f t="shared" si="42"/>
        <v>0.13500000000000001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hidden="1" x14ac:dyDescent="0.2">
      <c r="A489">
        <v>487</v>
      </c>
      <c r="B489" t="s">
        <v>1021</v>
      </c>
      <c r="C489" s="3" t="s">
        <v>1022</v>
      </c>
      <c r="D489" s="5">
        <v>110300</v>
      </c>
      <c r="E489" s="5">
        <v>197024</v>
      </c>
      <c r="F489" s="4">
        <f t="shared" si="42"/>
        <v>1.7862556663644606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hidden="1" x14ac:dyDescent="0.2">
      <c r="A490">
        <v>488</v>
      </c>
      <c r="B490" t="s">
        <v>1023</v>
      </c>
      <c r="C490" s="3" t="s">
        <v>1024</v>
      </c>
      <c r="D490" s="5">
        <v>5300</v>
      </c>
      <c r="E490" s="5">
        <v>11663</v>
      </c>
      <c r="F490" s="4">
        <f t="shared" si="42"/>
        <v>2.2005660377358489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hidden="1" x14ac:dyDescent="0.2">
      <c r="A491">
        <v>489</v>
      </c>
      <c r="B491" t="s">
        <v>1025</v>
      </c>
      <c r="C491" s="3" t="s">
        <v>1026</v>
      </c>
      <c r="D491" s="5">
        <v>9200</v>
      </c>
      <c r="E491" s="5">
        <v>9339</v>
      </c>
      <c r="F491" s="4">
        <f t="shared" si="42"/>
        <v>1.015108695652174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hidden="1" x14ac:dyDescent="0.2">
      <c r="A492">
        <v>490</v>
      </c>
      <c r="B492" t="s">
        <v>1027</v>
      </c>
      <c r="C492" s="3" t="s">
        <v>1028</v>
      </c>
      <c r="D492" s="5">
        <v>2400</v>
      </c>
      <c r="E492" s="5">
        <v>4596</v>
      </c>
      <c r="F492" s="4">
        <f t="shared" si="42"/>
        <v>1.915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hidden="1" x14ac:dyDescent="0.2">
      <c r="A493">
        <v>491</v>
      </c>
      <c r="B493" t="s">
        <v>1030</v>
      </c>
      <c r="C493" s="3" t="s">
        <v>1031</v>
      </c>
      <c r="D493" s="5">
        <v>56800</v>
      </c>
      <c r="E493" s="5">
        <v>173437</v>
      </c>
      <c r="F493" s="4">
        <f t="shared" si="42"/>
        <v>3.0534683098591549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hidden="1" x14ac:dyDescent="0.2">
      <c r="A494">
        <v>492</v>
      </c>
      <c r="B494" t="s">
        <v>1032</v>
      </c>
      <c r="C494" s="3" t="s">
        <v>1033</v>
      </c>
      <c r="D494" s="5">
        <v>191000</v>
      </c>
      <c r="E494" s="5">
        <v>45831</v>
      </c>
      <c r="F494" s="4">
        <f t="shared" si="42"/>
        <v>0.23995287958115183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hidden="1" x14ac:dyDescent="0.2">
      <c r="A495">
        <v>493</v>
      </c>
      <c r="B495" t="s">
        <v>1034</v>
      </c>
      <c r="C495" s="3" t="s">
        <v>1035</v>
      </c>
      <c r="D495" s="5">
        <v>900</v>
      </c>
      <c r="E495" s="5">
        <v>6514</v>
      </c>
      <c r="F495" s="4">
        <f t="shared" si="42"/>
        <v>7.2377777777777776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hidden="1" x14ac:dyDescent="0.2">
      <c r="A496">
        <v>494</v>
      </c>
      <c r="B496" t="s">
        <v>1036</v>
      </c>
      <c r="C496" s="3" t="s">
        <v>1037</v>
      </c>
      <c r="D496" s="5">
        <v>2500</v>
      </c>
      <c r="E496" s="5">
        <v>13684</v>
      </c>
      <c r="F496" s="4">
        <f t="shared" si="42"/>
        <v>5.4736000000000002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hidden="1" x14ac:dyDescent="0.2">
      <c r="A497">
        <v>495</v>
      </c>
      <c r="B497" t="s">
        <v>1038</v>
      </c>
      <c r="C497" s="3" t="s">
        <v>1039</v>
      </c>
      <c r="D497" s="5">
        <v>3200</v>
      </c>
      <c r="E497" s="5">
        <v>13264</v>
      </c>
      <c r="F497" s="4">
        <f t="shared" si="42"/>
        <v>4.1449999999999996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 s="5">
        <v>183800</v>
      </c>
      <c r="E498" s="5">
        <v>1667</v>
      </c>
      <c r="F498" s="4">
        <f t="shared" si="42"/>
        <v>9.0696409140369975E-3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 s="5">
        <v>9800</v>
      </c>
      <c r="E499" s="5">
        <v>3349</v>
      </c>
      <c r="F499" s="4">
        <f t="shared" si="42"/>
        <v>0.34173469387755101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 s="5">
        <v>193400</v>
      </c>
      <c r="E500" s="5">
        <v>46317</v>
      </c>
      <c r="F500" s="4">
        <f t="shared" si="42"/>
        <v>0.239488107549121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 s="5">
        <v>163800</v>
      </c>
      <c r="E501" s="5">
        <v>78743</v>
      </c>
      <c r="F501" s="4">
        <f t="shared" si="42"/>
        <v>0.48072649572649573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 s="5">
        <v>100</v>
      </c>
      <c r="E502" s="5">
        <v>0</v>
      </c>
      <c r="F502" s="4">
        <f t="shared" si="42"/>
        <v>0</v>
      </c>
      <c r="G502" t="s">
        <v>14</v>
      </c>
      <c r="H502">
        <v>0</v>
      </c>
      <c r="I502" s="5" t="e">
        <f t="shared" si="4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 s="5">
        <v>153600</v>
      </c>
      <c r="E503" s="5">
        <v>107743</v>
      </c>
      <c r="F503" s="4">
        <f t="shared" si="42"/>
        <v>0.70145182291666663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hidden="1" x14ac:dyDescent="0.2">
      <c r="A504">
        <v>502</v>
      </c>
      <c r="B504" t="s">
        <v>477</v>
      </c>
      <c r="C504" s="3" t="s">
        <v>1052</v>
      </c>
      <c r="D504" s="5">
        <v>1300</v>
      </c>
      <c r="E504" s="5">
        <v>6889</v>
      </c>
      <c r="F504" s="4">
        <f t="shared" si="42"/>
        <v>5.2992307692307694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hidden="1" x14ac:dyDescent="0.2">
      <c r="A505">
        <v>503</v>
      </c>
      <c r="B505" t="s">
        <v>1053</v>
      </c>
      <c r="C505" s="3" t="s">
        <v>1054</v>
      </c>
      <c r="D505" s="5">
        <v>25500</v>
      </c>
      <c r="E505" s="5">
        <v>45983</v>
      </c>
      <c r="F505" s="4">
        <f t="shared" si="42"/>
        <v>1.8032549019607844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 s="5">
        <v>7500</v>
      </c>
      <c r="E506" s="5">
        <v>6924</v>
      </c>
      <c r="F506" s="4">
        <f t="shared" si="42"/>
        <v>0.92320000000000002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 s="5">
        <v>89900</v>
      </c>
      <c r="E507" s="5">
        <v>12497</v>
      </c>
      <c r="F507" s="4">
        <f t="shared" si="42"/>
        <v>0.13901001112347053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hidden="1" x14ac:dyDescent="0.2">
      <c r="A508">
        <v>506</v>
      </c>
      <c r="B508" t="s">
        <v>1059</v>
      </c>
      <c r="C508" s="3" t="s">
        <v>1060</v>
      </c>
      <c r="D508" s="5">
        <v>18000</v>
      </c>
      <c r="E508" s="5">
        <v>166874</v>
      </c>
      <c r="F508" s="4">
        <f t="shared" si="42"/>
        <v>9.2707777777777771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 s="5">
        <v>2100</v>
      </c>
      <c r="E509" s="5">
        <v>837</v>
      </c>
      <c r="F509" s="4">
        <f t="shared" si="42"/>
        <v>0.39857142857142858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hidden="1" x14ac:dyDescent="0.2">
      <c r="A510">
        <v>508</v>
      </c>
      <c r="B510" t="s">
        <v>1063</v>
      </c>
      <c r="C510" s="3" t="s">
        <v>1064</v>
      </c>
      <c r="D510" s="5">
        <v>172700</v>
      </c>
      <c r="E510" s="5">
        <v>193820</v>
      </c>
      <c r="F510" s="4">
        <f t="shared" si="42"/>
        <v>1.1222929936305732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 s="5">
        <v>168500</v>
      </c>
      <c r="E511" s="5">
        <v>119510</v>
      </c>
      <c r="F511" s="4">
        <f t="shared" si="42"/>
        <v>0.70925816023738875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hidden="1" x14ac:dyDescent="0.2">
      <c r="A512">
        <v>510</v>
      </c>
      <c r="B512" t="s">
        <v>1066</v>
      </c>
      <c r="C512" s="3" t="s">
        <v>1067</v>
      </c>
      <c r="D512" s="5">
        <v>7800</v>
      </c>
      <c r="E512" s="5">
        <v>9289</v>
      </c>
      <c r="F512" s="4">
        <f t="shared" si="42"/>
        <v>1.1908974358974358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 s="5">
        <v>147800</v>
      </c>
      <c r="E513" s="5">
        <v>35498</v>
      </c>
      <c r="F513" s="4">
        <f t="shared" si="42"/>
        <v>0.24017591339648173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hidden="1" x14ac:dyDescent="0.2">
      <c r="A514">
        <v>512</v>
      </c>
      <c r="B514" t="s">
        <v>1070</v>
      </c>
      <c r="C514" s="3" t="s">
        <v>1071</v>
      </c>
      <c r="D514" s="5">
        <v>9100</v>
      </c>
      <c r="E514" s="5">
        <v>12678</v>
      </c>
      <c r="F514" s="4">
        <f t="shared" si="42"/>
        <v>1.3931868131868133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hidden="1" x14ac:dyDescent="0.2">
      <c r="A515">
        <v>513</v>
      </c>
      <c r="B515" t="s">
        <v>1072</v>
      </c>
      <c r="C515" s="3" t="s">
        <v>1073</v>
      </c>
      <c r="D515" s="5">
        <v>8300</v>
      </c>
      <c r="E515" s="5">
        <v>3260</v>
      </c>
      <c r="F515" s="4">
        <f t="shared" ref="F515:F578" si="48">$E515/$D515</f>
        <v>0.39277108433734942</v>
      </c>
      <c r="G515" t="s">
        <v>74</v>
      </c>
      <c r="H515">
        <v>35</v>
      </c>
      <c r="I515" s="5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LEFT(R515,(FIND("/",R515,1)-1))</f>
        <v>film &amp; video</v>
      </c>
      <c r="T515" t="str">
        <f t="shared" ref="T515:T578" si="53">_xlfn.TEXTAFTER(R515,"/")</f>
        <v>television</v>
      </c>
    </row>
    <row r="516" spans="1:20" ht="17" hidden="1" x14ac:dyDescent="0.2">
      <c r="A516">
        <v>514</v>
      </c>
      <c r="B516" t="s">
        <v>1074</v>
      </c>
      <c r="C516" s="3" t="s">
        <v>1075</v>
      </c>
      <c r="D516" s="5">
        <v>138700</v>
      </c>
      <c r="E516" s="5">
        <v>31123</v>
      </c>
      <c r="F516" s="4">
        <f t="shared" si="48"/>
        <v>0.22439077144917088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 s="5">
        <v>8600</v>
      </c>
      <c r="E517" s="5">
        <v>4797</v>
      </c>
      <c r="F517" s="4">
        <f t="shared" si="48"/>
        <v>0.55779069767441858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 s="5">
        <v>125400</v>
      </c>
      <c r="E518" s="5">
        <v>53324</v>
      </c>
      <c r="F518" s="4">
        <f t="shared" si="48"/>
        <v>0.42523125996810207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hidden="1" x14ac:dyDescent="0.2">
      <c r="A519">
        <v>517</v>
      </c>
      <c r="B519" t="s">
        <v>1080</v>
      </c>
      <c r="C519" s="3" t="s">
        <v>1081</v>
      </c>
      <c r="D519" s="5">
        <v>5900</v>
      </c>
      <c r="E519" s="5">
        <v>6608</v>
      </c>
      <c r="F519" s="4">
        <f t="shared" si="48"/>
        <v>1.1200000000000001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 s="5">
        <v>8800</v>
      </c>
      <c r="E520" s="5">
        <v>622</v>
      </c>
      <c r="F520" s="4">
        <f t="shared" si="48"/>
        <v>7.0681818181818179E-2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hidden="1" x14ac:dyDescent="0.2">
      <c r="A521">
        <v>519</v>
      </c>
      <c r="B521" t="s">
        <v>1084</v>
      </c>
      <c r="C521" s="3" t="s">
        <v>1085</v>
      </c>
      <c r="D521" s="5">
        <v>177700</v>
      </c>
      <c r="E521" s="5">
        <v>180802</v>
      </c>
      <c r="F521" s="4">
        <f t="shared" si="48"/>
        <v>1.0174563871693867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hidden="1" x14ac:dyDescent="0.2">
      <c r="A522">
        <v>520</v>
      </c>
      <c r="B522" t="s">
        <v>1086</v>
      </c>
      <c r="C522" s="3" t="s">
        <v>1087</v>
      </c>
      <c r="D522" s="5">
        <v>800</v>
      </c>
      <c r="E522" s="5">
        <v>3406</v>
      </c>
      <c r="F522" s="4">
        <f t="shared" si="48"/>
        <v>4.2575000000000003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hidden="1" x14ac:dyDescent="0.2">
      <c r="A523">
        <v>521</v>
      </c>
      <c r="B523" t="s">
        <v>1088</v>
      </c>
      <c r="C523" s="3" t="s">
        <v>141</v>
      </c>
      <c r="D523" s="5">
        <v>7600</v>
      </c>
      <c r="E523" s="5">
        <v>11061</v>
      </c>
      <c r="F523" s="4">
        <f t="shared" si="48"/>
        <v>1.4553947368421052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 s="5">
        <v>50500</v>
      </c>
      <c r="E524" s="5">
        <v>16389</v>
      </c>
      <c r="F524" s="4">
        <f t="shared" si="48"/>
        <v>0.32453465346534655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hidden="1" x14ac:dyDescent="0.2">
      <c r="A525">
        <v>523</v>
      </c>
      <c r="B525" t="s">
        <v>1091</v>
      </c>
      <c r="C525" s="3" t="s">
        <v>1092</v>
      </c>
      <c r="D525" s="5">
        <v>900</v>
      </c>
      <c r="E525" s="5">
        <v>6303</v>
      </c>
      <c r="F525" s="4">
        <f t="shared" si="48"/>
        <v>7.003333333333333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 s="5">
        <v>96700</v>
      </c>
      <c r="E526" s="5">
        <v>81136</v>
      </c>
      <c r="F526" s="4">
        <f t="shared" si="48"/>
        <v>0.83904860392967939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 s="5">
        <v>2100</v>
      </c>
      <c r="E527" s="5">
        <v>1768</v>
      </c>
      <c r="F527" s="4">
        <f t="shared" si="48"/>
        <v>0.84190476190476193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hidden="1" x14ac:dyDescent="0.2">
      <c r="A528">
        <v>526</v>
      </c>
      <c r="B528" t="s">
        <v>1097</v>
      </c>
      <c r="C528" s="3" t="s">
        <v>1098</v>
      </c>
      <c r="D528" s="5">
        <v>8300</v>
      </c>
      <c r="E528" s="5">
        <v>12944</v>
      </c>
      <c r="F528" s="4">
        <f t="shared" si="48"/>
        <v>1.5595180722891566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 s="5">
        <v>189200</v>
      </c>
      <c r="E529" s="5">
        <v>188480</v>
      </c>
      <c r="F529" s="4">
        <f t="shared" si="48"/>
        <v>0.99619450317124736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 s="5">
        <v>9000</v>
      </c>
      <c r="E530" s="5">
        <v>7227</v>
      </c>
      <c r="F530" s="4">
        <f t="shared" si="48"/>
        <v>0.80300000000000005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 s="5">
        <v>5100</v>
      </c>
      <c r="E531" s="5">
        <v>574</v>
      </c>
      <c r="F531" s="4">
        <f t="shared" si="48"/>
        <v>0.11254901960784314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 s="5">
        <v>105000</v>
      </c>
      <c r="E532" s="5">
        <v>96328</v>
      </c>
      <c r="F532" s="4">
        <f t="shared" si="48"/>
        <v>0.91740952380952379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 s="5">
        <v>186700</v>
      </c>
      <c r="E533" s="5">
        <v>178338</v>
      </c>
      <c r="F533" s="4">
        <f t="shared" si="48"/>
        <v>0.95521156936261387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hidden="1" x14ac:dyDescent="0.2">
      <c r="A534">
        <v>532</v>
      </c>
      <c r="B534" t="s">
        <v>1109</v>
      </c>
      <c r="C534" s="3" t="s">
        <v>1110</v>
      </c>
      <c r="D534" s="5">
        <v>1600</v>
      </c>
      <c r="E534" s="5">
        <v>8046</v>
      </c>
      <c r="F534" s="4">
        <f t="shared" si="48"/>
        <v>5.0287499999999996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hidden="1" x14ac:dyDescent="0.2">
      <c r="A535">
        <v>533</v>
      </c>
      <c r="B535" t="s">
        <v>1111</v>
      </c>
      <c r="C535" s="3" t="s">
        <v>1112</v>
      </c>
      <c r="D535" s="5">
        <v>115600</v>
      </c>
      <c r="E535" s="5">
        <v>184086</v>
      </c>
      <c r="F535" s="4">
        <f t="shared" si="48"/>
        <v>1.5924394463667819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 s="5">
        <v>89100</v>
      </c>
      <c r="E536" s="5">
        <v>13385</v>
      </c>
      <c r="F536" s="4">
        <f t="shared" si="48"/>
        <v>0.15022446689113356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hidden="1" x14ac:dyDescent="0.2">
      <c r="A537">
        <v>535</v>
      </c>
      <c r="B537" t="s">
        <v>1115</v>
      </c>
      <c r="C537" s="3" t="s">
        <v>1116</v>
      </c>
      <c r="D537" s="5">
        <v>2600</v>
      </c>
      <c r="E537" s="5">
        <v>12533</v>
      </c>
      <c r="F537" s="4">
        <f t="shared" si="48"/>
        <v>4.820384615384615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hidden="1" x14ac:dyDescent="0.2">
      <c r="A538">
        <v>536</v>
      </c>
      <c r="B538" t="s">
        <v>1117</v>
      </c>
      <c r="C538" s="3" t="s">
        <v>1118</v>
      </c>
      <c r="D538" s="5">
        <v>9800</v>
      </c>
      <c r="E538" s="5">
        <v>14697</v>
      </c>
      <c r="F538" s="4">
        <f t="shared" si="48"/>
        <v>1.4996938775510205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hidden="1" x14ac:dyDescent="0.2">
      <c r="A539">
        <v>537</v>
      </c>
      <c r="B539" t="s">
        <v>1119</v>
      </c>
      <c r="C539" s="3" t="s">
        <v>1120</v>
      </c>
      <c r="D539" s="5">
        <v>84400</v>
      </c>
      <c r="E539" s="5">
        <v>98935</v>
      </c>
      <c r="F539" s="4">
        <f t="shared" si="48"/>
        <v>1.1722156398104266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 s="5">
        <v>151300</v>
      </c>
      <c r="E540" s="5">
        <v>57034</v>
      </c>
      <c r="F540" s="4">
        <f t="shared" si="48"/>
        <v>0.37695968274950431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 s="5">
        <v>9800</v>
      </c>
      <c r="E541" s="5">
        <v>7120</v>
      </c>
      <c r="F541" s="4">
        <f t="shared" si="48"/>
        <v>0.72653061224489801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hidden="1" x14ac:dyDescent="0.2">
      <c r="A542">
        <v>540</v>
      </c>
      <c r="B542" t="s">
        <v>1125</v>
      </c>
      <c r="C542" s="3" t="s">
        <v>1126</v>
      </c>
      <c r="D542" s="5">
        <v>5300</v>
      </c>
      <c r="E542" s="5">
        <v>14097</v>
      </c>
      <c r="F542" s="4">
        <f t="shared" si="48"/>
        <v>2.6598113207547169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 s="5">
        <v>178000</v>
      </c>
      <c r="E543" s="5">
        <v>43086</v>
      </c>
      <c r="F543" s="4">
        <f t="shared" si="48"/>
        <v>0.24205617977528091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 s="5">
        <v>77000</v>
      </c>
      <c r="E544" s="5">
        <v>1930</v>
      </c>
      <c r="F544" s="4">
        <f t="shared" si="48"/>
        <v>2.5064935064935064E-2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 s="5">
        <v>84900</v>
      </c>
      <c r="E545" s="5">
        <v>13864</v>
      </c>
      <c r="F545" s="4">
        <f t="shared" si="48"/>
        <v>0.1632979976442874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hidden="1" x14ac:dyDescent="0.2">
      <c r="A546">
        <v>544</v>
      </c>
      <c r="B546" t="s">
        <v>1133</v>
      </c>
      <c r="C546" s="3" t="s">
        <v>1134</v>
      </c>
      <c r="D546" s="5">
        <v>2800</v>
      </c>
      <c r="E546" s="5">
        <v>7742</v>
      </c>
      <c r="F546" s="4">
        <f t="shared" si="48"/>
        <v>2.7650000000000001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 s="5">
        <v>184800</v>
      </c>
      <c r="E547" s="5">
        <v>164109</v>
      </c>
      <c r="F547" s="4">
        <f t="shared" si="48"/>
        <v>0.88803571428571426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hidden="1" x14ac:dyDescent="0.2">
      <c r="A548">
        <v>546</v>
      </c>
      <c r="B548" t="s">
        <v>1137</v>
      </c>
      <c r="C548" s="3" t="s">
        <v>1138</v>
      </c>
      <c r="D548" s="5">
        <v>4200</v>
      </c>
      <c r="E548" s="5">
        <v>6870</v>
      </c>
      <c r="F548" s="4">
        <f t="shared" si="48"/>
        <v>1.6357142857142857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hidden="1" x14ac:dyDescent="0.2">
      <c r="A549">
        <v>547</v>
      </c>
      <c r="B549" t="s">
        <v>1139</v>
      </c>
      <c r="C549" s="3" t="s">
        <v>1140</v>
      </c>
      <c r="D549" s="5">
        <v>1300</v>
      </c>
      <c r="E549" s="5">
        <v>12597</v>
      </c>
      <c r="F549" s="4">
        <f t="shared" si="48"/>
        <v>9.69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hidden="1" x14ac:dyDescent="0.2">
      <c r="A550">
        <v>548</v>
      </c>
      <c r="B550" t="s">
        <v>1141</v>
      </c>
      <c r="C550" s="3" t="s">
        <v>1142</v>
      </c>
      <c r="D550" s="5">
        <v>66100</v>
      </c>
      <c r="E550" s="5">
        <v>179074</v>
      </c>
      <c r="F550" s="4">
        <f t="shared" si="48"/>
        <v>2.7091376701966716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hidden="1" x14ac:dyDescent="0.2">
      <c r="A551">
        <v>549</v>
      </c>
      <c r="B551" t="s">
        <v>1143</v>
      </c>
      <c r="C551" s="3" t="s">
        <v>1144</v>
      </c>
      <c r="D551" s="5">
        <v>29500</v>
      </c>
      <c r="E551" s="5">
        <v>83843</v>
      </c>
      <c r="F551" s="4">
        <f t="shared" si="48"/>
        <v>2.8421355932203389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hidden="1" x14ac:dyDescent="0.2">
      <c r="A552">
        <v>550</v>
      </c>
      <c r="B552" t="s">
        <v>1145</v>
      </c>
      <c r="C552" s="3" t="s">
        <v>1146</v>
      </c>
      <c r="D552" s="5">
        <v>100</v>
      </c>
      <c r="E552" s="5">
        <v>4</v>
      </c>
      <c r="F552" s="4">
        <f t="shared" si="48"/>
        <v>0.04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 s="5">
        <v>180100</v>
      </c>
      <c r="E553" s="5">
        <v>105598</v>
      </c>
      <c r="F553" s="4">
        <f t="shared" si="48"/>
        <v>0.58632981676846196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 s="5">
        <v>9000</v>
      </c>
      <c r="E554" s="5">
        <v>8866</v>
      </c>
      <c r="F554" s="4">
        <f t="shared" si="48"/>
        <v>0.98511111111111116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 s="5">
        <v>170600</v>
      </c>
      <c r="E555" s="5">
        <v>75022</v>
      </c>
      <c r="F555" s="4">
        <f t="shared" si="48"/>
        <v>0.43975381008206332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hidden="1" x14ac:dyDescent="0.2">
      <c r="A556">
        <v>554</v>
      </c>
      <c r="B556" t="s">
        <v>1153</v>
      </c>
      <c r="C556" s="3" t="s">
        <v>1154</v>
      </c>
      <c r="D556" s="5">
        <v>9500</v>
      </c>
      <c r="E556" s="5">
        <v>14408</v>
      </c>
      <c r="F556" s="4">
        <f t="shared" si="48"/>
        <v>1.5166315789473683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hidden="1" x14ac:dyDescent="0.2">
      <c r="A557">
        <v>555</v>
      </c>
      <c r="B557" t="s">
        <v>1155</v>
      </c>
      <c r="C557" s="3" t="s">
        <v>1156</v>
      </c>
      <c r="D557" s="5">
        <v>6300</v>
      </c>
      <c r="E557" s="5">
        <v>14089</v>
      </c>
      <c r="F557" s="4">
        <f t="shared" si="48"/>
        <v>2.2363492063492063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hidden="1" x14ac:dyDescent="0.2">
      <c r="A558">
        <v>556</v>
      </c>
      <c r="B558" t="s">
        <v>442</v>
      </c>
      <c r="C558" s="3" t="s">
        <v>1157</v>
      </c>
      <c r="D558" s="5">
        <v>5200</v>
      </c>
      <c r="E558" s="5">
        <v>12467</v>
      </c>
      <c r="F558" s="4">
        <f t="shared" si="48"/>
        <v>2.3975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hidden="1" x14ac:dyDescent="0.2">
      <c r="A559">
        <v>557</v>
      </c>
      <c r="B559" t="s">
        <v>1158</v>
      </c>
      <c r="C559" s="3" t="s">
        <v>1159</v>
      </c>
      <c r="D559" s="5">
        <v>6000</v>
      </c>
      <c r="E559" s="5">
        <v>11960</v>
      </c>
      <c r="F559" s="4">
        <f t="shared" si="48"/>
        <v>1.9933333333333334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hidden="1" x14ac:dyDescent="0.2">
      <c r="A560">
        <v>558</v>
      </c>
      <c r="B560" t="s">
        <v>1160</v>
      </c>
      <c r="C560" s="3" t="s">
        <v>1161</v>
      </c>
      <c r="D560" s="5">
        <v>5800</v>
      </c>
      <c r="E560" s="5">
        <v>7966</v>
      </c>
      <c r="F560" s="4">
        <f t="shared" si="48"/>
        <v>1.373448275862069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hidden="1" x14ac:dyDescent="0.2">
      <c r="A561">
        <v>559</v>
      </c>
      <c r="B561" t="s">
        <v>1162</v>
      </c>
      <c r="C561" s="3" t="s">
        <v>1163</v>
      </c>
      <c r="D561" s="5">
        <v>105300</v>
      </c>
      <c r="E561" s="5">
        <v>106321</v>
      </c>
      <c r="F561" s="4">
        <f t="shared" si="48"/>
        <v>1.009696106362773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hidden="1" x14ac:dyDescent="0.2">
      <c r="A562">
        <v>560</v>
      </c>
      <c r="B562" t="s">
        <v>1164</v>
      </c>
      <c r="C562" s="3" t="s">
        <v>1165</v>
      </c>
      <c r="D562" s="5">
        <v>20000</v>
      </c>
      <c r="E562" s="5">
        <v>158832</v>
      </c>
      <c r="F562" s="4">
        <f t="shared" si="48"/>
        <v>7.9416000000000002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hidden="1" x14ac:dyDescent="0.2">
      <c r="A563">
        <v>561</v>
      </c>
      <c r="B563" t="s">
        <v>1166</v>
      </c>
      <c r="C563" s="3" t="s">
        <v>1167</v>
      </c>
      <c r="D563" s="5">
        <v>3000</v>
      </c>
      <c r="E563" s="5">
        <v>11091</v>
      </c>
      <c r="F563" s="4">
        <f t="shared" si="48"/>
        <v>3.6970000000000001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 s="5">
        <v>9900</v>
      </c>
      <c r="E564" s="5">
        <v>1269</v>
      </c>
      <c r="F564" s="4">
        <f t="shared" si="48"/>
        <v>0.12818181818181817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hidden="1" x14ac:dyDescent="0.2">
      <c r="A565">
        <v>563</v>
      </c>
      <c r="B565" t="s">
        <v>1170</v>
      </c>
      <c r="C565" s="3" t="s">
        <v>1171</v>
      </c>
      <c r="D565" s="5">
        <v>3700</v>
      </c>
      <c r="E565" s="5">
        <v>5107</v>
      </c>
      <c r="F565" s="4">
        <f t="shared" si="48"/>
        <v>1.3802702702702703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 s="5">
        <v>168700</v>
      </c>
      <c r="E566" s="5">
        <v>141393</v>
      </c>
      <c r="F566" s="4">
        <f t="shared" si="48"/>
        <v>0.83813278008298753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hidden="1" x14ac:dyDescent="0.2">
      <c r="A567">
        <v>565</v>
      </c>
      <c r="B567" t="s">
        <v>1174</v>
      </c>
      <c r="C567" s="3" t="s">
        <v>1175</v>
      </c>
      <c r="D567" s="5">
        <v>94900</v>
      </c>
      <c r="E567" s="5">
        <v>194166</v>
      </c>
      <c r="F567" s="4">
        <f t="shared" si="48"/>
        <v>2.0460063224446787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 s="5">
        <v>9300</v>
      </c>
      <c r="E568" s="5">
        <v>4124</v>
      </c>
      <c r="F568" s="4">
        <f t="shared" si="48"/>
        <v>0.44344086021505374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hidden="1" x14ac:dyDescent="0.2">
      <c r="A569">
        <v>567</v>
      </c>
      <c r="B569" t="s">
        <v>1178</v>
      </c>
      <c r="C569" s="3" t="s">
        <v>1179</v>
      </c>
      <c r="D569" s="5">
        <v>6800</v>
      </c>
      <c r="E569" s="5">
        <v>14865</v>
      </c>
      <c r="F569" s="4">
        <f t="shared" si="48"/>
        <v>2.1860294117647059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hidden="1" x14ac:dyDescent="0.2">
      <c r="A570">
        <v>568</v>
      </c>
      <c r="B570" t="s">
        <v>1180</v>
      </c>
      <c r="C570" s="3" t="s">
        <v>1181</v>
      </c>
      <c r="D570" s="5">
        <v>72400</v>
      </c>
      <c r="E570" s="5">
        <v>134688</v>
      </c>
      <c r="F570" s="4">
        <f t="shared" si="48"/>
        <v>1.8603314917127072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hidden="1" x14ac:dyDescent="0.2">
      <c r="A571">
        <v>569</v>
      </c>
      <c r="B571" t="s">
        <v>1182</v>
      </c>
      <c r="C571" s="3" t="s">
        <v>1183</v>
      </c>
      <c r="D571" s="5">
        <v>20100</v>
      </c>
      <c r="E571" s="5">
        <v>47705</v>
      </c>
      <c r="F571" s="4">
        <f t="shared" si="48"/>
        <v>2.3733830845771142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hidden="1" x14ac:dyDescent="0.2">
      <c r="A572">
        <v>570</v>
      </c>
      <c r="B572" t="s">
        <v>1184</v>
      </c>
      <c r="C572" s="3" t="s">
        <v>1185</v>
      </c>
      <c r="D572" s="5">
        <v>31200</v>
      </c>
      <c r="E572" s="5">
        <v>95364</v>
      </c>
      <c r="F572" s="4">
        <f t="shared" si="48"/>
        <v>3.0565384615384614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 s="5">
        <v>3500</v>
      </c>
      <c r="E573" s="5">
        <v>3295</v>
      </c>
      <c r="F573" s="4">
        <f t="shared" si="48"/>
        <v>0.94142857142857139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hidden="1" x14ac:dyDescent="0.2">
      <c r="A574">
        <v>572</v>
      </c>
      <c r="B574" t="s">
        <v>1188</v>
      </c>
      <c r="C574" s="3" t="s">
        <v>1189</v>
      </c>
      <c r="D574" s="5">
        <v>9000</v>
      </c>
      <c r="E574" s="5">
        <v>4896</v>
      </c>
      <c r="F574" s="4">
        <f t="shared" si="48"/>
        <v>0.54400000000000004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hidden="1" x14ac:dyDescent="0.2">
      <c r="A575">
        <v>573</v>
      </c>
      <c r="B575" t="s">
        <v>1190</v>
      </c>
      <c r="C575" s="3" t="s">
        <v>1191</v>
      </c>
      <c r="D575" s="5">
        <v>6700</v>
      </c>
      <c r="E575" s="5">
        <v>7496</v>
      </c>
      <c r="F575" s="4">
        <f t="shared" si="48"/>
        <v>1.1188059701492536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hidden="1" x14ac:dyDescent="0.2">
      <c r="A576">
        <v>574</v>
      </c>
      <c r="B576" t="s">
        <v>1192</v>
      </c>
      <c r="C576" s="3" t="s">
        <v>1193</v>
      </c>
      <c r="D576" s="5">
        <v>2700</v>
      </c>
      <c r="E576" s="5">
        <v>9967</v>
      </c>
      <c r="F576" s="4">
        <f t="shared" si="48"/>
        <v>3.6914814814814814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 s="5">
        <v>83300</v>
      </c>
      <c r="E577" s="5">
        <v>52421</v>
      </c>
      <c r="F577" s="4">
        <f t="shared" si="48"/>
        <v>0.62930372148859548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 s="5">
        <v>9700</v>
      </c>
      <c r="E578" s="5">
        <v>6298</v>
      </c>
      <c r="F578" s="4">
        <f t="shared" si="48"/>
        <v>0.6492783505154639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hidden="1" x14ac:dyDescent="0.2">
      <c r="A579">
        <v>577</v>
      </c>
      <c r="B579" t="s">
        <v>1198</v>
      </c>
      <c r="C579" s="3" t="s">
        <v>1199</v>
      </c>
      <c r="D579" s="5">
        <v>8200</v>
      </c>
      <c r="E579" s="5">
        <v>1546</v>
      </c>
      <c r="F579" s="4">
        <f t="shared" ref="F579:F642" si="54">$E579/$D579</f>
        <v>0.18853658536585366</v>
      </c>
      <c r="G579" t="s">
        <v>74</v>
      </c>
      <c r="H579">
        <v>37</v>
      </c>
      <c r="I579" s="5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LEFT(R579,(FIND("/",R579,1)-1))</f>
        <v>music</v>
      </c>
      <c r="T579" t="str">
        <f t="shared" ref="T579:T642" si="59">_xlfn.TEXTAFTER(R579,"/")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 s="5">
        <v>96500</v>
      </c>
      <c r="E580" s="5">
        <v>16168</v>
      </c>
      <c r="F580" s="4">
        <f t="shared" si="54"/>
        <v>0.1675440414507772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hidden="1" x14ac:dyDescent="0.2">
      <c r="A581">
        <v>579</v>
      </c>
      <c r="B581" t="s">
        <v>1202</v>
      </c>
      <c r="C581" s="3" t="s">
        <v>1203</v>
      </c>
      <c r="D581" s="5">
        <v>6200</v>
      </c>
      <c r="E581" s="5">
        <v>6269</v>
      </c>
      <c r="F581" s="4">
        <f t="shared" si="54"/>
        <v>1.0111290322580646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hidden="1" x14ac:dyDescent="0.2">
      <c r="A582">
        <v>580</v>
      </c>
      <c r="B582" t="s">
        <v>556</v>
      </c>
      <c r="C582" s="3" t="s">
        <v>1204</v>
      </c>
      <c r="D582" s="5">
        <v>43800</v>
      </c>
      <c r="E582" s="5">
        <v>149578</v>
      </c>
      <c r="F582" s="4">
        <f t="shared" si="54"/>
        <v>3.4150228310502282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 s="5">
        <v>6000</v>
      </c>
      <c r="E583" s="5">
        <v>3841</v>
      </c>
      <c r="F583" s="4">
        <f t="shared" si="54"/>
        <v>0.64016666666666666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 s="5">
        <v>8700</v>
      </c>
      <c r="E584" s="5">
        <v>4531</v>
      </c>
      <c r="F584" s="4">
        <f t="shared" si="54"/>
        <v>0.5208045977011494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hidden="1" x14ac:dyDescent="0.2">
      <c r="A585">
        <v>583</v>
      </c>
      <c r="B585" t="s">
        <v>1209</v>
      </c>
      <c r="C585" s="3" t="s">
        <v>1210</v>
      </c>
      <c r="D585" s="5">
        <v>18900</v>
      </c>
      <c r="E585" s="5">
        <v>60934</v>
      </c>
      <c r="F585" s="4">
        <f t="shared" si="54"/>
        <v>3.2240211640211642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hidden="1" x14ac:dyDescent="0.2">
      <c r="A586">
        <v>584</v>
      </c>
      <c r="B586" t="s">
        <v>45</v>
      </c>
      <c r="C586" s="3" t="s">
        <v>1211</v>
      </c>
      <c r="D586" s="5">
        <v>86400</v>
      </c>
      <c r="E586" s="5">
        <v>103255</v>
      </c>
      <c r="F586" s="4">
        <f t="shared" si="54"/>
        <v>1.1950810185185186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hidden="1" x14ac:dyDescent="0.2">
      <c r="A587">
        <v>585</v>
      </c>
      <c r="B587" t="s">
        <v>1212</v>
      </c>
      <c r="C587" s="3" t="s">
        <v>1213</v>
      </c>
      <c r="D587" s="5">
        <v>8900</v>
      </c>
      <c r="E587" s="5">
        <v>13065</v>
      </c>
      <c r="F587" s="4">
        <f t="shared" si="54"/>
        <v>1.4679775280898877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hidden="1" x14ac:dyDescent="0.2">
      <c r="A588">
        <v>586</v>
      </c>
      <c r="B588" t="s">
        <v>1214</v>
      </c>
      <c r="C588" s="3" t="s">
        <v>1215</v>
      </c>
      <c r="D588" s="5">
        <v>700</v>
      </c>
      <c r="E588" s="5">
        <v>6654</v>
      </c>
      <c r="F588" s="4">
        <f t="shared" si="54"/>
        <v>9.5057142857142853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 s="5">
        <v>9400</v>
      </c>
      <c r="E589" s="5">
        <v>6852</v>
      </c>
      <c r="F589" s="4">
        <f t="shared" si="54"/>
        <v>0.72893617021276591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 s="5">
        <v>157600</v>
      </c>
      <c r="E590" s="5">
        <v>124517</v>
      </c>
      <c r="F590" s="4">
        <f t="shared" si="54"/>
        <v>0.7900824873096447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 s="5">
        <v>7900</v>
      </c>
      <c r="E591" s="5">
        <v>5113</v>
      </c>
      <c r="F591" s="4">
        <f t="shared" si="54"/>
        <v>0.64721518987341775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 s="5">
        <v>7100</v>
      </c>
      <c r="E592" s="5">
        <v>5824</v>
      </c>
      <c r="F592" s="4">
        <f t="shared" si="54"/>
        <v>0.82028169014084507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hidden="1" x14ac:dyDescent="0.2">
      <c r="A593">
        <v>591</v>
      </c>
      <c r="B593" t="s">
        <v>1224</v>
      </c>
      <c r="C593" s="3" t="s">
        <v>1225</v>
      </c>
      <c r="D593" s="5">
        <v>600</v>
      </c>
      <c r="E593" s="5">
        <v>6226</v>
      </c>
      <c r="F593" s="4">
        <f t="shared" si="54"/>
        <v>10.376666666666667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 s="5">
        <v>156800</v>
      </c>
      <c r="E594" s="5">
        <v>20243</v>
      </c>
      <c r="F594" s="4">
        <f t="shared" si="54"/>
        <v>0.12910076530612244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hidden="1" x14ac:dyDescent="0.2">
      <c r="A595">
        <v>593</v>
      </c>
      <c r="B595" t="s">
        <v>1228</v>
      </c>
      <c r="C595" s="3" t="s">
        <v>1229</v>
      </c>
      <c r="D595" s="5">
        <v>121600</v>
      </c>
      <c r="E595" s="5">
        <v>188288</v>
      </c>
      <c r="F595" s="4">
        <f t="shared" si="54"/>
        <v>1.5484210526315789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 s="5">
        <v>157300</v>
      </c>
      <c r="E596" s="5">
        <v>11167</v>
      </c>
      <c r="F596" s="4">
        <f t="shared" si="54"/>
        <v>7.0991735537190084E-2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hidden="1" x14ac:dyDescent="0.2">
      <c r="A597">
        <v>595</v>
      </c>
      <c r="B597" t="s">
        <v>1232</v>
      </c>
      <c r="C597" s="3" t="s">
        <v>1233</v>
      </c>
      <c r="D597" s="5">
        <v>70300</v>
      </c>
      <c r="E597" s="5">
        <v>146595</v>
      </c>
      <c r="F597" s="4">
        <f t="shared" si="54"/>
        <v>2.0852773826458035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 s="5">
        <v>7900</v>
      </c>
      <c r="E598" s="5">
        <v>7875</v>
      </c>
      <c r="F598" s="4">
        <f t="shared" si="54"/>
        <v>0.99683544303797467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hidden="1" x14ac:dyDescent="0.2">
      <c r="A599">
        <v>597</v>
      </c>
      <c r="B599" t="s">
        <v>1236</v>
      </c>
      <c r="C599" s="3" t="s">
        <v>1237</v>
      </c>
      <c r="D599" s="5">
        <v>73800</v>
      </c>
      <c r="E599" s="5">
        <v>148779</v>
      </c>
      <c r="F599" s="4">
        <f t="shared" si="54"/>
        <v>2.0159756097560977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hidden="1" x14ac:dyDescent="0.2">
      <c r="A600">
        <v>598</v>
      </c>
      <c r="B600" t="s">
        <v>1238</v>
      </c>
      <c r="C600" s="3" t="s">
        <v>1239</v>
      </c>
      <c r="D600" s="5">
        <v>108500</v>
      </c>
      <c r="E600" s="5">
        <v>175868</v>
      </c>
      <c r="F600" s="4">
        <f t="shared" si="54"/>
        <v>1.6209032258064515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 s="5">
        <v>140300</v>
      </c>
      <c r="E601" s="5">
        <v>5112</v>
      </c>
      <c r="F601" s="4">
        <f t="shared" si="54"/>
        <v>3.6436208125445471E-2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 s="5">
        <v>100</v>
      </c>
      <c r="E602" s="5">
        <v>5</v>
      </c>
      <c r="F602" s="4">
        <f t="shared" si="54"/>
        <v>0.05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hidden="1" x14ac:dyDescent="0.2">
      <c r="A603">
        <v>601</v>
      </c>
      <c r="B603" t="s">
        <v>1244</v>
      </c>
      <c r="C603" s="3" t="s">
        <v>1245</v>
      </c>
      <c r="D603" s="5">
        <v>6300</v>
      </c>
      <c r="E603" s="5">
        <v>13018</v>
      </c>
      <c r="F603" s="4">
        <f t="shared" si="54"/>
        <v>2.0663492063492064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hidden="1" x14ac:dyDescent="0.2">
      <c r="A604">
        <v>602</v>
      </c>
      <c r="B604" t="s">
        <v>1246</v>
      </c>
      <c r="C604" s="3" t="s">
        <v>1247</v>
      </c>
      <c r="D604" s="5">
        <v>71100</v>
      </c>
      <c r="E604" s="5">
        <v>91176</v>
      </c>
      <c r="F604" s="4">
        <f t="shared" si="54"/>
        <v>1.2823628691983122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hidden="1" x14ac:dyDescent="0.2">
      <c r="A605">
        <v>603</v>
      </c>
      <c r="B605" t="s">
        <v>1248</v>
      </c>
      <c r="C605" s="3" t="s">
        <v>1249</v>
      </c>
      <c r="D605" s="5">
        <v>5300</v>
      </c>
      <c r="E605" s="5">
        <v>6342</v>
      </c>
      <c r="F605" s="4">
        <f t="shared" si="54"/>
        <v>1.1966037735849056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hidden="1" x14ac:dyDescent="0.2">
      <c r="A606">
        <v>604</v>
      </c>
      <c r="B606" t="s">
        <v>1250</v>
      </c>
      <c r="C606" s="3" t="s">
        <v>1251</v>
      </c>
      <c r="D606" s="5">
        <v>88700</v>
      </c>
      <c r="E606" s="5">
        <v>151438</v>
      </c>
      <c r="F606" s="4">
        <f t="shared" si="54"/>
        <v>1.7073055242390078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hidden="1" x14ac:dyDescent="0.2">
      <c r="A607">
        <v>605</v>
      </c>
      <c r="B607" t="s">
        <v>1252</v>
      </c>
      <c r="C607" s="3" t="s">
        <v>1253</v>
      </c>
      <c r="D607" s="5">
        <v>3300</v>
      </c>
      <c r="E607" s="5">
        <v>6178</v>
      </c>
      <c r="F607" s="4">
        <f t="shared" si="54"/>
        <v>1.8721212121212121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hidden="1" x14ac:dyDescent="0.2">
      <c r="A608">
        <v>606</v>
      </c>
      <c r="B608" t="s">
        <v>1254</v>
      </c>
      <c r="C608" s="3" t="s">
        <v>1255</v>
      </c>
      <c r="D608" s="5">
        <v>3400</v>
      </c>
      <c r="E608" s="5">
        <v>6405</v>
      </c>
      <c r="F608" s="4">
        <f t="shared" si="54"/>
        <v>1.8838235294117647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hidden="1" x14ac:dyDescent="0.2">
      <c r="A609">
        <v>607</v>
      </c>
      <c r="B609" t="s">
        <v>1256</v>
      </c>
      <c r="C609" s="3" t="s">
        <v>1257</v>
      </c>
      <c r="D609" s="5">
        <v>137600</v>
      </c>
      <c r="E609" s="5">
        <v>180667</v>
      </c>
      <c r="F609" s="4">
        <f t="shared" si="54"/>
        <v>1.3129869186046512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hidden="1" x14ac:dyDescent="0.2">
      <c r="A610">
        <v>608</v>
      </c>
      <c r="B610" t="s">
        <v>1258</v>
      </c>
      <c r="C610" s="3" t="s">
        <v>1259</v>
      </c>
      <c r="D610" s="5">
        <v>3900</v>
      </c>
      <c r="E610" s="5">
        <v>11075</v>
      </c>
      <c r="F610" s="4">
        <f t="shared" si="54"/>
        <v>2.8397435897435899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hidden="1" x14ac:dyDescent="0.2">
      <c r="A611">
        <v>609</v>
      </c>
      <c r="B611" t="s">
        <v>1260</v>
      </c>
      <c r="C611" s="3" t="s">
        <v>1261</v>
      </c>
      <c r="D611" s="5">
        <v>10000</v>
      </c>
      <c r="E611" s="5">
        <v>12042</v>
      </c>
      <c r="F611" s="4">
        <f t="shared" si="54"/>
        <v>1.2041999999999999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hidden="1" x14ac:dyDescent="0.2">
      <c r="A612">
        <v>610</v>
      </c>
      <c r="B612" t="s">
        <v>1262</v>
      </c>
      <c r="C612" s="3" t="s">
        <v>1263</v>
      </c>
      <c r="D612" s="5">
        <v>42800</v>
      </c>
      <c r="E612" s="5">
        <v>179356</v>
      </c>
      <c r="F612" s="4">
        <f t="shared" si="54"/>
        <v>4.1905607476635511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hidden="1" x14ac:dyDescent="0.2">
      <c r="A613">
        <v>611</v>
      </c>
      <c r="B613" t="s">
        <v>1264</v>
      </c>
      <c r="C613" s="3" t="s">
        <v>1265</v>
      </c>
      <c r="D613" s="5">
        <v>8200</v>
      </c>
      <c r="E613" s="5">
        <v>1136</v>
      </c>
      <c r="F613" s="4">
        <f t="shared" si="54"/>
        <v>0.13853658536585367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hidden="1" x14ac:dyDescent="0.2">
      <c r="A614">
        <v>612</v>
      </c>
      <c r="B614" t="s">
        <v>1266</v>
      </c>
      <c r="C614" s="3" t="s">
        <v>1267</v>
      </c>
      <c r="D614" s="5">
        <v>6200</v>
      </c>
      <c r="E614" s="5">
        <v>8645</v>
      </c>
      <c r="F614" s="4">
        <f t="shared" si="54"/>
        <v>1.3943548387096774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hidden="1" x14ac:dyDescent="0.2">
      <c r="A615">
        <v>613</v>
      </c>
      <c r="B615" t="s">
        <v>1268</v>
      </c>
      <c r="C615" s="3" t="s">
        <v>1269</v>
      </c>
      <c r="D615" s="5">
        <v>1100</v>
      </c>
      <c r="E615" s="5">
        <v>1914</v>
      </c>
      <c r="F615" s="4">
        <f t="shared" si="54"/>
        <v>1.74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hidden="1" x14ac:dyDescent="0.2">
      <c r="A616">
        <v>614</v>
      </c>
      <c r="B616" t="s">
        <v>1270</v>
      </c>
      <c r="C616" s="3" t="s">
        <v>1271</v>
      </c>
      <c r="D616" s="5">
        <v>26500</v>
      </c>
      <c r="E616" s="5">
        <v>41205</v>
      </c>
      <c r="F616" s="4">
        <f t="shared" si="54"/>
        <v>1.5549056603773586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hidden="1" x14ac:dyDescent="0.2">
      <c r="A617">
        <v>615</v>
      </c>
      <c r="B617" t="s">
        <v>1272</v>
      </c>
      <c r="C617" s="3" t="s">
        <v>1273</v>
      </c>
      <c r="D617" s="5">
        <v>8500</v>
      </c>
      <c r="E617" s="5">
        <v>14488</v>
      </c>
      <c r="F617" s="4">
        <f t="shared" si="54"/>
        <v>1.7044705882352942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hidden="1" x14ac:dyDescent="0.2">
      <c r="A618">
        <v>616</v>
      </c>
      <c r="B618" t="s">
        <v>1274</v>
      </c>
      <c r="C618" s="3" t="s">
        <v>1275</v>
      </c>
      <c r="D618" s="5">
        <v>6400</v>
      </c>
      <c r="E618" s="5">
        <v>12129</v>
      </c>
      <c r="F618" s="4">
        <f t="shared" si="54"/>
        <v>1.8951562500000001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hidden="1" x14ac:dyDescent="0.2">
      <c r="A619">
        <v>617</v>
      </c>
      <c r="B619" t="s">
        <v>1276</v>
      </c>
      <c r="C619" s="3" t="s">
        <v>1277</v>
      </c>
      <c r="D619" s="5">
        <v>1400</v>
      </c>
      <c r="E619" s="5">
        <v>3496</v>
      </c>
      <c r="F619" s="4">
        <f t="shared" si="54"/>
        <v>2.4971428571428573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 s="5">
        <v>198600</v>
      </c>
      <c r="E620" s="5">
        <v>97037</v>
      </c>
      <c r="F620" s="4">
        <f t="shared" si="54"/>
        <v>0.48860523665659616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 s="5">
        <v>195900</v>
      </c>
      <c r="E621" s="5">
        <v>55757</v>
      </c>
      <c r="F621" s="4">
        <f t="shared" si="54"/>
        <v>0.28461970393057684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hidden="1" x14ac:dyDescent="0.2">
      <c r="A622">
        <v>620</v>
      </c>
      <c r="B622" t="s">
        <v>1282</v>
      </c>
      <c r="C622" s="3" t="s">
        <v>1283</v>
      </c>
      <c r="D622" s="5">
        <v>4300</v>
      </c>
      <c r="E622" s="5">
        <v>11525</v>
      </c>
      <c r="F622" s="4">
        <f t="shared" si="54"/>
        <v>2.6802325581395348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hidden="1" x14ac:dyDescent="0.2">
      <c r="A623">
        <v>621</v>
      </c>
      <c r="B623" t="s">
        <v>1284</v>
      </c>
      <c r="C623" s="3" t="s">
        <v>1285</v>
      </c>
      <c r="D623" s="5">
        <v>25600</v>
      </c>
      <c r="E623" s="5">
        <v>158669</v>
      </c>
      <c r="F623" s="4">
        <f t="shared" si="54"/>
        <v>6.1980078125000002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 s="5">
        <v>189000</v>
      </c>
      <c r="E624" s="5">
        <v>5916</v>
      </c>
      <c r="F624" s="4">
        <f t="shared" si="54"/>
        <v>3.1301587301587303E-2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hidden="1" x14ac:dyDescent="0.2">
      <c r="A625">
        <v>623</v>
      </c>
      <c r="B625" t="s">
        <v>1288</v>
      </c>
      <c r="C625" s="3" t="s">
        <v>1289</v>
      </c>
      <c r="D625" s="5">
        <v>94300</v>
      </c>
      <c r="E625" s="5">
        <v>150806</v>
      </c>
      <c r="F625" s="4">
        <f t="shared" si="54"/>
        <v>1.5992152704135738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hidden="1" x14ac:dyDescent="0.2">
      <c r="A626">
        <v>624</v>
      </c>
      <c r="B626" t="s">
        <v>1290</v>
      </c>
      <c r="C626" s="3" t="s">
        <v>1291</v>
      </c>
      <c r="D626" s="5">
        <v>5100</v>
      </c>
      <c r="E626" s="5">
        <v>14249</v>
      </c>
      <c r="F626" s="4">
        <f t="shared" si="54"/>
        <v>2.793921568627451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 s="5">
        <v>7500</v>
      </c>
      <c r="E627" s="5">
        <v>5803</v>
      </c>
      <c r="F627" s="4">
        <f t="shared" si="54"/>
        <v>0.77373333333333338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hidden="1" x14ac:dyDescent="0.2">
      <c r="A628">
        <v>626</v>
      </c>
      <c r="B628" t="s">
        <v>1294</v>
      </c>
      <c r="C628" s="3" t="s">
        <v>1295</v>
      </c>
      <c r="D628" s="5">
        <v>6400</v>
      </c>
      <c r="E628" s="5">
        <v>13205</v>
      </c>
      <c r="F628" s="4">
        <f t="shared" si="54"/>
        <v>2.0632812500000002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hidden="1" x14ac:dyDescent="0.2">
      <c r="A629">
        <v>627</v>
      </c>
      <c r="B629" t="s">
        <v>1296</v>
      </c>
      <c r="C629" s="3" t="s">
        <v>1297</v>
      </c>
      <c r="D629" s="5">
        <v>1600</v>
      </c>
      <c r="E629" s="5">
        <v>11108</v>
      </c>
      <c r="F629" s="4">
        <f t="shared" si="54"/>
        <v>6.9424999999999999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hidden="1" x14ac:dyDescent="0.2">
      <c r="A630">
        <v>628</v>
      </c>
      <c r="B630" t="s">
        <v>1298</v>
      </c>
      <c r="C630" s="3" t="s">
        <v>1299</v>
      </c>
      <c r="D630" s="5">
        <v>1900</v>
      </c>
      <c r="E630" s="5">
        <v>2884</v>
      </c>
      <c r="F630" s="4">
        <f t="shared" si="54"/>
        <v>1.5178947368421052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 s="5">
        <v>85900</v>
      </c>
      <c r="E631" s="5">
        <v>55476</v>
      </c>
      <c r="F631" s="4">
        <f t="shared" si="54"/>
        <v>0.64582072176949945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hidden="1" x14ac:dyDescent="0.2">
      <c r="A632">
        <v>630</v>
      </c>
      <c r="B632" t="s">
        <v>1302</v>
      </c>
      <c r="C632" s="3" t="s">
        <v>1303</v>
      </c>
      <c r="D632" s="5">
        <v>9500</v>
      </c>
      <c r="E632" s="5">
        <v>5973</v>
      </c>
      <c r="F632" s="4">
        <f t="shared" si="54"/>
        <v>0.62873684210526315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hidden="1" x14ac:dyDescent="0.2">
      <c r="A633">
        <v>631</v>
      </c>
      <c r="B633" t="s">
        <v>1304</v>
      </c>
      <c r="C633" s="3" t="s">
        <v>1305</v>
      </c>
      <c r="D633" s="5">
        <v>59200</v>
      </c>
      <c r="E633" s="5">
        <v>183756</v>
      </c>
      <c r="F633" s="4">
        <f t="shared" si="54"/>
        <v>3.1039864864864866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hidden="1" x14ac:dyDescent="0.2">
      <c r="A634">
        <v>632</v>
      </c>
      <c r="B634" t="s">
        <v>1306</v>
      </c>
      <c r="C634" s="3" t="s">
        <v>1307</v>
      </c>
      <c r="D634" s="5">
        <v>72100</v>
      </c>
      <c r="E634" s="5">
        <v>30902</v>
      </c>
      <c r="F634" s="4">
        <f t="shared" si="54"/>
        <v>0.42859916782246882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 s="5">
        <v>6700</v>
      </c>
      <c r="E635" s="5">
        <v>5569</v>
      </c>
      <c r="F635" s="4">
        <f t="shared" si="54"/>
        <v>0.83119402985074631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hidden="1" x14ac:dyDescent="0.2">
      <c r="A636">
        <v>634</v>
      </c>
      <c r="B636" t="s">
        <v>1310</v>
      </c>
      <c r="C636" s="3" t="s">
        <v>1311</v>
      </c>
      <c r="D636" s="5">
        <v>118200</v>
      </c>
      <c r="E636" s="5">
        <v>92824</v>
      </c>
      <c r="F636" s="4">
        <f t="shared" si="54"/>
        <v>0.78531302876480547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hidden="1" x14ac:dyDescent="0.2">
      <c r="A637">
        <v>635</v>
      </c>
      <c r="B637" t="s">
        <v>1312</v>
      </c>
      <c r="C637" s="3" t="s">
        <v>1313</v>
      </c>
      <c r="D637" s="5">
        <v>139000</v>
      </c>
      <c r="E637" s="5">
        <v>158590</v>
      </c>
      <c r="F637" s="4">
        <f t="shared" si="54"/>
        <v>1.1409352517985611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 s="5">
        <v>197700</v>
      </c>
      <c r="E638" s="5">
        <v>127591</v>
      </c>
      <c r="F638" s="4">
        <f t="shared" si="54"/>
        <v>0.64537683358624176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 s="5">
        <v>8500</v>
      </c>
      <c r="E639" s="5">
        <v>6750</v>
      </c>
      <c r="F639" s="4">
        <f t="shared" si="54"/>
        <v>0.79411764705882348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 s="5">
        <v>81600</v>
      </c>
      <c r="E640" s="5">
        <v>9318</v>
      </c>
      <c r="F640" s="4">
        <f t="shared" si="54"/>
        <v>0.11419117647058824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hidden="1" x14ac:dyDescent="0.2">
      <c r="A641">
        <v>639</v>
      </c>
      <c r="B641" t="s">
        <v>1320</v>
      </c>
      <c r="C641" s="3" t="s">
        <v>1321</v>
      </c>
      <c r="D641" s="5">
        <v>8600</v>
      </c>
      <c r="E641" s="5">
        <v>4832</v>
      </c>
      <c r="F641" s="4">
        <f t="shared" si="54"/>
        <v>0.56186046511627907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 s="5">
        <v>119800</v>
      </c>
      <c r="E642" s="5">
        <v>19769</v>
      </c>
      <c r="F642" s="4">
        <f t="shared" si="54"/>
        <v>0.16501669449081802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hidden="1" x14ac:dyDescent="0.2">
      <c r="A643">
        <v>641</v>
      </c>
      <c r="B643" t="s">
        <v>1324</v>
      </c>
      <c r="C643" s="3" t="s">
        <v>1325</v>
      </c>
      <c r="D643" s="5">
        <v>9400</v>
      </c>
      <c r="E643" s="5">
        <v>11277</v>
      </c>
      <c r="F643" s="4">
        <f t="shared" ref="F643:F706" si="60">$E643/$D643</f>
        <v>1.1996808510638297</v>
      </c>
      <c r="G643" t="s">
        <v>20</v>
      </c>
      <c r="H643">
        <v>194</v>
      </c>
      <c r="I643" s="5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LEFT(R643,(FIND("/",R643,1)-1))</f>
        <v>theater</v>
      </c>
      <c r="T643" t="str">
        <f t="shared" ref="T643:T706" si="65">_xlfn.TEXTAFTER(R643,"/")</f>
        <v>plays</v>
      </c>
    </row>
    <row r="644" spans="1:20" ht="17" hidden="1" x14ac:dyDescent="0.2">
      <c r="A644">
        <v>642</v>
      </c>
      <c r="B644" t="s">
        <v>1326</v>
      </c>
      <c r="C644" s="3" t="s">
        <v>1327</v>
      </c>
      <c r="D644" s="5">
        <v>9200</v>
      </c>
      <c r="E644" s="5">
        <v>13382</v>
      </c>
      <c r="F644" s="4">
        <f t="shared" si="60"/>
        <v>1.4545652173913044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hidden="1" x14ac:dyDescent="0.2">
      <c r="A645">
        <v>643</v>
      </c>
      <c r="B645" t="s">
        <v>1328</v>
      </c>
      <c r="C645" s="3" t="s">
        <v>1329</v>
      </c>
      <c r="D645" s="5">
        <v>14900</v>
      </c>
      <c r="E645" s="5">
        <v>32986</v>
      </c>
      <c r="F645" s="4">
        <f t="shared" si="60"/>
        <v>2.2138255033557046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 s="5">
        <v>169400</v>
      </c>
      <c r="E646" s="5">
        <v>81984</v>
      </c>
      <c r="F646" s="4">
        <f t="shared" si="60"/>
        <v>0.48396694214876035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 s="5">
        <v>192100</v>
      </c>
      <c r="E647" s="5">
        <v>178483</v>
      </c>
      <c r="F647" s="4">
        <f t="shared" si="60"/>
        <v>0.92911504424778757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 s="5">
        <v>98700</v>
      </c>
      <c r="E648" s="5">
        <v>87448</v>
      </c>
      <c r="F648" s="4">
        <f t="shared" si="60"/>
        <v>0.88599797365754818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 s="5">
        <v>4500</v>
      </c>
      <c r="E649" s="5">
        <v>1863</v>
      </c>
      <c r="F649" s="4">
        <f t="shared" si="60"/>
        <v>0.41399999999999998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hidden="1" x14ac:dyDescent="0.2">
      <c r="A650">
        <v>648</v>
      </c>
      <c r="B650" t="s">
        <v>1338</v>
      </c>
      <c r="C650" s="3" t="s">
        <v>1339</v>
      </c>
      <c r="D650" s="5">
        <v>98600</v>
      </c>
      <c r="E650" s="5">
        <v>62174</v>
      </c>
      <c r="F650" s="4">
        <f t="shared" si="60"/>
        <v>0.63056795131845844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 s="5">
        <v>121700</v>
      </c>
      <c r="E651" s="5">
        <v>59003</v>
      </c>
      <c r="F651" s="4">
        <f t="shared" si="60"/>
        <v>0.48482333607230893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 s="5">
        <v>100</v>
      </c>
      <c r="E652" s="5">
        <v>2</v>
      </c>
      <c r="F652" s="4">
        <f t="shared" si="60"/>
        <v>0.02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 s="5">
        <v>196700</v>
      </c>
      <c r="E653" s="5">
        <v>174039</v>
      </c>
      <c r="F653" s="4">
        <f t="shared" si="60"/>
        <v>0.88479410269445857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hidden="1" x14ac:dyDescent="0.2">
      <c r="A654">
        <v>652</v>
      </c>
      <c r="B654" t="s">
        <v>1346</v>
      </c>
      <c r="C654" s="3" t="s">
        <v>1347</v>
      </c>
      <c r="D654" s="5">
        <v>10000</v>
      </c>
      <c r="E654" s="5">
        <v>12684</v>
      </c>
      <c r="F654" s="4">
        <f t="shared" si="60"/>
        <v>1.2684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hidden="1" x14ac:dyDescent="0.2">
      <c r="A655">
        <v>653</v>
      </c>
      <c r="B655" t="s">
        <v>1348</v>
      </c>
      <c r="C655" s="3" t="s">
        <v>1349</v>
      </c>
      <c r="D655" s="5">
        <v>600</v>
      </c>
      <c r="E655" s="5">
        <v>14033</v>
      </c>
      <c r="F655" s="4">
        <f t="shared" si="60"/>
        <v>23.388333333333332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hidden="1" x14ac:dyDescent="0.2">
      <c r="A656">
        <v>654</v>
      </c>
      <c r="B656" t="s">
        <v>1350</v>
      </c>
      <c r="C656" s="3" t="s">
        <v>1351</v>
      </c>
      <c r="D656" s="5">
        <v>35000</v>
      </c>
      <c r="E656" s="5">
        <v>177936</v>
      </c>
      <c r="F656" s="4">
        <f t="shared" si="60"/>
        <v>5.0838857142857146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hidden="1" x14ac:dyDescent="0.2">
      <c r="A657">
        <v>655</v>
      </c>
      <c r="B657" t="s">
        <v>1352</v>
      </c>
      <c r="C657" s="3" t="s">
        <v>1353</v>
      </c>
      <c r="D657" s="5">
        <v>6900</v>
      </c>
      <c r="E657" s="5">
        <v>13212</v>
      </c>
      <c r="F657" s="4">
        <f t="shared" si="60"/>
        <v>1.9147826086956521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 s="5">
        <v>118400</v>
      </c>
      <c r="E658" s="5">
        <v>49879</v>
      </c>
      <c r="F658" s="4">
        <f t="shared" si="60"/>
        <v>0.42127533783783783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 s="5">
        <v>10000</v>
      </c>
      <c r="E659" s="5">
        <v>824</v>
      </c>
      <c r="F659" s="4">
        <f t="shared" si="60"/>
        <v>8.2400000000000001E-2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hidden="1" x14ac:dyDescent="0.2">
      <c r="A660">
        <v>658</v>
      </c>
      <c r="B660" t="s">
        <v>1358</v>
      </c>
      <c r="C660" s="3" t="s">
        <v>1359</v>
      </c>
      <c r="D660" s="5">
        <v>52600</v>
      </c>
      <c r="E660" s="5">
        <v>31594</v>
      </c>
      <c r="F660" s="4">
        <f t="shared" si="60"/>
        <v>0.60064638783269964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 s="5">
        <v>120700</v>
      </c>
      <c r="E661" s="5">
        <v>57010</v>
      </c>
      <c r="F661" s="4">
        <f t="shared" si="60"/>
        <v>0.47232808616404309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 s="5">
        <v>9100</v>
      </c>
      <c r="E662" s="5">
        <v>7438</v>
      </c>
      <c r="F662" s="4">
        <f t="shared" si="60"/>
        <v>0.81736263736263737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 s="5">
        <v>106800</v>
      </c>
      <c r="E663" s="5">
        <v>57872</v>
      </c>
      <c r="F663" s="4">
        <f t="shared" si="60"/>
        <v>0.54187265917603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 s="5">
        <v>9100</v>
      </c>
      <c r="E664" s="5">
        <v>8906</v>
      </c>
      <c r="F664" s="4">
        <f t="shared" si="60"/>
        <v>0.97868131868131869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 s="5">
        <v>10000</v>
      </c>
      <c r="E665" s="5">
        <v>7724</v>
      </c>
      <c r="F665" s="4">
        <f t="shared" si="60"/>
        <v>0.77239999999999998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 s="5">
        <v>79400</v>
      </c>
      <c r="E666" s="5">
        <v>26571</v>
      </c>
      <c r="F666" s="4">
        <f t="shared" si="60"/>
        <v>0.33464735516372796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hidden="1" x14ac:dyDescent="0.2">
      <c r="A667">
        <v>665</v>
      </c>
      <c r="B667" t="s">
        <v>1371</v>
      </c>
      <c r="C667" s="3" t="s">
        <v>1372</v>
      </c>
      <c r="D667" s="5">
        <v>5100</v>
      </c>
      <c r="E667" s="5">
        <v>12219</v>
      </c>
      <c r="F667" s="4">
        <f t="shared" si="60"/>
        <v>2.3958823529411766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hidden="1" x14ac:dyDescent="0.2">
      <c r="A668">
        <v>666</v>
      </c>
      <c r="B668" t="s">
        <v>1373</v>
      </c>
      <c r="C668" s="3" t="s">
        <v>1374</v>
      </c>
      <c r="D668" s="5">
        <v>3100</v>
      </c>
      <c r="E668" s="5">
        <v>1985</v>
      </c>
      <c r="F668" s="4">
        <f t="shared" si="60"/>
        <v>0.64032258064516134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hidden="1" x14ac:dyDescent="0.2">
      <c r="A669">
        <v>667</v>
      </c>
      <c r="B669" t="s">
        <v>1375</v>
      </c>
      <c r="C669" s="3" t="s">
        <v>1376</v>
      </c>
      <c r="D669" s="5">
        <v>6900</v>
      </c>
      <c r="E669" s="5">
        <v>12155</v>
      </c>
      <c r="F669" s="4">
        <f t="shared" si="60"/>
        <v>1.7615942028985507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 s="5">
        <v>27500</v>
      </c>
      <c r="E670" s="5">
        <v>5593</v>
      </c>
      <c r="F670" s="4">
        <f t="shared" si="60"/>
        <v>0.20338181818181819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hidden="1" x14ac:dyDescent="0.2">
      <c r="A671">
        <v>669</v>
      </c>
      <c r="B671" t="s">
        <v>1379</v>
      </c>
      <c r="C671" s="3" t="s">
        <v>1380</v>
      </c>
      <c r="D671" s="5">
        <v>48800</v>
      </c>
      <c r="E671" s="5">
        <v>175020</v>
      </c>
      <c r="F671" s="4">
        <f t="shared" si="60"/>
        <v>3.5864754098360656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hidden="1" x14ac:dyDescent="0.2">
      <c r="A672">
        <v>670</v>
      </c>
      <c r="B672" t="s">
        <v>1334</v>
      </c>
      <c r="C672" s="3" t="s">
        <v>1381</v>
      </c>
      <c r="D672" s="5">
        <v>16200</v>
      </c>
      <c r="E672" s="5">
        <v>75955</v>
      </c>
      <c r="F672" s="4">
        <f t="shared" si="60"/>
        <v>4.6885802469135802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hidden="1" x14ac:dyDescent="0.2">
      <c r="A673">
        <v>671</v>
      </c>
      <c r="B673" t="s">
        <v>1382</v>
      </c>
      <c r="C673" s="3" t="s">
        <v>1383</v>
      </c>
      <c r="D673" s="5">
        <v>97600</v>
      </c>
      <c r="E673" s="5">
        <v>119127</v>
      </c>
      <c r="F673" s="4">
        <f t="shared" si="60"/>
        <v>1.220563524590164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 s="5">
        <v>197900</v>
      </c>
      <c r="E674" s="5">
        <v>110689</v>
      </c>
      <c r="F674" s="4">
        <f t="shared" si="60"/>
        <v>0.55931783729156137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 s="5">
        <v>5600</v>
      </c>
      <c r="E675" s="5">
        <v>2445</v>
      </c>
      <c r="F675" s="4">
        <f t="shared" si="60"/>
        <v>0.43660714285714286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hidden="1" x14ac:dyDescent="0.2">
      <c r="A676">
        <v>674</v>
      </c>
      <c r="B676" t="s">
        <v>1388</v>
      </c>
      <c r="C676" s="3" t="s">
        <v>1389</v>
      </c>
      <c r="D676" s="5">
        <v>170700</v>
      </c>
      <c r="E676" s="5">
        <v>57250</v>
      </c>
      <c r="F676" s="4">
        <f t="shared" si="60"/>
        <v>0.33538371411833628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hidden="1" x14ac:dyDescent="0.2">
      <c r="A677">
        <v>675</v>
      </c>
      <c r="B677" t="s">
        <v>1390</v>
      </c>
      <c r="C677" s="3" t="s">
        <v>1391</v>
      </c>
      <c r="D677" s="5">
        <v>9700</v>
      </c>
      <c r="E677" s="5">
        <v>11929</v>
      </c>
      <c r="F677" s="4">
        <f t="shared" si="60"/>
        <v>1.2297938144329896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hidden="1" x14ac:dyDescent="0.2">
      <c r="A678">
        <v>676</v>
      </c>
      <c r="B678" t="s">
        <v>1392</v>
      </c>
      <c r="C678" s="3" t="s">
        <v>1393</v>
      </c>
      <c r="D678" s="5">
        <v>62300</v>
      </c>
      <c r="E678" s="5">
        <v>118214</v>
      </c>
      <c r="F678" s="4">
        <f t="shared" si="60"/>
        <v>1.8974959871589085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 s="5">
        <v>5300</v>
      </c>
      <c r="E679" s="5">
        <v>4432</v>
      </c>
      <c r="F679" s="4">
        <f t="shared" si="60"/>
        <v>0.83622641509433959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hidden="1" x14ac:dyDescent="0.2">
      <c r="A680">
        <v>678</v>
      </c>
      <c r="B680" t="s">
        <v>1396</v>
      </c>
      <c r="C680" s="3" t="s">
        <v>1397</v>
      </c>
      <c r="D680" s="5">
        <v>99500</v>
      </c>
      <c r="E680" s="5">
        <v>17879</v>
      </c>
      <c r="F680" s="4">
        <f t="shared" si="60"/>
        <v>0.17968844221105529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hidden="1" x14ac:dyDescent="0.2">
      <c r="A681">
        <v>679</v>
      </c>
      <c r="B681" t="s">
        <v>668</v>
      </c>
      <c r="C681" s="3" t="s">
        <v>1398</v>
      </c>
      <c r="D681" s="5">
        <v>1400</v>
      </c>
      <c r="E681" s="5">
        <v>14511</v>
      </c>
      <c r="F681" s="4">
        <f t="shared" si="60"/>
        <v>10.365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 s="5">
        <v>145600</v>
      </c>
      <c r="E682" s="5">
        <v>141822</v>
      </c>
      <c r="F682" s="4">
        <f t="shared" si="60"/>
        <v>0.97405219780219776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 s="5">
        <v>184100</v>
      </c>
      <c r="E683" s="5">
        <v>159037</v>
      </c>
      <c r="F683" s="4">
        <f t="shared" si="60"/>
        <v>0.86386203150461705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hidden="1" x14ac:dyDescent="0.2">
      <c r="A684">
        <v>682</v>
      </c>
      <c r="B684" t="s">
        <v>1403</v>
      </c>
      <c r="C684" s="3" t="s">
        <v>1404</v>
      </c>
      <c r="D684" s="5">
        <v>5400</v>
      </c>
      <c r="E684" s="5">
        <v>8109</v>
      </c>
      <c r="F684" s="4">
        <f t="shared" si="60"/>
        <v>1.5016666666666667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hidden="1" x14ac:dyDescent="0.2">
      <c r="A685">
        <v>683</v>
      </c>
      <c r="B685" t="s">
        <v>1405</v>
      </c>
      <c r="C685" s="3" t="s">
        <v>1406</v>
      </c>
      <c r="D685" s="5">
        <v>2300</v>
      </c>
      <c r="E685" s="5">
        <v>8244</v>
      </c>
      <c r="F685" s="4">
        <f t="shared" si="60"/>
        <v>3.5843478260869563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hidden="1" x14ac:dyDescent="0.2">
      <c r="A686">
        <v>684</v>
      </c>
      <c r="B686" t="s">
        <v>1407</v>
      </c>
      <c r="C686" s="3" t="s">
        <v>1408</v>
      </c>
      <c r="D686" s="5">
        <v>1400</v>
      </c>
      <c r="E686" s="5">
        <v>7600</v>
      </c>
      <c r="F686" s="4">
        <f t="shared" si="60"/>
        <v>5.4285714285714288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 s="5">
        <v>140000</v>
      </c>
      <c r="E687" s="5">
        <v>94501</v>
      </c>
      <c r="F687" s="4">
        <f t="shared" si="60"/>
        <v>0.67500714285714281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hidden="1" x14ac:dyDescent="0.2">
      <c r="A688">
        <v>686</v>
      </c>
      <c r="B688" t="s">
        <v>1411</v>
      </c>
      <c r="C688" s="3" t="s">
        <v>1412</v>
      </c>
      <c r="D688" s="5">
        <v>7500</v>
      </c>
      <c r="E688" s="5">
        <v>14381</v>
      </c>
      <c r="F688" s="4">
        <f t="shared" si="60"/>
        <v>1.9174666666666667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hidden="1" x14ac:dyDescent="0.2">
      <c r="A689">
        <v>687</v>
      </c>
      <c r="B689" t="s">
        <v>1413</v>
      </c>
      <c r="C689" s="3" t="s">
        <v>1414</v>
      </c>
      <c r="D689" s="5">
        <v>1500</v>
      </c>
      <c r="E689" s="5">
        <v>13980</v>
      </c>
      <c r="F689" s="4">
        <f t="shared" si="60"/>
        <v>9.32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hidden="1" x14ac:dyDescent="0.2">
      <c r="A690">
        <v>688</v>
      </c>
      <c r="B690" t="s">
        <v>1415</v>
      </c>
      <c r="C690" s="3" t="s">
        <v>1416</v>
      </c>
      <c r="D690" s="5">
        <v>2900</v>
      </c>
      <c r="E690" s="5">
        <v>12449</v>
      </c>
      <c r="F690" s="4">
        <f t="shared" si="60"/>
        <v>4.2927586206896553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hidden="1" x14ac:dyDescent="0.2">
      <c r="A691">
        <v>689</v>
      </c>
      <c r="B691" t="s">
        <v>1417</v>
      </c>
      <c r="C691" s="3" t="s">
        <v>1418</v>
      </c>
      <c r="D691" s="5">
        <v>7300</v>
      </c>
      <c r="E691" s="5">
        <v>7348</v>
      </c>
      <c r="F691" s="4">
        <f t="shared" si="60"/>
        <v>1.0065753424657535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hidden="1" x14ac:dyDescent="0.2">
      <c r="A692">
        <v>690</v>
      </c>
      <c r="B692" t="s">
        <v>1419</v>
      </c>
      <c r="C692" s="3" t="s">
        <v>1420</v>
      </c>
      <c r="D692" s="5">
        <v>3600</v>
      </c>
      <c r="E692" s="5">
        <v>8158</v>
      </c>
      <c r="F692" s="4">
        <f t="shared" si="60"/>
        <v>2.266111111111111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hidden="1" x14ac:dyDescent="0.2">
      <c r="A693">
        <v>691</v>
      </c>
      <c r="B693" t="s">
        <v>1421</v>
      </c>
      <c r="C693" s="3" t="s">
        <v>1422</v>
      </c>
      <c r="D693" s="5">
        <v>5000</v>
      </c>
      <c r="E693" s="5">
        <v>7119</v>
      </c>
      <c r="F693" s="4">
        <f t="shared" si="60"/>
        <v>1.4238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 s="5">
        <v>6000</v>
      </c>
      <c r="E694" s="5">
        <v>5438</v>
      </c>
      <c r="F694" s="4">
        <f t="shared" si="60"/>
        <v>0.90633333333333332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 s="5">
        <v>180400</v>
      </c>
      <c r="E695" s="5">
        <v>115396</v>
      </c>
      <c r="F695" s="4">
        <f t="shared" si="60"/>
        <v>0.63966740576496672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 s="5">
        <v>9100</v>
      </c>
      <c r="E696" s="5">
        <v>7656</v>
      </c>
      <c r="F696" s="4">
        <f t="shared" si="60"/>
        <v>0.84131868131868137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hidden="1" x14ac:dyDescent="0.2">
      <c r="A697">
        <v>695</v>
      </c>
      <c r="B697" t="s">
        <v>1429</v>
      </c>
      <c r="C697" s="3" t="s">
        <v>1430</v>
      </c>
      <c r="D697" s="5">
        <v>9200</v>
      </c>
      <c r="E697" s="5">
        <v>12322</v>
      </c>
      <c r="F697" s="4">
        <f t="shared" si="60"/>
        <v>1.3393478260869565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 s="5">
        <v>164100</v>
      </c>
      <c r="E698" s="5">
        <v>96888</v>
      </c>
      <c r="F698" s="4">
        <f t="shared" si="60"/>
        <v>0.59042047531992692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hidden="1" x14ac:dyDescent="0.2">
      <c r="A699">
        <v>697</v>
      </c>
      <c r="B699" t="s">
        <v>1433</v>
      </c>
      <c r="C699" s="3" t="s">
        <v>1434</v>
      </c>
      <c r="D699" s="5">
        <v>128900</v>
      </c>
      <c r="E699" s="5">
        <v>196960</v>
      </c>
      <c r="F699" s="4">
        <f t="shared" si="60"/>
        <v>1.5280062063615205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hidden="1" x14ac:dyDescent="0.2">
      <c r="A700">
        <v>698</v>
      </c>
      <c r="B700" t="s">
        <v>1435</v>
      </c>
      <c r="C700" s="3" t="s">
        <v>1436</v>
      </c>
      <c r="D700" s="5">
        <v>42100</v>
      </c>
      <c r="E700" s="5">
        <v>188057</v>
      </c>
      <c r="F700" s="4">
        <f t="shared" si="60"/>
        <v>4.466912114014252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 s="5">
        <v>7400</v>
      </c>
      <c r="E701" s="5">
        <v>6245</v>
      </c>
      <c r="F701" s="4">
        <f t="shared" si="60"/>
        <v>0.8439189189189189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 s="5">
        <v>100</v>
      </c>
      <c r="E702" s="5">
        <v>3</v>
      </c>
      <c r="F702" s="4">
        <f t="shared" si="60"/>
        <v>0.03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hidden="1" x14ac:dyDescent="0.2">
      <c r="A703">
        <v>701</v>
      </c>
      <c r="B703" t="s">
        <v>1440</v>
      </c>
      <c r="C703" s="3" t="s">
        <v>1441</v>
      </c>
      <c r="D703" s="5">
        <v>52000</v>
      </c>
      <c r="E703" s="5">
        <v>91014</v>
      </c>
      <c r="F703" s="4">
        <f t="shared" si="60"/>
        <v>1.7502692307692307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 s="5">
        <v>8700</v>
      </c>
      <c r="E704" s="5">
        <v>4710</v>
      </c>
      <c r="F704" s="4">
        <f t="shared" si="60"/>
        <v>0.54137931034482756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hidden="1" x14ac:dyDescent="0.2">
      <c r="A705">
        <v>703</v>
      </c>
      <c r="B705" t="s">
        <v>1444</v>
      </c>
      <c r="C705" s="3" t="s">
        <v>1445</v>
      </c>
      <c r="D705" s="5">
        <v>63400</v>
      </c>
      <c r="E705" s="5">
        <v>197728</v>
      </c>
      <c r="F705" s="4">
        <f t="shared" si="60"/>
        <v>3.1187381703470032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hidden="1" x14ac:dyDescent="0.2">
      <c r="A706">
        <v>704</v>
      </c>
      <c r="B706" t="s">
        <v>1446</v>
      </c>
      <c r="C706" s="3" t="s">
        <v>1447</v>
      </c>
      <c r="D706" s="5">
        <v>8700</v>
      </c>
      <c r="E706" s="5">
        <v>10682</v>
      </c>
      <c r="F706" s="4">
        <f t="shared" si="60"/>
        <v>1.2278160919540231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 s="5">
        <v>169700</v>
      </c>
      <c r="E707" s="5">
        <v>168048</v>
      </c>
      <c r="F707" s="4">
        <f t="shared" ref="F707:F770" si="66">$E707/$D707</f>
        <v>0.99026517383618151</v>
      </c>
      <c r="G707" t="s">
        <v>14</v>
      </c>
      <c r="H707">
        <v>2025</v>
      </c>
      <c r="I707" s="5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8">(((L707/60)/60)/24)+DATE(1970,1,1)</f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LEFT(R707,(FIND("/",R707,1)-1))</f>
        <v>publishing</v>
      </c>
      <c r="T707" t="str">
        <f t="shared" ref="T707:T770" si="71">_xlfn.TEXTAFTER(R707,"/")</f>
        <v>nonfiction</v>
      </c>
    </row>
    <row r="708" spans="1:20" ht="34" hidden="1" x14ac:dyDescent="0.2">
      <c r="A708">
        <v>706</v>
      </c>
      <c r="B708" t="s">
        <v>1450</v>
      </c>
      <c r="C708" s="3" t="s">
        <v>1451</v>
      </c>
      <c r="D708" s="5">
        <v>108400</v>
      </c>
      <c r="E708" s="5">
        <v>138586</v>
      </c>
      <c r="F708" s="4">
        <f t="shared" si="66"/>
        <v>1.278468634686347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hidden="1" x14ac:dyDescent="0.2">
      <c r="A709">
        <v>707</v>
      </c>
      <c r="B709" t="s">
        <v>1452</v>
      </c>
      <c r="C709" s="3" t="s">
        <v>1453</v>
      </c>
      <c r="D709" s="5">
        <v>7300</v>
      </c>
      <c r="E709" s="5">
        <v>11579</v>
      </c>
      <c r="F709" s="4">
        <f t="shared" si="66"/>
        <v>1.5861643835616439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hidden="1" x14ac:dyDescent="0.2">
      <c r="A710">
        <v>708</v>
      </c>
      <c r="B710" t="s">
        <v>1454</v>
      </c>
      <c r="C710" s="3" t="s">
        <v>1455</v>
      </c>
      <c r="D710" s="5">
        <v>1700</v>
      </c>
      <c r="E710" s="5">
        <v>12020</v>
      </c>
      <c r="F710" s="4">
        <f t="shared" si="66"/>
        <v>7.0705882352941174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hidden="1" x14ac:dyDescent="0.2">
      <c r="A711">
        <v>709</v>
      </c>
      <c r="B711" t="s">
        <v>1456</v>
      </c>
      <c r="C711" s="3" t="s">
        <v>1457</v>
      </c>
      <c r="D711" s="5">
        <v>9800</v>
      </c>
      <c r="E711" s="5">
        <v>13954</v>
      </c>
      <c r="F711" s="4">
        <f t="shared" si="66"/>
        <v>1.4238775510204082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hidden="1" x14ac:dyDescent="0.2">
      <c r="A712">
        <v>710</v>
      </c>
      <c r="B712" t="s">
        <v>1458</v>
      </c>
      <c r="C712" s="3" t="s">
        <v>1459</v>
      </c>
      <c r="D712" s="5">
        <v>4300</v>
      </c>
      <c r="E712" s="5">
        <v>6358</v>
      </c>
      <c r="F712" s="4">
        <f t="shared" si="66"/>
        <v>1.4786046511627906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 s="5">
        <v>6200</v>
      </c>
      <c r="E713" s="5">
        <v>1260</v>
      </c>
      <c r="F713" s="4">
        <f t="shared" si="66"/>
        <v>0.20322580645161289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hidden="1" x14ac:dyDescent="0.2">
      <c r="A714">
        <v>712</v>
      </c>
      <c r="B714" t="s">
        <v>1462</v>
      </c>
      <c r="C714" s="3" t="s">
        <v>1463</v>
      </c>
      <c r="D714" s="5">
        <v>800</v>
      </c>
      <c r="E714" s="5">
        <v>14725</v>
      </c>
      <c r="F714" s="4">
        <f t="shared" si="66"/>
        <v>18.40625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hidden="1" x14ac:dyDescent="0.2">
      <c r="A715">
        <v>713</v>
      </c>
      <c r="B715" t="s">
        <v>1464</v>
      </c>
      <c r="C715" s="3" t="s">
        <v>1465</v>
      </c>
      <c r="D715" s="5">
        <v>6900</v>
      </c>
      <c r="E715" s="5">
        <v>11174</v>
      </c>
      <c r="F715" s="4">
        <f t="shared" si="66"/>
        <v>1.6194202898550725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hidden="1" x14ac:dyDescent="0.2">
      <c r="A716">
        <v>714</v>
      </c>
      <c r="B716" t="s">
        <v>1466</v>
      </c>
      <c r="C716" s="3" t="s">
        <v>1467</v>
      </c>
      <c r="D716" s="5">
        <v>38500</v>
      </c>
      <c r="E716" s="5">
        <v>182036</v>
      </c>
      <c r="F716" s="4">
        <f t="shared" si="66"/>
        <v>4.7282077922077921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 s="5">
        <v>118000</v>
      </c>
      <c r="E717" s="5">
        <v>28870</v>
      </c>
      <c r="F717" s="4">
        <f t="shared" si="66"/>
        <v>0.24466101694915254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hidden="1" x14ac:dyDescent="0.2">
      <c r="A718">
        <v>716</v>
      </c>
      <c r="B718" t="s">
        <v>1470</v>
      </c>
      <c r="C718" s="3" t="s">
        <v>1471</v>
      </c>
      <c r="D718" s="5">
        <v>2000</v>
      </c>
      <c r="E718" s="5">
        <v>10353</v>
      </c>
      <c r="F718" s="4">
        <f t="shared" si="66"/>
        <v>5.1764999999999999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hidden="1" x14ac:dyDescent="0.2">
      <c r="A719">
        <v>717</v>
      </c>
      <c r="B719" t="s">
        <v>1472</v>
      </c>
      <c r="C719" s="3" t="s">
        <v>1473</v>
      </c>
      <c r="D719" s="5">
        <v>5600</v>
      </c>
      <c r="E719" s="5">
        <v>13868</v>
      </c>
      <c r="F719" s="4">
        <f t="shared" si="66"/>
        <v>2.4764285714285714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hidden="1" x14ac:dyDescent="0.2">
      <c r="A720">
        <v>718</v>
      </c>
      <c r="B720" t="s">
        <v>1474</v>
      </c>
      <c r="C720" s="3" t="s">
        <v>1475</v>
      </c>
      <c r="D720" s="5">
        <v>8300</v>
      </c>
      <c r="E720" s="5">
        <v>8317</v>
      </c>
      <c r="F720" s="4">
        <f t="shared" si="66"/>
        <v>1.0020481927710843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hidden="1" x14ac:dyDescent="0.2">
      <c r="A721">
        <v>719</v>
      </c>
      <c r="B721" t="s">
        <v>1476</v>
      </c>
      <c r="C721" s="3" t="s">
        <v>1477</v>
      </c>
      <c r="D721" s="5">
        <v>6900</v>
      </c>
      <c r="E721" s="5">
        <v>10557</v>
      </c>
      <c r="F721" s="4">
        <f t="shared" si="66"/>
        <v>1.53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hidden="1" x14ac:dyDescent="0.2">
      <c r="A722">
        <v>720</v>
      </c>
      <c r="B722" t="s">
        <v>1478</v>
      </c>
      <c r="C722" s="3" t="s">
        <v>1479</v>
      </c>
      <c r="D722" s="5">
        <v>8700</v>
      </c>
      <c r="E722" s="5">
        <v>3227</v>
      </c>
      <c r="F722" s="4">
        <f t="shared" si="66"/>
        <v>0.37091954022988505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hidden="1" x14ac:dyDescent="0.2">
      <c r="A723">
        <v>721</v>
      </c>
      <c r="B723" t="s">
        <v>1480</v>
      </c>
      <c r="C723" s="3" t="s">
        <v>1481</v>
      </c>
      <c r="D723" s="5">
        <v>123600</v>
      </c>
      <c r="E723" s="5">
        <v>5429</v>
      </c>
      <c r="F723" s="4">
        <f t="shared" si="66"/>
        <v>4.3923948220064728E-2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hidden="1" x14ac:dyDescent="0.2">
      <c r="A724">
        <v>722</v>
      </c>
      <c r="B724" t="s">
        <v>1482</v>
      </c>
      <c r="C724" s="3" t="s">
        <v>1483</v>
      </c>
      <c r="D724" s="5">
        <v>48500</v>
      </c>
      <c r="E724" s="5">
        <v>75906</v>
      </c>
      <c r="F724" s="4">
        <f t="shared" si="66"/>
        <v>1.5650721649484536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hidden="1" x14ac:dyDescent="0.2">
      <c r="A725">
        <v>723</v>
      </c>
      <c r="B725" t="s">
        <v>1484</v>
      </c>
      <c r="C725" s="3" t="s">
        <v>1485</v>
      </c>
      <c r="D725" s="5">
        <v>4900</v>
      </c>
      <c r="E725" s="5">
        <v>13250</v>
      </c>
      <c r="F725" s="4">
        <f t="shared" si="66"/>
        <v>2.704081632653061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hidden="1" x14ac:dyDescent="0.2">
      <c r="A726">
        <v>724</v>
      </c>
      <c r="B726" t="s">
        <v>1486</v>
      </c>
      <c r="C726" s="3" t="s">
        <v>1487</v>
      </c>
      <c r="D726" s="5">
        <v>8400</v>
      </c>
      <c r="E726" s="5">
        <v>11261</v>
      </c>
      <c r="F726" s="4">
        <f t="shared" si="66"/>
        <v>1.3405952380952382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 s="5">
        <v>193200</v>
      </c>
      <c r="E727" s="5">
        <v>97369</v>
      </c>
      <c r="F727" s="4">
        <f t="shared" si="66"/>
        <v>0.50398033126293995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hidden="1" x14ac:dyDescent="0.2">
      <c r="A728">
        <v>726</v>
      </c>
      <c r="B728" t="s">
        <v>1490</v>
      </c>
      <c r="C728" s="3" t="s">
        <v>1491</v>
      </c>
      <c r="D728" s="5">
        <v>54300</v>
      </c>
      <c r="E728" s="5">
        <v>48227</v>
      </c>
      <c r="F728" s="4">
        <f t="shared" si="66"/>
        <v>0.88815837937384901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hidden="1" x14ac:dyDescent="0.2">
      <c r="A729">
        <v>727</v>
      </c>
      <c r="B729" t="s">
        <v>1492</v>
      </c>
      <c r="C729" s="3" t="s">
        <v>1493</v>
      </c>
      <c r="D729" s="5">
        <v>8900</v>
      </c>
      <c r="E729" s="5">
        <v>14685</v>
      </c>
      <c r="F729" s="4">
        <f t="shared" si="66"/>
        <v>1.65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 s="5">
        <v>4200</v>
      </c>
      <c r="E730" s="5">
        <v>735</v>
      </c>
      <c r="F730" s="4">
        <f t="shared" si="66"/>
        <v>0.17499999999999999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hidden="1" x14ac:dyDescent="0.2">
      <c r="A731">
        <v>729</v>
      </c>
      <c r="B731" t="s">
        <v>1496</v>
      </c>
      <c r="C731" s="3" t="s">
        <v>1497</v>
      </c>
      <c r="D731" s="5">
        <v>5600</v>
      </c>
      <c r="E731" s="5">
        <v>10397</v>
      </c>
      <c r="F731" s="4">
        <f t="shared" si="66"/>
        <v>1.8566071428571429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hidden="1" x14ac:dyDescent="0.2">
      <c r="A732">
        <v>730</v>
      </c>
      <c r="B732" t="s">
        <v>1498</v>
      </c>
      <c r="C732" s="3" t="s">
        <v>1499</v>
      </c>
      <c r="D732" s="5">
        <v>28800</v>
      </c>
      <c r="E732" s="5">
        <v>118847</v>
      </c>
      <c r="F732" s="4">
        <f t="shared" si="66"/>
        <v>4.1266319444444441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hidden="1" x14ac:dyDescent="0.2">
      <c r="A733">
        <v>731</v>
      </c>
      <c r="B733" t="s">
        <v>1500</v>
      </c>
      <c r="C733" s="3" t="s">
        <v>1501</v>
      </c>
      <c r="D733" s="5">
        <v>8000</v>
      </c>
      <c r="E733" s="5">
        <v>7220</v>
      </c>
      <c r="F733" s="4">
        <f t="shared" si="66"/>
        <v>0.90249999999999997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 s="5">
        <v>117000</v>
      </c>
      <c r="E734" s="5">
        <v>107622</v>
      </c>
      <c r="F734" s="4">
        <f t="shared" si="66"/>
        <v>0.91984615384615387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hidden="1" x14ac:dyDescent="0.2">
      <c r="A735">
        <v>733</v>
      </c>
      <c r="B735" t="s">
        <v>1504</v>
      </c>
      <c r="C735" s="3" t="s">
        <v>1505</v>
      </c>
      <c r="D735" s="5">
        <v>15800</v>
      </c>
      <c r="E735" s="5">
        <v>83267</v>
      </c>
      <c r="F735" s="4">
        <f t="shared" si="66"/>
        <v>5.2700632911392402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hidden="1" x14ac:dyDescent="0.2">
      <c r="A736">
        <v>734</v>
      </c>
      <c r="B736" t="s">
        <v>1506</v>
      </c>
      <c r="C736" s="3" t="s">
        <v>1507</v>
      </c>
      <c r="D736" s="5">
        <v>4200</v>
      </c>
      <c r="E736" s="5">
        <v>13404</v>
      </c>
      <c r="F736" s="4">
        <f t="shared" si="66"/>
        <v>3.1914285714285713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hidden="1" x14ac:dyDescent="0.2">
      <c r="A737">
        <v>735</v>
      </c>
      <c r="B737" t="s">
        <v>1508</v>
      </c>
      <c r="C737" s="3" t="s">
        <v>1509</v>
      </c>
      <c r="D737" s="5">
        <v>37100</v>
      </c>
      <c r="E737" s="5">
        <v>131404</v>
      </c>
      <c r="F737" s="4">
        <f t="shared" si="66"/>
        <v>3.5418867924528303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hidden="1" x14ac:dyDescent="0.2">
      <c r="A738">
        <v>736</v>
      </c>
      <c r="B738" t="s">
        <v>1510</v>
      </c>
      <c r="C738" s="3" t="s">
        <v>1511</v>
      </c>
      <c r="D738" s="5">
        <v>7700</v>
      </c>
      <c r="E738" s="5">
        <v>2533</v>
      </c>
      <c r="F738" s="4">
        <f t="shared" si="66"/>
        <v>0.32896103896103895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hidden="1" x14ac:dyDescent="0.2">
      <c r="A739">
        <v>737</v>
      </c>
      <c r="B739" t="s">
        <v>1512</v>
      </c>
      <c r="C739" s="3" t="s">
        <v>1513</v>
      </c>
      <c r="D739" s="5">
        <v>3700</v>
      </c>
      <c r="E739" s="5">
        <v>5028</v>
      </c>
      <c r="F739" s="4">
        <f t="shared" si="66"/>
        <v>1.358918918918919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 s="5">
        <v>74700</v>
      </c>
      <c r="E740" s="5">
        <v>1557</v>
      </c>
      <c r="F740" s="4">
        <f t="shared" si="66"/>
        <v>2.0843373493975904E-2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 s="5">
        <v>10000</v>
      </c>
      <c r="E741" s="5">
        <v>6100</v>
      </c>
      <c r="F741" s="4">
        <f t="shared" si="66"/>
        <v>0.61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 s="5">
        <v>5300</v>
      </c>
      <c r="E742" s="5">
        <v>1592</v>
      </c>
      <c r="F742" s="4">
        <f t="shared" si="66"/>
        <v>0.30037735849056602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hidden="1" x14ac:dyDescent="0.2">
      <c r="A743">
        <v>741</v>
      </c>
      <c r="B743" t="s">
        <v>628</v>
      </c>
      <c r="C743" s="3" t="s">
        <v>1519</v>
      </c>
      <c r="D743" s="5">
        <v>1200</v>
      </c>
      <c r="E743" s="5">
        <v>14150</v>
      </c>
      <c r="F743" s="4">
        <f t="shared" si="66"/>
        <v>11.791666666666666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hidden="1" x14ac:dyDescent="0.2">
      <c r="A744">
        <v>742</v>
      </c>
      <c r="B744" t="s">
        <v>1520</v>
      </c>
      <c r="C744" s="3" t="s">
        <v>1521</v>
      </c>
      <c r="D744" s="5">
        <v>1200</v>
      </c>
      <c r="E744" s="5">
        <v>13513</v>
      </c>
      <c r="F744" s="4">
        <f t="shared" si="66"/>
        <v>11.260833333333334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 s="5">
        <v>3900</v>
      </c>
      <c r="E745" s="5">
        <v>504</v>
      </c>
      <c r="F745" s="4">
        <f t="shared" si="66"/>
        <v>0.12923076923076923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hidden="1" x14ac:dyDescent="0.2">
      <c r="A746">
        <v>744</v>
      </c>
      <c r="B746" t="s">
        <v>1524</v>
      </c>
      <c r="C746" s="3" t="s">
        <v>1525</v>
      </c>
      <c r="D746" s="5">
        <v>2000</v>
      </c>
      <c r="E746" s="5">
        <v>14240</v>
      </c>
      <c r="F746" s="4">
        <f t="shared" si="66"/>
        <v>7.12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 s="5">
        <v>6900</v>
      </c>
      <c r="E747" s="5">
        <v>2091</v>
      </c>
      <c r="F747" s="4">
        <f t="shared" si="66"/>
        <v>0.30304347826086958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hidden="1" x14ac:dyDescent="0.2">
      <c r="A748">
        <v>746</v>
      </c>
      <c r="B748" t="s">
        <v>1528</v>
      </c>
      <c r="C748" s="3" t="s">
        <v>1529</v>
      </c>
      <c r="D748" s="5">
        <v>55800</v>
      </c>
      <c r="E748" s="5">
        <v>118580</v>
      </c>
      <c r="F748" s="4">
        <f t="shared" si="66"/>
        <v>2.1250896057347672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hidden="1" x14ac:dyDescent="0.2">
      <c r="A749">
        <v>747</v>
      </c>
      <c r="B749" t="s">
        <v>1530</v>
      </c>
      <c r="C749" s="3" t="s">
        <v>1531</v>
      </c>
      <c r="D749" s="5">
        <v>4900</v>
      </c>
      <c r="E749" s="5">
        <v>11214</v>
      </c>
      <c r="F749" s="4">
        <f t="shared" si="66"/>
        <v>2.2885714285714287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hidden="1" x14ac:dyDescent="0.2">
      <c r="A750">
        <v>748</v>
      </c>
      <c r="B750" t="s">
        <v>1532</v>
      </c>
      <c r="C750" s="3" t="s">
        <v>1533</v>
      </c>
      <c r="D750" s="5">
        <v>194900</v>
      </c>
      <c r="E750" s="5">
        <v>68137</v>
      </c>
      <c r="F750" s="4">
        <f t="shared" si="66"/>
        <v>0.34959979476654696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hidden="1" x14ac:dyDescent="0.2">
      <c r="A751">
        <v>749</v>
      </c>
      <c r="B751" t="s">
        <v>1534</v>
      </c>
      <c r="C751" s="3" t="s">
        <v>1535</v>
      </c>
      <c r="D751" s="5">
        <v>8600</v>
      </c>
      <c r="E751" s="5">
        <v>13527</v>
      </c>
      <c r="F751" s="4">
        <f t="shared" si="66"/>
        <v>1.5729069767441861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 s="5">
        <v>100</v>
      </c>
      <c r="E752" s="5">
        <v>1</v>
      </c>
      <c r="F752" s="4">
        <f t="shared" si="66"/>
        <v>0.01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hidden="1" x14ac:dyDescent="0.2">
      <c r="A753">
        <v>751</v>
      </c>
      <c r="B753" t="s">
        <v>1538</v>
      </c>
      <c r="C753" s="3" t="s">
        <v>1539</v>
      </c>
      <c r="D753" s="5">
        <v>3600</v>
      </c>
      <c r="E753" s="5">
        <v>8363</v>
      </c>
      <c r="F753" s="4">
        <f t="shared" si="66"/>
        <v>2.3230555555555554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hidden="1" x14ac:dyDescent="0.2">
      <c r="A754">
        <v>752</v>
      </c>
      <c r="B754" t="s">
        <v>1540</v>
      </c>
      <c r="C754" s="3" t="s">
        <v>1541</v>
      </c>
      <c r="D754" s="5">
        <v>5800</v>
      </c>
      <c r="E754" s="5">
        <v>5362</v>
      </c>
      <c r="F754" s="4">
        <f t="shared" si="66"/>
        <v>0.92448275862068963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hidden="1" x14ac:dyDescent="0.2">
      <c r="A755">
        <v>753</v>
      </c>
      <c r="B755" t="s">
        <v>1542</v>
      </c>
      <c r="C755" s="3" t="s">
        <v>1543</v>
      </c>
      <c r="D755" s="5">
        <v>4700</v>
      </c>
      <c r="E755" s="5">
        <v>12065</v>
      </c>
      <c r="F755" s="4">
        <f t="shared" si="66"/>
        <v>2.5670212765957445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hidden="1" x14ac:dyDescent="0.2">
      <c r="A756">
        <v>754</v>
      </c>
      <c r="B756" t="s">
        <v>1544</v>
      </c>
      <c r="C756" s="3" t="s">
        <v>1545</v>
      </c>
      <c r="D756" s="5">
        <v>70400</v>
      </c>
      <c r="E756" s="5">
        <v>118603</v>
      </c>
      <c r="F756" s="4">
        <f t="shared" si="66"/>
        <v>1.6847017045454546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hidden="1" x14ac:dyDescent="0.2">
      <c r="A757">
        <v>755</v>
      </c>
      <c r="B757" t="s">
        <v>1546</v>
      </c>
      <c r="C757" s="3" t="s">
        <v>1547</v>
      </c>
      <c r="D757" s="5">
        <v>4500</v>
      </c>
      <c r="E757" s="5">
        <v>7496</v>
      </c>
      <c r="F757" s="4">
        <f t="shared" si="66"/>
        <v>1.6657777777777778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hidden="1" x14ac:dyDescent="0.2">
      <c r="A758">
        <v>756</v>
      </c>
      <c r="B758" t="s">
        <v>1548</v>
      </c>
      <c r="C758" s="3" t="s">
        <v>1549</v>
      </c>
      <c r="D758" s="5">
        <v>1300</v>
      </c>
      <c r="E758" s="5">
        <v>10037</v>
      </c>
      <c r="F758" s="4">
        <f t="shared" si="66"/>
        <v>7.7207692307692311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hidden="1" x14ac:dyDescent="0.2">
      <c r="A759">
        <v>757</v>
      </c>
      <c r="B759" t="s">
        <v>1550</v>
      </c>
      <c r="C759" s="3" t="s">
        <v>1551</v>
      </c>
      <c r="D759" s="5">
        <v>1400</v>
      </c>
      <c r="E759" s="5">
        <v>5696</v>
      </c>
      <c r="F759" s="4">
        <f t="shared" si="66"/>
        <v>4.0685714285714285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hidden="1" x14ac:dyDescent="0.2">
      <c r="A760">
        <v>758</v>
      </c>
      <c r="B760" t="s">
        <v>1552</v>
      </c>
      <c r="C760" s="3" t="s">
        <v>1553</v>
      </c>
      <c r="D760" s="5">
        <v>29600</v>
      </c>
      <c r="E760" s="5">
        <v>167005</v>
      </c>
      <c r="F760" s="4">
        <f t="shared" si="66"/>
        <v>5.6420608108108112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 s="5">
        <v>167500</v>
      </c>
      <c r="E761" s="5">
        <v>114615</v>
      </c>
      <c r="F761" s="4">
        <f t="shared" si="66"/>
        <v>0.6842686567164179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 s="5">
        <v>48300</v>
      </c>
      <c r="E762" s="5">
        <v>16592</v>
      </c>
      <c r="F762" s="4">
        <f t="shared" si="66"/>
        <v>0.34351966873706002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hidden="1" x14ac:dyDescent="0.2">
      <c r="A763">
        <v>761</v>
      </c>
      <c r="B763" t="s">
        <v>1558</v>
      </c>
      <c r="C763" s="3" t="s">
        <v>1559</v>
      </c>
      <c r="D763" s="5">
        <v>2200</v>
      </c>
      <c r="E763" s="5">
        <v>14420</v>
      </c>
      <c r="F763" s="4">
        <f t="shared" si="66"/>
        <v>6.5545454545454547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hidden="1" x14ac:dyDescent="0.2">
      <c r="A764">
        <v>762</v>
      </c>
      <c r="B764" t="s">
        <v>668</v>
      </c>
      <c r="C764" s="3" t="s">
        <v>1560</v>
      </c>
      <c r="D764" s="5">
        <v>3500</v>
      </c>
      <c r="E764" s="5">
        <v>6204</v>
      </c>
      <c r="F764" s="4">
        <f t="shared" si="66"/>
        <v>1.7725714285714285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hidden="1" x14ac:dyDescent="0.2">
      <c r="A765">
        <v>763</v>
      </c>
      <c r="B765" t="s">
        <v>1561</v>
      </c>
      <c r="C765" s="3" t="s">
        <v>1562</v>
      </c>
      <c r="D765" s="5">
        <v>5600</v>
      </c>
      <c r="E765" s="5">
        <v>6338</v>
      </c>
      <c r="F765" s="4">
        <f t="shared" si="66"/>
        <v>1.1317857142857144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hidden="1" x14ac:dyDescent="0.2">
      <c r="A766">
        <v>764</v>
      </c>
      <c r="B766" t="s">
        <v>1563</v>
      </c>
      <c r="C766" s="3" t="s">
        <v>1564</v>
      </c>
      <c r="D766" s="5">
        <v>1100</v>
      </c>
      <c r="E766" s="5">
        <v>8010</v>
      </c>
      <c r="F766" s="4">
        <f t="shared" si="66"/>
        <v>7.2818181818181822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hidden="1" x14ac:dyDescent="0.2">
      <c r="A767">
        <v>765</v>
      </c>
      <c r="B767" t="s">
        <v>1565</v>
      </c>
      <c r="C767" s="3" t="s">
        <v>1566</v>
      </c>
      <c r="D767" s="5">
        <v>3900</v>
      </c>
      <c r="E767" s="5">
        <v>8125</v>
      </c>
      <c r="F767" s="4">
        <f t="shared" si="66"/>
        <v>2.0833333333333335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 s="5">
        <v>43800</v>
      </c>
      <c r="E768" s="5">
        <v>13653</v>
      </c>
      <c r="F768" s="4">
        <f t="shared" si="66"/>
        <v>0.31171232876712329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 s="5">
        <v>97200</v>
      </c>
      <c r="E769" s="5">
        <v>55372</v>
      </c>
      <c r="F769" s="4">
        <f t="shared" si="66"/>
        <v>0.56967078189300413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hidden="1" x14ac:dyDescent="0.2">
      <c r="A770">
        <v>768</v>
      </c>
      <c r="B770" t="s">
        <v>1571</v>
      </c>
      <c r="C770" s="3" t="s">
        <v>1572</v>
      </c>
      <c r="D770" s="5">
        <v>4800</v>
      </c>
      <c r="E770" s="5">
        <v>11088</v>
      </c>
      <c r="F770" s="4">
        <f t="shared" si="66"/>
        <v>2.31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 s="5">
        <v>125600</v>
      </c>
      <c r="E771" s="5">
        <v>109106</v>
      </c>
      <c r="F771" s="4">
        <f t="shared" ref="F771:F834" si="72">$E771/$D771</f>
        <v>0.86867834394904464</v>
      </c>
      <c r="G771" t="s">
        <v>14</v>
      </c>
      <c r="H771">
        <v>3410</v>
      </c>
      <c r="I771" s="5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4">(((L771/60)/60)/24)+DATE(1970,1,1)</f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LEFT(R771,(FIND("/",R771,1)-1))</f>
        <v>games</v>
      </c>
      <c r="T771" t="str">
        <f t="shared" ref="T771:T834" si="77">_xlfn.TEXTAFTER(R771,"/")</f>
        <v>video games</v>
      </c>
    </row>
    <row r="772" spans="1:20" ht="17" hidden="1" x14ac:dyDescent="0.2">
      <c r="A772">
        <v>770</v>
      </c>
      <c r="B772" t="s">
        <v>1575</v>
      </c>
      <c r="C772" s="3" t="s">
        <v>1576</v>
      </c>
      <c r="D772" s="5">
        <v>4300</v>
      </c>
      <c r="E772" s="5">
        <v>11642</v>
      </c>
      <c r="F772" s="4">
        <f t="shared" si="72"/>
        <v>2.7074418604651163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hidden="1" x14ac:dyDescent="0.2">
      <c r="A773">
        <v>771</v>
      </c>
      <c r="B773" t="s">
        <v>1577</v>
      </c>
      <c r="C773" s="3" t="s">
        <v>1578</v>
      </c>
      <c r="D773" s="5">
        <v>5600</v>
      </c>
      <c r="E773" s="5">
        <v>2769</v>
      </c>
      <c r="F773" s="4">
        <f t="shared" si="72"/>
        <v>0.49446428571428569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hidden="1" x14ac:dyDescent="0.2">
      <c r="A774">
        <v>772</v>
      </c>
      <c r="B774" t="s">
        <v>1579</v>
      </c>
      <c r="C774" s="3" t="s">
        <v>1580</v>
      </c>
      <c r="D774" s="5">
        <v>149600</v>
      </c>
      <c r="E774" s="5">
        <v>169586</v>
      </c>
      <c r="F774" s="4">
        <f t="shared" si="72"/>
        <v>1.1335962566844919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hidden="1" x14ac:dyDescent="0.2">
      <c r="A775">
        <v>773</v>
      </c>
      <c r="B775" t="s">
        <v>1581</v>
      </c>
      <c r="C775" s="3" t="s">
        <v>1582</v>
      </c>
      <c r="D775" s="5">
        <v>53100</v>
      </c>
      <c r="E775" s="5">
        <v>101185</v>
      </c>
      <c r="F775" s="4">
        <f t="shared" si="72"/>
        <v>1.9055555555555554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hidden="1" x14ac:dyDescent="0.2">
      <c r="A776">
        <v>774</v>
      </c>
      <c r="B776" t="s">
        <v>1583</v>
      </c>
      <c r="C776" s="3" t="s">
        <v>1584</v>
      </c>
      <c r="D776" s="5">
        <v>5000</v>
      </c>
      <c r="E776" s="5">
        <v>6775</v>
      </c>
      <c r="F776" s="4">
        <f t="shared" si="72"/>
        <v>1.355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 s="5">
        <v>9400</v>
      </c>
      <c r="E777" s="5">
        <v>968</v>
      </c>
      <c r="F777" s="4">
        <f t="shared" si="72"/>
        <v>0.10297872340425532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 s="5">
        <v>110800</v>
      </c>
      <c r="E778" s="5">
        <v>72623</v>
      </c>
      <c r="F778" s="4">
        <f t="shared" si="72"/>
        <v>0.65544223826714798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 s="5">
        <v>93800</v>
      </c>
      <c r="E779" s="5">
        <v>45987</v>
      </c>
      <c r="F779" s="4">
        <f t="shared" si="72"/>
        <v>0.49026652452025588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hidden="1" x14ac:dyDescent="0.2">
      <c r="A780">
        <v>778</v>
      </c>
      <c r="B780" t="s">
        <v>1591</v>
      </c>
      <c r="C780" s="3" t="s">
        <v>1592</v>
      </c>
      <c r="D780" s="5">
        <v>1300</v>
      </c>
      <c r="E780" s="5">
        <v>10243</v>
      </c>
      <c r="F780" s="4">
        <f t="shared" si="72"/>
        <v>7.8792307692307695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 s="5">
        <v>108700</v>
      </c>
      <c r="E781" s="5">
        <v>87293</v>
      </c>
      <c r="F781" s="4">
        <f t="shared" si="72"/>
        <v>0.80306347746090156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hidden="1" x14ac:dyDescent="0.2">
      <c r="A782">
        <v>780</v>
      </c>
      <c r="B782" t="s">
        <v>1595</v>
      </c>
      <c r="C782" s="3" t="s">
        <v>1596</v>
      </c>
      <c r="D782" s="5">
        <v>5100</v>
      </c>
      <c r="E782" s="5">
        <v>5421</v>
      </c>
      <c r="F782" s="4">
        <f t="shared" si="72"/>
        <v>1.0629411764705883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hidden="1" x14ac:dyDescent="0.2">
      <c r="A783">
        <v>781</v>
      </c>
      <c r="B783" t="s">
        <v>1597</v>
      </c>
      <c r="C783" s="3" t="s">
        <v>1598</v>
      </c>
      <c r="D783" s="5">
        <v>8700</v>
      </c>
      <c r="E783" s="5">
        <v>4414</v>
      </c>
      <c r="F783" s="4">
        <f t="shared" si="72"/>
        <v>0.50735632183908042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hidden="1" x14ac:dyDescent="0.2">
      <c r="A784">
        <v>782</v>
      </c>
      <c r="B784" t="s">
        <v>1599</v>
      </c>
      <c r="C784" s="3" t="s">
        <v>1600</v>
      </c>
      <c r="D784" s="5">
        <v>5100</v>
      </c>
      <c r="E784" s="5">
        <v>10981</v>
      </c>
      <c r="F784" s="4">
        <f t="shared" si="72"/>
        <v>2.153137254901961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hidden="1" x14ac:dyDescent="0.2">
      <c r="A785">
        <v>783</v>
      </c>
      <c r="B785" t="s">
        <v>1601</v>
      </c>
      <c r="C785" s="3" t="s">
        <v>1602</v>
      </c>
      <c r="D785" s="5">
        <v>7400</v>
      </c>
      <c r="E785" s="5">
        <v>10451</v>
      </c>
      <c r="F785" s="4">
        <f t="shared" si="72"/>
        <v>1.4122972972972974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hidden="1" x14ac:dyDescent="0.2">
      <c r="A786">
        <v>784</v>
      </c>
      <c r="B786" t="s">
        <v>1603</v>
      </c>
      <c r="C786" s="3" t="s">
        <v>1604</v>
      </c>
      <c r="D786" s="5">
        <v>88900</v>
      </c>
      <c r="E786" s="5">
        <v>102535</v>
      </c>
      <c r="F786" s="4">
        <f t="shared" si="72"/>
        <v>1.1533745781777278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hidden="1" x14ac:dyDescent="0.2">
      <c r="A787">
        <v>785</v>
      </c>
      <c r="B787" t="s">
        <v>1605</v>
      </c>
      <c r="C787" s="3" t="s">
        <v>1606</v>
      </c>
      <c r="D787" s="5">
        <v>6700</v>
      </c>
      <c r="E787" s="5">
        <v>12939</v>
      </c>
      <c r="F787" s="4">
        <f t="shared" si="72"/>
        <v>1.9311940298507462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hidden="1" x14ac:dyDescent="0.2">
      <c r="A788">
        <v>786</v>
      </c>
      <c r="B788" t="s">
        <v>1607</v>
      </c>
      <c r="C788" s="3" t="s">
        <v>1608</v>
      </c>
      <c r="D788" s="5">
        <v>1500</v>
      </c>
      <c r="E788" s="5">
        <v>10946</v>
      </c>
      <c r="F788" s="4">
        <f t="shared" si="72"/>
        <v>7.2973333333333334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 s="5">
        <v>61200</v>
      </c>
      <c r="E789" s="5">
        <v>60994</v>
      </c>
      <c r="F789" s="4">
        <f t="shared" si="72"/>
        <v>0.99663398692810456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hidden="1" x14ac:dyDescent="0.2">
      <c r="A790">
        <v>788</v>
      </c>
      <c r="B790" t="s">
        <v>1611</v>
      </c>
      <c r="C790" s="3" t="s">
        <v>1612</v>
      </c>
      <c r="D790" s="5">
        <v>3600</v>
      </c>
      <c r="E790" s="5">
        <v>3174</v>
      </c>
      <c r="F790" s="4">
        <f t="shared" si="72"/>
        <v>0.88166666666666671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 s="5">
        <v>9000</v>
      </c>
      <c r="E791" s="5">
        <v>3351</v>
      </c>
      <c r="F791" s="4">
        <f t="shared" si="72"/>
        <v>0.37233333333333335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hidden="1" x14ac:dyDescent="0.2">
      <c r="A792">
        <v>790</v>
      </c>
      <c r="B792" t="s">
        <v>1615</v>
      </c>
      <c r="C792" s="3" t="s">
        <v>1616</v>
      </c>
      <c r="D792" s="5">
        <v>185900</v>
      </c>
      <c r="E792" s="5">
        <v>56774</v>
      </c>
      <c r="F792" s="4">
        <f t="shared" si="72"/>
        <v>0.30540075309306081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 s="5">
        <v>2100</v>
      </c>
      <c r="E793" s="5">
        <v>540</v>
      </c>
      <c r="F793" s="4">
        <f t="shared" si="72"/>
        <v>0.25714285714285712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 s="5">
        <v>2000</v>
      </c>
      <c r="E794" s="5">
        <v>680</v>
      </c>
      <c r="F794" s="4">
        <f t="shared" si="72"/>
        <v>0.34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hidden="1" x14ac:dyDescent="0.2">
      <c r="A795">
        <v>793</v>
      </c>
      <c r="B795" t="s">
        <v>1621</v>
      </c>
      <c r="C795" s="3" t="s">
        <v>1622</v>
      </c>
      <c r="D795" s="5">
        <v>1100</v>
      </c>
      <c r="E795" s="5">
        <v>13045</v>
      </c>
      <c r="F795" s="4">
        <f t="shared" si="72"/>
        <v>11.859090909090909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hidden="1" x14ac:dyDescent="0.2">
      <c r="A796">
        <v>794</v>
      </c>
      <c r="B796" t="s">
        <v>1623</v>
      </c>
      <c r="C796" s="3" t="s">
        <v>1624</v>
      </c>
      <c r="D796" s="5">
        <v>6600</v>
      </c>
      <c r="E796" s="5">
        <v>8276</v>
      </c>
      <c r="F796" s="4">
        <f t="shared" si="72"/>
        <v>1.2539393939393939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 s="5">
        <v>7100</v>
      </c>
      <c r="E797" s="5">
        <v>1022</v>
      </c>
      <c r="F797" s="4">
        <f t="shared" si="72"/>
        <v>0.14394366197183098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 s="5">
        <v>7800</v>
      </c>
      <c r="E798" s="5">
        <v>4275</v>
      </c>
      <c r="F798" s="4">
        <f t="shared" si="72"/>
        <v>0.54807692307692313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hidden="1" x14ac:dyDescent="0.2">
      <c r="A799">
        <v>797</v>
      </c>
      <c r="B799" t="s">
        <v>1629</v>
      </c>
      <c r="C799" s="3" t="s">
        <v>1630</v>
      </c>
      <c r="D799" s="5">
        <v>7600</v>
      </c>
      <c r="E799" s="5">
        <v>8332</v>
      </c>
      <c r="F799" s="4">
        <f t="shared" si="72"/>
        <v>1.0963157894736841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hidden="1" x14ac:dyDescent="0.2">
      <c r="A800">
        <v>798</v>
      </c>
      <c r="B800" t="s">
        <v>1631</v>
      </c>
      <c r="C800" s="3" t="s">
        <v>1632</v>
      </c>
      <c r="D800" s="5">
        <v>3400</v>
      </c>
      <c r="E800" s="5">
        <v>6408</v>
      </c>
      <c r="F800" s="4">
        <f t="shared" si="72"/>
        <v>1.8847058823529412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 s="5">
        <v>84500</v>
      </c>
      <c r="E801" s="5">
        <v>73522</v>
      </c>
      <c r="F801" s="4">
        <f t="shared" si="72"/>
        <v>0.87008284023668636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 s="5">
        <v>100</v>
      </c>
      <c r="E802" s="5">
        <v>1</v>
      </c>
      <c r="F802" s="4">
        <f t="shared" si="72"/>
        <v>0.01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hidden="1" x14ac:dyDescent="0.2">
      <c r="A803">
        <v>801</v>
      </c>
      <c r="B803" t="s">
        <v>1637</v>
      </c>
      <c r="C803" s="3" t="s">
        <v>1638</v>
      </c>
      <c r="D803" s="5">
        <v>2300</v>
      </c>
      <c r="E803" s="5">
        <v>4667</v>
      </c>
      <c r="F803" s="4">
        <f t="shared" si="72"/>
        <v>2.0291304347826089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hidden="1" x14ac:dyDescent="0.2">
      <c r="A804">
        <v>802</v>
      </c>
      <c r="B804" t="s">
        <v>1639</v>
      </c>
      <c r="C804" s="3" t="s">
        <v>1640</v>
      </c>
      <c r="D804" s="5">
        <v>6200</v>
      </c>
      <c r="E804" s="5">
        <v>12216</v>
      </c>
      <c r="F804" s="4">
        <f t="shared" si="72"/>
        <v>1.9703225806451612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hidden="1" x14ac:dyDescent="0.2">
      <c r="A805">
        <v>803</v>
      </c>
      <c r="B805" t="s">
        <v>1641</v>
      </c>
      <c r="C805" s="3" t="s">
        <v>1642</v>
      </c>
      <c r="D805" s="5">
        <v>6100</v>
      </c>
      <c r="E805" s="5">
        <v>6527</v>
      </c>
      <c r="F805" s="4">
        <f t="shared" si="72"/>
        <v>1.07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hidden="1" x14ac:dyDescent="0.2">
      <c r="A806">
        <v>804</v>
      </c>
      <c r="B806" t="s">
        <v>1643</v>
      </c>
      <c r="C806" s="3" t="s">
        <v>1644</v>
      </c>
      <c r="D806" s="5">
        <v>2600</v>
      </c>
      <c r="E806" s="5">
        <v>6987</v>
      </c>
      <c r="F806" s="4">
        <f t="shared" si="72"/>
        <v>2.6873076923076922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 s="5">
        <v>9700</v>
      </c>
      <c r="E807" s="5">
        <v>4932</v>
      </c>
      <c r="F807" s="4">
        <f t="shared" si="72"/>
        <v>0.50845360824742269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hidden="1" x14ac:dyDescent="0.2">
      <c r="A808">
        <v>806</v>
      </c>
      <c r="B808" t="s">
        <v>1647</v>
      </c>
      <c r="C808" s="3" t="s">
        <v>1648</v>
      </c>
      <c r="D808" s="5">
        <v>700</v>
      </c>
      <c r="E808" s="5">
        <v>8262</v>
      </c>
      <c r="F808" s="4">
        <f t="shared" si="72"/>
        <v>11.802857142857142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hidden="1" x14ac:dyDescent="0.2">
      <c r="A809">
        <v>807</v>
      </c>
      <c r="B809" t="s">
        <v>1649</v>
      </c>
      <c r="C809" s="3" t="s">
        <v>1650</v>
      </c>
      <c r="D809" s="5">
        <v>700</v>
      </c>
      <c r="E809" s="5">
        <v>1848</v>
      </c>
      <c r="F809" s="4">
        <f t="shared" si="72"/>
        <v>2.64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 s="5">
        <v>5200</v>
      </c>
      <c r="E810" s="5">
        <v>1583</v>
      </c>
      <c r="F810" s="4">
        <f t="shared" si="72"/>
        <v>0.30442307692307691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 s="5">
        <v>140800</v>
      </c>
      <c r="E811" s="5">
        <v>88536</v>
      </c>
      <c r="F811" s="4">
        <f t="shared" si="72"/>
        <v>0.62880681818181816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hidden="1" x14ac:dyDescent="0.2">
      <c r="A812">
        <v>810</v>
      </c>
      <c r="B812" t="s">
        <v>1654</v>
      </c>
      <c r="C812" s="3" t="s">
        <v>1655</v>
      </c>
      <c r="D812" s="5">
        <v>6400</v>
      </c>
      <c r="E812" s="5">
        <v>12360</v>
      </c>
      <c r="F812" s="4">
        <f t="shared" si="72"/>
        <v>1.9312499999999999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 s="5">
        <v>92500</v>
      </c>
      <c r="E813" s="5">
        <v>71320</v>
      </c>
      <c r="F813" s="4">
        <f t="shared" si="72"/>
        <v>0.77102702702702708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hidden="1" x14ac:dyDescent="0.2">
      <c r="A814">
        <v>812</v>
      </c>
      <c r="B814" t="s">
        <v>1658</v>
      </c>
      <c r="C814" s="3" t="s">
        <v>1659</v>
      </c>
      <c r="D814" s="5">
        <v>59700</v>
      </c>
      <c r="E814" s="5">
        <v>134640</v>
      </c>
      <c r="F814" s="4">
        <f t="shared" si="72"/>
        <v>2.2552763819095478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hidden="1" x14ac:dyDescent="0.2">
      <c r="A815">
        <v>813</v>
      </c>
      <c r="B815" t="s">
        <v>1660</v>
      </c>
      <c r="C815" s="3" t="s">
        <v>1661</v>
      </c>
      <c r="D815" s="5">
        <v>3200</v>
      </c>
      <c r="E815" s="5">
        <v>7661</v>
      </c>
      <c r="F815" s="4">
        <f t="shared" si="72"/>
        <v>2.3940625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 s="5">
        <v>3200</v>
      </c>
      <c r="E816" s="5">
        <v>2950</v>
      </c>
      <c r="F816" s="4">
        <f t="shared" si="72"/>
        <v>0.921875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hidden="1" x14ac:dyDescent="0.2">
      <c r="A817">
        <v>815</v>
      </c>
      <c r="B817" t="s">
        <v>1664</v>
      </c>
      <c r="C817" s="3" t="s">
        <v>1665</v>
      </c>
      <c r="D817" s="5">
        <v>9000</v>
      </c>
      <c r="E817" s="5">
        <v>11721</v>
      </c>
      <c r="F817" s="4">
        <f t="shared" si="72"/>
        <v>1.3023333333333333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hidden="1" x14ac:dyDescent="0.2">
      <c r="A818">
        <v>816</v>
      </c>
      <c r="B818" t="s">
        <v>1666</v>
      </c>
      <c r="C818" s="3" t="s">
        <v>1667</v>
      </c>
      <c r="D818" s="5">
        <v>2300</v>
      </c>
      <c r="E818" s="5">
        <v>14150</v>
      </c>
      <c r="F818" s="4">
        <f t="shared" si="72"/>
        <v>6.1521739130434785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hidden="1" x14ac:dyDescent="0.2">
      <c r="A819">
        <v>817</v>
      </c>
      <c r="B819" t="s">
        <v>1668</v>
      </c>
      <c r="C819" s="3" t="s">
        <v>1669</v>
      </c>
      <c r="D819" s="5">
        <v>51300</v>
      </c>
      <c r="E819" s="5">
        <v>189192</v>
      </c>
      <c r="F819" s="4">
        <f t="shared" si="72"/>
        <v>3.687953216374269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hidden="1" x14ac:dyDescent="0.2">
      <c r="A820">
        <v>818</v>
      </c>
      <c r="B820" t="s">
        <v>676</v>
      </c>
      <c r="C820" s="3" t="s">
        <v>1670</v>
      </c>
      <c r="D820" s="5">
        <v>700</v>
      </c>
      <c r="E820" s="5">
        <v>7664</v>
      </c>
      <c r="F820" s="4">
        <f t="shared" si="72"/>
        <v>10.948571428571428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 s="5">
        <v>8900</v>
      </c>
      <c r="E821" s="5">
        <v>4509</v>
      </c>
      <c r="F821" s="4">
        <f t="shared" si="72"/>
        <v>0.50662921348314605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hidden="1" x14ac:dyDescent="0.2">
      <c r="A822">
        <v>820</v>
      </c>
      <c r="B822" t="s">
        <v>1673</v>
      </c>
      <c r="C822" s="3" t="s">
        <v>1674</v>
      </c>
      <c r="D822" s="5">
        <v>1500</v>
      </c>
      <c r="E822" s="5">
        <v>12009</v>
      </c>
      <c r="F822" s="4">
        <f t="shared" si="72"/>
        <v>8.0060000000000002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hidden="1" x14ac:dyDescent="0.2">
      <c r="A823">
        <v>821</v>
      </c>
      <c r="B823" t="s">
        <v>1675</v>
      </c>
      <c r="C823" s="3" t="s">
        <v>1676</v>
      </c>
      <c r="D823" s="5">
        <v>4900</v>
      </c>
      <c r="E823" s="5">
        <v>14273</v>
      </c>
      <c r="F823" s="4">
        <f t="shared" si="72"/>
        <v>2.9128571428571428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hidden="1" x14ac:dyDescent="0.2">
      <c r="A824">
        <v>822</v>
      </c>
      <c r="B824" t="s">
        <v>1677</v>
      </c>
      <c r="C824" s="3" t="s">
        <v>1678</v>
      </c>
      <c r="D824" s="5">
        <v>54000</v>
      </c>
      <c r="E824" s="5">
        <v>188982</v>
      </c>
      <c r="F824" s="4">
        <f t="shared" si="72"/>
        <v>3.4996666666666667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hidden="1" x14ac:dyDescent="0.2">
      <c r="A825">
        <v>823</v>
      </c>
      <c r="B825" t="s">
        <v>1679</v>
      </c>
      <c r="C825" s="3" t="s">
        <v>1680</v>
      </c>
      <c r="D825" s="5">
        <v>4100</v>
      </c>
      <c r="E825" s="5">
        <v>14640</v>
      </c>
      <c r="F825" s="4">
        <f t="shared" si="72"/>
        <v>3.5707317073170732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hidden="1" x14ac:dyDescent="0.2">
      <c r="A826">
        <v>824</v>
      </c>
      <c r="B826" t="s">
        <v>1681</v>
      </c>
      <c r="C826" s="3" t="s">
        <v>1682</v>
      </c>
      <c r="D826" s="5">
        <v>85000</v>
      </c>
      <c r="E826" s="5">
        <v>107516</v>
      </c>
      <c r="F826" s="4">
        <f t="shared" si="72"/>
        <v>1.2648941176470587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hidden="1" x14ac:dyDescent="0.2">
      <c r="A827">
        <v>825</v>
      </c>
      <c r="B827" t="s">
        <v>1683</v>
      </c>
      <c r="C827" s="3" t="s">
        <v>1684</v>
      </c>
      <c r="D827" s="5">
        <v>3600</v>
      </c>
      <c r="E827" s="5">
        <v>13950</v>
      </c>
      <c r="F827" s="4">
        <f t="shared" si="72"/>
        <v>3.875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hidden="1" x14ac:dyDescent="0.2">
      <c r="A828">
        <v>826</v>
      </c>
      <c r="B828" t="s">
        <v>1685</v>
      </c>
      <c r="C828" s="3" t="s">
        <v>1686</v>
      </c>
      <c r="D828" s="5">
        <v>2800</v>
      </c>
      <c r="E828" s="5">
        <v>12797</v>
      </c>
      <c r="F828" s="4">
        <f t="shared" si="72"/>
        <v>4.5703571428571426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hidden="1" x14ac:dyDescent="0.2">
      <c r="A829">
        <v>827</v>
      </c>
      <c r="B829" t="s">
        <v>1687</v>
      </c>
      <c r="C829" s="3" t="s">
        <v>1688</v>
      </c>
      <c r="D829" s="5">
        <v>2300</v>
      </c>
      <c r="E829" s="5">
        <v>6134</v>
      </c>
      <c r="F829" s="4">
        <f t="shared" si="72"/>
        <v>2.6669565217391304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 s="5">
        <v>7100</v>
      </c>
      <c r="E830" s="5">
        <v>4899</v>
      </c>
      <c r="F830" s="4">
        <f t="shared" si="72"/>
        <v>0.69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 s="5">
        <v>9600</v>
      </c>
      <c r="E831" s="5">
        <v>4929</v>
      </c>
      <c r="F831" s="4">
        <f t="shared" si="72"/>
        <v>0.51343749999999999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 s="5">
        <v>121600</v>
      </c>
      <c r="E832" s="5">
        <v>1424</v>
      </c>
      <c r="F832" s="4">
        <f t="shared" si="72"/>
        <v>1.1710526315789473E-2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hidden="1" x14ac:dyDescent="0.2">
      <c r="A833">
        <v>831</v>
      </c>
      <c r="B833" t="s">
        <v>1695</v>
      </c>
      <c r="C833" s="3" t="s">
        <v>1696</v>
      </c>
      <c r="D833" s="5">
        <v>97100</v>
      </c>
      <c r="E833" s="5">
        <v>105817</v>
      </c>
      <c r="F833" s="4">
        <f t="shared" si="72"/>
        <v>1.089773429454171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hidden="1" x14ac:dyDescent="0.2">
      <c r="A834">
        <v>832</v>
      </c>
      <c r="B834" t="s">
        <v>1697</v>
      </c>
      <c r="C834" s="3" t="s">
        <v>1698</v>
      </c>
      <c r="D834" s="5">
        <v>43200</v>
      </c>
      <c r="E834" s="5">
        <v>136156</v>
      </c>
      <c r="F834" s="4">
        <f t="shared" si="72"/>
        <v>3.1517592592592591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hidden="1" x14ac:dyDescent="0.2">
      <c r="A835">
        <v>833</v>
      </c>
      <c r="B835" t="s">
        <v>1699</v>
      </c>
      <c r="C835" s="3" t="s">
        <v>1700</v>
      </c>
      <c r="D835" s="5">
        <v>6800</v>
      </c>
      <c r="E835" s="5">
        <v>10723</v>
      </c>
      <c r="F835" s="4">
        <f t="shared" ref="F835:F898" si="78">$E835/$D835</f>
        <v>1.5769117647058823</v>
      </c>
      <c r="G835" t="s">
        <v>20</v>
      </c>
      <c r="H835">
        <v>165</v>
      </c>
      <c r="I835" s="5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0">(((L835/60)/60)/24)+DATE(1970,1,1)</f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LEFT(R835,(FIND("/",R835,1)-1))</f>
        <v>publishing</v>
      </c>
      <c r="T835" t="str">
        <f t="shared" ref="T835:T898" si="83">_xlfn.TEXTAFTER(R835,"/")</f>
        <v>translations</v>
      </c>
    </row>
    <row r="836" spans="1:20" ht="17" hidden="1" x14ac:dyDescent="0.2">
      <c r="A836">
        <v>834</v>
      </c>
      <c r="B836" t="s">
        <v>1701</v>
      </c>
      <c r="C836" s="3" t="s">
        <v>1702</v>
      </c>
      <c r="D836" s="5">
        <v>7300</v>
      </c>
      <c r="E836" s="5">
        <v>11228</v>
      </c>
      <c r="F836" s="4">
        <f t="shared" si="78"/>
        <v>1.5380821917808218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 s="5">
        <v>86200</v>
      </c>
      <c r="E837" s="5">
        <v>77355</v>
      </c>
      <c r="F837" s="4">
        <f t="shared" si="78"/>
        <v>0.89738979118329465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 s="5">
        <v>8100</v>
      </c>
      <c r="E838" s="5">
        <v>6086</v>
      </c>
      <c r="F838" s="4">
        <f t="shared" si="78"/>
        <v>0.75135802469135804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hidden="1" x14ac:dyDescent="0.2">
      <c r="A839">
        <v>837</v>
      </c>
      <c r="B839" t="s">
        <v>1707</v>
      </c>
      <c r="C839" s="3" t="s">
        <v>1708</v>
      </c>
      <c r="D839" s="5">
        <v>17700</v>
      </c>
      <c r="E839" s="5">
        <v>150960</v>
      </c>
      <c r="F839" s="4">
        <f t="shared" si="78"/>
        <v>8.5288135593220336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hidden="1" x14ac:dyDescent="0.2">
      <c r="A840">
        <v>838</v>
      </c>
      <c r="B840" t="s">
        <v>1709</v>
      </c>
      <c r="C840" s="3" t="s">
        <v>1710</v>
      </c>
      <c r="D840" s="5">
        <v>6400</v>
      </c>
      <c r="E840" s="5">
        <v>8890</v>
      </c>
      <c r="F840" s="4">
        <f t="shared" si="78"/>
        <v>1.3890625000000001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hidden="1" x14ac:dyDescent="0.2">
      <c r="A841">
        <v>839</v>
      </c>
      <c r="B841" t="s">
        <v>1711</v>
      </c>
      <c r="C841" s="3" t="s">
        <v>1712</v>
      </c>
      <c r="D841" s="5">
        <v>7700</v>
      </c>
      <c r="E841" s="5">
        <v>14644</v>
      </c>
      <c r="F841" s="4">
        <f t="shared" si="78"/>
        <v>1.9018181818181819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hidden="1" x14ac:dyDescent="0.2">
      <c r="A842">
        <v>840</v>
      </c>
      <c r="B842" t="s">
        <v>1713</v>
      </c>
      <c r="C842" s="3" t="s">
        <v>1714</v>
      </c>
      <c r="D842" s="5">
        <v>116300</v>
      </c>
      <c r="E842" s="5">
        <v>116583</v>
      </c>
      <c r="F842" s="4">
        <f t="shared" si="78"/>
        <v>1.0024333619948409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hidden="1" x14ac:dyDescent="0.2">
      <c r="A843">
        <v>841</v>
      </c>
      <c r="B843" t="s">
        <v>1715</v>
      </c>
      <c r="C843" s="3" t="s">
        <v>1716</v>
      </c>
      <c r="D843" s="5">
        <v>9100</v>
      </c>
      <c r="E843" s="5">
        <v>12991</v>
      </c>
      <c r="F843" s="4">
        <f t="shared" si="78"/>
        <v>1.4275824175824177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hidden="1" x14ac:dyDescent="0.2">
      <c r="A844">
        <v>842</v>
      </c>
      <c r="B844" t="s">
        <v>1717</v>
      </c>
      <c r="C844" s="3" t="s">
        <v>1718</v>
      </c>
      <c r="D844" s="5">
        <v>1500</v>
      </c>
      <c r="E844" s="5">
        <v>8447</v>
      </c>
      <c r="F844" s="4">
        <f t="shared" si="78"/>
        <v>5.6313333333333331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 s="5">
        <v>8800</v>
      </c>
      <c r="E845" s="5">
        <v>2703</v>
      </c>
      <c r="F845" s="4">
        <f t="shared" si="78"/>
        <v>0.30715909090909088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hidden="1" x14ac:dyDescent="0.2">
      <c r="A846">
        <v>844</v>
      </c>
      <c r="B846" t="s">
        <v>1721</v>
      </c>
      <c r="C846" s="3" t="s">
        <v>1722</v>
      </c>
      <c r="D846" s="5">
        <v>8800</v>
      </c>
      <c r="E846" s="5">
        <v>8747</v>
      </c>
      <c r="F846" s="4">
        <f t="shared" si="78"/>
        <v>0.99397727272727276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hidden="1" x14ac:dyDescent="0.2">
      <c r="A847">
        <v>845</v>
      </c>
      <c r="B847" t="s">
        <v>1723</v>
      </c>
      <c r="C847" s="3" t="s">
        <v>1724</v>
      </c>
      <c r="D847" s="5">
        <v>69900</v>
      </c>
      <c r="E847" s="5">
        <v>138087</v>
      </c>
      <c r="F847" s="4">
        <f t="shared" si="78"/>
        <v>1.9754935622317598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hidden="1" x14ac:dyDescent="0.2">
      <c r="A848">
        <v>846</v>
      </c>
      <c r="B848" t="s">
        <v>1725</v>
      </c>
      <c r="C848" s="3" t="s">
        <v>1726</v>
      </c>
      <c r="D848" s="5">
        <v>1000</v>
      </c>
      <c r="E848" s="5">
        <v>5085</v>
      </c>
      <c r="F848" s="4">
        <f t="shared" si="78"/>
        <v>5.085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hidden="1" x14ac:dyDescent="0.2">
      <c r="A849">
        <v>847</v>
      </c>
      <c r="B849" t="s">
        <v>1727</v>
      </c>
      <c r="C849" s="3" t="s">
        <v>1728</v>
      </c>
      <c r="D849" s="5">
        <v>4700</v>
      </c>
      <c r="E849" s="5">
        <v>11174</v>
      </c>
      <c r="F849" s="4">
        <f t="shared" si="78"/>
        <v>2.3774468085106384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hidden="1" x14ac:dyDescent="0.2">
      <c r="A850">
        <v>848</v>
      </c>
      <c r="B850" t="s">
        <v>1729</v>
      </c>
      <c r="C850" s="3" t="s">
        <v>1730</v>
      </c>
      <c r="D850" s="5">
        <v>3200</v>
      </c>
      <c r="E850" s="5">
        <v>10831</v>
      </c>
      <c r="F850" s="4">
        <f t="shared" si="78"/>
        <v>3.3846875000000001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hidden="1" x14ac:dyDescent="0.2">
      <c r="A851">
        <v>849</v>
      </c>
      <c r="B851" t="s">
        <v>1731</v>
      </c>
      <c r="C851" s="3" t="s">
        <v>1732</v>
      </c>
      <c r="D851" s="5">
        <v>6700</v>
      </c>
      <c r="E851" s="5">
        <v>8917</v>
      </c>
      <c r="F851" s="4">
        <f t="shared" si="78"/>
        <v>1.3308955223880596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 s="5">
        <v>100</v>
      </c>
      <c r="E852" s="5">
        <v>1</v>
      </c>
      <c r="F852" s="4">
        <f t="shared" si="78"/>
        <v>0.01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hidden="1" x14ac:dyDescent="0.2">
      <c r="A853">
        <v>851</v>
      </c>
      <c r="B853" t="s">
        <v>1735</v>
      </c>
      <c r="C853" s="3" t="s">
        <v>1736</v>
      </c>
      <c r="D853" s="5">
        <v>6000</v>
      </c>
      <c r="E853" s="5">
        <v>12468</v>
      </c>
      <c r="F853" s="4">
        <f t="shared" si="78"/>
        <v>2.0779999999999998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 s="5">
        <v>4900</v>
      </c>
      <c r="E854" s="5">
        <v>2505</v>
      </c>
      <c r="F854" s="4">
        <f t="shared" si="78"/>
        <v>0.51122448979591839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hidden="1" x14ac:dyDescent="0.2">
      <c r="A855">
        <v>853</v>
      </c>
      <c r="B855" t="s">
        <v>1739</v>
      </c>
      <c r="C855" s="3" t="s">
        <v>1740</v>
      </c>
      <c r="D855" s="5">
        <v>17100</v>
      </c>
      <c r="E855" s="5">
        <v>111502</v>
      </c>
      <c r="F855" s="4">
        <f t="shared" si="78"/>
        <v>6.5205847953216374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hidden="1" x14ac:dyDescent="0.2">
      <c r="A856">
        <v>854</v>
      </c>
      <c r="B856" t="s">
        <v>1741</v>
      </c>
      <c r="C856" s="3" t="s">
        <v>1742</v>
      </c>
      <c r="D856" s="5">
        <v>171000</v>
      </c>
      <c r="E856" s="5">
        <v>194309</v>
      </c>
      <c r="F856" s="4">
        <f t="shared" si="78"/>
        <v>1.1363099415204678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hidden="1" x14ac:dyDescent="0.2">
      <c r="A857">
        <v>855</v>
      </c>
      <c r="B857" t="s">
        <v>1743</v>
      </c>
      <c r="C857" s="3" t="s">
        <v>1744</v>
      </c>
      <c r="D857" s="5">
        <v>23400</v>
      </c>
      <c r="E857" s="5">
        <v>23956</v>
      </c>
      <c r="F857" s="4">
        <f t="shared" si="78"/>
        <v>1.0237606837606839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hidden="1" x14ac:dyDescent="0.2">
      <c r="A858">
        <v>856</v>
      </c>
      <c r="B858" t="s">
        <v>1599</v>
      </c>
      <c r="C858" s="3" t="s">
        <v>1745</v>
      </c>
      <c r="D858" s="5">
        <v>2400</v>
      </c>
      <c r="E858" s="5">
        <v>8558</v>
      </c>
      <c r="F858" s="4">
        <f t="shared" si="78"/>
        <v>3.5658333333333334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hidden="1" x14ac:dyDescent="0.2">
      <c r="A859">
        <v>857</v>
      </c>
      <c r="B859" t="s">
        <v>1746</v>
      </c>
      <c r="C859" s="3" t="s">
        <v>1747</v>
      </c>
      <c r="D859" s="5">
        <v>5300</v>
      </c>
      <c r="E859" s="5">
        <v>7413</v>
      </c>
      <c r="F859" s="4">
        <f t="shared" si="78"/>
        <v>1.3986792452830188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 s="5">
        <v>4000</v>
      </c>
      <c r="E860" s="5">
        <v>2778</v>
      </c>
      <c r="F860" s="4">
        <f t="shared" si="78"/>
        <v>0.69450000000000001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 s="5">
        <v>7300</v>
      </c>
      <c r="E861" s="5">
        <v>2594</v>
      </c>
      <c r="F861" s="4">
        <f t="shared" si="78"/>
        <v>0.35534246575342465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hidden="1" x14ac:dyDescent="0.2">
      <c r="A862">
        <v>860</v>
      </c>
      <c r="B862" t="s">
        <v>1752</v>
      </c>
      <c r="C862" s="3" t="s">
        <v>1753</v>
      </c>
      <c r="D862" s="5">
        <v>2000</v>
      </c>
      <c r="E862" s="5">
        <v>5033</v>
      </c>
      <c r="F862" s="4">
        <f t="shared" si="78"/>
        <v>2.5165000000000002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hidden="1" x14ac:dyDescent="0.2">
      <c r="A863">
        <v>861</v>
      </c>
      <c r="B863" t="s">
        <v>1754</v>
      </c>
      <c r="C863" s="3" t="s">
        <v>1755</v>
      </c>
      <c r="D863" s="5">
        <v>8800</v>
      </c>
      <c r="E863" s="5">
        <v>9317</v>
      </c>
      <c r="F863" s="4">
        <f t="shared" si="78"/>
        <v>1.0587500000000001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hidden="1" x14ac:dyDescent="0.2">
      <c r="A864">
        <v>862</v>
      </c>
      <c r="B864" t="s">
        <v>1756</v>
      </c>
      <c r="C864" s="3" t="s">
        <v>1757</v>
      </c>
      <c r="D864" s="5">
        <v>3500</v>
      </c>
      <c r="E864" s="5">
        <v>6560</v>
      </c>
      <c r="F864" s="4">
        <f t="shared" si="78"/>
        <v>1.8742857142857143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hidden="1" x14ac:dyDescent="0.2">
      <c r="A865">
        <v>863</v>
      </c>
      <c r="B865" t="s">
        <v>1758</v>
      </c>
      <c r="C865" s="3" t="s">
        <v>1759</v>
      </c>
      <c r="D865" s="5">
        <v>1400</v>
      </c>
      <c r="E865" s="5">
        <v>5415</v>
      </c>
      <c r="F865" s="4">
        <f t="shared" si="78"/>
        <v>3.8678571428571429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hidden="1" x14ac:dyDescent="0.2">
      <c r="A866">
        <v>864</v>
      </c>
      <c r="B866" t="s">
        <v>1760</v>
      </c>
      <c r="C866" s="3" t="s">
        <v>1761</v>
      </c>
      <c r="D866" s="5">
        <v>4200</v>
      </c>
      <c r="E866" s="5">
        <v>14577</v>
      </c>
      <c r="F866" s="4">
        <f t="shared" si="78"/>
        <v>3.4707142857142856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hidden="1" x14ac:dyDescent="0.2">
      <c r="A867">
        <v>865</v>
      </c>
      <c r="B867" t="s">
        <v>1762</v>
      </c>
      <c r="C867" s="3" t="s">
        <v>1763</v>
      </c>
      <c r="D867" s="5">
        <v>81000</v>
      </c>
      <c r="E867" s="5">
        <v>150515</v>
      </c>
      <c r="F867" s="4">
        <f t="shared" si="78"/>
        <v>1.8582098765432098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hidden="1" x14ac:dyDescent="0.2">
      <c r="A868">
        <v>866</v>
      </c>
      <c r="B868" t="s">
        <v>1764</v>
      </c>
      <c r="C868" s="3" t="s">
        <v>1765</v>
      </c>
      <c r="D868" s="5">
        <v>182800</v>
      </c>
      <c r="E868" s="5">
        <v>79045</v>
      </c>
      <c r="F868" s="4">
        <f t="shared" si="78"/>
        <v>0.43241247264770238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hidden="1" x14ac:dyDescent="0.2">
      <c r="A869">
        <v>867</v>
      </c>
      <c r="B869" t="s">
        <v>1766</v>
      </c>
      <c r="C869" s="3" t="s">
        <v>1767</v>
      </c>
      <c r="D869" s="5">
        <v>4800</v>
      </c>
      <c r="E869" s="5">
        <v>7797</v>
      </c>
      <c r="F869" s="4">
        <f t="shared" si="78"/>
        <v>1.6243749999999999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hidden="1" x14ac:dyDescent="0.2">
      <c r="A870">
        <v>868</v>
      </c>
      <c r="B870" t="s">
        <v>1768</v>
      </c>
      <c r="C870" s="3" t="s">
        <v>1769</v>
      </c>
      <c r="D870" s="5">
        <v>7000</v>
      </c>
      <c r="E870" s="5">
        <v>12939</v>
      </c>
      <c r="F870" s="4">
        <f t="shared" si="78"/>
        <v>1.8484285714285715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 s="5">
        <v>161900</v>
      </c>
      <c r="E871" s="5">
        <v>38376</v>
      </c>
      <c r="F871" s="4">
        <f t="shared" si="78"/>
        <v>0.23703520691785052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 s="5">
        <v>7700</v>
      </c>
      <c r="E872" s="5">
        <v>6920</v>
      </c>
      <c r="F872" s="4">
        <f t="shared" si="78"/>
        <v>0.89870129870129867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hidden="1" x14ac:dyDescent="0.2">
      <c r="A873">
        <v>871</v>
      </c>
      <c r="B873" t="s">
        <v>1774</v>
      </c>
      <c r="C873" s="3" t="s">
        <v>1775</v>
      </c>
      <c r="D873" s="5">
        <v>71500</v>
      </c>
      <c r="E873" s="5">
        <v>194912</v>
      </c>
      <c r="F873" s="4">
        <f t="shared" si="78"/>
        <v>2.7260419580419581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hidden="1" x14ac:dyDescent="0.2">
      <c r="A874">
        <v>872</v>
      </c>
      <c r="B874" t="s">
        <v>1776</v>
      </c>
      <c r="C874" s="3" t="s">
        <v>1777</v>
      </c>
      <c r="D874" s="5">
        <v>4700</v>
      </c>
      <c r="E874" s="5">
        <v>7992</v>
      </c>
      <c r="F874" s="4">
        <f t="shared" si="78"/>
        <v>1.7004255319148935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hidden="1" x14ac:dyDescent="0.2">
      <c r="A875">
        <v>873</v>
      </c>
      <c r="B875" t="s">
        <v>1778</v>
      </c>
      <c r="C875" s="3" t="s">
        <v>1779</v>
      </c>
      <c r="D875" s="5">
        <v>42100</v>
      </c>
      <c r="E875" s="5">
        <v>79268</v>
      </c>
      <c r="F875" s="4">
        <f t="shared" si="78"/>
        <v>1.8828503562945369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hidden="1" x14ac:dyDescent="0.2">
      <c r="A876">
        <v>874</v>
      </c>
      <c r="B876" t="s">
        <v>1780</v>
      </c>
      <c r="C876" s="3" t="s">
        <v>1781</v>
      </c>
      <c r="D876" s="5">
        <v>40200</v>
      </c>
      <c r="E876" s="5">
        <v>139468</v>
      </c>
      <c r="F876" s="4">
        <f t="shared" si="78"/>
        <v>3.4693532338308457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 s="5">
        <v>7900</v>
      </c>
      <c r="E877" s="5">
        <v>5465</v>
      </c>
      <c r="F877" s="4">
        <f t="shared" si="78"/>
        <v>0.6917721518987342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 s="5">
        <v>8300</v>
      </c>
      <c r="E878" s="5">
        <v>2111</v>
      </c>
      <c r="F878" s="4">
        <f t="shared" si="78"/>
        <v>0.25433734939759034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 s="5">
        <v>163600</v>
      </c>
      <c r="E879" s="5">
        <v>126628</v>
      </c>
      <c r="F879" s="4">
        <f t="shared" si="78"/>
        <v>0.77400977995110021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 s="5">
        <v>2700</v>
      </c>
      <c r="E880" s="5">
        <v>1012</v>
      </c>
      <c r="F880" s="4">
        <f t="shared" si="78"/>
        <v>0.37481481481481482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hidden="1" x14ac:dyDescent="0.2">
      <c r="A881">
        <v>879</v>
      </c>
      <c r="B881" t="s">
        <v>1790</v>
      </c>
      <c r="C881" s="3" t="s">
        <v>1791</v>
      </c>
      <c r="D881" s="5">
        <v>1000</v>
      </c>
      <c r="E881" s="5">
        <v>5438</v>
      </c>
      <c r="F881" s="4">
        <f t="shared" si="78"/>
        <v>5.4379999999999997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hidden="1" x14ac:dyDescent="0.2">
      <c r="A882">
        <v>880</v>
      </c>
      <c r="B882" t="s">
        <v>1792</v>
      </c>
      <c r="C882" s="3" t="s">
        <v>1793</v>
      </c>
      <c r="D882" s="5">
        <v>84500</v>
      </c>
      <c r="E882" s="5">
        <v>193101</v>
      </c>
      <c r="F882" s="4">
        <f t="shared" si="78"/>
        <v>2.2852189349112426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 s="5">
        <v>81300</v>
      </c>
      <c r="E883" s="5">
        <v>31665</v>
      </c>
      <c r="F883" s="4">
        <f t="shared" si="78"/>
        <v>0.38948339483394834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hidden="1" x14ac:dyDescent="0.2">
      <c r="A884">
        <v>882</v>
      </c>
      <c r="B884" t="s">
        <v>1796</v>
      </c>
      <c r="C884" s="3" t="s">
        <v>1797</v>
      </c>
      <c r="D884" s="5">
        <v>800</v>
      </c>
      <c r="E884" s="5">
        <v>2960</v>
      </c>
      <c r="F884" s="4">
        <f t="shared" si="78"/>
        <v>3.7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hidden="1" x14ac:dyDescent="0.2">
      <c r="A885">
        <v>883</v>
      </c>
      <c r="B885" t="s">
        <v>1798</v>
      </c>
      <c r="C885" s="3" t="s">
        <v>1799</v>
      </c>
      <c r="D885" s="5">
        <v>3400</v>
      </c>
      <c r="E885" s="5">
        <v>8089</v>
      </c>
      <c r="F885" s="4">
        <f t="shared" si="78"/>
        <v>2.3791176470588233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 s="5">
        <v>170800</v>
      </c>
      <c r="E886" s="5">
        <v>109374</v>
      </c>
      <c r="F886" s="4">
        <f t="shared" si="78"/>
        <v>0.64036299765807958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hidden="1" x14ac:dyDescent="0.2">
      <c r="A887">
        <v>885</v>
      </c>
      <c r="B887" t="s">
        <v>1802</v>
      </c>
      <c r="C887" s="3" t="s">
        <v>1803</v>
      </c>
      <c r="D887" s="5">
        <v>1800</v>
      </c>
      <c r="E887" s="5">
        <v>2129</v>
      </c>
      <c r="F887" s="4">
        <f t="shared" si="78"/>
        <v>1.1827777777777777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 s="5">
        <v>150600</v>
      </c>
      <c r="E888" s="5">
        <v>127745</v>
      </c>
      <c r="F888" s="4">
        <f t="shared" si="78"/>
        <v>0.84824037184594958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 s="5">
        <v>7800</v>
      </c>
      <c r="E889" s="5">
        <v>2289</v>
      </c>
      <c r="F889" s="4">
        <f t="shared" si="78"/>
        <v>0.29346153846153844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hidden="1" x14ac:dyDescent="0.2">
      <c r="A890">
        <v>888</v>
      </c>
      <c r="B890" t="s">
        <v>1808</v>
      </c>
      <c r="C890" s="3" t="s">
        <v>1809</v>
      </c>
      <c r="D890" s="5">
        <v>5800</v>
      </c>
      <c r="E890" s="5">
        <v>12174</v>
      </c>
      <c r="F890" s="4">
        <f t="shared" si="78"/>
        <v>2.0989655172413793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hidden="1" x14ac:dyDescent="0.2">
      <c r="A891">
        <v>889</v>
      </c>
      <c r="B891" t="s">
        <v>1810</v>
      </c>
      <c r="C891" s="3" t="s">
        <v>1811</v>
      </c>
      <c r="D891" s="5">
        <v>5600</v>
      </c>
      <c r="E891" s="5">
        <v>9508</v>
      </c>
      <c r="F891" s="4">
        <f t="shared" si="78"/>
        <v>1.697857142857143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hidden="1" x14ac:dyDescent="0.2">
      <c r="A892">
        <v>890</v>
      </c>
      <c r="B892" t="s">
        <v>1812</v>
      </c>
      <c r="C892" s="3" t="s">
        <v>1813</v>
      </c>
      <c r="D892" s="5">
        <v>134400</v>
      </c>
      <c r="E892" s="5">
        <v>155849</v>
      </c>
      <c r="F892" s="4">
        <f t="shared" si="78"/>
        <v>1.1595907738095239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hidden="1" x14ac:dyDescent="0.2">
      <c r="A893">
        <v>891</v>
      </c>
      <c r="B893" t="s">
        <v>1814</v>
      </c>
      <c r="C893" s="3" t="s">
        <v>1815</v>
      </c>
      <c r="D893" s="5">
        <v>3000</v>
      </c>
      <c r="E893" s="5">
        <v>7758</v>
      </c>
      <c r="F893" s="4">
        <f t="shared" si="78"/>
        <v>2.5859999999999999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hidden="1" x14ac:dyDescent="0.2">
      <c r="A894">
        <v>892</v>
      </c>
      <c r="B894" t="s">
        <v>1816</v>
      </c>
      <c r="C894" s="3" t="s">
        <v>1817</v>
      </c>
      <c r="D894" s="5">
        <v>6000</v>
      </c>
      <c r="E894" s="5">
        <v>13835</v>
      </c>
      <c r="F894" s="4">
        <f t="shared" si="78"/>
        <v>2.3058333333333332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hidden="1" x14ac:dyDescent="0.2">
      <c r="A895">
        <v>893</v>
      </c>
      <c r="B895" t="s">
        <v>1818</v>
      </c>
      <c r="C895" s="3" t="s">
        <v>1819</v>
      </c>
      <c r="D895" s="5">
        <v>8400</v>
      </c>
      <c r="E895" s="5">
        <v>10770</v>
      </c>
      <c r="F895" s="4">
        <f t="shared" si="78"/>
        <v>1.2821428571428573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hidden="1" x14ac:dyDescent="0.2">
      <c r="A896">
        <v>894</v>
      </c>
      <c r="B896" t="s">
        <v>1820</v>
      </c>
      <c r="C896" s="3" t="s">
        <v>1821</v>
      </c>
      <c r="D896" s="5">
        <v>1700</v>
      </c>
      <c r="E896" s="5">
        <v>3208</v>
      </c>
      <c r="F896" s="4">
        <f t="shared" si="78"/>
        <v>1.8870588235294117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 s="5">
        <v>159800</v>
      </c>
      <c r="E897" s="5">
        <v>11108</v>
      </c>
      <c r="F897" s="4">
        <f t="shared" si="78"/>
        <v>6.9511889862327911E-2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hidden="1" x14ac:dyDescent="0.2">
      <c r="A898">
        <v>896</v>
      </c>
      <c r="B898" t="s">
        <v>1824</v>
      </c>
      <c r="C898" s="3" t="s">
        <v>1825</v>
      </c>
      <c r="D898" s="5">
        <v>19800</v>
      </c>
      <c r="E898" s="5">
        <v>153338</v>
      </c>
      <c r="F898" s="4">
        <f t="shared" si="78"/>
        <v>7.7443434343434348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 s="5">
        <v>8800</v>
      </c>
      <c r="E899" s="5">
        <v>2437</v>
      </c>
      <c r="F899" s="4">
        <f t="shared" ref="F899:F962" si="84">$E899/$D899</f>
        <v>0.27693181818181817</v>
      </c>
      <c r="G899" t="s">
        <v>14</v>
      </c>
      <c r="H899">
        <v>27</v>
      </c>
      <c r="I899" s="5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6">(((L899/60)/60)/24)+DATE(1970,1,1)</f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LEFT(R899,(FIND("/",R899,1)-1))</f>
        <v>theater</v>
      </c>
      <c r="T899" t="str">
        <f t="shared" ref="T899:T962" si="89">_xlfn.TEXTAFTER(R899,"/")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 s="5">
        <v>179100</v>
      </c>
      <c r="E900" s="5">
        <v>93991</v>
      </c>
      <c r="F900" s="4">
        <f t="shared" si="84"/>
        <v>0.52479620323841425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hidden="1" x14ac:dyDescent="0.2">
      <c r="A901">
        <v>899</v>
      </c>
      <c r="B901" t="s">
        <v>1830</v>
      </c>
      <c r="C901" s="3" t="s">
        <v>1831</v>
      </c>
      <c r="D901" s="5">
        <v>3100</v>
      </c>
      <c r="E901" s="5">
        <v>12620</v>
      </c>
      <c r="F901" s="4">
        <f t="shared" si="84"/>
        <v>4.0709677419354842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 s="5">
        <v>100</v>
      </c>
      <c r="E902" s="5">
        <v>2</v>
      </c>
      <c r="F902" s="4">
        <f t="shared" si="84"/>
        <v>0.02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hidden="1" x14ac:dyDescent="0.2">
      <c r="A903">
        <v>901</v>
      </c>
      <c r="B903" t="s">
        <v>1834</v>
      </c>
      <c r="C903" s="3" t="s">
        <v>1835</v>
      </c>
      <c r="D903" s="5">
        <v>5600</v>
      </c>
      <c r="E903" s="5">
        <v>8746</v>
      </c>
      <c r="F903" s="4">
        <f t="shared" si="84"/>
        <v>1.5617857142857143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hidden="1" x14ac:dyDescent="0.2">
      <c r="A904">
        <v>902</v>
      </c>
      <c r="B904" t="s">
        <v>1836</v>
      </c>
      <c r="C904" s="3" t="s">
        <v>1837</v>
      </c>
      <c r="D904" s="5">
        <v>1400</v>
      </c>
      <c r="E904" s="5">
        <v>3534</v>
      </c>
      <c r="F904" s="4">
        <f t="shared" si="84"/>
        <v>2.5242857142857145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hidden="1" x14ac:dyDescent="0.2">
      <c r="A905">
        <v>903</v>
      </c>
      <c r="B905" t="s">
        <v>1838</v>
      </c>
      <c r="C905" s="3" t="s">
        <v>1839</v>
      </c>
      <c r="D905" s="5">
        <v>41000</v>
      </c>
      <c r="E905" s="5">
        <v>709</v>
      </c>
      <c r="F905" s="4">
        <f t="shared" si="84"/>
        <v>1.729268292682927E-2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 s="5">
        <v>6500</v>
      </c>
      <c r="E906" s="5">
        <v>795</v>
      </c>
      <c r="F906" s="4">
        <f t="shared" si="84"/>
        <v>0.12230769230769231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hidden="1" x14ac:dyDescent="0.2">
      <c r="A907">
        <v>905</v>
      </c>
      <c r="B907" t="s">
        <v>1842</v>
      </c>
      <c r="C907" s="3" t="s">
        <v>1843</v>
      </c>
      <c r="D907" s="5">
        <v>7900</v>
      </c>
      <c r="E907" s="5">
        <v>12955</v>
      </c>
      <c r="F907" s="4">
        <f t="shared" si="84"/>
        <v>1.6398734177215191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hidden="1" x14ac:dyDescent="0.2">
      <c r="A908">
        <v>906</v>
      </c>
      <c r="B908" t="s">
        <v>1844</v>
      </c>
      <c r="C908" s="3" t="s">
        <v>1845</v>
      </c>
      <c r="D908" s="5">
        <v>5500</v>
      </c>
      <c r="E908" s="5">
        <v>8964</v>
      </c>
      <c r="F908" s="4">
        <f t="shared" si="84"/>
        <v>1.6298181818181818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 s="5">
        <v>9100</v>
      </c>
      <c r="E909" s="5">
        <v>1843</v>
      </c>
      <c r="F909" s="4">
        <f t="shared" si="84"/>
        <v>0.20252747252747252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hidden="1" x14ac:dyDescent="0.2">
      <c r="A910">
        <v>908</v>
      </c>
      <c r="B910" t="s">
        <v>1848</v>
      </c>
      <c r="C910" s="3" t="s">
        <v>1849</v>
      </c>
      <c r="D910" s="5">
        <v>38200</v>
      </c>
      <c r="E910" s="5">
        <v>121950</v>
      </c>
      <c r="F910" s="4">
        <f t="shared" si="84"/>
        <v>3.1924083769633507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hidden="1" x14ac:dyDescent="0.2">
      <c r="A911">
        <v>909</v>
      </c>
      <c r="B911" t="s">
        <v>1850</v>
      </c>
      <c r="C911" s="3" t="s">
        <v>1851</v>
      </c>
      <c r="D911" s="5">
        <v>1800</v>
      </c>
      <c r="E911" s="5">
        <v>8621</v>
      </c>
      <c r="F911" s="4">
        <f t="shared" si="84"/>
        <v>4.7894444444444444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hidden="1" x14ac:dyDescent="0.2">
      <c r="A912">
        <v>910</v>
      </c>
      <c r="B912" t="s">
        <v>1852</v>
      </c>
      <c r="C912" s="3" t="s">
        <v>1853</v>
      </c>
      <c r="D912" s="5">
        <v>154500</v>
      </c>
      <c r="E912" s="5">
        <v>30215</v>
      </c>
      <c r="F912" s="4">
        <f t="shared" si="84"/>
        <v>0.19556634304207121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hidden="1" x14ac:dyDescent="0.2">
      <c r="A913">
        <v>911</v>
      </c>
      <c r="B913" t="s">
        <v>1854</v>
      </c>
      <c r="C913" s="3" t="s">
        <v>1855</v>
      </c>
      <c r="D913" s="5">
        <v>5800</v>
      </c>
      <c r="E913" s="5">
        <v>11539</v>
      </c>
      <c r="F913" s="4">
        <f t="shared" si="84"/>
        <v>1.9894827586206896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hidden="1" x14ac:dyDescent="0.2">
      <c r="A914">
        <v>912</v>
      </c>
      <c r="B914" t="s">
        <v>1856</v>
      </c>
      <c r="C914" s="3" t="s">
        <v>1857</v>
      </c>
      <c r="D914" s="5">
        <v>1800</v>
      </c>
      <c r="E914" s="5">
        <v>14310</v>
      </c>
      <c r="F914" s="4">
        <f t="shared" si="84"/>
        <v>7.95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 s="5">
        <v>70200</v>
      </c>
      <c r="E915" s="5">
        <v>35536</v>
      </c>
      <c r="F915" s="4">
        <f t="shared" si="84"/>
        <v>0.50621082621082625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 s="5">
        <v>6400</v>
      </c>
      <c r="E916" s="5">
        <v>3676</v>
      </c>
      <c r="F916" s="4">
        <f t="shared" si="84"/>
        <v>0.57437499999999997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hidden="1" x14ac:dyDescent="0.2">
      <c r="A917">
        <v>915</v>
      </c>
      <c r="B917" t="s">
        <v>1862</v>
      </c>
      <c r="C917" s="3" t="s">
        <v>1863</v>
      </c>
      <c r="D917" s="5">
        <v>125900</v>
      </c>
      <c r="E917" s="5">
        <v>195936</v>
      </c>
      <c r="F917" s="4">
        <f t="shared" si="84"/>
        <v>1.5562827640984909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 s="5">
        <v>3700</v>
      </c>
      <c r="E918" s="5">
        <v>1343</v>
      </c>
      <c r="F918" s="4">
        <f t="shared" si="84"/>
        <v>0.36297297297297298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 s="5">
        <v>3600</v>
      </c>
      <c r="E919" s="5">
        <v>2097</v>
      </c>
      <c r="F919" s="4">
        <f t="shared" si="84"/>
        <v>0.58250000000000002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hidden="1" x14ac:dyDescent="0.2">
      <c r="A920">
        <v>918</v>
      </c>
      <c r="B920" t="s">
        <v>1868</v>
      </c>
      <c r="C920" s="3" t="s">
        <v>1869</v>
      </c>
      <c r="D920" s="5">
        <v>3800</v>
      </c>
      <c r="E920" s="5">
        <v>9021</v>
      </c>
      <c r="F920" s="4">
        <f t="shared" si="84"/>
        <v>2.3739473684210526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 s="5">
        <v>35600</v>
      </c>
      <c r="E921" s="5">
        <v>20915</v>
      </c>
      <c r="F921" s="4">
        <f t="shared" si="84"/>
        <v>0.58750000000000002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hidden="1" x14ac:dyDescent="0.2">
      <c r="A922">
        <v>920</v>
      </c>
      <c r="B922" t="s">
        <v>1872</v>
      </c>
      <c r="C922" s="3" t="s">
        <v>1873</v>
      </c>
      <c r="D922" s="5">
        <v>5300</v>
      </c>
      <c r="E922" s="5">
        <v>9676</v>
      </c>
      <c r="F922" s="4">
        <f t="shared" si="84"/>
        <v>1.8256603773584905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 s="5">
        <v>160400</v>
      </c>
      <c r="E923" s="5">
        <v>1210</v>
      </c>
      <c r="F923" s="4">
        <f t="shared" si="84"/>
        <v>7.5436408977556111E-3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hidden="1" x14ac:dyDescent="0.2">
      <c r="A924">
        <v>922</v>
      </c>
      <c r="B924" t="s">
        <v>1876</v>
      </c>
      <c r="C924" s="3" t="s">
        <v>1877</v>
      </c>
      <c r="D924" s="5">
        <v>51400</v>
      </c>
      <c r="E924" s="5">
        <v>90440</v>
      </c>
      <c r="F924" s="4">
        <f t="shared" si="84"/>
        <v>1.7595330739299611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hidden="1" x14ac:dyDescent="0.2">
      <c r="A925">
        <v>923</v>
      </c>
      <c r="B925" t="s">
        <v>1878</v>
      </c>
      <c r="C925" s="3" t="s">
        <v>1879</v>
      </c>
      <c r="D925" s="5">
        <v>1700</v>
      </c>
      <c r="E925" s="5">
        <v>4044</v>
      </c>
      <c r="F925" s="4">
        <f t="shared" si="84"/>
        <v>2.3788235294117648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hidden="1" x14ac:dyDescent="0.2">
      <c r="A926">
        <v>924</v>
      </c>
      <c r="B926" t="s">
        <v>1880</v>
      </c>
      <c r="C926" s="3" t="s">
        <v>1881</v>
      </c>
      <c r="D926" s="5">
        <v>39400</v>
      </c>
      <c r="E926" s="5">
        <v>192292</v>
      </c>
      <c r="F926" s="4">
        <f t="shared" si="84"/>
        <v>4.8805076142131982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hidden="1" x14ac:dyDescent="0.2">
      <c r="A927">
        <v>925</v>
      </c>
      <c r="B927" t="s">
        <v>1882</v>
      </c>
      <c r="C927" s="3" t="s">
        <v>1883</v>
      </c>
      <c r="D927" s="5">
        <v>3000</v>
      </c>
      <c r="E927" s="5">
        <v>6722</v>
      </c>
      <c r="F927" s="4">
        <f t="shared" si="84"/>
        <v>2.2406666666666668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 s="5">
        <v>8700</v>
      </c>
      <c r="E928" s="5">
        <v>1577</v>
      </c>
      <c r="F928" s="4">
        <f t="shared" si="84"/>
        <v>0.18126436781609195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 s="5">
        <v>7200</v>
      </c>
      <c r="E929" s="5">
        <v>3301</v>
      </c>
      <c r="F929" s="4">
        <f t="shared" si="84"/>
        <v>0.45847222222222223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hidden="1" x14ac:dyDescent="0.2">
      <c r="A930">
        <v>928</v>
      </c>
      <c r="B930" t="s">
        <v>1888</v>
      </c>
      <c r="C930" s="3" t="s">
        <v>1889</v>
      </c>
      <c r="D930" s="5">
        <v>167400</v>
      </c>
      <c r="E930" s="5">
        <v>196386</v>
      </c>
      <c r="F930" s="4">
        <f t="shared" si="84"/>
        <v>1.1731541218637993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hidden="1" x14ac:dyDescent="0.2">
      <c r="A931">
        <v>929</v>
      </c>
      <c r="B931" t="s">
        <v>1890</v>
      </c>
      <c r="C931" s="3" t="s">
        <v>1891</v>
      </c>
      <c r="D931" s="5">
        <v>5500</v>
      </c>
      <c r="E931" s="5">
        <v>11952</v>
      </c>
      <c r="F931" s="4">
        <f t="shared" si="84"/>
        <v>2.173090909090909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hidden="1" x14ac:dyDescent="0.2">
      <c r="A932">
        <v>930</v>
      </c>
      <c r="B932" t="s">
        <v>1892</v>
      </c>
      <c r="C932" s="3" t="s">
        <v>1893</v>
      </c>
      <c r="D932" s="5">
        <v>3500</v>
      </c>
      <c r="E932" s="5">
        <v>3930</v>
      </c>
      <c r="F932" s="4">
        <f t="shared" si="84"/>
        <v>1.1228571428571428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 s="5">
        <v>7900</v>
      </c>
      <c r="E933" s="5">
        <v>5729</v>
      </c>
      <c r="F933" s="4">
        <f t="shared" si="84"/>
        <v>0.72518987341772156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hidden="1" x14ac:dyDescent="0.2">
      <c r="A934">
        <v>932</v>
      </c>
      <c r="B934" t="s">
        <v>1896</v>
      </c>
      <c r="C934" s="3" t="s">
        <v>1897</v>
      </c>
      <c r="D934" s="5">
        <v>2300</v>
      </c>
      <c r="E934" s="5">
        <v>4883</v>
      </c>
      <c r="F934" s="4">
        <f t="shared" si="84"/>
        <v>2.1230434782608696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hidden="1" x14ac:dyDescent="0.2">
      <c r="A935">
        <v>933</v>
      </c>
      <c r="B935" t="s">
        <v>1898</v>
      </c>
      <c r="C935" s="3" t="s">
        <v>1899</v>
      </c>
      <c r="D935" s="5">
        <v>73000</v>
      </c>
      <c r="E935" s="5">
        <v>175015</v>
      </c>
      <c r="F935" s="4">
        <f t="shared" si="84"/>
        <v>2.3974657534246577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hidden="1" x14ac:dyDescent="0.2">
      <c r="A936">
        <v>934</v>
      </c>
      <c r="B936" t="s">
        <v>1900</v>
      </c>
      <c r="C936" s="3" t="s">
        <v>1901</v>
      </c>
      <c r="D936" s="5">
        <v>6200</v>
      </c>
      <c r="E936" s="5">
        <v>11280</v>
      </c>
      <c r="F936" s="4">
        <f t="shared" si="84"/>
        <v>1.8193548387096774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hidden="1" x14ac:dyDescent="0.2">
      <c r="A937">
        <v>935</v>
      </c>
      <c r="B937" t="s">
        <v>1902</v>
      </c>
      <c r="C937" s="3" t="s">
        <v>1903</v>
      </c>
      <c r="D937" s="5">
        <v>6100</v>
      </c>
      <c r="E937" s="5">
        <v>10012</v>
      </c>
      <c r="F937" s="4">
        <f t="shared" si="84"/>
        <v>1.6413114754098361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 s="5">
        <v>103200</v>
      </c>
      <c r="E938" s="5">
        <v>1690</v>
      </c>
      <c r="F938" s="4">
        <f t="shared" si="84"/>
        <v>1.6375968992248063E-2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hidden="1" x14ac:dyDescent="0.2">
      <c r="A939">
        <v>937</v>
      </c>
      <c r="B939" t="s">
        <v>1905</v>
      </c>
      <c r="C939" s="3" t="s">
        <v>1906</v>
      </c>
      <c r="D939" s="5">
        <v>171000</v>
      </c>
      <c r="E939" s="5">
        <v>84891</v>
      </c>
      <c r="F939" s="4">
        <f t="shared" si="84"/>
        <v>0.49643859649122807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hidden="1" x14ac:dyDescent="0.2">
      <c r="A940">
        <v>938</v>
      </c>
      <c r="B940" t="s">
        <v>1907</v>
      </c>
      <c r="C940" s="3" t="s">
        <v>1908</v>
      </c>
      <c r="D940" s="5">
        <v>9200</v>
      </c>
      <c r="E940" s="5">
        <v>10093</v>
      </c>
      <c r="F940" s="4">
        <f t="shared" si="84"/>
        <v>1.0970652173913042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 s="5">
        <v>7800</v>
      </c>
      <c r="E941" s="5">
        <v>3839</v>
      </c>
      <c r="F941" s="4">
        <f t="shared" si="84"/>
        <v>0.49217948717948717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 s="5">
        <v>9900</v>
      </c>
      <c r="E942" s="5">
        <v>6161</v>
      </c>
      <c r="F942" s="4">
        <f t="shared" si="84"/>
        <v>0.62232323232323228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 s="5">
        <v>43000</v>
      </c>
      <c r="E943" s="5">
        <v>5615</v>
      </c>
      <c r="F943" s="4">
        <f t="shared" si="84"/>
        <v>0.1305813953488372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 s="5">
        <v>9600</v>
      </c>
      <c r="E944" s="5">
        <v>6205</v>
      </c>
      <c r="F944" s="4">
        <f t="shared" si="84"/>
        <v>0.64635416666666667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hidden="1" x14ac:dyDescent="0.2">
      <c r="A945">
        <v>943</v>
      </c>
      <c r="B945" t="s">
        <v>1916</v>
      </c>
      <c r="C945" s="3" t="s">
        <v>1917</v>
      </c>
      <c r="D945" s="5">
        <v>7500</v>
      </c>
      <c r="E945" s="5">
        <v>11969</v>
      </c>
      <c r="F945" s="4">
        <f t="shared" si="84"/>
        <v>1.5958666666666668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 s="5">
        <v>10000</v>
      </c>
      <c r="E946" s="5">
        <v>8142</v>
      </c>
      <c r="F946" s="4">
        <f t="shared" si="84"/>
        <v>0.81420000000000003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 s="5">
        <v>172000</v>
      </c>
      <c r="E947" s="5">
        <v>55805</v>
      </c>
      <c r="F947" s="4">
        <f t="shared" si="84"/>
        <v>0.32444767441860467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 s="5">
        <v>153700</v>
      </c>
      <c r="E948" s="5">
        <v>15238</v>
      </c>
      <c r="F948" s="4">
        <f t="shared" si="84"/>
        <v>9.9141184124918666E-2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 s="5">
        <v>3600</v>
      </c>
      <c r="E949" s="5">
        <v>961</v>
      </c>
      <c r="F949" s="4">
        <f t="shared" si="84"/>
        <v>0.26694444444444443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hidden="1" x14ac:dyDescent="0.2">
      <c r="A950">
        <v>948</v>
      </c>
      <c r="B950" t="s">
        <v>1926</v>
      </c>
      <c r="C950" s="3" t="s">
        <v>1927</v>
      </c>
      <c r="D950" s="5">
        <v>9400</v>
      </c>
      <c r="E950" s="5">
        <v>5918</v>
      </c>
      <c r="F950" s="4">
        <f t="shared" si="84"/>
        <v>0.62957446808510642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hidden="1" x14ac:dyDescent="0.2">
      <c r="A951">
        <v>949</v>
      </c>
      <c r="B951" t="s">
        <v>1928</v>
      </c>
      <c r="C951" s="3" t="s">
        <v>1929</v>
      </c>
      <c r="D951" s="5">
        <v>5900</v>
      </c>
      <c r="E951" s="5">
        <v>9520</v>
      </c>
      <c r="F951" s="4">
        <f t="shared" si="84"/>
        <v>1.6135593220338984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 s="5">
        <v>100</v>
      </c>
      <c r="E952" s="5">
        <v>5</v>
      </c>
      <c r="F952" s="4">
        <f t="shared" si="84"/>
        <v>0.05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hidden="1" x14ac:dyDescent="0.2">
      <c r="A953">
        <v>951</v>
      </c>
      <c r="B953" t="s">
        <v>1932</v>
      </c>
      <c r="C953" s="3" t="s">
        <v>1933</v>
      </c>
      <c r="D953" s="5">
        <v>14500</v>
      </c>
      <c r="E953" s="5">
        <v>159056</v>
      </c>
      <c r="F953" s="4">
        <f t="shared" si="84"/>
        <v>10.969379310344827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hidden="1" x14ac:dyDescent="0.2">
      <c r="A954">
        <v>952</v>
      </c>
      <c r="B954" t="s">
        <v>1934</v>
      </c>
      <c r="C954" s="3" t="s">
        <v>1935</v>
      </c>
      <c r="D954" s="5">
        <v>145500</v>
      </c>
      <c r="E954" s="5">
        <v>101987</v>
      </c>
      <c r="F954" s="4">
        <f t="shared" si="84"/>
        <v>0.70094158075601376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 s="5">
        <v>3300</v>
      </c>
      <c r="E955" s="5">
        <v>1980</v>
      </c>
      <c r="F955" s="4">
        <f t="shared" si="84"/>
        <v>0.6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hidden="1" x14ac:dyDescent="0.2">
      <c r="A956">
        <v>954</v>
      </c>
      <c r="B956" t="s">
        <v>1938</v>
      </c>
      <c r="C956" s="3" t="s">
        <v>1939</v>
      </c>
      <c r="D956" s="5">
        <v>42600</v>
      </c>
      <c r="E956" s="5">
        <v>156384</v>
      </c>
      <c r="F956" s="4">
        <f t="shared" si="84"/>
        <v>3.6709859154929578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hidden="1" x14ac:dyDescent="0.2">
      <c r="A957">
        <v>955</v>
      </c>
      <c r="B957" t="s">
        <v>1940</v>
      </c>
      <c r="C957" s="3" t="s">
        <v>1941</v>
      </c>
      <c r="D957" s="5">
        <v>700</v>
      </c>
      <c r="E957" s="5">
        <v>7763</v>
      </c>
      <c r="F957" s="4">
        <f t="shared" si="84"/>
        <v>11.09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 s="5">
        <v>187600</v>
      </c>
      <c r="E958" s="5">
        <v>35698</v>
      </c>
      <c r="F958" s="4">
        <f t="shared" si="84"/>
        <v>0.19028784648187633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hidden="1" x14ac:dyDescent="0.2">
      <c r="A959">
        <v>957</v>
      </c>
      <c r="B959" t="s">
        <v>1944</v>
      </c>
      <c r="C959" s="3" t="s">
        <v>1945</v>
      </c>
      <c r="D959" s="5">
        <v>9800</v>
      </c>
      <c r="E959" s="5">
        <v>12434</v>
      </c>
      <c r="F959" s="4">
        <f t="shared" si="84"/>
        <v>1.2687755102040816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hidden="1" x14ac:dyDescent="0.2">
      <c r="A960">
        <v>958</v>
      </c>
      <c r="B960" t="s">
        <v>1946</v>
      </c>
      <c r="C960" s="3" t="s">
        <v>1947</v>
      </c>
      <c r="D960" s="5">
        <v>1100</v>
      </c>
      <c r="E960" s="5">
        <v>8081</v>
      </c>
      <c r="F960" s="4">
        <f t="shared" si="84"/>
        <v>7.3463636363636367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 s="5">
        <v>145000</v>
      </c>
      <c r="E961" s="5">
        <v>6631</v>
      </c>
      <c r="F961" s="4">
        <f t="shared" si="84"/>
        <v>4.5731034482758622E-2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 s="5">
        <v>5500</v>
      </c>
      <c r="E962" s="5">
        <v>4678</v>
      </c>
      <c r="F962" s="4">
        <f t="shared" si="84"/>
        <v>0.85054545454545449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hidden="1" x14ac:dyDescent="0.2">
      <c r="A963">
        <v>961</v>
      </c>
      <c r="B963" t="s">
        <v>1952</v>
      </c>
      <c r="C963" s="3" t="s">
        <v>1953</v>
      </c>
      <c r="D963" s="5">
        <v>5700</v>
      </c>
      <c r="E963" s="5">
        <v>6800</v>
      </c>
      <c r="F963" s="4">
        <f t="shared" ref="F963:F1001" si="90">$E963/$D963</f>
        <v>1.1929824561403508</v>
      </c>
      <c r="G963" t="s">
        <v>20</v>
      </c>
      <c r="H963">
        <v>155</v>
      </c>
      <c r="I963" s="5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2">(((L963/60)/60)/24)+DATE(1970,1,1)</f>
        <v>40591.25</v>
      </c>
      <c r="O963" s="8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LEFT(R963,(FIND("/",R963,1)-1))</f>
        <v>publishing</v>
      </c>
      <c r="T963" t="str">
        <f t="shared" ref="T963:T1001" si="95">_xlfn.TEXTAFTER(R963,"/")</f>
        <v>translations</v>
      </c>
    </row>
    <row r="964" spans="1:20" ht="17" hidden="1" x14ac:dyDescent="0.2">
      <c r="A964">
        <v>962</v>
      </c>
      <c r="B964" t="s">
        <v>1954</v>
      </c>
      <c r="C964" s="3" t="s">
        <v>1955</v>
      </c>
      <c r="D964" s="5">
        <v>3600</v>
      </c>
      <c r="E964" s="5">
        <v>10657</v>
      </c>
      <c r="F964" s="4">
        <f t="shared" si="90"/>
        <v>2.9602777777777778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 s="5">
        <v>5900</v>
      </c>
      <c r="E965" s="5">
        <v>4997</v>
      </c>
      <c r="F965" s="4">
        <f t="shared" si="90"/>
        <v>0.84694915254237291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hidden="1" x14ac:dyDescent="0.2">
      <c r="A966">
        <v>964</v>
      </c>
      <c r="B966" t="s">
        <v>1958</v>
      </c>
      <c r="C966" s="3" t="s">
        <v>1959</v>
      </c>
      <c r="D966" s="5">
        <v>3700</v>
      </c>
      <c r="E966" s="5">
        <v>13164</v>
      </c>
      <c r="F966" s="4">
        <f t="shared" si="90"/>
        <v>3.5578378378378379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hidden="1" x14ac:dyDescent="0.2">
      <c r="A967">
        <v>965</v>
      </c>
      <c r="B967" t="s">
        <v>1960</v>
      </c>
      <c r="C967" s="3" t="s">
        <v>1961</v>
      </c>
      <c r="D967" s="5">
        <v>2200</v>
      </c>
      <c r="E967" s="5">
        <v>8501</v>
      </c>
      <c r="F967" s="4">
        <f t="shared" si="90"/>
        <v>3.8640909090909092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hidden="1" x14ac:dyDescent="0.2">
      <c r="A968">
        <v>966</v>
      </c>
      <c r="B968" t="s">
        <v>878</v>
      </c>
      <c r="C968" s="3" t="s">
        <v>1962</v>
      </c>
      <c r="D968" s="5">
        <v>1700</v>
      </c>
      <c r="E968" s="5">
        <v>13468</v>
      </c>
      <c r="F968" s="4">
        <f t="shared" si="90"/>
        <v>7.9223529411764702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hidden="1" x14ac:dyDescent="0.2">
      <c r="A969">
        <v>967</v>
      </c>
      <c r="B969" t="s">
        <v>1963</v>
      </c>
      <c r="C969" s="3" t="s">
        <v>1964</v>
      </c>
      <c r="D969" s="5">
        <v>88400</v>
      </c>
      <c r="E969" s="5">
        <v>121138</v>
      </c>
      <c r="F969" s="4">
        <f t="shared" si="90"/>
        <v>1.3703393665158372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hidden="1" x14ac:dyDescent="0.2">
      <c r="A970">
        <v>968</v>
      </c>
      <c r="B970" t="s">
        <v>1965</v>
      </c>
      <c r="C970" s="3" t="s">
        <v>1966</v>
      </c>
      <c r="D970" s="5">
        <v>2400</v>
      </c>
      <c r="E970" s="5">
        <v>8117</v>
      </c>
      <c r="F970" s="4">
        <f t="shared" si="90"/>
        <v>3.3820833333333336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hidden="1" x14ac:dyDescent="0.2">
      <c r="A971">
        <v>969</v>
      </c>
      <c r="B971" t="s">
        <v>1967</v>
      </c>
      <c r="C971" s="3" t="s">
        <v>1968</v>
      </c>
      <c r="D971" s="5">
        <v>7900</v>
      </c>
      <c r="E971" s="5">
        <v>8550</v>
      </c>
      <c r="F971" s="4">
        <f t="shared" si="90"/>
        <v>1.0822784810126582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 s="5">
        <v>94900</v>
      </c>
      <c r="E972" s="5">
        <v>57659</v>
      </c>
      <c r="F972" s="4">
        <f t="shared" si="90"/>
        <v>0.60757639620653314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 s="5">
        <v>5100</v>
      </c>
      <c r="E973" s="5">
        <v>1414</v>
      </c>
      <c r="F973" s="4">
        <f t="shared" si="90"/>
        <v>0.27725490196078434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hidden="1" x14ac:dyDescent="0.2">
      <c r="A974">
        <v>972</v>
      </c>
      <c r="B974" t="s">
        <v>1973</v>
      </c>
      <c r="C974" s="3" t="s">
        <v>1974</v>
      </c>
      <c r="D974" s="5">
        <v>42700</v>
      </c>
      <c r="E974" s="5">
        <v>97524</v>
      </c>
      <c r="F974" s="4">
        <f t="shared" si="90"/>
        <v>2.283934426229508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 s="5">
        <v>121100</v>
      </c>
      <c r="E975" s="5">
        <v>26176</v>
      </c>
      <c r="F975" s="4">
        <f t="shared" si="90"/>
        <v>0.21615194054500414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hidden="1" x14ac:dyDescent="0.2">
      <c r="A976">
        <v>974</v>
      </c>
      <c r="B976" t="s">
        <v>1977</v>
      </c>
      <c r="C976" s="3" t="s">
        <v>1978</v>
      </c>
      <c r="D976" s="5">
        <v>800</v>
      </c>
      <c r="E976" s="5">
        <v>2991</v>
      </c>
      <c r="F976" s="4">
        <f t="shared" si="90"/>
        <v>3.73875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hidden="1" x14ac:dyDescent="0.2">
      <c r="A977">
        <v>975</v>
      </c>
      <c r="B977" t="s">
        <v>1979</v>
      </c>
      <c r="C977" s="3" t="s">
        <v>1980</v>
      </c>
      <c r="D977" s="5">
        <v>5400</v>
      </c>
      <c r="E977" s="5">
        <v>8366</v>
      </c>
      <c r="F977" s="4">
        <f t="shared" si="90"/>
        <v>1.5492592592592593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hidden="1" x14ac:dyDescent="0.2">
      <c r="A978">
        <v>976</v>
      </c>
      <c r="B978" t="s">
        <v>1981</v>
      </c>
      <c r="C978" s="3" t="s">
        <v>1982</v>
      </c>
      <c r="D978" s="5">
        <v>4000</v>
      </c>
      <c r="E978" s="5">
        <v>12886</v>
      </c>
      <c r="F978" s="4">
        <f t="shared" si="90"/>
        <v>3.2214999999999998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 s="5">
        <v>7000</v>
      </c>
      <c r="E979" s="5">
        <v>5177</v>
      </c>
      <c r="F979" s="4">
        <f t="shared" si="90"/>
        <v>0.73957142857142855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hidden="1" x14ac:dyDescent="0.2">
      <c r="A980">
        <v>978</v>
      </c>
      <c r="B980" t="s">
        <v>1984</v>
      </c>
      <c r="C980" s="3" t="s">
        <v>1985</v>
      </c>
      <c r="D980" s="5">
        <v>1000</v>
      </c>
      <c r="E980" s="5">
        <v>8641</v>
      </c>
      <c r="F980" s="4">
        <f t="shared" si="90"/>
        <v>8.641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hidden="1" x14ac:dyDescent="0.2">
      <c r="A981">
        <v>979</v>
      </c>
      <c r="B981" t="s">
        <v>1986</v>
      </c>
      <c r="C981" s="3" t="s">
        <v>1987</v>
      </c>
      <c r="D981" s="5">
        <v>60200</v>
      </c>
      <c r="E981" s="5">
        <v>86244</v>
      </c>
      <c r="F981" s="4">
        <f t="shared" si="90"/>
        <v>1.432624584717608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 s="5">
        <v>195200</v>
      </c>
      <c r="E982" s="5">
        <v>78630</v>
      </c>
      <c r="F982" s="4">
        <f t="shared" si="90"/>
        <v>0.40281762295081969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hidden="1" x14ac:dyDescent="0.2">
      <c r="A983">
        <v>981</v>
      </c>
      <c r="B983" t="s">
        <v>1990</v>
      </c>
      <c r="C983" s="3" t="s">
        <v>1991</v>
      </c>
      <c r="D983" s="5">
        <v>6700</v>
      </c>
      <c r="E983" s="5">
        <v>11941</v>
      </c>
      <c r="F983" s="4">
        <f t="shared" si="90"/>
        <v>1.7822388059701493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 s="5">
        <v>7200</v>
      </c>
      <c r="E984" s="5">
        <v>6115</v>
      </c>
      <c r="F984" s="4">
        <f t="shared" si="90"/>
        <v>0.84930555555555554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hidden="1" x14ac:dyDescent="0.2">
      <c r="A985">
        <v>983</v>
      </c>
      <c r="B985" t="s">
        <v>1994</v>
      </c>
      <c r="C985" s="3" t="s">
        <v>1995</v>
      </c>
      <c r="D985" s="5">
        <v>129100</v>
      </c>
      <c r="E985" s="5">
        <v>188404</v>
      </c>
      <c r="F985" s="4">
        <f t="shared" si="90"/>
        <v>1.4593648334624323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hidden="1" x14ac:dyDescent="0.2">
      <c r="A986">
        <v>984</v>
      </c>
      <c r="B986" t="s">
        <v>1996</v>
      </c>
      <c r="C986" s="3" t="s">
        <v>1997</v>
      </c>
      <c r="D986" s="5">
        <v>6500</v>
      </c>
      <c r="E986" s="5">
        <v>9910</v>
      </c>
      <c r="F986" s="4">
        <f t="shared" si="90"/>
        <v>1.5246153846153847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 s="5">
        <v>170600</v>
      </c>
      <c r="E987" s="5">
        <v>114523</v>
      </c>
      <c r="F987" s="4">
        <f t="shared" si="90"/>
        <v>0.67129542790152408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 s="5">
        <v>7800</v>
      </c>
      <c r="E988" s="5">
        <v>3144</v>
      </c>
      <c r="F988" s="4">
        <f t="shared" si="90"/>
        <v>0.40307692307692305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hidden="1" x14ac:dyDescent="0.2">
      <c r="A989">
        <v>987</v>
      </c>
      <c r="B989" t="s">
        <v>2002</v>
      </c>
      <c r="C989" s="3" t="s">
        <v>2003</v>
      </c>
      <c r="D989" s="5">
        <v>6200</v>
      </c>
      <c r="E989" s="5">
        <v>13441</v>
      </c>
      <c r="F989" s="4">
        <f t="shared" si="90"/>
        <v>2.1679032258064517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 s="5">
        <v>9400</v>
      </c>
      <c r="E990" s="5">
        <v>4899</v>
      </c>
      <c r="F990" s="4">
        <f t="shared" si="90"/>
        <v>0.52117021276595743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hidden="1" x14ac:dyDescent="0.2">
      <c r="A991">
        <v>989</v>
      </c>
      <c r="B991" t="s">
        <v>2006</v>
      </c>
      <c r="C991" s="3" t="s">
        <v>2007</v>
      </c>
      <c r="D991" s="5">
        <v>2400</v>
      </c>
      <c r="E991" s="5">
        <v>11990</v>
      </c>
      <c r="F991" s="4">
        <f t="shared" si="90"/>
        <v>4.9958333333333336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 s="5">
        <v>7800</v>
      </c>
      <c r="E992" s="5">
        <v>6839</v>
      </c>
      <c r="F992" s="4">
        <f t="shared" si="90"/>
        <v>0.87679487179487181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hidden="1" x14ac:dyDescent="0.2">
      <c r="A993">
        <v>991</v>
      </c>
      <c r="B993" t="s">
        <v>1080</v>
      </c>
      <c r="C993" s="3" t="s">
        <v>2010</v>
      </c>
      <c r="D993" s="5">
        <v>9800</v>
      </c>
      <c r="E993" s="5">
        <v>11091</v>
      </c>
      <c r="F993" s="4">
        <f t="shared" si="90"/>
        <v>1.131734693877551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hidden="1" x14ac:dyDescent="0.2">
      <c r="A994">
        <v>992</v>
      </c>
      <c r="B994" t="s">
        <v>2011</v>
      </c>
      <c r="C994" s="3" t="s">
        <v>2012</v>
      </c>
      <c r="D994" s="5">
        <v>3100</v>
      </c>
      <c r="E994" s="5">
        <v>13223</v>
      </c>
      <c r="F994" s="4">
        <f t="shared" si="90"/>
        <v>4.2654838709677421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hidden="1" x14ac:dyDescent="0.2">
      <c r="A995">
        <v>993</v>
      </c>
      <c r="B995" t="s">
        <v>2013</v>
      </c>
      <c r="C995" s="3" t="s">
        <v>2014</v>
      </c>
      <c r="D995" s="5">
        <v>9800</v>
      </c>
      <c r="E995" s="5">
        <v>7608</v>
      </c>
      <c r="F995" s="4">
        <f t="shared" si="90"/>
        <v>0.77632653061224488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 s="5">
        <v>141100</v>
      </c>
      <c r="E996" s="5">
        <v>74073</v>
      </c>
      <c r="F996" s="4">
        <f t="shared" si="90"/>
        <v>0.52496810772501767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hidden="1" x14ac:dyDescent="0.2">
      <c r="A997">
        <v>995</v>
      </c>
      <c r="B997" t="s">
        <v>2017</v>
      </c>
      <c r="C997" s="3" t="s">
        <v>2018</v>
      </c>
      <c r="D997" s="5">
        <v>97300</v>
      </c>
      <c r="E997" s="5">
        <v>153216</v>
      </c>
      <c r="F997" s="4">
        <f t="shared" si="90"/>
        <v>1.5746762589928058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 s="5">
        <v>6600</v>
      </c>
      <c r="E998" s="5">
        <v>4814</v>
      </c>
      <c r="F998" s="4">
        <f t="shared" si="90"/>
        <v>0.72939393939393937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hidden="1" x14ac:dyDescent="0.2">
      <c r="A999">
        <v>997</v>
      </c>
      <c r="B999" t="s">
        <v>2021</v>
      </c>
      <c r="C999" s="3" t="s">
        <v>2022</v>
      </c>
      <c r="D999" s="5">
        <v>7600</v>
      </c>
      <c r="E999" s="5">
        <v>4603</v>
      </c>
      <c r="F999" s="4">
        <f t="shared" si="90"/>
        <v>0.60565789473684206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 s="5">
        <v>66600</v>
      </c>
      <c r="E1000" s="5">
        <v>37823</v>
      </c>
      <c r="F1000" s="4">
        <f t="shared" si="90"/>
        <v>0.5679129129129129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hidden="1" x14ac:dyDescent="0.2">
      <c r="A1001">
        <v>999</v>
      </c>
      <c r="B1001" t="s">
        <v>2025</v>
      </c>
      <c r="C1001" s="3" t="s">
        <v>2026</v>
      </c>
      <c r="D1001" s="5">
        <v>111100</v>
      </c>
      <c r="E1001" s="5">
        <v>62819</v>
      </c>
      <c r="F1001" s="4">
        <f t="shared" si="90"/>
        <v>0.56542754275427543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U1001" xr:uid="{00000000-0001-0000-0000-000000000000}">
    <filterColumn colId="6">
      <filters>
        <filter val="failed"/>
      </filters>
    </filterColumn>
  </autoFilter>
  <conditionalFormatting sqref="G2:G1001">
    <cfRule type="containsText" dxfId="19" priority="8" operator="containsText" text="live">
      <formula>NOT(ISERROR(SEARCH("live",G2)))</formula>
    </cfRule>
    <cfRule type="containsText" dxfId="18" priority="9" operator="containsText" text="canceled">
      <formula>NOT(ISERROR(SEARCH("canceled",G2)))</formula>
    </cfRule>
    <cfRule type="containsText" dxfId="17" priority="10" operator="containsText" text="successful">
      <formula>NOT(ISERROR(SEARCH("successful",G2)))</formula>
    </cfRule>
    <cfRule type="containsText" dxfId="16" priority="11" operator="containsText" text="failed">
      <formula>NOT(ISERROR(SEARCH("failed",G2)))</formula>
    </cfRule>
  </conditionalFormatting>
  <conditionalFormatting sqref="F2:F1001">
    <cfRule type="colorScale" priority="1">
      <colorScale>
        <cfvo type="percent" val="0"/>
        <cfvo type="percentile" val="100"/>
        <cfvo type="max"/>
        <color rgb="FFF8696B"/>
        <color theme="9" tint="0.39997558519241921"/>
        <color rgb="FF002060"/>
      </colorScale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77A0-0FB7-4FC1-8F72-A0035AEC79E5}">
  <dimension ref="A1:F14"/>
  <sheetViews>
    <sheetView workbookViewId="0">
      <selection activeCell="F25" sqref="F25"/>
    </sheetView>
  </sheetViews>
  <sheetFormatPr baseColWidth="10" defaultColWidth="8.83203125" defaultRowHeight="16" x14ac:dyDescent="0.2"/>
  <cols>
    <col min="1" max="1" width="16.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1" bestFit="1" customWidth="1"/>
  </cols>
  <sheetData>
    <row r="1" spans="1:6" x14ac:dyDescent="0.2">
      <c r="A1" s="6" t="s">
        <v>6</v>
      </c>
      <c r="B1" t="s">
        <v>2033</v>
      </c>
    </row>
    <row r="3" spans="1:6" x14ac:dyDescent="0.2">
      <c r="A3" s="6" t="s">
        <v>2034</v>
      </c>
      <c r="B3" s="6" t="s">
        <v>2035</v>
      </c>
    </row>
    <row r="4" spans="1:6" x14ac:dyDescent="0.2">
      <c r="A4" s="6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2">
      <c r="A5" s="7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2039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2041</v>
      </c>
      <c r="E8">
        <v>4</v>
      </c>
      <c r="F8">
        <v>4</v>
      </c>
    </row>
    <row r="9" spans="1:6" x14ac:dyDescent="0.2">
      <c r="A9" s="7" t="s">
        <v>2042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2043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2036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42F5-5D94-4BC1-8BD4-B773B53D8AA5}">
  <dimension ref="A1:F29"/>
  <sheetViews>
    <sheetView topLeftCell="K1" workbookViewId="0">
      <selection activeCell="M31" sqref="M31"/>
    </sheetView>
  </sheetViews>
  <sheetFormatPr baseColWidth="10" defaultColWidth="8.83203125" defaultRowHeight="16" x14ac:dyDescent="0.2"/>
  <cols>
    <col min="1" max="1" width="20.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1" bestFit="1" customWidth="1"/>
  </cols>
  <sheetData>
    <row r="1" spans="1:6" x14ac:dyDescent="0.2">
      <c r="A1" s="6" t="s">
        <v>6</v>
      </c>
      <c r="B1" t="s">
        <v>2033</v>
      </c>
    </row>
    <row r="3" spans="1:6" x14ac:dyDescent="0.2">
      <c r="A3" s="6" t="s">
        <v>2071</v>
      </c>
      <c r="B3" s="6" t="s">
        <v>2035</v>
      </c>
    </row>
    <row r="4" spans="1:6" x14ac:dyDescent="0.2">
      <c r="A4" s="6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2">
      <c r="A5" s="7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s="7" t="s">
        <v>2048</v>
      </c>
      <c r="E6">
        <v>4</v>
      </c>
      <c r="F6">
        <v>4</v>
      </c>
    </row>
    <row r="7" spans="1:6" x14ac:dyDescent="0.2">
      <c r="A7" s="7" t="s">
        <v>2049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7" t="s">
        <v>2050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7" t="s">
        <v>2051</v>
      </c>
      <c r="C9">
        <v>8</v>
      </c>
      <c r="E9">
        <v>10</v>
      </c>
      <c r="F9">
        <v>18</v>
      </c>
    </row>
    <row r="10" spans="1:6" x14ac:dyDescent="0.2">
      <c r="A10" s="7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s="7" t="s">
        <v>2053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s="7" t="s">
        <v>2054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s="7" t="s">
        <v>2055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s="7" t="s">
        <v>2056</v>
      </c>
      <c r="C14">
        <v>3</v>
      </c>
      <c r="E14">
        <v>4</v>
      </c>
      <c r="F14">
        <v>7</v>
      </c>
    </row>
    <row r="15" spans="1:6" x14ac:dyDescent="0.2">
      <c r="A15" s="7" t="s">
        <v>2057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s="7" t="s">
        <v>2058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s="7" t="s">
        <v>2059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s="7" t="s">
        <v>2060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s="7" t="s">
        <v>2061</v>
      </c>
      <c r="C19">
        <v>4</v>
      </c>
      <c r="E19">
        <v>4</v>
      </c>
      <c r="F19">
        <v>8</v>
      </c>
    </row>
    <row r="20" spans="1:6" x14ac:dyDescent="0.2">
      <c r="A20" s="7" t="s">
        <v>2062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s="7" t="s">
        <v>2063</v>
      </c>
      <c r="C21">
        <v>9</v>
      </c>
      <c r="E21">
        <v>5</v>
      </c>
      <c r="F21">
        <v>14</v>
      </c>
    </row>
    <row r="22" spans="1:6" x14ac:dyDescent="0.2">
      <c r="A22" s="7" t="s">
        <v>2064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s="7" t="s">
        <v>2065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s="7" t="s">
        <v>2066</v>
      </c>
      <c r="C24">
        <v>7</v>
      </c>
      <c r="E24">
        <v>14</v>
      </c>
      <c r="F24">
        <v>21</v>
      </c>
    </row>
    <row r="25" spans="1:6" x14ac:dyDescent="0.2">
      <c r="A25" s="7" t="s">
        <v>2067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s="7" t="s">
        <v>2068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s="7" t="s">
        <v>2069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s="7" t="s">
        <v>2070</v>
      </c>
      <c r="E28">
        <v>3</v>
      </c>
      <c r="F28">
        <v>3</v>
      </c>
    </row>
    <row r="29" spans="1:6" x14ac:dyDescent="0.2">
      <c r="A29" s="7" t="s">
        <v>2036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26388-BBB3-426A-9C05-09D6AFD5077C}">
  <dimension ref="A1:E18"/>
  <sheetViews>
    <sheetView workbookViewId="0">
      <selection activeCell="I22" sqref="I22"/>
    </sheetView>
  </sheetViews>
  <sheetFormatPr baseColWidth="10" defaultColWidth="8.83203125" defaultRowHeight="16" x14ac:dyDescent="0.2"/>
  <cols>
    <col min="1" max="1" width="16.5" bestFit="1" customWidth="1"/>
    <col min="2" max="2" width="15.1640625" bestFit="1" customWidth="1"/>
    <col min="3" max="3" width="5.6640625" bestFit="1" customWidth="1"/>
    <col min="4" max="4" width="9.1640625" bestFit="1" customWidth="1"/>
    <col min="5" max="6" width="11" bestFit="1" customWidth="1"/>
  </cols>
  <sheetData>
    <row r="1" spans="1:5" x14ac:dyDescent="0.2">
      <c r="A1" s="6" t="s">
        <v>2031</v>
      </c>
      <c r="B1" t="s">
        <v>2033</v>
      </c>
    </row>
    <row r="2" spans="1:5" x14ac:dyDescent="0.2">
      <c r="A2" s="6" t="s">
        <v>2087</v>
      </c>
      <c r="B2" t="s">
        <v>2086</v>
      </c>
    </row>
    <row r="4" spans="1:5" x14ac:dyDescent="0.2">
      <c r="A4" s="6" t="s">
        <v>2034</v>
      </c>
      <c r="B4" s="6" t="s">
        <v>2035</v>
      </c>
    </row>
    <row r="5" spans="1:5" x14ac:dyDescent="0.2">
      <c r="A5" s="6" t="s">
        <v>2037</v>
      </c>
      <c r="B5" t="s">
        <v>74</v>
      </c>
      <c r="C5" t="s">
        <v>14</v>
      </c>
      <c r="D5" t="s">
        <v>20</v>
      </c>
      <c r="E5" t="s">
        <v>2036</v>
      </c>
    </row>
    <row r="6" spans="1:5" x14ac:dyDescent="0.2">
      <c r="A6" s="9" t="s">
        <v>2074</v>
      </c>
      <c r="C6">
        <v>2</v>
      </c>
      <c r="D6">
        <v>2</v>
      </c>
      <c r="E6">
        <v>4</v>
      </c>
    </row>
    <row r="7" spans="1:5" x14ac:dyDescent="0.2">
      <c r="A7" s="9" t="s">
        <v>2075</v>
      </c>
      <c r="C7">
        <v>1</v>
      </c>
      <c r="D7">
        <v>6</v>
      </c>
      <c r="E7">
        <v>7</v>
      </c>
    </row>
    <row r="8" spans="1:5" x14ac:dyDescent="0.2">
      <c r="A8" s="9" t="s">
        <v>2076</v>
      </c>
      <c r="C8">
        <v>5</v>
      </c>
      <c r="D8">
        <v>4</v>
      </c>
      <c r="E8">
        <v>9</v>
      </c>
    </row>
    <row r="9" spans="1:5" x14ac:dyDescent="0.2">
      <c r="A9" s="9" t="s">
        <v>2077</v>
      </c>
      <c r="C9">
        <v>2</v>
      </c>
      <c r="D9">
        <v>2</v>
      </c>
      <c r="E9">
        <v>4</v>
      </c>
    </row>
    <row r="10" spans="1:5" x14ac:dyDescent="0.2">
      <c r="A10" s="9" t="s">
        <v>2078</v>
      </c>
      <c r="B10">
        <v>1</v>
      </c>
      <c r="C10">
        <v>3</v>
      </c>
      <c r="D10">
        <v>5</v>
      </c>
      <c r="E10">
        <v>9</v>
      </c>
    </row>
    <row r="11" spans="1:5" x14ac:dyDescent="0.2">
      <c r="A11" s="9" t="s">
        <v>2079</v>
      </c>
      <c r="C11">
        <v>2</v>
      </c>
      <c r="D11">
        <v>6</v>
      </c>
      <c r="E11">
        <v>8</v>
      </c>
    </row>
    <row r="12" spans="1:5" x14ac:dyDescent="0.2">
      <c r="A12" s="9" t="s">
        <v>2080</v>
      </c>
      <c r="B12">
        <v>1</v>
      </c>
      <c r="C12">
        <v>3</v>
      </c>
      <c r="D12">
        <v>5</v>
      </c>
      <c r="E12">
        <v>9</v>
      </c>
    </row>
    <row r="13" spans="1:5" x14ac:dyDescent="0.2">
      <c r="A13" s="9" t="s">
        <v>2081</v>
      </c>
      <c r="B13">
        <v>1</v>
      </c>
      <c r="C13">
        <v>5</v>
      </c>
      <c r="D13">
        <v>1</v>
      </c>
      <c r="E13">
        <v>7</v>
      </c>
    </row>
    <row r="14" spans="1:5" x14ac:dyDescent="0.2">
      <c r="A14" s="9" t="s">
        <v>2082</v>
      </c>
      <c r="C14">
        <v>3</v>
      </c>
      <c r="D14">
        <v>4</v>
      </c>
      <c r="E14">
        <v>7</v>
      </c>
    </row>
    <row r="15" spans="1:5" x14ac:dyDescent="0.2">
      <c r="A15" s="9" t="s">
        <v>2083</v>
      </c>
      <c r="C15">
        <v>3</v>
      </c>
      <c r="D15">
        <v>5</v>
      </c>
      <c r="E15">
        <v>8</v>
      </c>
    </row>
    <row r="16" spans="1:5" x14ac:dyDescent="0.2">
      <c r="A16" s="9" t="s">
        <v>2084</v>
      </c>
      <c r="C16">
        <v>3</v>
      </c>
      <c r="D16">
        <v>3</v>
      </c>
      <c r="E16">
        <v>6</v>
      </c>
    </row>
    <row r="17" spans="1:5" x14ac:dyDescent="0.2">
      <c r="A17" s="9" t="s">
        <v>2085</v>
      </c>
      <c r="B17">
        <v>1</v>
      </c>
      <c r="C17">
        <v>3</v>
      </c>
      <c r="D17">
        <v>5</v>
      </c>
      <c r="E17">
        <v>9</v>
      </c>
    </row>
    <row r="18" spans="1:5" x14ac:dyDescent="0.2">
      <c r="A18" s="9" t="s">
        <v>2036</v>
      </c>
      <c r="B18">
        <v>4</v>
      </c>
      <c r="C18">
        <v>35</v>
      </c>
      <c r="D18">
        <v>48</v>
      </c>
      <c r="E18">
        <v>87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2C36-42B1-4177-84C6-CFD5E8685D39}">
  <dimension ref="A1:I13"/>
  <sheetViews>
    <sheetView workbookViewId="0">
      <selection activeCell="F10" sqref="F10"/>
    </sheetView>
  </sheetViews>
  <sheetFormatPr baseColWidth="10" defaultColWidth="8.83203125" defaultRowHeight="16" x14ac:dyDescent="0.2"/>
  <cols>
    <col min="1" max="1" width="16.6640625" bestFit="1" customWidth="1"/>
    <col min="2" max="2" width="17.1640625" bestFit="1" customWidth="1"/>
    <col min="3" max="3" width="13.5" bestFit="1" customWidth="1"/>
    <col min="4" max="4" width="16.1640625" bestFit="1" customWidth="1"/>
    <col min="5" max="5" width="12.6640625" bestFit="1" customWidth="1"/>
    <col min="6" max="6" width="19.83203125" bestFit="1" customWidth="1"/>
    <col min="7" max="7" width="16.1640625" bestFit="1" customWidth="1"/>
    <col min="8" max="8" width="18.83203125" bestFit="1" customWidth="1"/>
  </cols>
  <sheetData>
    <row r="1" spans="1:9" x14ac:dyDescent="0.2">
      <c r="A1" s="10" t="s">
        <v>2088</v>
      </c>
      <c r="B1" s="10" t="s">
        <v>2101</v>
      </c>
      <c r="C1" s="10" t="s">
        <v>2102</v>
      </c>
      <c r="D1" s="10" t="s">
        <v>2103</v>
      </c>
      <c r="E1" s="10" t="s">
        <v>2104</v>
      </c>
      <c r="F1" s="10" t="s">
        <v>2105</v>
      </c>
      <c r="G1" s="10" t="s">
        <v>2106</v>
      </c>
      <c r="H1" s="10" t="s">
        <v>2107</v>
      </c>
      <c r="I1" s="10"/>
    </row>
    <row r="2" spans="1:9" x14ac:dyDescent="0.2">
      <c r="A2" t="s">
        <v>2089</v>
      </c>
      <c r="B2">
        <f>COUNTIFS(Crowdfunding!$G:$G,"successful",Crowdfunding!$D:$D,"&gt;=0",Crowdfunding!$D:$D,"&lt;1000")</f>
        <v>30</v>
      </c>
      <c r="C2">
        <f>COUNTIFS(Crowdfunding!$G:$G,"failed",Crowdfunding!$D:$D,"&gt;=0",Crowdfunding!$D:$D,"&lt;1000")</f>
        <v>20</v>
      </c>
      <c r="D2">
        <f>COUNTIFS(Crowdfunding!$G:$G,"canceled",Crowdfunding!$D:$D,"&gt;=0",Crowdfunding!$D:$D,"&lt;1000")</f>
        <v>1</v>
      </c>
      <c r="E2">
        <f>SUM(B2,C2,D2)</f>
        <v>51</v>
      </c>
      <c r="F2" s="4">
        <f>$B2/$E2</f>
        <v>0.58823529411764708</v>
      </c>
      <c r="G2" s="4">
        <f>$C2/$E2</f>
        <v>0.39215686274509803</v>
      </c>
      <c r="H2" s="4">
        <f>$D2/$E2</f>
        <v>1.9607843137254902E-2</v>
      </c>
    </row>
    <row r="3" spans="1:9" x14ac:dyDescent="0.2">
      <c r="A3" t="s">
        <v>2090</v>
      </c>
      <c r="B3">
        <f>COUNTIFS(Crowdfunding!$G:$G,"successful",Crowdfunding!$D:$D,"&gt;=1000",Crowdfunding!$D:$D,"&lt;=4999")</f>
        <v>191</v>
      </c>
      <c r="C3">
        <f>COUNTIFS(Crowdfunding!$G:$G,"failed",Crowdfunding!$D:$D,"&gt;=1000",Crowdfunding!$D:$D,"&lt;=4999")</f>
        <v>38</v>
      </c>
      <c r="D3">
        <f>COUNTIFS(Crowdfunding!$G:$G,"canceled",Crowdfunding!$D:$D,"&gt;=1000",Crowdfunding!$D:$D,"&lt;=4999")</f>
        <v>2</v>
      </c>
      <c r="E3">
        <f t="shared" ref="E3:E13" si="0">SUM(B3,C3,D3)</f>
        <v>231</v>
      </c>
      <c r="F3" s="4">
        <f t="shared" ref="F3:F13" si="1">$B3/$E3</f>
        <v>0.82683982683982682</v>
      </c>
      <c r="G3" s="4">
        <f t="shared" ref="G3:G13" si="2">$C3/$E3</f>
        <v>0.16450216450216451</v>
      </c>
      <c r="H3" s="4">
        <f t="shared" ref="H3:H13" si="3">$D3/$E3</f>
        <v>8.658008658008658E-3</v>
      </c>
    </row>
    <row r="4" spans="1:9" x14ac:dyDescent="0.2">
      <c r="A4" t="s">
        <v>2091</v>
      </c>
      <c r="B4">
        <f>COUNTIFS(Crowdfunding!$G:$G,"successful",Crowdfunding!$D:$D,"&gt;=5000",Crowdfunding!$D:$D,"&lt;=9999")</f>
        <v>164</v>
      </c>
      <c r="C4">
        <f>COUNTIFS(Crowdfunding!$G:$G,"failed",Crowdfunding!$D:$D,"&gt;=5000",Crowdfunding!$D:$D,"&lt;=9999")</f>
        <v>126</v>
      </c>
      <c r="D4">
        <f>COUNTIFS(Crowdfunding!$G:$G,"canceled",Crowdfunding!$D:$D,"&gt;=5000",Crowdfunding!$D:$D,"&lt;=9999")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9" x14ac:dyDescent="0.2">
      <c r="A5" t="s">
        <v>2092</v>
      </c>
      <c r="B5">
        <f>COUNTIFS(Crowdfunding!$G:$G,"successful",Crowdfunding!$D:$D,"&gt;=10000",Crowdfunding!$D:$D,"&lt;=14999")</f>
        <v>4</v>
      </c>
      <c r="C5">
        <f>COUNTIFS(Crowdfunding!$G:$G,"failed",Crowdfunding!$D:$D,"&gt;=10000",Crowdfunding!$D:$D,"&lt;=14999")</f>
        <v>5</v>
      </c>
      <c r="D5">
        <f>COUNTIFS(Crowdfunding!$G:$G,"canceled",Crowdfunding!$D:$D,"&gt;=10000",Crowdfunding!$D:$D,"&lt;=14999")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9" x14ac:dyDescent="0.2">
      <c r="A6" t="s">
        <v>2093</v>
      </c>
      <c r="B6">
        <f>COUNTIFS(Crowdfunding!$G:$G,"successful",Crowdfunding!$D:$D,"&gt;=15000",Crowdfunding!$D:$D,"&lt;=19999")</f>
        <v>10</v>
      </c>
      <c r="C6">
        <f>COUNTIFS(Crowdfunding!$G:$G,"failed",Crowdfunding!$D:$D,"&gt;=15000",Crowdfunding!$D:$D,"&lt;=19999")</f>
        <v>0</v>
      </c>
      <c r="D6">
        <f>COUNTIFS(Crowdfunding!$G:$G,"canceled",Crowdfunding!$D:$D,"&gt;=15000",Crowdfunding!$D:$D,"&lt;=19999")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9" x14ac:dyDescent="0.2">
      <c r="A7" t="s">
        <v>2094</v>
      </c>
      <c r="B7">
        <f>COUNTIFS(Crowdfunding!$G:$G,"successful",Crowdfunding!$D:$D,"&gt;=20000",Crowdfunding!$D:$D,"&lt;=24999")</f>
        <v>7</v>
      </c>
      <c r="C7">
        <f>COUNTIFS(Crowdfunding!$G:$G,"failed",Crowdfunding!$D:$D,"&gt;=20000",Crowdfunding!$D:$D,"&lt;=24999")</f>
        <v>0</v>
      </c>
      <c r="D7">
        <f>COUNTIFS(Crowdfunding!$G:$G,"canceled",Crowdfunding!$D:$D,"&gt;=20000",Crowdfunding!$D:$D,"&lt;=24999")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9" x14ac:dyDescent="0.2">
      <c r="A8" t="s">
        <v>2095</v>
      </c>
      <c r="B8">
        <f>COUNTIFS(Crowdfunding!$G:$G,"successful",Crowdfunding!$D:$D,"&gt;=25000",Crowdfunding!$D:$D,"&lt;=29999")</f>
        <v>11</v>
      </c>
      <c r="C8">
        <f>COUNTIFS(Crowdfunding!$G:$G,"failed",Crowdfunding!$D:$D,"&gt;=25000",Crowdfunding!$D:$D,"&lt;=29999")</f>
        <v>3</v>
      </c>
      <c r="D8">
        <f>COUNTIFS(Crowdfunding!$G:$G,"canceled",Crowdfunding!$D:$D,"&gt;=25000",Crowdfunding!$D:$D,"&lt;=29999")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9" x14ac:dyDescent="0.2">
      <c r="A9" t="s">
        <v>2096</v>
      </c>
      <c r="B9">
        <f>COUNTIFS(Crowdfunding!$G:$G,"successful",Crowdfunding!$D:$D,"&gt;=30000",Crowdfunding!$D:$D,"&lt;=34999")</f>
        <v>7</v>
      </c>
      <c r="C9">
        <f>COUNTIFS(Crowdfunding!$G:$G,"failed",Crowdfunding!$D:$D,"&gt;=30000",Crowdfunding!$D:$D,"&lt;=34999")</f>
        <v>0</v>
      </c>
      <c r="D9">
        <f>COUNTIFS(Crowdfunding!$G:$G,"canceled",Crowdfunding!$D:$D,"&gt;=30000",Crowdfunding!$D:$D,"&lt;=34999")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9" x14ac:dyDescent="0.2">
      <c r="A10" t="s">
        <v>2097</v>
      </c>
      <c r="B10">
        <f>COUNTIFS(Crowdfunding!$G:$G,"successful",Crowdfunding!$D:$D,"&gt;=35000",Crowdfunding!$D:$D,"&lt;=39999")</f>
        <v>8</v>
      </c>
      <c r="C10">
        <f>COUNTIFS(Crowdfunding!$G:$G,"failed",Crowdfunding!$D:$D,"&gt;=35000",Crowdfunding!$D:$D,"&lt;=39999")</f>
        <v>3</v>
      </c>
      <c r="D10">
        <f>COUNTIFS(Crowdfunding!$G:$G,"canceled",Crowdfunding!$D:$D,"&gt;=35000",Crowdfunding!$D:$D,"&lt;=39999")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9" x14ac:dyDescent="0.2">
      <c r="A11" t="s">
        <v>2098</v>
      </c>
      <c r="B11">
        <f>COUNTIFS(Crowdfunding!$G:$G,"successful",Crowdfunding!$D:$D,"&gt;=40000",Crowdfunding!$D:$D,"&lt;=44999")</f>
        <v>11</v>
      </c>
      <c r="C11">
        <f>COUNTIFS(Crowdfunding!$G:$G,"failed",Crowdfunding!$D:$D,"&gt;=40000",Crowdfunding!$D:$D,"&lt;=44999")</f>
        <v>3</v>
      </c>
      <c r="D11">
        <f>COUNTIFS(Crowdfunding!$G:$G,"canceled",Crowdfunding!$D:$D,"&gt;=40000",Crowdfunding!$D:$D,"&lt;=44999")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9" x14ac:dyDescent="0.2">
      <c r="A12" t="s">
        <v>2099</v>
      </c>
      <c r="B12">
        <f>COUNTIFS(Crowdfunding!$G:$G,"successful",Crowdfunding!$D:$D,"&gt;=45000",Crowdfunding!$D:$D,"&lt;=49999")</f>
        <v>8</v>
      </c>
      <c r="C12">
        <f>COUNTIFS(Crowdfunding!$G:$G,"failed",Crowdfunding!$D:$D,"&gt;=45000",Crowdfunding!$D:$D,"&lt;=49999")</f>
        <v>3</v>
      </c>
      <c r="D12">
        <f>COUNTIFS(Crowdfunding!$G:$G,"canceled",Crowdfunding!$D:$D,"&gt;=45000",Crowdfunding!$D:$D,"&lt;=49999")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9" x14ac:dyDescent="0.2">
      <c r="A13" t="s">
        <v>2100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EB1B8-FF89-4950-A546-4C78521B3057}">
  <dimension ref="A1:O566"/>
  <sheetViews>
    <sheetView tabSelected="1" topLeftCell="A3" workbookViewId="0">
      <selection activeCell="Q20" sqref="Q20"/>
    </sheetView>
  </sheetViews>
  <sheetFormatPr baseColWidth="10" defaultColWidth="8.83203125" defaultRowHeight="16" x14ac:dyDescent="0.2"/>
  <cols>
    <col min="8" max="8" width="16.1640625" bestFit="1" customWidth="1"/>
    <col min="11" max="11" width="16.1640625" bestFit="1" customWidth="1"/>
  </cols>
  <sheetData>
    <row r="1" spans="1:15" x14ac:dyDescent="0.2">
      <c r="A1" t="s">
        <v>4</v>
      </c>
      <c r="B1" t="s">
        <v>2109</v>
      </c>
      <c r="D1" t="s">
        <v>2108</v>
      </c>
      <c r="E1" t="s">
        <v>2109</v>
      </c>
    </row>
    <row r="2" spans="1:15" x14ac:dyDescent="0.2">
      <c r="A2" t="s">
        <v>20</v>
      </c>
      <c r="B2">
        <v>158</v>
      </c>
      <c r="D2" t="s">
        <v>14</v>
      </c>
      <c r="E2">
        <v>0</v>
      </c>
      <c r="H2" s="13" t="s">
        <v>2110</v>
      </c>
      <c r="I2" s="13"/>
      <c r="K2" s="13" t="s">
        <v>2111</v>
      </c>
      <c r="L2" s="13"/>
    </row>
    <row r="3" spans="1:15" x14ac:dyDescent="0.2">
      <c r="A3" t="s">
        <v>20</v>
      </c>
      <c r="B3">
        <v>1425</v>
      </c>
      <c r="D3" t="s">
        <v>14</v>
      </c>
      <c r="E3">
        <v>24</v>
      </c>
      <c r="H3" s="11" t="s">
        <v>2112</v>
      </c>
      <c r="I3" s="12">
        <f>AVERAGE(B2:B566)</f>
        <v>851.14690265486729</v>
      </c>
      <c r="K3" s="11" t="s">
        <v>2112</v>
      </c>
      <c r="L3" s="12">
        <f>AVERAGE(E2:E365)</f>
        <v>585.61538461538464</v>
      </c>
    </row>
    <row r="4" spans="1:15" x14ac:dyDescent="0.2">
      <c r="A4" t="s">
        <v>20</v>
      </c>
      <c r="B4">
        <v>174</v>
      </c>
      <c r="D4" t="s">
        <v>14</v>
      </c>
      <c r="E4">
        <v>53</v>
      </c>
      <c r="H4" s="11" t="s">
        <v>2113</v>
      </c>
      <c r="I4" s="11">
        <f>MEDIAN(B2:B566)</f>
        <v>201</v>
      </c>
      <c r="K4" s="11" t="s">
        <v>2113</v>
      </c>
      <c r="L4" s="11">
        <f>MEDIAN(E2:E365)</f>
        <v>114.5</v>
      </c>
    </row>
    <row r="5" spans="1:15" x14ac:dyDescent="0.2">
      <c r="A5" t="s">
        <v>20</v>
      </c>
      <c r="B5">
        <v>227</v>
      </c>
      <c r="D5" t="s">
        <v>14</v>
      </c>
      <c r="E5">
        <v>18</v>
      </c>
      <c r="H5" s="11" t="s">
        <v>2114</v>
      </c>
      <c r="I5" s="11">
        <f>MIN(B2:B566)</f>
        <v>16</v>
      </c>
      <c r="K5" s="11" t="s">
        <v>2114</v>
      </c>
      <c r="L5" s="11">
        <f>MIN(E2:E365)</f>
        <v>0</v>
      </c>
    </row>
    <row r="6" spans="1:15" x14ac:dyDescent="0.2">
      <c r="A6" t="s">
        <v>20</v>
      </c>
      <c r="B6">
        <v>220</v>
      </c>
      <c r="D6" t="s">
        <v>14</v>
      </c>
      <c r="E6">
        <v>44</v>
      </c>
      <c r="H6" s="11" t="s">
        <v>2115</v>
      </c>
      <c r="I6" s="11">
        <f>MAX(B2:B566)</f>
        <v>7295</v>
      </c>
      <c r="K6" s="11" t="s">
        <v>2115</v>
      </c>
      <c r="L6" s="11">
        <f>MAX(E2:E365)</f>
        <v>6080</v>
      </c>
    </row>
    <row r="7" spans="1:15" x14ac:dyDescent="0.2">
      <c r="A7" t="s">
        <v>20</v>
      </c>
      <c r="B7">
        <v>98</v>
      </c>
      <c r="D7" t="s">
        <v>14</v>
      </c>
      <c r="E7">
        <v>27</v>
      </c>
      <c r="H7" s="11" t="s">
        <v>2116</v>
      </c>
      <c r="I7" s="11">
        <f>_xlfn.VAR.P(B2:B566)</f>
        <v>1603373.7324019109</v>
      </c>
      <c r="K7" s="11" t="s">
        <v>2116</v>
      </c>
      <c r="L7" s="12">
        <f>_xlfn.VAR.P(E2:E365)</f>
        <v>921574.68174133555</v>
      </c>
    </row>
    <row r="8" spans="1:15" x14ac:dyDescent="0.2">
      <c r="A8" t="s">
        <v>20</v>
      </c>
      <c r="B8">
        <v>100</v>
      </c>
      <c r="D8" t="s">
        <v>14</v>
      </c>
      <c r="E8">
        <v>55</v>
      </c>
      <c r="H8" s="11" t="s">
        <v>2117</v>
      </c>
      <c r="I8" s="12">
        <f>_xlfn.STDEV.P(B2:B566)</f>
        <v>1266.2439466397898</v>
      </c>
      <c r="K8" s="11" t="s">
        <v>2117</v>
      </c>
      <c r="L8" s="12">
        <f>_xlfn.STDEV.P(E2:E365)</f>
        <v>959.98681331637863</v>
      </c>
    </row>
    <row r="9" spans="1:15" x14ac:dyDescent="0.2">
      <c r="A9" t="s">
        <v>20</v>
      </c>
      <c r="B9">
        <v>1249</v>
      </c>
      <c r="D9" t="s">
        <v>14</v>
      </c>
      <c r="E9">
        <v>200</v>
      </c>
    </row>
    <row r="10" spans="1:15" x14ac:dyDescent="0.2">
      <c r="A10" t="s">
        <v>20</v>
      </c>
      <c r="B10">
        <v>1396</v>
      </c>
      <c r="D10" t="s">
        <v>14</v>
      </c>
      <c r="E10">
        <v>452</v>
      </c>
    </row>
    <row r="11" spans="1:15" ht="15.75" customHeight="1" x14ac:dyDescent="0.2">
      <c r="A11" t="s">
        <v>20</v>
      </c>
      <c r="B11">
        <v>890</v>
      </c>
      <c r="D11" t="s">
        <v>14</v>
      </c>
      <c r="E11">
        <v>674</v>
      </c>
      <c r="H11" s="14" t="s">
        <v>2118</v>
      </c>
      <c r="I11" s="14"/>
      <c r="J11" s="14"/>
      <c r="K11" s="14"/>
      <c r="L11" s="14"/>
      <c r="M11" s="14"/>
      <c r="N11" s="14"/>
      <c r="O11" s="14"/>
    </row>
    <row r="12" spans="1:15" x14ac:dyDescent="0.2">
      <c r="A12" t="s">
        <v>20</v>
      </c>
      <c r="B12">
        <v>142</v>
      </c>
      <c r="D12" t="s">
        <v>14</v>
      </c>
      <c r="E12">
        <v>558</v>
      </c>
      <c r="H12" s="14"/>
      <c r="I12" s="14"/>
      <c r="J12" s="14"/>
      <c r="K12" s="14"/>
      <c r="L12" s="14"/>
      <c r="M12" s="14"/>
      <c r="N12" s="14"/>
      <c r="O12" s="14"/>
    </row>
    <row r="13" spans="1:15" x14ac:dyDescent="0.2">
      <c r="A13" t="s">
        <v>20</v>
      </c>
      <c r="B13">
        <v>2673</v>
      </c>
      <c r="D13" t="s">
        <v>14</v>
      </c>
      <c r="E13">
        <v>15</v>
      </c>
      <c r="H13" s="14"/>
      <c r="I13" s="14"/>
      <c r="J13" s="14"/>
      <c r="K13" s="14"/>
      <c r="L13" s="14"/>
      <c r="M13" s="14"/>
      <c r="N13" s="14"/>
      <c r="O13" s="14"/>
    </row>
    <row r="14" spans="1:15" x14ac:dyDescent="0.2">
      <c r="A14" t="s">
        <v>20</v>
      </c>
      <c r="B14">
        <v>163</v>
      </c>
      <c r="D14" t="s">
        <v>14</v>
      </c>
      <c r="E14">
        <v>2307</v>
      </c>
      <c r="H14" s="14"/>
      <c r="I14" s="14"/>
      <c r="J14" s="14"/>
      <c r="K14" s="14"/>
      <c r="L14" s="14"/>
      <c r="M14" s="14"/>
      <c r="N14" s="14"/>
      <c r="O14" s="14"/>
    </row>
    <row r="15" spans="1:15" x14ac:dyDescent="0.2">
      <c r="A15" t="s">
        <v>20</v>
      </c>
      <c r="B15">
        <v>2220</v>
      </c>
      <c r="D15" t="s">
        <v>14</v>
      </c>
      <c r="E15">
        <v>88</v>
      </c>
      <c r="H15" s="14"/>
      <c r="I15" s="14"/>
      <c r="J15" s="14"/>
      <c r="K15" s="14"/>
      <c r="L15" s="14"/>
      <c r="M15" s="14"/>
      <c r="N15" s="14"/>
      <c r="O15" s="14"/>
    </row>
    <row r="16" spans="1:15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3">
    <mergeCell ref="H2:I2"/>
    <mergeCell ref="K2:L2"/>
    <mergeCell ref="H11:O15"/>
  </mergeCells>
  <conditionalFormatting sqref="A2:A566">
    <cfRule type="containsText" dxfId="15" priority="13" operator="containsText" text="live">
      <formula>NOT(ISERROR(SEARCH("live",A2)))</formula>
    </cfRule>
    <cfRule type="containsText" dxfId="14" priority="14" operator="containsText" text="canceled">
      <formula>NOT(ISERROR(SEARCH("canceled",A2)))</formula>
    </cfRule>
    <cfRule type="containsText" dxfId="13" priority="15" operator="containsText" text="successful">
      <formula>NOT(ISERROR(SEARCH("successful",A2)))</formula>
    </cfRule>
    <cfRule type="containsText" dxfId="12" priority="16" operator="containsText" text="failed">
      <formula>NOT(ISERROR(SEARCH("failed",A2)))</formula>
    </cfRule>
  </conditionalFormatting>
  <conditionalFormatting sqref="D2:D365">
    <cfRule type="containsText" dxfId="11" priority="9" operator="containsText" text="live">
      <formula>NOT(ISERROR(SEARCH("live",D2)))</formula>
    </cfRule>
    <cfRule type="containsText" dxfId="10" priority="10" operator="containsText" text="canceled">
      <formula>NOT(ISERROR(SEARCH("canceled",D2)))</formula>
    </cfRule>
    <cfRule type="containsText" dxfId="9" priority="11" operator="containsText" text="successful">
      <formula>NOT(ISERROR(SEARCH("successful",D2)))</formula>
    </cfRule>
    <cfRule type="containsText" dxfId="8" priority="12" operator="containsText" text="failed">
      <formula>NOT(ISERROR(SEARCH("failed",D2)))</formula>
    </cfRule>
  </conditionalFormatting>
  <conditionalFormatting sqref="H2">
    <cfRule type="containsText" dxfId="7" priority="5" operator="containsText" text="live">
      <formula>NOT(ISERROR(SEARCH("live",H2)))</formula>
    </cfRule>
    <cfRule type="containsText" dxfId="6" priority="6" operator="containsText" text="canceled">
      <formula>NOT(ISERROR(SEARCH("canceled",H2)))</formula>
    </cfRule>
    <cfRule type="containsText" dxfId="5" priority="7" operator="containsText" text="successful">
      <formula>NOT(ISERROR(SEARCH("successful",H2)))</formula>
    </cfRule>
    <cfRule type="containsText" dxfId="4" priority="8" operator="containsText" text="failed">
      <formula>NOT(ISERROR(SEARCH("failed",H2)))</formula>
    </cfRule>
  </conditionalFormatting>
  <conditionalFormatting sqref="K2">
    <cfRule type="containsText" dxfId="3" priority="1" operator="containsText" text="live">
      <formula>NOT(ISERROR(SEARCH("live",K2)))</formula>
    </cfRule>
    <cfRule type="containsText" dxfId="2" priority="2" operator="containsText" text="canceled">
      <formula>NOT(ISERROR(SEARCH("canceled",K2)))</formula>
    </cfRule>
    <cfRule type="containsText" dxfId="1" priority="3" operator="containsText" text="successful">
      <formula>NOT(ISERROR(SEARCH("successful",K2)))</formula>
    </cfRule>
    <cfRule type="containsText" dxfId="0" priority="4" operator="containsText" text="failed">
      <formula>NOT(ISERROR(SEARCH("failed",K2)))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SuccessfulCampaignsperCategory</vt:lpstr>
      <vt:lpstr>CampaignsperSubCat</vt:lpstr>
      <vt:lpstr>CampaignperYear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Malav Ghia</cp:lastModifiedBy>
  <dcterms:created xsi:type="dcterms:W3CDTF">2021-09-29T18:52:28Z</dcterms:created>
  <dcterms:modified xsi:type="dcterms:W3CDTF">2023-04-03T22:05:07Z</dcterms:modified>
</cp:coreProperties>
</file>