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4808" windowHeight="5856"/>
  </bookViews>
  <sheets>
    <sheet name="Hoja1" sheetId="1" r:id="rId1"/>
    <sheet name="Hoja2" sheetId="2" r:id="rId2"/>
    <sheet name="Hoja3" sheetId="3" r:id="rId3"/>
  </sheets>
  <calcPr calcId="125725" refMode="R1C1"/>
</workbook>
</file>

<file path=xl/calcChain.xml><?xml version="1.0" encoding="utf-8"?>
<calcChain xmlns="http://schemas.openxmlformats.org/spreadsheetml/2006/main">
  <c r="J8" i="1"/>
  <c r="B45"/>
  <c r="B46" s="1"/>
  <c r="F33"/>
  <c r="F45" s="1"/>
  <c r="F46" s="1"/>
  <c r="P45"/>
  <c r="P46" s="1"/>
  <c r="L45"/>
  <c r="L46" s="1"/>
  <c r="J45"/>
  <c r="J46" s="1"/>
  <c r="D45"/>
  <c r="D46" s="1"/>
  <c r="H45"/>
  <c r="H46" s="1"/>
  <c r="N33"/>
  <c r="N45" s="1"/>
  <c r="N46" s="1"/>
  <c r="F26"/>
  <c r="F27"/>
  <c r="F23"/>
  <c r="B24"/>
  <c r="B27" s="1"/>
  <c r="B3" s="1"/>
  <c r="B30"/>
  <c r="I25"/>
  <c r="I26"/>
  <c r="I22"/>
  <c r="L26"/>
  <c r="H26"/>
  <c r="L25"/>
  <c r="H25"/>
  <c r="J25" s="1"/>
  <c r="K25" s="1"/>
  <c r="H24"/>
  <c r="L22"/>
  <c r="G23"/>
  <c r="L23" s="1"/>
  <c r="H23"/>
  <c r="H22"/>
  <c r="J22" s="1"/>
  <c r="K22" s="1"/>
  <c r="C29"/>
  <c r="H11"/>
  <c r="I23" l="1"/>
  <c r="G24"/>
  <c r="J49"/>
  <c r="F49"/>
  <c r="N49"/>
  <c r="J26"/>
  <c r="K26" s="1"/>
  <c r="J23"/>
  <c r="K23" s="1"/>
  <c r="P14"/>
  <c r="P15" s="1"/>
  <c r="R2"/>
  <c r="R14" s="1"/>
  <c r="R15" s="1"/>
  <c r="N2"/>
  <c r="N14" s="1"/>
  <c r="N15" s="1"/>
  <c r="L14"/>
  <c r="L15" s="1"/>
  <c r="H14"/>
  <c r="H15" s="1"/>
  <c r="A4" i="2"/>
  <c r="C4"/>
  <c r="B2"/>
  <c r="C2" s="1"/>
  <c r="D2" s="1"/>
  <c r="E2" s="1"/>
  <c r="F2" s="1"/>
  <c r="G2" s="1"/>
  <c r="H2" s="1"/>
  <c r="I2" s="1"/>
  <c r="D6" i="1"/>
  <c r="D14" s="1"/>
  <c r="D15" s="1"/>
  <c r="F2"/>
  <c r="B2"/>
  <c r="L24" l="1"/>
  <c r="I24"/>
  <c r="F24"/>
  <c r="J24" s="1"/>
  <c r="K24" s="1"/>
  <c r="B14"/>
  <c r="B15" s="1"/>
  <c r="B16" s="1"/>
  <c r="D16" s="1"/>
  <c r="R18"/>
  <c r="F14"/>
  <c r="F15" s="1"/>
  <c r="F18" s="1"/>
  <c r="N18"/>
  <c r="J14"/>
  <c r="J15" l="1"/>
  <c r="J18" s="1"/>
  <c r="F16"/>
  <c r="H16" s="1"/>
  <c r="J16" l="1"/>
  <c r="L16" s="1"/>
  <c r="N16" s="1"/>
  <c r="P16" s="1"/>
  <c r="R16" s="1"/>
  <c r="B47" s="1"/>
  <c r="D47" s="1"/>
  <c r="F47" s="1"/>
  <c r="H47" s="1"/>
  <c r="J47" s="1"/>
  <c r="L47" s="1"/>
  <c r="N47" s="1"/>
  <c r="P47" s="1"/>
</calcChain>
</file>

<file path=xl/sharedStrings.xml><?xml version="1.0" encoding="utf-8"?>
<sst xmlns="http://schemas.openxmlformats.org/spreadsheetml/2006/main" count="170" uniqueCount="55">
  <si>
    <t>Oct</t>
  </si>
  <si>
    <t>Noviembre</t>
  </si>
  <si>
    <t>gas</t>
  </si>
  <si>
    <t>mama</t>
  </si>
  <si>
    <t>Total=</t>
  </si>
  <si>
    <t>datos</t>
  </si>
  <si>
    <t>Gasto</t>
  </si>
  <si>
    <t>Ganancia</t>
  </si>
  <si>
    <t>1er</t>
  </si>
  <si>
    <t>2do</t>
  </si>
  <si>
    <t>celular</t>
  </si>
  <si>
    <t>inicio</t>
  </si>
  <si>
    <t>tick</t>
  </si>
  <si>
    <t>Diciembre</t>
  </si>
  <si>
    <t>mama nov</t>
  </si>
  <si>
    <t>Mes</t>
  </si>
  <si>
    <t>Acumulado</t>
  </si>
  <si>
    <t>iva</t>
  </si>
  <si>
    <t>Enero</t>
  </si>
  <si>
    <t>Cerrado</t>
  </si>
  <si>
    <t>Abierto</t>
  </si>
  <si>
    <t>Cuenta</t>
  </si>
  <si>
    <t>telefono</t>
  </si>
  <si>
    <t>ropa</t>
  </si>
  <si>
    <t>audifonos</t>
  </si>
  <si>
    <t>camisa/cincho</t>
  </si>
  <si>
    <t>sueter/pantalon</t>
  </si>
  <si>
    <t>filtro</t>
  </si>
  <si>
    <t>gas no gastado</t>
  </si>
  <si>
    <t>Febrero</t>
  </si>
  <si>
    <t xml:space="preserve">regalo </t>
  </si>
  <si>
    <t>peces</t>
  </si>
  <si>
    <t>cuerdas</t>
  </si>
  <si>
    <t>alumerzo</t>
  </si>
  <si>
    <t>precio $</t>
  </si>
  <si>
    <t>precio Q</t>
  </si>
  <si>
    <t>diferencia</t>
  </si>
  <si>
    <t>diferencia %</t>
  </si>
  <si>
    <t>conversion</t>
  </si>
  <si>
    <t>amazon</t>
  </si>
  <si>
    <t>Cuenta Enero 1</t>
  </si>
  <si>
    <t>GPU</t>
  </si>
  <si>
    <t>Tabla Prediccion Precio</t>
  </si>
  <si>
    <t>Envio</t>
  </si>
  <si>
    <t>2080TI</t>
  </si>
  <si>
    <t>2060 real</t>
  </si>
  <si>
    <t>Ajuste</t>
  </si>
  <si>
    <t>Fichas</t>
  </si>
  <si>
    <t>2080TI real</t>
  </si>
  <si>
    <t>1070ti</t>
  </si>
  <si>
    <t>Marzo</t>
  </si>
  <si>
    <t>Abril</t>
  </si>
  <si>
    <t>Mayo</t>
  </si>
  <si>
    <t>Junio</t>
  </si>
  <si>
    <t>dat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</si>
</sst>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[$Q-100A]* #,##0.00_-;\-[$Q-100A]* #,##0.00_-;_-[$Q-100A]* &quot;-&quot;??_-;_-@_-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2" applyNumberFormat="0" applyFill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  <xf numFmtId="0" fontId="11" fillId="8" borderId="1" applyNumberFormat="0" applyAlignment="0" applyProtection="0"/>
    <xf numFmtId="0" fontId="10" fillId="9" borderId="6" applyNumberFormat="0" applyFont="0" applyAlignment="0" applyProtection="0"/>
  </cellStyleXfs>
  <cellXfs count="24">
    <xf numFmtId="0" fontId="0" fillId="0" borderId="0" xfId="0"/>
    <xf numFmtId="0" fontId="4" fillId="0" borderId="0" xfId="0" applyFont="1"/>
    <xf numFmtId="0" fontId="2" fillId="3" borderId="0" xfId="2"/>
    <xf numFmtId="0" fontId="3" fillId="4" borderId="1" xfId="3"/>
    <xf numFmtId="0" fontId="1" fillId="2" borderId="0" xfId="1"/>
    <xf numFmtId="0" fontId="7" fillId="6" borderId="3" xfId="6"/>
    <xf numFmtId="0" fontId="5" fillId="0" borderId="2" xfId="4"/>
    <xf numFmtId="0" fontId="5" fillId="0" borderId="2" xfId="4" applyAlignment="1">
      <alignment horizontal="right"/>
    </xf>
    <xf numFmtId="0" fontId="8" fillId="0" borderId="4" xfId="7"/>
    <xf numFmtId="0" fontId="6" fillId="5" borderId="0" xfId="5"/>
    <xf numFmtId="0" fontId="9" fillId="7" borderId="0" xfId="8"/>
    <xf numFmtId="164" fontId="1" fillId="2" borderId="0" xfId="9" applyNumberFormat="1" applyFont="1" applyFill="1"/>
    <xf numFmtId="164" fontId="2" fillId="3" borderId="0" xfId="9" applyNumberFormat="1" applyFont="1" applyFill="1"/>
    <xf numFmtId="0" fontId="3" fillId="4" borderId="5" xfId="3" applyBorder="1"/>
    <xf numFmtId="0" fontId="11" fillId="8" borderId="1" xfId="10"/>
    <xf numFmtId="0" fontId="0" fillId="9" borderId="6" xfId="11" applyFont="1"/>
    <xf numFmtId="164" fontId="11" fillId="8" borderId="1" xfId="10" applyNumberFormat="1"/>
    <xf numFmtId="164" fontId="3" fillId="4" borderId="1" xfId="3" applyNumberFormat="1"/>
    <xf numFmtId="0" fontId="0" fillId="9" borderId="8" xfId="11" applyFont="1" applyBorder="1"/>
    <xf numFmtId="0" fontId="1" fillId="2" borderId="0" xfId="1" applyBorder="1"/>
    <xf numFmtId="0" fontId="0" fillId="9" borderId="9" xfId="11" applyFont="1" applyBorder="1"/>
    <xf numFmtId="0" fontId="6" fillId="5" borderId="0" xfId="5" applyBorder="1"/>
    <xf numFmtId="164" fontId="7" fillId="6" borderId="3" xfId="6" applyNumberFormat="1"/>
    <xf numFmtId="0" fontId="6" fillId="5" borderId="7" xfId="5" applyBorder="1" applyAlignment="1">
      <alignment horizontal="center"/>
    </xf>
  </cellXfs>
  <cellStyles count="12">
    <cellStyle name="Buena" xfId="1" builtinId="26"/>
    <cellStyle name="Cálculo" xfId="3" builtinId="22"/>
    <cellStyle name="Celda de comprobación" xfId="6" builtinId="23"/>
    <cellStyle name="Énfasis6" xfId="8" builtinId="49"/>
    <cellStyle name="Entrada" xfId="10" builtinId="20"/>
    <cellStyle name="Incorrecto" xfId="2" builtinId="27"/>
    <cellStyle name="Moneda" xfId="9" builtinId="4"/>
    <cellStyle name="Neutral" xfId="5" builtinId="28"/>
    <cellStyle name="Normal" xfId="0" builtinId="0"/>
    <cellStyle name="Notas" xfId="11" builtinId="10"/>
    <cellStyle name="Título 3" xfId="4" builtinId="18"/>
    <cellStyle name="Total" xfId="7" builtinId="2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C1" workbookViewId="0">
      <selection activeCell="N18" sqref="N18"/>
    </sheetView>
  </sheetViews>
  <sheetFormatPr baseColWidth="10" defaultRowHeight="14.4"/>
  <cols>
    <col min="4" max="4" width="11.88671875" customWidth="1"/>
    <col min="5" max="5" width="11.6640625" bestFit="1" customWidth="1"/>
  </cols>
  <sheetData>
    <row r="1" spans="1:18" ht="15" thickBot="1">
      <c r="A1" s="6" t="s">
        <v>0</v>
      </c>
      <c r="B1" s="6" t="s">
        <v>9</v>
      </c>
      <c r="C1" s="6" t="s">
        <v>1</v>
      </c>
      <c r="D1" s="6" t="s">
        <v>8</v>
      </c>
      <c r="E1" s="6" t="s">
        <v>1</v>
      </c>
      <c r="F1" s="7" t="s">
        <v>9</v>
      </c>
      <c r="G1" s="6" t="s">
        <v>13</v>
      </c>
      <c r="H1" s="6" t="s">
        <v>8</v>
      </c>
      <c r="I1" s="6" t="s">
        <v>13</v>
      </c>
      <c r="J1" s="7" t="s">
        <v>9</v>
      </c>
      <c r="K1" s="6" t="s">
        <v>18</v>
      </c>
      <c r="L1" s="6" t="s">
        <v>8</v>
      </c>
      <c r="M1" s="6" t="s">
        <v>18</v>
      </c>
      <c r="N1" s="7" t="s">
        <v>9</v>
      </c>
      <c r="O1" s="6" t="s">
        <v>29</v>
      </c>
      <c r="P1" s="6" t="s">
        <v>8</v>
      </c>
      <c r="Q1" s="6" t="s">
        <v>29</v>
      </c>
      <c r="R1" s="7" t="s">
        <v>9</v>
      </c>
    </row>
    <row r="2" spans="1:18">
      <c r="A2" s="10">
        <v>1066</v>
      </c>
      <c r="B2" s="3">
        <f>A2*0.05</f>
        <v>53.300000000000004</v>
      </c>
      <c r="C2" s="10">
        <v>2000</v>
      </c>
      <c r="D2" s="3">
        <v>0</v>
      </c>
      <c r="E2" s="10">
        <v>2000</v>
      </c>
      <c r="F2" s="3">
        <f>(C2+E2)*0.05-D2</f>
        <v>200</v>
      </c>
      <c r="G2" s="10">
        <v>2377.7800000000002</v>
      </c>
      <c r="H2" s="3">
        <v>19.3</v>
      </c>
      <c r="I2" s="10">
        <v>2000</v>
      </c>
      <c r="J2" s="3">
        <v>200</v>
      </c>
      <c r="K2" s="10">
        <v>2000</v>
      </c>
      <c r="L2" s="3">
        <v>-20</v>
      </c>
      <c r="M2" s="10">
        <v>2000</v>
      </c>
      <c r="N2" s="3">
        <f>(K2+M2)*0.05-L2</f>
        <v>220</v>
      </c>
      <c r="O2" s="10">
        <v>2000</v>
      </c>
      <c r="P2" s="3"/>
      <c r="Q2" s="10">
        <v>2000</v>
      </c>
      <c r="R2" s="3">
        <f>(O2+Q2)*0.05-P2</f>
        <v>200</v>
      </c>
    </row>
    <row r="3" spans="1:18">
      <c r="A3" s="9" t="s">
        <v>3</v>
      </c>
      <c r="B3" s="3">
        <f>B27</f>
        <v>677.3</v>
      </c>
      <c r="C3" s="9"/>
      <c r="D3" s="3"/>
      <c r="E3" s="9" t="s">
        <v>2</v>
      </c>
      <c r="F3" s="3">
        <v>300</v>
      </c>
      <c r="G3" s="9" t="s">
        <v>2</v>
      </c>
      <c r="H3" s="3">
        <v>0.78</v>
      </c>
      <c r="I3" s="9" t="s">
        <v>2</v>
      </c>
      <c r="J3" s="3">
        <v>400</v>
      </c>
      <c r="K3" s="9" t="s">
        <v>46</v>
      </c>
      <c r="L3" s="3">
        <v>20</v>
      </c>
      <c r="M3" s="9" t="s">
        <v>2</v>
      </c>
      <c r="N3" s="3"/>
      <c r="O3" s="9"/>
      <c r="P3" s="3">
        <v>220</v>
      </c>
      <c r="Q3" s="9" t="s">
        <v>2</v>
      </c>
      <c r="R3" s="3">
        <v>400</v>
      </c>
    </row>
    <row r="4" spans="1:18">
      <c r="A4" s="9" t="s">
        <v>2</v>
      </c>
      <c r="B4" s="3">
        <v>350</v>
      </c>
      <c r="C4" s="9" t="s">
        <v>3</v>
      </c>
      <c r="D4" s="3">
        <v>0</v>
      </c>
      <c r="E4" s="9" t="s">
        <v>3</v>
      </c>
      <c r="F4" s="3">
        <v>450</v>
      </c>
      <c r="G4" s="9" t="s">
        <v>3</v>
      </c>
      <c r="H4" s="3">
        <v>450</v>
      </c>
      <c r="I4" s="9" t="s">
        <v>3</v>
      </c>
      <c r="J4" s="3">
        <v>900</v>
      </c>
      <c r="K4" s="9"/>
      <c r="L4" s="3"/>
      <c r="M4" s="9" t="s">
        <v>5</v>
      </c>
      <c r="N4" s="3"/>
      <c r="O4" s="9" t="s">
        <v>3</v>
      </c>
      <c r="P4" s="3">
        <v>500</v>
      </c>
      <c r="Q4" s="9" t="s">
        <v>5</v>
      </c>
      <c r="R4" s="3">
        <v>50</v>
      </c>
    </row>
    <row r="5" spans="1:18">
      <c r="A5" s="9" t="s">
        <v>17</v>
      </c>
      <c r="B5" s="3">
        <v>-53.3</v>
      </c>
      <c r="C5" s="9" t="s">
        <v>5</v>
      </c>
      <c r="D5" s="3">
        <v>0</v>
      </c>
      <c r="E5" s="9" t="s">
        <v>5</v>
      </c>
      <c r="F5" s="3">
        <v>100</v>
      </c>
      <c r="G5" s="9" t="s">
        <v>22</v>
      </c>
      <c r="H5" s="3">
        <v>356</v>
      </c>
      <c r="I5" s="9" t="s">
        <v>5</v>
      </c>
      <c r="J5" s="3">
        <v>50</v>
      </c>
      <c r="K5" s="9"/>
      <c r="L5" s="3"/>
      <c r="M5" s="9"/>
      <c r="N5" s="3">
        <v>-220</v>
      </c>
      <c r="O5" s="9"/>
      <c r="P5" s="3">
        <v>300</v>
      </c>
      <c r="Q5" s="9"/>
      <c r="R5" s="3"/>
    </row>
    <row r="6" spans="1:18">
      <c r="A6" s="9"/>
      <c r="B6" s="3"/>
      <c r="C6" s="9" t="s">
        <v>10</v>
      </c>
      <c r="D6" s="3">
        <f>A22-A22*A23</f>
        <v>1935.12</v>
      </c>
      <c r="E6" s="9"/>
      <c r="F6" s="3"/>
      <c r="G6" s="9" t="s">
        <v>24</v>
      </c>
      <c r="H6" s="3">
        <v>839</v>
      </c>
      <c r="I6" s="9" t="s">
        <v>33</v>
      </c>
      <c r="J6" s="3">
        <v>220</v>
      </c>
      <c r="K6" s="9"/>
      <c r="L6" s="3"/>
      <c r="M6" s="9"/>
      <c r="N6" s="3">
        <v>4000</v>
      </c>
      <c r="O6" s="9"/>
      <c r="P6" s="3"/>
      <c r="Q6" s="9"/>
      <c r="R6" s="3"/>
    </row>
    <row r="7" spans="1:18">
      <c r="A7" s="9"/>
      <c r="B7" s="3"/>
      <c r="C7" s="9"/>
      <c r="D7" s="3">
        <v>35</v>
      </c>
      <c r="E7" s="9" t="s">
        <v>23</v>
      </c>
      <c r="F7" s="3"/>
      <c r="G7" s="9" t="s">
        <v>46</v>
      </c>
      <c r="H7" s="3">
        <v>-19.3</v>
      </c>
      <c r="I7" s="9" t="s">
        <v>47</v>
      </c>
      <c r="J7" s="3">
        <v>4</v>
      </c>
      <c r="K7" s="9"/>
      <c r="L7" s="3"/>
      <c r="M7" s="9"/>
      <c r="N7" s="3"/>
      <c r="O7" s="9"/>
      <c r="P7" s="3"/>
      <c r="Q7" s="9"/>
      <c r="R7" s="3"/>
    </row>
    <row r="8" spans="1:18">
      <c r="A8" s="9"/>
      <c r="B8" s="3"/>
      <c r="C8" s="9"/>
      <c r="D8" s="3">
        <v>18.579999999999998</v>
      </c>
      <c r="E8" s="9" t="s">
        <v>25</v>
      </c>
      <c r="F8" s="3">
        <v>332</v>
      </c>
      <c r="G8" s="9" t="s">
        <v>30</v>
      </c>
      <c r="H8" s="3">
        <v>170</v>
      </c>
      <c r="I8" s="9"/>
      <c r="J8" s="3">
        <f>-100</f>
        <v>-100</v>
      </c>
      <c r="K8" s="9"/>
      <c r="L8" s="3"/>
      <c r="M8" s="9"/>
      <c r="N8" s="3"/>
      <c r="O8" s="9"/>
      <c r="P8" s="3"/>
      <c r="Q8" s="9"/>
      <c r="R8" s="3"/>
    </row>
    <row r="9" spans="1:18">
      <c r="A9" s="9"/>
      <c r="B9" s="3"/>
      <c r="C9" s="9"/>
      <c r="D9" s="3"/>
      <c r="E9" s="9" t="s">
        <v>26</v>
      </c>
      <c r="F9" s="3">
        <v>623</v>
      </c>
      <c r="G9" s="9" t="s">
        <v>30</v>
      </c>
      <c r="H9" s="3">
        <v>290</v>
      </c>
      <c r="I9" s="9"/>
      <c r="J9" s="3"/>
      <c r="K9" s="9"/>
      <c r="L9" s="3"/>
      <c r="M9" s="9"/>
      <c r="N9" s="3"/>
      <c r="O9" s="9"/>
      <c r="P9" s="3"/>
      <c r="Q9" s="9"/>
      <c r="R9" s="3"/>
    </row>
    <row r="10" spans="1:18">
      <c r="A10" s="9"/>
      <c r="B10" s="3"/>
      <c r="C10" s="9"/>
      <c r="D10" s="3"/>
      <c r="E10" s="9" t="s">
        <v>28</v>
      </c>
      <c r="F10" s="13">
        <v>-75</v>
      </c>
      <c r="G10" s="9" t="s">
        <v>27</v>
      </c>
      <c r="H10" s="3">
        <v>245</v>
      </c>
      <c r="I10" s="9"/>
      <c r="J10" s="3"/>
      <c r="K10" s="9"/>
      <c r="L10" s="3"/>
      <c r="M10" s="9"/>
      <c r="N10" s="3"/>
      <c r="O10" s="9"/>
      <c r="P10" s="3"/>
      <c r="Q10" s="9"/>
      <c r="R10" s="3"/>
    </row>
    <row r="11" spans="1:18">
      <c r="A11" s="9"/>
      <c r="B11" s="3"/>
      <c r="C11" s="9"/>
      <c r="D11" s="3"/>
      <c r="E11" s="9"/>
      <c r="F11" s="3"/>
      <c r="G11" s="9" t="s">
        <v>31</v>
      </c>
      <c r="H11" s="3">
        <f>6*8+5</f>
        <v>53</v>
      </c>
      <c r="I11" s="9"/>
      <c r="J11" s="3"/>
      <c r="K11" s="9"/>
      <c r="L11" s="3"/>
      <c r="M11" s="9"/>
      <c r="N11" s="3"/>
      <c r="O11" s="9"/>
      <c r="P11" s="3"/>
      <c r="Q11" s="9"/>
      <c r="R11" s="3"/>
    </row>
    <row r="12" spans="1:18">
      <c r="A12" s="9"/>
      <c r="B12" s="3"/>
      <c r="C12" s="9"/>
      <c r="D12" s="3"/>
      <c r="E12" s="9"/>
      <c r="F12" s="3"/>
      <c r="G12" s="9" t="s">
        <v>32</v>
      </c>
      <c r="H12" s="3">
        <v>70</v>
      </c>
      <c r="I12" s="9"/>
      <c r="J12" s="3"/>
      <c r="K12" s="9"/>
      <c r="L12" s="3"/>
      <c r="M12" s="9"/>
      <c r="N12" s="3"/>
      <c r="O12" s="9"/>
      <c r="P12" s="3"/>
      <c r="Q12" s="9"/>
      <c r="R12" s="3"/>
    </row>
    <row r="13" spans="1:18">
      <c r="A13" s="9"/>
      <c r="B13" s="3"/>
      <c r="C13" s="9"/>
      <c r="D13" s="3"/>
      <c r="E13" s="9"/>
      <c r="F13" s="3"/>
      <c r="G13" s="9"/>
      <c r="H13" s="3"/>
      <c r="I13" s="9"/>
      <c r="J13" s="3"/>
      <c r="K13" s="9"/>
      <c r="L13" s="3"/>
      <c r="M13" s="9"/>
      <c r="N13" s="3"/>
      <c r="O13" s="9"/>
      <c r="P13" s="3"/>
      <c r="Q13" s="9"/>
      <c r="R13" s="3"/>
    </row>
    <row r="14" spans="1:18" ht="15" thickBot="1">
      <c r="A14" s="8" t="s">
        <v>6</v>
      </c>
      <c r="B14" s="12">
        <f>SUM(B2:B13)</f>
        <v>1027.3</v>
      </c>
      <c r="C14" s="8" t="s">
        <v>6</v>
      </c>
      <c r="D14" s="12">
        <f>SUM(D2:D13)</f>
        <v>1988.6999999999998</v>
      </c>
      <c r="E14" s="8" t="s">
        <v>6</v>
      </c>
      <c r="F14" s="12">
        <f>SUM(F2:F13)</f>
        <v>1930</v>
      </c>
      <c r="G14" s="8" t="s">
        <v>6</v>
      </c>
      <c r="H14" s="12">
        <f>SUM(H2:H13)</f>
        <v>2473.7799999999997</v>
      </c>
      <c r="I14" s="8" t="s">
        <v>6</v>
      </c>
      <c r="J14" s="12">
        <f>SUM(J2:J13)</f>
        <v>1674</v>
      </c>
      <c r="K14" s="8" t="s">
        <v>6</v>
      </c>
      <c r="L14" s="12">
        <f>SUM(L2:L13)</f>
        <v>0</v>
      </c>
      <c r="M14" s="8" t="s">
        <v>6</v>
      </c>
      <c r="N14" s="12">
        <f>SUM(N2:N13)</f>
        <v>4000</v>
      </c>
      <c r="O14" s="8" t="s">
        <v>6</v>
      </c>
      <c r="P14" s="12">
        <f>SUM(P2:P13)</f>
        <v>1020</v>
      </c>
      <c r="Q14" s="8" t="s">
        <v>6</v>
      </c>
      <c r="R14" s="12">
        <f>SUM(R2:R13)</f>
        <v>650</v>
      </c>
    </row>
    <row r="15" spans="1:18" ht="15.6" thickTop="1" thickBot="1">
      <c r="A15" s="8" t="s">
        <v>7</v>
      </c>
      <c r="B15" s="11">
        <f>A2-B14</f>
        <v>38.700000000000045</v>
      </c>
      <c r="C15" s="8" t="s">
        <v>7</v>
      </c>
      <c r="D15" s="11">
        <f>C2-D14</f>
        <v>11.300000000000182</v>
      </c>
      <c r="E15" s="8" t="s">
        <v>7</v>
      </c>
      <c r="F15" s="11">
        <f>E2-F14</f>
        <v>70</v>
      </c>
      <c r="G15" s="8" t="s">
        <v>7</v>
      </c>
      <c r="H15" s="11">
        <f>G2-H14</f>
        <v>-95.999999999999545</v>
      </c>
      <c r="I15" s="8" t="s">
        <v>7</v>
      </c>
      <c r="J15" s="11">
        <f>I2-J14</f>
        <v>326</v>
      </c>
      <c r="K15" s="8" t="s">
        <v>7</v>
      </c>
      <c r="L15" s="11">
        <f>K2-L14</f>
        <v>2000</v>
      </c>
      <c r="M15" s="8" t="s">
        <v>7</v>
      </c>
      <c r="N15" s="11">
        <f>M2-N14</f>
        <v>-2000</v>
      </c>
      <c r="O15" s="8" t="s">
        <v>7</v>
      </c>
      <c r="P15" s="11">
        <f>O2-P14</f>
        <v>980</v>
      </c>
      <c r="Q15" s="8" t="s">
        <v>7</v>
      </c>
      <c r="R15" s="11">
        <f>Q2-R14</f>
        <v>1350</v>
      </c>
    </row>
    <row r="16" spans="1:18" ht="15.6" thickTop="1" thickBot="1">
      <c r="A16" s="8" t="s">
        <v>4</v>
      </c>
      <c r="B16" s="11">
        <f>B15</f>
        <v>38.700000000000045</v>
      </c>
      <c r="C16" s="8" t="s">
        <v>16</v>
      </c>
      <c r="D16" s="11">
        <f>B16+D15</f>
        <v>50.000000000000227</v>
      </c>
      <c r="E16" s="8" t="s">
        <v>16</v>
      </c>
      <c r="F16" s="11">
        <f>D16+F15</f>
        <v>120.00000000000023</v>
      </c>
      <c r="G16" s="8" t="s">
        <v>16</v>
      </c>
      <c r="H16" s="11">
        <f>F16+H15</f>
        <v>24.000000000000682</v>
      </c>
      <c r="I16" s="8" t="s">
        <v>16</v>
      </c>
      <c r="J16" s="11">
        <f>H16+J15</f>
        <v>350.00000000000068</v>
      </c>
      <c r="K16" s="8" t="s">
        <v>16</v>
      </c>
      <c r="L16" s="11">
        <f>J16+L15</f>
        <v>2350.0000000000009</v>
      </c>
      <c r="M16" s="8" t="s">
        <v>16</v>
      </c>
      <c r="N16" s="11">
        <f>L16+N15</f>
        <v>350.00000000000091</v>
      </c>
      <c r="O16" s="8" t="s">
        <v>16</v>
      </c>
      <c r="P16" s="11">
        <f>N16+P15</f>
        <v>1330.0000000000009</v>
      </c>
      <c r="Q16" s="8" t="s">
        <v>16</v>
      </c>
      <c r="R16" s="11">
        <f>P16+R15</f>
        <v>2680.0000000000009</v>
      </c>
    </row>
    <row r="17" spans="1:18" ht="15.6" thickTop="1" thickBot="1">
      <c r="B17" t="s">
        <v>19</v>
      </c>
      <c r="D17" t="s">
        <v>19</v>
      </c>
      <c r="F17" t="s">
        <v>19</v>
      </c>
      <c r="H17" t="s">
        <v>19</v>
      </c>
      <c r="J17" t="s">
        <v>19</v>
      </c>
      <c r="L17" t="s">
        <v>19</v>
      </c>
      <c r="N17" t="s">
        <v>19</v>
      </c>
      <c r="P17" t="s">
        <v>20</v>
      </c>
      <c r="R17" t="s">
        <v>20</v>
      </c>
    </row>
    <row r="18" spans="1:18" ht="15.6" thickTop="1" thickBot="1">
      <c r="E18" s="8" t="s">
        <v>15</v>
      </c>
      <c r="F18" s="5">
        <f>D15+F15</f>
        <v>81.300000000000182</v>
      </c>
      <c r="I18" s="8" t="s">
        <v>15</v>
      </c>
      <c r="J18" s="22">
        <f>H15+J15</f>
        <v>230.00000000000045</v>
      </c>
      <c r="M18" s="8" t="s">
        <v>15</v>
      </c>
      <c r="N18" s="5">
        <f>L15+N15</f>
        <v>0</v>
      </c>
      <c r="Q18" s="8" t="s">
        <v>15</v>
      </c>
      <c r="R18" s="5">
        <f>P15+R15</f>
        <v>2330</v>
      </c>
    </row>
    <row r="19" spans="1:18" ht="15" thickTop="1"/>
    <row r="20" spans="1:18">
      <c r="A20">
        <v>1200</v>
      </c>
      <c r="C20" s="9" t="s">
        <v>40</v>
      </c>
      <c r="D20" s="23" t="s">
        <v>42</v>
      </c>
      <c r="E20" s="23"/>
      <c r="F20" s="23"/>
      <c r="G20" s="23"/>
      <c r="H20" s="23"/>
      <c r="I20" s="23"/>
      <c r="J20" s="23"/>
      <c r="K20" s="23"/>
    </row>
    <row r="21" spans="1:18">
      <c r="A21">
        <v>300</v>
      </c>
      <c r="B21" t="s">
        <v>14</v>
      </c>
      <c r="C21" s="14">
        <v>2000</v>
      </c>
      <c r="D21" s="15" t="s">
        <v>41</v>
      </c>
      <c r="E21" s="15" t="s">
        <v>34</v>
      </c>
      <c r="F21" s="15" t="s">
        <v>35</v>
      </c>
      <c r="G21" s="15" t="s">
        <v>39</v>
      </c>
      <c r="H21" s="15" t="s">
        <v>38</v>
      </c>
      <c r="I21" s="15" t="s">
        <v>38</v>
      </c>
      <c r="J21" s="15" t="s">
        <v>36</v>
      </c>
      <c r="K21" s="15" t="s">
        <v>37</v>
      </c>
      <c r="L21" s="18" t="s">
        <v>43</v>
      </c>
      <c r="M21" s="18"/>
    </row>
    <row r="22" spans="1:18">
      <c r="A22">
        <v>2199</v>
      </c>
      <c r="B22" s="2">
        <v>420</v>
      </c>
      <c r="C22" s="16">
        <v>100</v>
      </c>
      <c r="D22" s="15">
        <v>2070</v>
      </c>
      <c r="E22" s="4">
        <v>600</v>
      </c>
      <c r="F22" s="4">
        <v>6016</v>
      </c>
      <c r="G22" s="4">
        <v>630</v>
      </c>
      <c r="H22" s="9">
        <f>E22*8</f>
        <v>4800</v>
      </c>
      <c r="I22" s="9">
        <f>G22*8</f>
        <v>5040</v>
      </c>
      <c r="J22" s="3">
        <f>F22-H22</f>
        <v>1216</v>
      </c>
      <c r="K22" s="3">
        <f>J22/F22</f>
        <v>0.20212765957446807</v>
      </c>
      <c r="L22" s="3">
        <f>(G22+5)*8</f>
        <v>5080</v>
      </c>
      <c r="M22" s="3"/>
    </row>
    <row r="23" spans="1:18">
      <c r="A23">
        <v>0.12</v>
      </c>
      <c r="B23" s="2">
        <v>115</v>
      </c>
      <c r="C23" s="14">
        <v>280</v>
      </c>
      <c r="D23" s="15">
        <v>2060</v>
      </c>
      <c r="E23" s="4">
        <v>350</v>
      </c>
      <c r="F23" s="2">
        <f>F22*E23/E22</f>
        <v>3509.3333333333335</v>
      </c>
      <c r="G23" s="2">
        <f>E23*G22/E22</f>
        <v>367.5</v>
      </c>
      <c r="H23" s="9">
        <f>E23*8</f>
        <v>2800</v>
      </c>
      <c r="I23" s="9">
        <f>G23*8</f>
        <v>2940</v>
      </c>
      <c r="J23" s="3">
        <f>F23-H23</f>
        <v>709.33333333333348</v>
      </c>
      <c r="K23" s="3">
        <f>J23/F23</f>
        <v>0.20212765957446813</v>
      </c>
      <c r="L23" s="3">
        <f>(G23+5)*8</f>
        <v>2980</v>
      </c>
      <c r="M23" s="3"/>
    </row>
    <row r="24" spans="1:18">
      <c r="B24" s="2">
        <f>53.3+15</f>
        <v>68.3</v>
      </c>
      <c r="C24" s="14">
        <v>200</v>
      </c>
      <c r="D24" s="15" t="s">
        <v>44</v>
      </c>
      <c r="E24" s="4">
        <v>1199</v>
      </c>
      <c r="F24" s="2">
        <f>F22*G24/G22</f>
        <v>12021.973333333333</v>
      </c>
      <c r="G24" s="2">
        <f>E24*G23/E23</f>
        <v>1258.95</v>
      </c>
      <c r="H24" s="9">
        <f>E24*8</f>
        <v>9592</v>
      </c>
      <c r="I24" s="9">
        <f>G24*8</f>
        <v>10071.6</v>
      </c>
      <c r="J24" s="3">
        <f>F24-H24</f>
        <v>2429.9733333333334</v>
      </c>
      <c r="K24" s="3">
        <f>J24/F24</f>
        <v>0.2021276595744681</v>
      </c>
      <c r="L24" s="3">
        <f>(G24+5)*8</f>
        <v>10111.6</v>
      </c>
      <c r="M24" s="3"/>
    </row>
    <row r="25" spans="1:18">
      <c r="B25" s="2">
        <v>24</v>
      </c>
      <c r="C25" s="14">
        <v>450</v>
      </c>
      <c r="D25" t="s">
        <v>48</v>
      </c>
      <c r="E25" s="19">
        <v>1199</v>
      </c>
      <c r="F25">
        <v>11719</v>
      </c>
      <c r="G25">
        <v>1390</v>
      </c>
      <c r="H25" s="9">
        <f>E25*8</f>
        <v>9592</v>
      </c>
      <c r="I25" s="9">
        <f>G25*8</f>
        <v>11120</v>
      </c>
      <c r="J25" s="3">
        <f>F25-H25</f>
        <v>2127</v>
      </c>
      <c r="K25" s="3">
        <f>J25/F25</f>
        <v>0.18150012799726939</v>
      </c>
      <c r="L25" s="3">
        <f>(G25+5)*8</f>
        <v>11160</v>
      </c>
      <c r="M25" s="3"/>
    </row>
    <row r="26" spans="1:18">
      <c r="B26" s="2">
        <v>50</v>
      </c>
      <c r="C26" s="14">
        <v>200</v>
      </c>
      <c r="D26" s="20" t="s">
        <v>45</v>
      </c>
      <c r="E26" s="19">
        <v>350</v>
      </c>
      <c r="F26" s="2">
        <f>F25*G26/G25</f>
        <v>3490.4071942446044</v>
      </c>
      <c r="G26">
        <v>414</v>
      </c>
      <c r="H26" s="21">
        <f>E26*8</f>
        <v>2800</v>
      </c>
      <c r="I26" s="9">
        <f>G26*8</f>
        <v>3312</v>
      </c>
      <c r="J26" s="3">
        <f>F26-H26</f>
        <v>690.4071942446044</v>
      </c>
      <c r="K26" s="3">
        <f>J26/F26</f>
        <v>0.19780133257318211</v>
      </c>
      <c r="L26" s="3">
        <f>(G26+5)*8</f>
        <v>3352</v>
      </c>
      <c r="M26" s="3"/>
    </row>
    <row r="27" spans="1:18">
      <c r="B27">
        <f>SUM(B22:B26)</f>
        <v>677.3</v>
      </c>
      <c r="C27" s="14"/>
      <c r="F27">
        <f>F22*G26/G22</f>
        <v>3953.3714285714286</v>
      </c>
    </row>
    <row r="28" spans="1:18">
      <c r="C28" s="14"/>
      <c r="D28" t="s">
        <v>49</v>
      </c>
      <c r="F28">
        <v>5078</v>
      </c>
    </row>
    <row r="29" spans="1:18">
      <c r="B29" t="s">
        <v>21</v>
      </c>
      <c r="C29" s="17">
        <f>C21-SUM(C22:C28)</f>
        <v>770</v>
      </c>
    </row>
    <row r="30" spans="1:18">
      <c r="B30">
        <f>1400-B22-B23-B24-B26</f>
        <v>746.7</v>
      </c>
    </row>
    <row r="32" spans="1:18" ht="15" thickBot="1">
      <c r="A32" s="6" t="s">
        <v>50</v>
      </c>
      <c r="B32" s="6" t="s">
        <v>8</v>
      </c>
      <c r="C32" s="6" t="s">
        <v>50</v>
      </c>
      <c r="D32" s="6" t="s">
        <v>9</v>
      </c>
      <c r="E32" s="6" t="s">
        <v>51</v>
      </c>
      <c r="F32" s="7" t="s">
        <v>8</v>
      </c>
      <c r="G32" s="6" t="s">
        <v>51</v>
      </c>
      <c r="H32" s="6" t="s">
        <v>9</v>
      </c>
      <c r="I32" s="6" t="s">
        <v>52</v>
      </c>
      <c r="J32" s="7" t="s">
        <v>8</v>
      </c>
      <c r="K32" s="6" t="s">
        <v>52</v>
      </c>
      <c r="L32" s="6" t="s">
        <v>9</v>
      </c>
      <c r="M32" s="6" t="s">
        <v>53</v>
      </c>
      <c r="N32" s="7" t="s">
        <v>8</v>
      </c>
      <c r="O32" s="6" t="s">
        <v>53</v>
      </c>
      <c r="P32" s="6" t="s">
        <v>9</v>
      </c>
      <c r="Q32" s="6"/>
      <c r="R32" s="7"/>
    </row>
    <row r="33" spans="1:16">
      <c r="A33" s="10">
        <v>2000</v>
      </c>
      <c r="B33" s="3"/>
      <c r="C33" s="10">
        <v>2000</v>
      </c>
      <c r="D33" s="3">
        <v>200</v>
      </c>
      <c r="E33" s="10">
        <v>2000</v>
      </c>
      <c r="F33" s="3">
        <f>(C33+E33)*0.05-D33</f>
        <v>0</v>
      </c>
      <c r="G33" s="10">
        <v>2000</v>
      </c>
      <c r="H33" s="3"/>
      <c r="I33" s="10">
        <v>2000</v>
      </c>
      <c r="J33" s="3">
        <v>200</v>
      </c>
      <c r="K33" s="10">
        <v>2000</v>
      </c>
      <c r="L33" s="3"/>
      <c r="M33" s="10">
        <v>2000</v>
      </c>
      <c r="N33" s="3">
        <f>(K33+M33)*0.05-L33</f>
        <v>200</v>
      </c>
      <c r="O33" s="10">
        <v>2000</v>
      </c>
      <c r="P33" s="3"/>
    </row>
    <row r="34" spans="1:16">
      <c r="A34" s="9"/>
      <c r="B34" s="3">
        <v>1360</v>
      </c>
      <c r="C34" s="9"/>
      <c r="D34" s="3"/>
      <c r="E34" s="9"/>
      <c r="F34" s="3">
        <v>1860</v>
      </c>
      <c r="G34" s="9" t="s">
        <v>2</v>
      </c>
      <c r="H34" s="3">
        <v>400</v>
      </c>
      <c r="I34" s="9"/>
      <c r="J34" s="3">
        <v>1860</v>
      </c>
      <c r="K34" s="9" t="s">
        <v>2</v>
      </c>
      <c r="L34" s="3">
        <v>400</v>
      </c>
      <c r="M34" s="9"/>
      <c r="N34" s="3">
        <v>1860</v>
      </c>
      <c r="O34" s="9" t="s">
        <v>2</v>
      </c>
      <c r="P34" s="3">
        <v>400</v>
      </c>
    </row>
    <row r="35" spans="1:16">
      <c r="A35" s="9"/>
      <c r="B35" s="3">
        <v>500</v>
      </c>
      <c r="C35" s="9" t="s">
        <v>2</v>
      </c>
      <c r="D35" s="3">
        <v>400</v>
      </c>
      <c r="E35" s="9"/>
      <c r="F35" s="3"/>
      <c r="G35" s="9" t="s">
        <v>54</v>
      </c>
      <c r="H35" s="3">
        <v>50</v>
      </c>
      <c r="I35" s="9"/>
      <c r="J35" s="3"/>
      <c r="K35" s="9" t="s">
        <v>54</v>
      </c>
      <c r="L35" s="3">
        <v>50</v>
      </c>
      <c r="M35" s="9"/>
      <c r="N35" s="3"/>
      <c r="O35" s="9" t="s">
        <v>54</v>
      </c>
      <c r="P35" s="3">
        <v>50</v>
      </c>
    </row>
    <row r="36" spans="1:16">
      <c r="A36" s="9"/>
      <c r="B36" s="3"/>
      <c r="C36" s="9" t="s">
        <v>5</v>
      </c>
      <c r="D36" s="3">
        <v>50</v>
      </c>
      <c r="E36" s="9"/>
      <c r="F36" s="3"/>
      <c r="G36" s="9"/>
      <c r="H36" s="3"/>
      <c r="I36" s="9"/>
      <c r="J36" s="3"/>
      <c r="K36" s="9"/>
      <c r="L36" s="3"/>
      <c r="M36" s="9"/>
      <c r="N36" s="3"/>
      <c r="O36" s="9"/>
      <c r="P36" s="3"/>
    </row>
    <row r="37" spans="1:16">
      <c r="A37" s="9"/>
      <c r="B37" s="3"/>
      <c r="C37" s="9"/>
      <c r="D37" s="3"/>
      <c r="E37" s="9"/>
      <c r="F37" s="3"/>
      <c r="G37" s="9"/>
      <c r="H37" s="3"/>
      <c r="I37" s="9"/>
      <c r="J37" s="3"/>
      <c r="K37" s="9"/>
      <c r="L37" s="3"/>
      <c r="M37" s="9"/>
      <c r="N37" s="3"/>
      <c r="O37" s="9"/>
      <c r="P37" s="3"/>
    </row>
    <row r="38" spans="1:16">
      <c r="A38" s="9"/>
      <c r="B38" s="3"/>
      <c r="C38" s="9"/>
      <c r="D38" s="3"/>
      <c r="E38" s="9"/>
      <c r="F38" s="3"/>
      <c r="G38" s="9"/>
      <c r="H38" s="3"/>
      <c r="I38" s="9"/>
      <c r="J38" s="3"/>
      <c r="K38" s="9"/>
      <c r="L38" s="3"/>
      <c r="M38" s="9"/>
      <c r="N38" s="3"/>
      <c r="O38" s="9"/>
      <c r="P38" s="3"/>
    </row>
    <row r="39" spans="1:16">
      <c r="A39" s="9"/>
      <c r="B39" s="3"/>
      <c r="C39" s="9"/>
      <c r="D39" s="3"/>
      <c r="E39" s="9"/>
      <c r="F39" s="3"/>
      <c r="G39" s="9"/>
      <c r="H39" s="3"/>
      <c r="I39" s="9"/>
      <c r="J39" s="3"/>
      <c r="K39" s="9"/>
      <c r="L39" s="3"/>
      <c r="M39" s="9"/>
      <c r="N39" s="3"/>
      <c r="O39" s="9"/>
      <c r="P39" s="3"/>
    </row>
    <row r="40" spans="1:16">
      <c r="A40" s="9"/>
      <c r="B40" s="3"/>
      <c r="C40" s="9"/>
      <c r="D40" s="3"/>
      <c r="E40" s="9"/>
      <c r="F40" s="3"/>
      <c r="G40" s="9"/>
      <c r="H40" s="3"/>
      <c r="I40" s="9"/>
      <c r="J40" s="3"/>
      <c r="K40" s="9"/>
      <c r="L40" s="3"/>
      <c r="M40" s="9"/>
      <c r="N40" s="3"/>
      <c r="O40" s="9"/>
      <c r="P40" s="3"/>
    </row>
    <row r="41" spans="1:16">
      <c r="A41" s="9"/>
      <c r="B41" s="3"/>
      <c r="C41" s="9"/>
      <c r="D41" s="3"/>
      <c r="E41" s="9"/>
      <c r="F41" s="13"/>
      <c r="G41" s="9"/>
      <c r="H41" s="3"/>
      <c r="I41" s="9"/>
      <c r="J41" s="3"/>
      <c r="K41" s="9"/>
      <c r="L41" s="3"/>
      <c r="M41" s="9"/>
      <c r="N41" s="3"/>
      <c r="O41" s="9"/>
      <c r="P41" s="3"/>
    </row>
    <row r="42" spans="1:16">
      <c r="A42" s="9"/>
      <c r="B42" s="3"/>
      <c r="C42" s="9"/>
      <c r="D42" s="3"/>
      <c r="E42" s="9"/>
      <c r="F42" s="3"/>
      <c r="G42" s="9"/>
      <c r="H42" s="3"/>
      <c r="I42" s="9"/>
      <c r="J42" s="3"/>
      <c r="K42" s="9"/>
      <c r="L42" s="3"/>
      <c r="M42" s="9"/>
      <c r="N42" s="3"/>
      <c r="O42" s="9"/>
      <c r="P42" s="3"/>
    </row>
    <row r="43" spans="1:16">
      <c r="A43" s="9"/>
      <c r="B43" s="3"/>
      <c r="C43" s="9"/>
      <c r="D43" s="3"/>
      <c r="E43" s="9"/>
      <c r="F43" s="3"/>
      <c r="G43" s="9"/>
      <c r="H43" s="3"/>
      <c r="I43" s="9"/>
      <c r="J43" s="3"/>
      <c r="K43" s="9"/>
      <c r="L43" s="3"/>
      <c r="M43" s="9"/>
      <c r="N43" s="3"/>
      <c r="O43" s="9"/>
      <c r="P43" s="3"/>
    </row>
    <row r="44" spans="1:16">
      <c r="A44" s="9"/>
      <c r="B44" s="3"/>
      <c r="C44" s="9"/>
      <c r="D44" s="3"/>
      <c r="E44" s="9"/>
      <c r="F44" s="3"/>
      <c r="G44" s="9"/>
      <c r="H44" s="3"/>
      <c r="I44" s="9"/>
      <c r="J44" s="3"/>
      <c r="K44" s="9"/>
      <c r="L44" s="3"/>
      <c r="M44" s="9"/>
      <c r="N44" s="3"/>
      <c r="O44" s="9"/>
      <c r="P44" s="3"/>
    </row>
    <row r="45" spans="1:16" ht="15" thickBot="1">
      <c r="A45" s="8" t="s">
        <v>6</v>
      </c>
      <c r="B45" s="12">
        <f>SUM(B33:B44)</f>
        <v>1860</v>
      </c>
      <c r="C45" s="8" t="s">
        <v>6</v>
      </c>
      <c r="D45" s="12">
        <f>SUM(D33:D44)</f>
        <v>650</v>
      </c>
      <c r="E45" s="8" t="s">
        <v>6</v>
      </c>
      <c r="F45" s="12">
        <f>SUM(F33:F44)</f>
        <v>1860</v>
      </c>
      <c r="G45" s="8" t="s">
        <v>6</v>
      </c>
      <c r="H45" s="12">
        <f>SUM(H33:H44)</f>
        <v>450</v>
      </c>
      <c r="I45" s="8" t="s">
        <v>6</v>
      </c>
      <c r="J45" s="12">
        <f>SUM(J33:J44)</f>
        <v>2060</v>
      </c>
      <c r="K45" s="8" t="s">
        <v>6</v>
      </c>
      <c r="L45" s="12">
        <f>SUM(L33:L44)</f>
        <v>450</v>
      </c>
      <c r="M45" s="8" t="s">
        <v>6</v>
      </c>
      <c r="N45" s="12">
        <f>SUM(N33:N44)</f>
        <v>2060</v>
      </c>
      <c r="O45" s="8" t="s">
        <v>6</v>
      </c>
      <c r="P45" s="12">
        <f>SUM(P33:P44)</f>
        <v>450</v>
      </c>
    </row>
    <row r="46" spans="1:16" ht="15.6" thickTop="1" thickBot="1">
      <c r="A46" s="8" t="s">
        <v>7</v>
      </c>
      <c r="B46" s="11">
        <f>A33-B45</f>
        <v>140</v>
      </c>
      <c r="C46" s="8" t="s">
        <v>7</v>
      </c>
      <c r="D46" s="11">
        <f>C33-D45</f>
        <v>1350</v>
      </c>
      <c r="E46" s="8" t="s">
        <v>7</v>
      </c>
      <c r="F46" s="11">
        <f>E33-F45</f>
        <v>140</v>
      </c>
      <c r="G46" s="8" t="s">
        <v>7</v>
      </c>
      <c r="H46" s="11">
        <f>G33-H45</f>
        <v>1550</v>
      </c>
      <c r="I46" s="8" t="s">
        <v>7</v>
      </c>
      <c r="J46" s="11">
        <f>I33-J45</f>
        <v>-60</v>
      </c>
      <c r="K46" s="8" t="s">
        <v>7</v>
      </c>
      <c r="L46" s="11">
        <f>K33-L45</f>
        <v>1550</v>
      </c>
      <c r="M46" s="8" t="s">
        <v>7</v>
      </c>
      <c r="N46" s="11">
        <f>M33-N45</f>
        <v>-60</v>
      </c>
      <c r="O46" s="8" t="s">
        <v>7</v>
      </c>
      <c r="P46" s="11">
        <f>O33-P45</f>
        <v>1550</v>
      </c>
    </row>
    <row r="47" spans="1:16" ht="15.6" thickTop="1" thickBot="1">
      <c r="A47" s="8" t="s">
        <v>4</v>
      </c>
      <c r="B47" s="11">
        <f>R16+B46</f>
        <v>2820.0000000000009</v>
      </c>
      <c r="C47" s="8" t="s">
        <v>16</v>
      </c>
      <c r="D47" s="11">
        <f>B47+D46</f>
        <v>4170.0000000000009</v>
      </c>
      <c r="E47" s="8" t="s">
        <v>16</v>
      </c>
      <c r="F47" s="11">
        <f>D47+F46</f>
        <v>4310.0000000000009</v>
      </c>
      <c r="G47" s="8" t="s">
        <v>16</v>
      </c>
      <c r="H47" s="11">
        <f>F47+H46</f>
        <v>5860.0000000000009</v>
      </c>
      <c r="I47" s="8" t="s">
        <v>16</v>
      </c>
      <c r="J47" s="11">
        <f>H47+J46</f>
        <v>5800.0000000000009</v>
      </c>
      <c r="K47" s="8" t="s">
        <v>16</v>
      </c>
      <c r="L47" s="11">
        <f>J47+L46</f>
        <v>7350.0000000000009</v>
      </c>
      <c r="M47" s="8" t="s">
        <v>16</v>
      </c>
      <c r="N47" s="11">
        <f>L47+N46</f>
        <v>7290.0000000000009</v>
      </c>
      <c r="O47" s="8" t="s">
        <v>16</v>
      </c>
      <c r="P47" s="11">
        <f>N47+P46</f>
        <v>8840</v>
      </c>
    </row>
    <row r="48" spans="1:16" ht="15.6" thickTop="1" thickBot="1">
      <c r="B48" t="s">
        <v>19</v>
      </c>
      <c r="D48" t="s">
        <v>19</v>
      </c>
      <c r="F48" t="s">
        <v>19</v>
      </c>
      <c r="H48" t="s">
        <v>19</v>
      </c>
      <c r="J48" t="s">
        <v>19</v>
      </c>
      <c r="L48" t="s">
        <v>19</v>
      </c>
      <c r="N48" t="s">
        <v>20</v>
      </c>
      <c r="P48" t="s">
        <v>20</v>
      </c>
    </row>
    <row r="49" spans="5:14" ht="15.6" thickTop="1" thickBot="1">
      <c r="E49" s="8" t="s">
        <v>15</v>
      </c>
      <c r="F49" s="5">
        <f>D46+F46</f>
        <v>1490</v>
      </c>
      <c r="I49" s="8" t="s">
        <v>15</v>
      </c>
      <c r="J49" s="22">
        <f>H46+J46</f>
        <v>1490</v>
      </c>
      <c r="M49" s="8" t="s">
        <v>15</v>
      </c>
      <c r="N49" s="5">
        <f>L46+N46</f>
        <v>1490</v>
      </c>
    </row>
    <row r="50" spans="5:14" ht="15" thickTop="1"/>
  </sheetData>
  <mergeCells count="1">
    <mergeCell ref="D20:K20"/>
  </mergeCells>
  <conditionalFormatting sqref="L19">
    <cfRule type="dataBar" priority="54">
      <dataBar>
        <cfvo type="min" val="0"/>
        <cfvo type="max" val="0"/>
        <color rgb="FFFF555A"/>
      </dataBar>
    </cfRule>
  </conditionalFormatting>
  <conditionalFormatting sqref="D15:D16 F15:F16 H15:H16 D46:D47 F46:F47 H46:H47 B47">
    <cfRule type="cellIs" dxfId="5" priority="49" operator="lessThan">
      <formula>0</formula>
    </cfRule>
    <cfRule type="cellIs" dxfId="4" priority="50" operator="greaterThan">
      <formula>500</formula>
    </cfRule>
    <cfRule type="cellIs" dxfId="3" priority="51" operator="greaterThan">
      <formula>0</formula>
    </cfRule>
  </conditionalFormatting>
  <conditionalFormatting sqref="J15:J16 J46:J47">
    <cfRule type="cellIs" dxfId="2" priority="14" operator="lessThan">
      <formula>0</formula>
    </cfRule>
    <cfRule type="cellIs" dxfId="1" priority="15" operator="lessThan">
      <formula>0</formula>
    </cfRule>
  </conditionalFormatting>
  <conditionalFormatting sqref="L15:L16 N15:N16 P15:P16 R15:R16 L46:L47 N46:N47 P46:P47">
    <cfRule type="cellIs" dxfId="0" priority="1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10" sqref="C10"/>
    </sheetView>
  </sheetViews>
  <sheetFormatPr baseColWidth="10" defaultRowHeight="14.4"/>
  <sheetData>
    <row r="1" spans="1:9">
      <c r="A1" t="s">
        <v>11</v>
      </c>
      <c r="B1">
        <v>10</v>
      </c>
    </row>
    <row r="2" spans="1:9">
      <c r="A2" s="2">
        <v>36.5</v>
      </c>
      <c r="B2" s="4">
        <f>A2+$B$1</f>
        <v>46.5</v>
      </c>
      <c r="C2" s="2">
        <f t="shared" ref="C2:I2" si="0">B2+$B$1</f>
        <v>56.5</v>
      </c>
      <c r="D2">
        <f t="shared" si="0"/>
        <v>66.5</v>
      </c>
      <c r="E2">
        <f t="shared" si="0"/>
        <v>76.5</v>
      </c>
      <c r="F2">
        <f t="shared" si="0"/>
        <v>86.5</v>
      </c>
      <c r="G2">
        <f t="shared" si="0"/>
        <v>96.5</v>
      </c>
      <c r="H2">
        <f t="shared" si="0"/>
        <v>106.5</v>
      </c>
      <c r="I2">
        <f t="shared" si="0"/>
        <v>116.5</v>
      </c>
    </row>
    <row r="3" spans="1:9">
      <c r="A3" t="s">
        <v>12</v>
      </c>
      <c r="D3" s="1"/>
    </row>
    <row r="4" spans="1:9">
      <c r="A4" s="3">
        <f>B4-B1*0.5</f>
        <v>43</v>
      </c>
      <c r="B4" s="3">
        <v>48</v>
      </c>
      <c r="C4" s="3">
        <f>B1*0.5+B4</f>
        <v>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</dc:creator>
  <cp:lastModifiedBy>lapto</cp:lastModifiedBy>
  <dcterms:created xsi:type="dcterms:W3CDTF">2018-11-02T16:22:12Z</dcterms:created>
  <dcterms:modified xsi:type="dcterms:W3CDTF">2019-02-04T15:55:09Z</dcterms:modified>
</cp:coreProperties>
</file>