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dev/Documents/repos/docs/Phase 2 - Initalisierung/"/>
    </mc:Choice>
  </mc:AlternateContent>
  <xr:revisionPtr revIDLastSave="0" documentId="13_ncr:1_{C2323212-C234-4C4A-A8E0-C6E1F6CE1CEF}" xr6:coauthVersionLast="47" xr6:coauthVersionMax="47" xr10:uidLastSave="{00000000-0000-0000-0000-000000000000}"/>
  <bookViews>
    <workbookView xWindow="0" yWindow="760" windowWidth="29040" windowHeight="17520" activeTab="5" xr2:uid="{DA433E35-B52F-4024-9647-759327940159}"/>
  </bookViews>
  <sheets>
    <sheet name="Grobanforderungen" sheetId="4" r:id="rId1"/>
    <sheet name="Basisentscheidungen" sheetId="5" r:id="rId2"/>
    <sheet name="B3 V1 Hardware" sheetId="8" r:id="rId3"/>
    <sheet name="B1 V1" sheetId="6" r:id="rId4"/>
    <sheet name="B1 V2" sheetId="7" r:id="rId5"/>
    <sheet name="Anforderungen" sheetId="2" r:id="rId6"/>
    <sheet name="Abnahme" sheetId="3" r:id="rId7"/>
    <sheet name="Ziele" sheetId="9" r:id="rId8"/>
    <sheet name="Projektziele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8" l="1"/>
  <c r="E4" i="8"/>
  <c r="E3" i="8"/>
  <c r="E2" i="8"/>
  <c r="C4" i="8" l="1"/>
  <c r="C5" i="8"/>
  <c r="C2" i="8"/>
  <c r="C3" i="8"/>
  <c r="J3" i="7"/>
  <c r="J4" i="7"/>
  <c r="J2" i="7"/>
  <c r="I3" i="7"/>
  <c r="I4" i="7"/>
  <c r="I2" i="7"/>
  <c r="H3" i="7"/>
  <c r="H4" i="7"/>
  <c r="H2" i="7"/>
  <c r="G3" i="7"/>
  <c r="G4" i="7"/>
  <c r="F3" i="7"/>
  <c r="F4" i="7"/>
  <c r="F2" i="7"/>
  <c r="G2" i="7" s="1"/>
  <c r="C3" i="7"/>
  <c r="C4" i="7"/>
  <c r="C2" i="7"/>
  <c r="F5" i="6"/>
  <c r="D5" i="6"/>
  <c r="K2" i="6"/>
  <c r="K4" i="6"/>
  <c r="K3" i="6"/>
  <c r="F2" i="6"/>
  <c r="J4" i="6"/>
  <c r="J3" i="6"/>
  <c r="J2" i="6"/>
  <c r="I2" i="6"/>
  <c r="H2" i="6"/>
  <c r="C3" i="6"/>
  <c r="C4" i="6"/>
  <c r="G4" i="6"/>
  <c r="H4" i="6" s="1"/>
  <c r="I4" i="6" s="1"/>
  <c r="G3" i="6"/>
  <c r="H3" i="6" s="1"/>
  <c r="I3" i="6" s="1"/>
  <c r="G2" i="6"/>
  <c r="D2" i="6"/>
</calcChain>
</file>

<file path=xl/sharedStrings.xml><?xml version="1.0" encoding="utf-8"?>
<sst xmlns="http://schemas.openxmlformats.org/spreadsheetml/2006/main" count="346" uniqueCount="252">
  <si>
    <t>ID</t>
  </si>
  <si>
    <t>Funktion</t>
  </si>
  <si>
    <t>Beschreibung</t>
  </si>
  <si>
    <t>Muss/Kann</t>
  </si>
  <si>
    <t>F001</t>
  </si>
  <si>
    <t>Projekte erstellen</t>
  </si>
  <si>
    <t>Muss</t>
  </si>
  <si>
    <t>F002</t>
  </si>
  <si>
    <t>Aufgabenmanagement</t>
  </si>
  <si>
    <t>F003</t>
  </si>
  <si>
    <t>Kalendersynchronisation</t>
  </si>
  <si>
    <t>F004</t>
  </si>
  <si>
    <t>Kalender pro Person</t>
  </si>
  <si>
    <t>Jeder Nutzer sieht seine Termine &amp; Aufgaben</t>
  </si>
  <si>
    <t>F005</t>
  </si>
  <si>
    <t>Ressourcenübersicht</t>
  </si>
  <si>
    <t>F006</t>
  </si>
  <si>
    <t>Setlisten verwalten</t>
  </si>
  <si>
    <t>Songs planen, exportieren, kommentieren</t>
  </si>
  <si>
    <t>F007</t>
  </si>
  <si>
    <t>Abstimmungen</t>
  </si>
  <si>
    <t>Gruppenentscheidungen per Voting</t>
  </si>
  <si>
    <t>F008</t>
  </si>
  <si>
    <t>Chats/Kommentare</t>
  </si>
  <si>
    <t>Austausch pro Projekt oder Thema</t>
  </si>
  <si>
    <t>F009</t>
  </si>
  <si>
    <t>Push-Benachrichtigungen</t>
  </si>
  <si>
    <t>Erinnerung bei Änderungen oder Terminen</t>
  </si>
  <si>
    <t>F010</t>
  </si>
  <si>
    <t>Offline-Funktion</t>
  </si>
  <si>
    <t>App funktioniert auch ohne Internet</t>
  </si>
  <si>
    <t>F011</t>
  </si>
  <si>
    <t>E-Mail-Zugang</t>
  </si>
  <si>
    <t>E-Mails direkt an Projekt schicken &amp; integrieren</t>
  </si>
  <si>
    <t>Kann</t>
  </si>
  <si>
    <t>F012</t>
  </si>
  <si>
    <t>Feedbacksystem</t>
  </si>
  <si>
    <t>Feedback-Tickets, Goodie bei Bug-Meldung</t>
  </si>
  <si>
    <t>Performance</t>
  </si>
  <si>
    <t>Usability</t>
  </si>
  <si>
    <t>Intuitiv bedienbar für wenig technikaffine Nutzer</t>
  </si>
  <si>
    <t>Sicherheit</t>
  </si>
  <si>
    <t>Login-basiert, DSGVO-konform über AGB geregelt</t>
  </si>
  <si>
    <t>Skalierbarkeit</t>
  </si>
  <si>
    <t>Monitoring</t>
  </si>
  <si>
    <t>Backups</t>
  </si>
  <si>
    <t>F013</t>
  </si>
  <si>
    <t>F014</t>
  </si>
  <si>
    <t>F015</t>
  </si>
  <si>
    <t>F016</t>
  </si>
  <si>
    <t>F017</t>
  </si>
  <si>
    <t>F018</t>
  </si>
  <si>
    <t>F019</t>
  </si>
  <si>
    <t>F020</t>
  </si>
  <si>
    <t>Funktional / Nicht Funktional</t>
  </si>
  <si>
    <t>Funktional</t>
  </si>
  <si>
    <t>Nicht-Funktional</t>
  </si>
  <si>
    <t>Abnahmekriterium</t>
  </si>
  <si>
    <t>FID</t>
  </si>
  <si>
    <t>AID</t>
  </si>
  <si>
    <t>A001</t>
  </si>
  <si>
    <t>A010</t>
  </si>
  <si>
    <t>A012</t>
  </si>
  <si>
    <t>A002</t>
  </si>
  <si>
    <t>A003</t>
  </si>
  <si>
    <t>A004</t>
  </si>
  <si>
    <t>A005</t>
  </si>
  <si>
    <t>A006</t>
  </si>
  <si>
    <t>A007</t>
  </si>
  <si>
    <t>A008</t>
  </si>
  <si>
    <t>A009</t>
  </si>
  <si>
    <t>A011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</si>
  <si>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</si>
  <si>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</si>
  <si>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</si>
  <si>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</si>
  <si>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</si>
  <si>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</si>
  <si>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</si>
  <si>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</si>
  <si>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</si>
  <si>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</si>
  <si>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</si>
  <si>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</si>
  <si>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</si>
  <si>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</si>
  <si>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</si>
  <si>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</si>
  <si>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</si>
  <si>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</si>
  <si>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</si>
  <si>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</si>
  <si>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Jede Aufgabe kann man einem User zu Ordnen</t>
  </si>
  <si>
    <t>Jede Aufgabe kann Terminert werden</t>
  </si>
  <si>
    <t>Die Sychronisierung dauert nicht länger als eine Minute.</t>
  </si>
  <si>
    <t>Der Nutzer kann Festlegen wann er Zeitliche Resourcen hat.</t>
  </si>
  <si>
    <t>Der User kann ein neues Projekt erstellen.</t>
  </si>
  <si>
    <t>Der User kann ein Template für Konzerte auswählen</t>
  </si>
  <si>
    <t>Der User kann ein Template für Sozialmedia auswählen</t>
  </si>
  <si>
    <t>Der User kann eine Aufgabe erstellen</t>
  </si>
  <si>
    <t>Wenn der User einen Termin setz, wird er auf einem anderen Gerät Synchronisiert.</t>
  </si>
  <si>
    <t>Jeder User hat zugriff auf seinen Persöhnlichen Kalender</t>
  </si>
  <si>
    <t>Jeder User hat zugriff auf seine Zugewiesenen Projekte</t>
  </si>
  <si>
    <t>Jeder User hat zugriff auf seine Zugewiesenen Aufgaben</t>
  </si>
  <si>
    <t>Jeder User kann seine verfügbaren Resourcen verwalten.</t>
  </si>
  <si>
    <t>Ändert der User seine Resourcen, sind die Konsequnzen in den Projekt ersichtlich</t>
  </si>
  <si>
    <t>Es kann eine Setlist mit bestehenden Songs erstellt und werden.</t>
  </si>
  <si>
    <t>Die Setlist kann als PDF Exportiert werden</t>
  </si>
  <si>
    <t>Jeder User hat Abstimmungen in einer Organisation erstellen</t>
  </si>
  <si>
    <t>Alle XXX können eine Stimme verleihen</t>
  </si>
  <si>
    <t>Alle User können Projekte kommentierbar</t>
  </si>
  <si>
    <t>Es gibt auch Channels, welche auch Kommentierbar sind</t>
  </si>
  <si>
    <t>Wenn ein Termin geändert wird, gibt es eine Push-Up benachrichtigung</t>
  </si>
  <si>
    <t>Aufgaben, Abstimmungen, Projekte sind auch Offline einsehbar.</t>
  </si>
  <si>
    <t>Das E-Mail Postfach ist einrichtbar</t>
  </si>
  <si>
    <t>Verschiedene Postfächer sind einrichtbar</t>
  </si>
  <si>
    <t>E-Mail Service</t>
  </si>
  <si>
    <t>User können ihre E-Mails über unseren Dienst laufen lassen</t>
  </si>
  <si>
    <t>A035</t>
  </si>
  <si>
    <t>Jeder User kann eine Meldung (Feedback / Bugs) melden</t>
  </si>
  <si>
    <t>Pro Meldung gibt es eine Nachricht für den User</t>
  </si>
  <si>
    <t>Jede Useraktion (Laden von Aufgaben, Setlisten) erfolgt in &lt;1 Sekunde.</t>
  </si>
  <si>
    <t>User können die Kernfunktionen (Kalender, Aufgaben, Resourcen, Projekte) ohne Anleitung verwenden</t>
  </si>
  <si>
    <t>Fremdprojekte sind druch Authorisierung geschützt</t>
  </si>
  <si>
    <t>A036</t>
  </si>
  <si>
    <t>A037</t>
  </si>
  <si>
    <t>Datenschutz ist über AGB geregelt</t>
  </si>
  <si>
    <t>Die App kann mindestens 50 aktive Bands verwalten</t>
  </si>
  <si>
    <t>Server geht nicht bei einem Performance Test in die Knie</t>
  </si>
  <si>
    <t>Server meldet duch Monitorting hoche lasten damit Zeitnahe ein Upgrade möglich ist</t>
  </si>
  <si>
    <t>Täglich wird Automatisch ein Update erstellt</t>
  </si>
  <si>
    <t>Es gibt ein Sklarierungsplan bei zu hoher Auslastung</t>
  </si>
  <si>
    <t>A038</t>
  </si>
  <si>
    <t>Die können für einen Aufpreis, den Internen STMP Service in anspruch nehmen.</t>
  </si>
  <si>
    <t>Verschiedene Projektarten via Templates</t>
  </si>
  <si>
    <t>Synchron mit externen Kalender-Apps</t>
  </si>
  <si>
    <t>Aufgaben erstellen, zuweisen und Terminieren</t>
  </si>
  <si>
    <t>Schnelle reaktion bei Interaktion</t>
  </si>
  <si>
    <t>Gute Performance bei vielen User</t>
  </si>
  <si>
    <t>Echtzeitüberwachung der Server resourcen</t>
  </si>
  <si>
    <t>Ein Backup Konzept</t>
  </si>
  <si>
    <t>Upgrade Plan</t>
  </si>
  <si>
    <t>Ein Konzept sobald die Resourcen knapp werden</t>
  </si>
  <si>
    <t>Anforderungen</t>
  </si>
  <si>
    <t>Art</t>
  </si>
  <si>
    <t>Wichtigkeit</t>
  </si>
  <si>
    <t>Dringlichkeit</t>
  </si>
  <si>
    <t>G1</t>
  </si>
  <si>
    <t>Projekte erfassen &amp; verwalten</t>
  </si>
  <si>
    <t>F</t>
  </si>
  <si>
    <t>Projekt-CRUD getestet</t>
  </si>
  <si>
    <t>G2</t>
  </si>
  <si>
    <t>Aufgaben erstellen &amp; zuweisen</t>
  </si>
  <si>
    <t>Aufgaben-Zuweisung &amp; Terminierung getestet</t>
  </si>
  <si>
    <t>G3</t>
  </si>
  <si>
    <t>Q</t>
  </si>
  <si>
    <t>G4</t>
  </si>
  <si>
    <t>PDF-Export erfolgreich getestet</t>
  </si>
  <si>
    <t>G5</t>
  </si>
  <si>
    <t>Setlisten erstellen  &amp; exportieren</t>
  </si>
  <si>
    <t>Synchronisation mit gängigen Kalender-Apps</t>
  </si>
  <si>
    <t>Sychronisiert mit bestehenden Apps</t>
  </si>
  <si>
    <t>Begründung</t>
  </si>
  <si>
    <t>Die Wichtigkeit ist etwas gesunken sobald durch den Varianten Entscheid klar wurde, dass eine App eine erstellt wird.</t>
  </si>
  <si>
    <t>Eine Setlist ist Massgebend für die Konkurenz fähigkeit gegenüber anderen Apps</t>
  </si>
  <si>
    <t>Die Fähgikeit die App auf die Abläufe der Band anzupasen ist Wichtig um die User abzuholen</t>
  </si>
  <si>
    <t>Projekttypen auswahl</t>
  </si>
  <si>
    <t>Verschiedene Projektypen mit Abläufen sind Auswählbar</t>
  </si>
  <si>
    <t>Variante</t>
  </si>
  <si>
    <t>Bezeichnung</t>
  </si>
  <si>
    <t>Evaluation der Zielgruppe. Bands, Musiker und Familien.</t>
  </si>
  <si>
    <t>Evaluation der Frontend Technologien. WebOnly, WebView, Native App oder Cross Plattform.</t>
  </si>
  <si>
    <t>Evaluation der Plattform. Selfhostet oder VPS</t>
  </si>
  <si>
    <t>Deutschland</t>
  </si>
  <si>
    <t>Schweiz</t>
  </si>
  <si>
    <t>Östereich</t>
  </si>
  <si>
    <t>Einwohner</t>
  </si>
  <si>
    <t>Personen in Bands</t>
  </si>
  <si>
    <t>Bands</t>
  </si>
  <si>
    <t>Personen in Chören</t>
  </si>
  <si>
    <t>Chöre</t>
  </si>
  <si>
    <t>Gruppen Dichte</t>
  </si>
  <si>
    <t>Summe Gruppe</t>
  </si>
  <si>
    <t>Pro Tausend</t>
  </si>
  <si>
    <t>Pro Tausend Chor</t>
  </si>
  <si>
    <t>Pro Tausend Bands</t>
  </si>
  <si>
    <t>Total</t>
  </si>
  <si>
    <t>DE</t>
  </si>
  <si>
    <t>AT</t>
  </si>
  <si>
    <t>CH</t>
  </si>
  <si>
    <t>Land</t>
  </si>
  <si>
    <t>Durchschnittliche Grösse Rechnerisch</t>
  </si>
  <si>
    <t>Alleine %</t>
  </si>
  <si>
    <t>Alleine Absolut</t>
  </si>
  <si>
    <t>Anzahl Haushalte</t>
  </si>
  <si>
    <t>Mehrpersonen Haushalt</t>
  </si>
  <si>
    <t>Mehrpersonen Haushaltsgrösse</t>
  </si>
  <si>
    <t xml:space="preserve">Rest Personen </t>
  </si>
  <si>
    <t>Rest Haushalte</t>
  </si>
  <si>
    <t>G6</t>
  </si>
  <si>
    <t>Einfache Bedienung</t>
  </si>
  <si>
    <t>App muss ohne Hilfe Klar sein</t>
  </si>
  <si>
    <t>Kam aus der Konkurenz Analyse hervor um mich von der Konkurenz abzuheben.</t>
  </si>
  <si>
    <t>B1</t>
  </si>
  <si>
    <t>B2</t>
  </si>
  <si>
    <t>B3</t>
  </si>
  <si>
    <t>Raspberry Pi 5</t>
  </si>
  <si>
    <t>Apple Mac Mini</t>
  </si>
  <si>
    <t>Nvidia Jetson</t>
  </si>
  <si>
    <t xml:space="preserve">SolidRun HonyComb </t>
  </si>
  <si>
    <t>Hardware</t>
  </si>
  <si>
    <t>Watt</t>
  </si>
  <si>
    <t>Strompreeis</t>
  </si>
  <si>
    <t>Pro Jahr</t>
  </si>
  <si>
    <t>Nr.</t>
  </si>
  <si>
    <t>Kategorie</t>
  </si>
  <si>
    <t>Messgrösse</t>
  </si>
  <si>
    <t>Gewicht*</t>
  </si>
  <si>
    <t>S1</t>
  </si>
  <si>
    <t>Ressourcenplannung</t>
  </si>
  <si>
    <t>Ressourcen pro Woche und User können geplant werden.</t>
  </si>
  <si>
    <t>Planbare Ressourceneinträge in der Oberfläche</t>
  </si>
  <si>
    <t>M</t>
  </si>
  <si>
    <t>S2</t>
  </si>
  <si>
    <t>Aufgaben können erstellt, geschätzt, terminiert und zugewiesen werden.</t>
  </si>
  <si>
    <t>Funktion getestet: Aufgabe enthält Aufwand, Termin, User</t>
  </si>
  <si>
    <t>S3</t>
  </si>
  <si>
    <t>Kalenderintegration</t>
  </si>
  <si>
    <t>Aufgaben werden automatisch mit Kalender synchronisiert und angezeigt.</t>
  </si>
  <si>
    <t>Termine erscheinen korrekt im Kalender</t>
  </si>
  <si>
    <t>S</t>
  </si>
  <si>
    <t>S4</t>
  </si>
  <si>
    <t>Externe Integration</t>
  </si>
  <si>
    <r>
      <t>Kalender können mit externen Tools (z.</t>
    </r>
    <r>
      <rPr>
        <sz val="12"/>
        <color theme="1"/>
        <rFont val="Arial"/>
        <family val="2"/>
      </rPr>
      <t> </t>
    </r>
    <r>
      <rPr>
        <sz val="12"/>
        <color theme="1"/>
        <rFont val="Karla"/>
      </rPr>
      <t>B. Google Calendar) synchronisiert werden.</t>
    </r>
  </si>
  <si>
    <t>iCal-Export getestet mit Outlook, Google Kalender</t>
  </si>
  <si>
    <t>S5</t>
  </si>
  <si>
    <t>Userverwaltung</t>
  </si>
  <si>
    <t>Benutzerkonten können erstellt und verwaltet werden.</t>
  </si>
  <si>
    <t>Neue Benutzer können angelegt und berechtigt werden</t>
  </si>
  <si>
    <t>S6</t>
  </si>
  <si>
    <t>Strategie</t>
  </si>
  <si>
    <t>Das optimale Geschäftsmodell für die Zielgruppe wird evaluiert.</t>
  </si>
  <si>
    <t>Vergleich verschiedener Modelle mit Vor- und Nachteilen</t>
  </si>
  <si>
    <t>S7</t>
  </si>
  <si>
    <t>Technologie</t>
  </si>
  <si>
    <t>Die geeignetste Technologen werden identifiziert.</t>
  </si>
  <si>
    <t>Bewertungsmatrix von Technologievarianten</t>
  </si>
  <si>
    <t>S8</t>
  </si>
  <si>
    <t>Feature</t>
  </si>
  <si>
    <t>Die wichtigsten Funktionen werden nach Wichtigkeit priorisiert</t>
  </si>
  <si>
    <t>Priorisierte Featureliste nach Muss/Soll/Kann</t>
  </si>
  <si>
    <t>Priorität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</si>
</sst>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Frutiger LT 47 LightCn"/>
      <family val="2"/>
    </font>
    <font>
      <sz val="11"/>
      <color theme="1"/>
      <name val="Frutiger LT 47 LightCn"/>
      <family val="2"/>
      <scheme val="major"/>
    </font>
    <font>
      <b/>
      <sz val="11"/>
      <color theme="1"/>
      <name val="Frutiger LT 47 LightCn"/>
      <family val="2"/>
    </font>
    <font>
      <sz val="8"/>
      <name val="Frutiger LT 47 LightCn"/>
      <family val="2"/>
    </font>
    <font>
      <b/>
      <sz val="12"/>
      <color rgb="FF000000"/>
      <name val="Karla"/>
    </font>
    <font>
      <sz val="12"/>
      <color theme="1"/>
      <name val="Karla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21</xdr:row>
      <xdr:rowOff>95250</xdr:rowOff>
    </xdr:from>
    <xdr:to>
      <xdr:col>6</xdr:col>
      <xdr:colOff>2315895</xdr:colOff>
      <xdr:row>26</xdr:row>
      <xdr:rowOff>171594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9D2FFA8-E592-288B-6431-069C8DA57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4286250"/>
          <a:ext cx="9459645" cy="1028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and Genossenschaft">
      <a:majorFont>
        <a:latin typeface="Frutiger LT 47 LightCn"/>
        <a:ea typeface=""/>
        <a:cs typeface=""/>
      </a:majorFont>
      <a:minorFont>
        <a:latin typeface="Frutiger LT 47 LightC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DFBF-6A5B-4A0E-B374-CEB712A40B82}">
  <dimension ref="A1:G7"/>
  <sheetViews>
    <sheetView workbookViewId="0">
      <selection activeCell="G8" sqref="G8"/>
    </sheetView>
  </sheetViews>
  <sheetFormatPr baseColWidth="10" defaultRowHeight="14"/>
  <cols>
    <col min="2" max="2" width="29.83203125" style="5" customWidth="1"/>
    <col min="3" max="3" width="6.5" style="4" customWidth="1"/>
    <col min="4" max="4" width="38.33203125" style="5" customWidth="1"/>
    <col min="5" max="5" width="11.1640625" style="4" customWidth="1"/>
    <col min="6" max="6" width="15.1640625" style="4" customWidth="1"/>
    <col min="7" max="7" width="34.83203125" style="6" customWidth="1"/>
  </cols>
  <sheetData>
    <row r="1" spans="1:7" ht="16">
      <c r="A1" s="7" t="s">
        <v>0</v>
      </c>
      <c r="B1" s="8" t="s">
        <v>143</v>
      </c>
      <c r="C1" s="9" t="s">
        <v>144</v>
      </c>
      <c r="D1" s="8" t="s">
        <v>57</v>
      </c>
      <c r="E1" s="9" t="s">
        <v>145</v>
      </c>
      <c r="F1" s="9" t="s">
        <v>146</v>
      </c>
      <c r="G1" s="10" t="s">
        <v>162</v>
      </c>
    </row>
    <row r="2" spans="1:7" ht="15">
      <c r="A2" s="11" t="s">
        <v>147</v>
      </c>
      <c r="B2" s="3" t="s">
        <v>148</v>
      </c>
      <c r="C2" s="12" t="s">
        <v>149</v>
      </c>
      <c r="D2" s="3" t="s">
        <v>150</v>
      </c>
      <c r="E2" s="12">
        <v>5</v>
      </c>
      <c r="F2" s="12">
        <v>5</v>
      </c>
      <c r="G2" s="13"/>
    </row>
    <row r="3" spans="1:7" ht="15">
      <c r="A3" s="11" t="s">
        <v>151</v>
      </c>
      <c r="B3" s="3" t="s">
        <v>152</v>
      </c>
      <c r="C3" s="12" t="s">
        <v>149</v>
      </c>
      <c r="D3" s="3" t="s">
        <v>153</v>
      </c>
      <c r="E3" s="12">
        <v>5</v>
      </c>
      <c r="F3" s="12">
        <v>5</v>
      </c>
      <c r="G3" s="13"/>
    </row>
    <row r="4" spans="1:7" ht="45">
      <c r="A4" s="11" t="s">
        <v>154</v>
      </c>
      <c r="B4" s="3" t="s">
        <v>160</v>
      </c>
      <c r="C4" s="12" t="s">
        <v>155</v>
      </c>
      <c r="D4" s="3" t="s">
        <v>161</v>
      </c>
      <c r="E4" s="12">
        <v>4</v>
      </c>
      <c r="F4" s="12">
        <v>4</v>
      </c>
      <c r="G4" s="13" t="s">
        <v>163</v>
      </c>
    </row>
    <row r="5" spans="1:7" ht="45">
      <c r="A5" s="11" t="s">
        <v>156</v>
      </c>
      <c r="B5" s="3" t="s">
        <v>159</v>
      </c>
      <c r="C5" s="12" t="s">
        <v>149</v>
      </c>
      <c r="D5" s="3" t="s">
        <v>157</v>
      </c>
      <c r="E5" s="12">
        <v>3</v>
      </c>
      <c r="F5" s="12">
        <v>3</v>
      </c>
      <c r="G5" s="13" t="s">
        <v>164</v>
      </c>
    </row>
    <row r="6" spans="1:7" ht="45">
      <c r="A6" s="11" t="s">
        <v>158</v>
      </c>
      <c r="B6" s="3" t="s">
        <v>166</v>
      </c>
      <c r="C6" s="12" t="s">
        <v>149</v>
      </c>
      <c r="D6" s="3" t="s">
        <v>167</v>
      </c>
      <c r="E6" s="12">
        <v>5</v>
      </c>
      <c r="F6" s="12">
        <v>5</v>
      </c>
      <c r="G6" s="13" t="s">
        <v>165</v>
      </c>
    </row>
    <row r="7" spans="1:7" ht="30">
      <c r="A7" s="11" t="s">
        <v>199</v>
      </c>
      <c r="B7" s="5" t="s">
        <v>200</v>
      </c>
      <c r="C7" s="4" t="s">
        <v>155</v>
      </c>
      <c r="D7" s="5" t="s">
        <v>201</v>
      </c>
      <c r="E7" s="4">
        <v>5</v>
      </c>
      <c r="F7" s="4">
        <v>5</v>
      </c>
      <c r="G7" s="6" t="s">
        <v>202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D8DD-76E3-43FB-AC86-7BB4C7FBB9F4}">
  <dimension ref="A1:B4"/>
  <sheetViews>
    <sheetView workbookViewId="0">
      <selection activeCell="C31" sqref="C31"/>
    </sheetView>
  </sheetViews>
  <sheetFormatPr baseColWidth="10" defaultRowHeight="14"/>
  <cols>
    <col min="1" max="1" width="11.5" style="12"/>
    <col min="2" max="2" width="75.1640625" customWidth="1"/>
  </cols>
  <sheetData>
    <row r="1" spans="1:2" ht="15">
      <c r="A1" s="9" t="s">
        <v>168</v>
      </c>
      <c r="B1" s="2" t="s">
        <v>169</v>
      </c>
    </row>
    <row r="2" spans="1:2">
      <c r="A2" s="12" t="s">
        <v>203</v>
      </c>
      <c r="B2" t="s">
        <v>170</v>
      </c>
    </row>
    <row r="3" spans="1:2">
      <c r="A3" s="12" t="s">
        <v>204</v>
      </c>
      <c r="B3" t="s">
        <v>171</v>
      </c>
    </row>
    <row r="4" spans="1:2">
      <c r="A4" s="12" t="s">
        <v>205</v>
      </c>
      <c r="B4" t="s">
        <v>172</v>
      </c>
    </row>
  </sheetData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FA41-CEE6-4E36-86FD-576FB253BC56}">
  <dimension ref="A1:J5"/>
  <sheetViews>
    <sheetView workbookViewId="0">
      <selection activeCell="J19" sqref="J19"/>
    </sheetView>
  </sheetViews>
  <sheetFormatPr baseColWidth="10" defaultRowHeight="14"/>
  <cols>
    <col min="1" max="1" width="21.5" customWidth="1"/>
  </cols>
  <sheetData>
    <row r="1" spans="1:10">
      <c r="A1" t="s">
        <v>210</v>
      </c>
      <c r="B1" t="s">
        <v>211</v>
      </c>
      <c r="C1" t="s">
        <v>213</v>
      </c>
      <c r="D1" t="s">
        <v>211</v>
      </c>
      <c r="E1" t="s">
        <v>213</v>
      </c>
    </row>
    <row r="2" spans="1:10">
      <c r="A2" t="s">
        <v>206</v>
      </c>
      <c r="B2">
        <v>4</v>
      </c>
      <c r="C2">
        <f>B2*24*7*52*$J$2/1000</f>
        <v>10.133759999999999</v>
      </c>
      <c r="D2">
        <v>12</v>
      </c>
      <c r="E2">
        <f>D2*24*7*52*$J$2/1000</f>
        <v>30.40128</v>
      </c>
      <c r="I2" t="s">
        <v>212</v>
      </c>
      <c r="J2">
        <v>0.28999999999999998</v>
      </c>
    </row>
    <row r="3" spans="1:10">
      <c r="A3" t="s">
        <v>207</v>
      </c>
      <c r="B3">
        <v>4</v>
      </c>
      <c r="C3">
        <f>B3*24*7*52*$J$2/1000</f>
        <v>10.133759999999999</v>
      </c>
      <c r="D3">
        <v>60</v>
      </c>
      <c r="E3">
        <f>D3*24*7*52*$J$2/1000</f>
        <v>152.00639999999999</v>
      </c>
    </row>
    <row r="4" spans="1:10">
      <c r="A4" t="s">
        <v>208</v>
      </c>
      <c r="B4">
        <v>4</v>
      </c>
      <c r="C4">
        <f>B4*24*7*52*$J$2/1000</f>
        <v>10.133759999999999</v>
      </c>
      <c r="D4">
        <v>40</v>
      </c>
      <c r="E4">
        <f>D4*24*7*52*$J$2/1000</f>
        <v>101.33759999999999</v>
      </c>
    </row>
    <row r="5" spans="1:10">
      <c r="A5" t="s">
        <v>209</v>
      </c>
      <c r="B5">
        <v>21</v>
      </c>
      <c r="C5">
        <f>B5*24*7*52*$J$2/1000</f>
        <v>53.202239999999996</v>
      </c>
      <c r="D5">
        <v>60</v>
      </c>
      <c r="E5">
        <f>D5*24*7*52*$J$2/1000</f>
        <v>152.00639999999999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0BF9-28A5-4782-94F1-EE4FB82A06FE}">
  <dimension ref="A1:K5"/>
  <sheetViews>
    <sheetView workbookViewId="0">
      <selection activeCell="A4" sqref="A4:K4"/>
    </sheetView>
  </sheetViews>
  <sheetFormatPr baseColWidth="10" defaultRowHeight="14"/>
  <cols>
    <col min="3" max="3" width="21.6640625" customWidth="1"/>
    <col min="5" max="5" width="23.1640625" customWidth="1"/>
    <col min="6" max="6" width="18.1640625" customWidth="1"/>
    <col min="11" max="11" width="19.5" customWidth="1"/>
  </cols>
  <sheetData>
    <row r="1" spans="1:11"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182</v>
      </c>
      <c r="H1" t="s">
        <v>181</v>
      </c>
      <c r="I1" t="s">
        <v>183</v>
      </c>
      <c r="J1" t="s">
        <v>184</v>
      </c>
      <c r="K1" t="s">
        <v>185</v>
      </c>
    </row>
    <row r="2" spans="1:11">
      <c r="A2" t="s">
        <v>173</v>
      </c>
      <c r="B2">
        <v>85000000</v>
      </c>
      <c r="C2">
        <v>740000</v>
      </c>
      <c r="D2">
        <f>C2/5</f>
        <v>148000</v>
      </c>
      <c r="E2">
        <v>1300000</v>
      </c>
      <c r="F2" s="16">
        <f>E2/36</f>
        <v>36111.111111111109</v>
      </c>
      <c r="G2" s="16">
        <f>F2+D2</f>
        <v>184111.11111111112</v>
      </c>
      <c r="H2">
        <f>G2/B2</f>
        <v>2.166013071895425E-3</v>
      </c>
      <c r="I2">
        <f>H2*1000</f>
        <v>2.1660130718954251</v>
      </c>
      <c r="J2">
        <f>F2/B2*1000</f>
        <v>0.42483660130718953</v>
      </c>
      <c r="K2">
        <f t="shared" ref="K2" si="0">D2/B2*10000</f>
        <v>17.411764705882355</v>
      </c>
    </row>
    <row r="3" spans="1:11">
      <c r="A3" t="s">
        <v>175</v>
      </c>
      <c r="B3">
        <v>9000000</v>
      </c>
      <c r="C3">
        <f>D3*5</f>
        <v>570</v>
      </c>
      <c r="D3">
        <v>114</v>
      </c>
      <c r="E3">
        <v>115000</v>
      </c>
      <c r="F3">
        <v>4000</v>
      </c>
      <c r="G3" s="16">
        <f>F3+D3</f>
        <v>4114</v>
      </c>
      <c r="H3">
        <f>G3/B3</f>
        <v>4.571111111111111E-4</v>
      </c>
      <c r="I3">
        <f>H3*1000</f>
        <v>0.45711111111111108</v>
      </c>
      <c r="J3">
        <f>F3/B3*1000</f>
        <v>0.44444444444444448</v>
      </c>
      <c r="K3">
        <f>D3/B3*10000</f>
        <v>0.12666666666666668</v>
      </c>
    </row>
    <row r="4" spans="1:11">
      <c r="A4" t="s">
        <v>174</v>
      </c>
      <c r="B4">
        <v>9000000</v>
      </c>
      <c r="C4">
        <f>D4*5</f>
        <v>165000</v>
      </c>
      <c r="D4">
        <v>33000</v>
      </c>
      <c r="E4">
        <v>38000</v>
      </c>
      <c r="F4">
        <v>1400</v>
      </c>
      <c r="G4" s="16">
        <f>F4+D4</f>
        <v>34400</v>
      </c>
      <c r="H4">
        <f>G4/B4</f>
        <v>3.8222222222222221E-3</v>
      </c>
      <c r="I4">
        <f>H4*1000</f>
        <v>3.822222222222222</v>
      </c>
      <c r="J4">
        <f>F4/B4*1000</f>
        <v>0.15555555555555556</v>
      </c>
      <c r="K4">
        <f>D4/B4*10000</f>
        <v>36.666666666666664</v>
      </c>
    </row>
    <row r="5" spans="1:11">
      <c r="A5" t="s">
        <v>186</v>
      </c>
      <c r="D5">
        <f>SUM(D2:D3)</f>
        <v>148114</v>
      </c>
      <c r="F5" s="16">
        <f>SUM(F2:F3)</f>
        <v>40111.111111111109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A774-E0E7-4C19-AD1D-FE9A8ED51DE1}">
  <dimension ref="A1:J4"/>
  <sheetViews>
    <sheetView workbookViewId="0">
      <selection activeCell="J2" sqref="J2:J4"/>
    </sheetView>
  </sheetViews>
  <sheetFormatPr baseColWidth="10" defaultRowHeight="14"/>
  <cols>
    <col min="3" max="3" width="31.5" customWidth="1"/>
    <col min="4" max="4" width="19.6640625" customWidth="1"/>
    <col min="6" max="6" width="14.5" customWidth="1"/>
    <col min="7" max="7" width="19.6640625" customWidth="1"/>
    <col min="10" max="10" width="28.5" customWidth="1"/>
  </cols>
  <sheetData>
    <row r="1" spans="1:10" ht="15">
      <c r="A1" s="2" t="s">
        <v>190</v>
      </c>
      <c r="B1" s="2" t="s">
        <v>176</v>
      </c>
      <c r="C1" s="2" t="s">
        <v>191</v>
      </c>
      <c r="D1" s="2" t="s">
        <v>194</v>
      </c>
      <c r="E1" s="2" t="s">
        <v>192</v>
      </c>
      <c r="F1" s="2" t="s">
        <v>193</v>
      </c>
      <c r="G1" s="2" t="s">
        <v>195</v>
      </c>
      <c r="H1" s="2" t="s">
        <v>197</v>
      </c>
      <c r="I1" s="2" t="s">
        <v>198</v>
      </c>
      <c r="J1" s="2" t="s">
        <v>196</v>
      </c>
    </row>
    <row r="2" spans="1:10">
      <c r="A2" t="s">
        <v>187</v>
      </c>
      <c r="B2">
        <v>85000000</v>
      </c>
      <c r="C2" s="14">
        <f>B2/D2</f>
        <v>2.0581113801452786</v>
      </c>
      <c r="D2">
        <v>41300000</v>
      </c>
      <c r="E2">
        <v>20</v>
      </c>
      <c r="F2" s="16">
        <f>D2/100*E2</f>
        <v>8260000</v>
      </c>
      <c r="G2" s="16">
        <f>D2-F2</f>
        <v>33040000</v>
      </c>
      <c r="H2" s="16">
        <f>B2-F2</f>
        <v>76740000</v>
      </c>
      <c r="I2" s="16">
        <f>D2-F2</f>
        <v>33040000</v>
      </c>
      <c r="J2" s="15">
        <f>H2/I2</f>
        <v>2.3226392251815979</v>
      </c>
    </row>
    <row r="3" spans="1:10">
      <c r="A3" t="s">
        <v>188</v>
      </c>
      <c r="B3">
        <v>9000000</v>
      </c>
      <c r="C3" s="14">
        <f t="shared" ref="C3:C4" si="0">B3/D3</f>
        <v>2.1634615384615383</v>
      </c>
      <c r="D3">
        <v>4160000</v>
      </c>
      <c r="E3">
        <v>17.399999999999999</v>
      </c>
      <c r="F3" s="16">
        <f t="shared" ref="F3:F4" si="1">D3/100*E3</f>
        <v>723839.99999999988</v>
      </c>
      <c r="G3" s="16">
        <f t="shared" ref="G3:G4" si="2">D3-F3</f>
        <v>3436160</v>
      </c>
      <c r="H3" s="16">
        <f t="shared" ref="H3:H4" si="3">B3-F3</f>
        <v>8276160</v>
      </c>
      <c r="I3" s="16">
        <f t="shared" ref="I3:I4" si="4">D3-F3</f>
        <v>3436160</v>
      </c>
      <c r="J3" s="15">
        <f t="shared" ref="J3:J4" si="5">H3/I3</f>
        <v>2.4085490780406036</v>
      </c>
    </row>
    <row r="4" spans="1:10">
      <c r="A4" t="s">
        <v>189</v>
      </c>
      <c r="B4">
        <v>9000000</v>
      </c>
      <c r="C4" s="14">
        <f t="shared" si="0"/>
        <v>2.2388059701492535</v>
      </c>
      <c r="D4">
        <v>4020000</v>
      </c>
      <c r="E4">
        <v>37</v>
      </c>
      <c r="F4" s="16">
        <f t="shared" si="1"/>
        <v>1487400</v>
      </c>
      <c r="G4" s="16">
        <f t="shared" si="2"/>
        <v>2532600</v>
      </c>
      <c r="H4" s="16">
        <f t="shared" si="3"/>
        <v>7512600</v>
      </c>
      <c r="I4" s="16">
        <f t="shared" si="4"/>
        <v>2532600</v>
      </c>
      <c r="J4" s="15">
        <f t="shared" si="5"/>
        <v>2.9663586827765931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393E-2220-4916-B2BE-A4B8BF3A829E}">
  <dimension ref="A1:E26"/>
  <sheetViews>
    <sheetView tabSelected="1" workbookViewId="0">
      <selection activeCell="C21" sqref="C21"/>
    </sheetView>
  </sheetViews>
  <sheetFormatPr baseColWidth="10" defaultColWidth="10.83203125" defaultRowHeight="14"/>
  <cols>
    <col min="2" max="2" width="20.33203125" bestFit="1" customWidth="1"/>
    <col min="3" max="3" width="52.83203125" bestFit="1" customWidth="1"/>
    <col min="4" max="4" width="31.83203125" customWidth="1"/>
  </cols>
  <sheetData>
    <row r="1" spans="1:5" ht="15">
      <c r="A1" s="2" t="s">
        <v>0</v>
      </c>
      <c r="B1" s="2" t="s">
        <v>1</v>
      </c>
      <c r="C1" s="2" t="s">
        <v>2</v>
      </c>
      <c r="D1" s="2" t="s">
        <v>54</v>
      </c>
      <c r="E1" s="2" t="s">
        <v>3</v>
      </c>
    </row>
    <row r="2" spans="1:5">
      <c r="A2" t="s">
        <v>4</v>
      </c>
      <c r="B2" t="s">
        <v>5</v>
      </c>
      <c r="C2" t="s">
        <v>134</v>
      </c>
      <c r="D2" t="s">
        <v>55</v>
      </c>
      <c r="E2" t="s">
        <v>6</v>
      </c>
    </row>
    <row r="3" spans="1:5">
      <c r="A3" t="s">
        <v>7</v>
      </c>
      <c r="B3" t="s">
        <v>8</v>
      </c>
      <c r="C3" t="s">
        <v>136</v>
      </c>
      <c r="D3" t="s">
        <v>55</v>
      </c>
      <c r="E3" t="s">
        <v>6</v>
      </c>
    </row>
    <row r="4" spans="1:5">
      <c r="A4" t="s">
        <v>9</v>
      </c>
      <c r="B4" t="s">
        <v>10</v>
      </c>
      <c r="C4" t="s">
        <v>135</v>
      </c>
      <c r="D4" t="s">
        <v>55</v>
      </c>
      <c r="E4" t="s">
        <v>6</v>
      </c>
    </row>
    <row r="5" spans="1:5">
      <c r="A5" t="s">
        <v>11</v>
      </c>
      <c r="B5" t="s">
        <v>12</v>
      </c>
      <c r="C5" t="s">
        <v>13</v>
      </c>
      <c r="D5" t="s">
        <v>55</v>
      </c>
      <c r="E5" t="s">
        <v>6</v>
      </c>
    </row>
    <row r="6" spans="1:5">
      <c r="A6" t="s">
        <v>14</v>
      </c>
      <c r="B6" t="s">
        <v>15</v>
      </c>
      <c r="C6" t="s">
        <v>95</v>
      </c>
      <c r="D6" t="s">
        <v>55</v>
      </c>
      <c r="E6" t="s">
        <v>34</v>
      </c>
    </row>
    <row r="7" spans="1:5">
      <c r="A7" t="s">
        <v>16</v>
      </c>
      <c r="B7" t="s">
        <v>17</v>
      </c>
      <c r="C7" t="s">
        <v>18</v>
      </c>
      <c r="D7" t="s">
        <v>55</v>
      </c>
      <c r="E7" t="s">
        <v>34</v>
      </c>
    </row>
    <row r="8" spans="1:5">
      <c r="A8" t="s">
        <v>19</v>
      </c>
      <c r="B8" t="s">
        <v>20</v>
      </c>
      <c r="C8" t="s">
        <v>21</v>
      </c>
      <c r="D8" t="s">
        <v>55</v>
      </c>
      <c r="E8" t="s">
        <v>6</v>
      </c>
    </row>
    <row r="9" spans="1:5">
      <c r="A9" t="s">
        <v>22</v>
      </c>
      <c r="B9" t="s">
        <v>23</v>
      </c>
      <c r="C9" t="s">
        <v>24</v>
      </c>
      <c r="D9" t="s">
        <v>55</v>
      </c>
      <c r="E9" t="s">
        <v>34</v>
      </c>
    </row>
    <row r="10" spans="1:5">
      <c r="A10" t="s">
        <v>25</v>
      </c>
      <c r="B10" t="s">
        <v>26</v>
      </c>
      <c r="C10" t="s">
        <v>27</v>
      </c>
      <c r="D10" t="s">
        <v>55</v>
      </c>
      <c r="E10" t="s">
        <v>34</v>
      </c>
    </row>
    <row r="11" spans="1:5">
      <c r="A11" t="s">
        <v>28</v>
      </c>
      <c r="B11" t="s">
        <v>29</v>
      </c>
      <c r="C11" t="s">
        <v>30</v>
      </c>
      <c r="D11" t="s">
        <v>55</v>
      </c>
      <c r="E11" t="s">
        <v>34</v>
      </c>
    </row>
    <row r="12" spans="1:5">
      <c r="A12" t="s">
        <v>31</v>
      </c>
      <c r="B12" t="s">
        <v>32</v>
      </c>
      <c r="C12" t="s">
        <v>33</v>
      </c>
      <c r="D12" t="s">
        <v>55</v>
      </c>
      <c r="E12" t="s">
        <v>34</v>
      </c>
    </row>
    <row r="13" spans="1:5">
      <c r="A13" t="s">
        <v>35</v>
      </c>
      <c r="B13" t="s">
        <v>36</v>
      </c>
      <c r="C13" t="s">
        <v>37</v>
      </c>
      <c r="D13" t="s">
        <v>55</v>
      </c>
      <c r="E13" t="s">
        <v>6</v>
      </c>
    </row>
    <row r="14" spans="1:5">
      <c r="A14" t="s">
        <v>46</v>
      </c>
      <c r="B14" t="s">
        <v>38</v>
      </c>
      <c r="C14" t="s">
        <v>137</v>
      </c>
      <c r="D14" t="s">
        <v>56</v>
      </c>
      <c r="E14" t="s">
        <v>34</v>
      </c>
    </row>
    <row r="15" spans="1:5">
      <c r="A15" t="s">
        <v>47</v>
      </c>
      <c r="B15" t="s">
        <v>39</v>
      </c>
      <c r="C15" t="s">
        <v>40</v>
      </c>
      <c r="D15" t="s">
        <v>56</v>
      </c>
      <c r="E15" t="s">
        <v>34</v>
      </c>
    </row>
    <row r="16" spans="1:5">
      <c r="A16" t="s">
        <v>48</v>
      </c>
      <c r="B16" t="s">
        <v>41</v>
      </c>
      <c r="C16" t="s">
        <v>42</v>
      </c>
      <c r="D16" t="s">
        <v>56</v>
      </c>
      <c r="E16" t="s">
        <v>34</v>
      </c>
    </row>
    <row r="17" spans="1:5">
      <c r="A17" t="s">
        <v>49</v>
      </c>
      <c r="B17" t="s">
        <v>43</v>
      </c>
      <c r="C17" t="s">
        <v>138</v>
      </c>
      <c r="D17" t="s">
        <v>56</v>
      </c>
      <c r="E17" t="s">
        <v>34</v>
      </c>
    </row>
    <row r="18" spans="1:5">
      <c r="A18" t="s">
        <v>50</v>
      </c>
      <c r="B18" t="s">
        <v>44</v>
      </c>
      <c r="C18" t="s">
        <v>139</v>
      </c>
      <c r="D18" t="s">
        <v>56</v>
      </c>
      <c r="E18" t="s">
        <v>34</v>
      </c>
    </row>
    <row r="19" spans="1:5">
      <c r="A19" t="s">
        <v>51</v>
      </c>
      <c r="B19" t="s">
        <v>45</v>
      </c>
      <c r="C19" t="s">
        <v>140</v>
      </c>
      <c r="D19" t="s">
        <v>56</v>
      </c>
      <c r="E19" t="s">
        <v>34</v>
      </c>
    </row>
    <row r="20" spans="1:5">
      <c r="A20" t="s">
        <v>52</v>
      </c>
      <c r="B20" t="s">
        <v>141</v>
      </c>
      <c r="C20" t="s">
        <v>142</v>
      </c>
      <c r="D20" t="s">
        <v>56</v>
      </c>
      <c r="E20" t="s">
        <v>34</v>
      </c>
    </row>
    <row r="21" spans="1:5">
      <c r="A21" t="s">
        <v>53</v>
      </c>
      <c r="B21" t="s">
        <v>116</v>
      </c>
      <c r="C21" t="s">
        <v>117</v>
      </c>
      <c r="D21" t="s">
        <v>55</v>
      </c>
      <c r="E21" t="s">
        <v>34</v>
      </c>
    </row>
    <row r="26" spans="1:5">
      <c r="C26" s="1"/>
      <c r="D26" s="1"/>
    </row>
  </sheetData>
  <phoneticPr fontId="3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C392-0F67-46EC-91BA-6C4D65D92061}">
  <dimension ref="A1:C37"/>
  <sheetViews>
    <sheetView workbookViewId="0">
      <selection activeCell="C37" sqref="A1:C37"/>
    </sheetView>
  </sheetViews>
  <sheetFormatPr baseColWidth="10" defaultColWidth="10.83203125" defaultRowHeight="14"/>
  <cols>
    <col min="3" max="3" width="83.1640625" customWidth="1"/>
  </cols>
  <sheetData>
    <row r="1" spans="1:3" ht="15">
      <c r="A1" s="2" t="s">
        <v>59</v>
      </c>
      <c r="B1" s="2" t="s">
        <v>58</v>
      </c>
      <c r="C1" s="2" t="s">
        <v>57</v>
      </c>
    </row>
    <row r="2" spans="1:3">
      <c r="A2" t="s">
        <v>60</v>
      </c>
      <c r="B2" t="s">
        <v>4</v>
      </c>
      <c r="C2" t="s">
        <v>96</v>
      </c>
    </row>
    <row r="3" spans="1:3">
      <c r="A3" t="s">
        <v>63</v>
      </c>
      <c r="B3" t="s">
        <v>4</v>
      </c>
      <c r="C3" t="s">
        <v>97</v>
      </c>
    </row>
    <row r="4" spans="1:3">
      <c r="A4" t="s">
        <v>64</v>
      </c>
      <c r="B4" t="s">
        <v>4</v>
      </c>
      <c r="C4" t="s">
        <v>98</v>
      </c>
    </row>
    <row r="5" spans="1:3">
      <c r="A5" t="s">
        <v>65</v>
      </c>
      <c r="B5" t="s">
        <v>4</v>
      </c>
      <c r="C5" t="s">
        <v>97</v>
      </c>
    </row>
    <row r="6" spans="1:3">
      <c r="A6" t="s">
        <v>66</v>
      </c>
      <c r="B6" t="s">
        <v>7</v>
      </c>
      <c r="C6" t="s">
        <v>99</v>
      </c>
    </row>
    <row r="7" spans="1:3">
      <c r="A7" t="s">
        <v>67</v>
      </c>
      <c r="B7" t="s">
        <v>7</v>
      </c>
      <c r="C7" t="s">
        <v>92</v>
      </c>
    </row>
    <row r="8" spans="1:3">
      <c r="A8" t="s">
        <v>68</v>
      </c>
      <c r="B8" t="s">
        <v>7</v>
      </c>
      <c r="C8" t="s">
        <v>93</v>
      </c>
    </row>
    <row r="9" spans="1:3">
      <c r="A9" t="s">
        <v>69</v>
      </c>
      <c r="B9" t="s">
        <v>9</v>
      </c>
      <c r="C9" t="s">
        <v>100</v>
      </c>
    </row>
    <row r="10" spans="1:3">
      <c r="A10" t="s">
        <v>70</v>
      </c>
      <c r="B10" t="s">
        <v>9</v>
      </c>
      <c r="C10" t="s">
        <v>94</v>
      </c>
    </row>
    <row r="11" spans="1:3">
      <c r="A11" t="s">
        <v>61</v>
      </c>
      <c r="B11" t="s">
        <v>11</v>
      </c>
      <c r="C11" t="s">
        <v>101</v>
      </c>
    </row>
    <row r="12" spans="1:3">
      <c r="A12" t="s">
        <v>71</v>
      </c>
      <c r="B12" t="s">
        <v>11</v>
      </c>
      <c r="C12" t="s">
        <v>102</v>
      </c>
    </row>
    <row r="13" spans="1:3">
      <c r="A13" t="s">
        <v>62</v>
      </c>
      <c r="B13" t="s">
        <v>11</v>
      </c>
      <c r="C13" t="s">
        <v>103</v>
      </c>
    </row>
    <row r="14" spans="1:3">
      <c r="A14" t="s">
        <v>72</v>
      </c>
      <c r="B14" t="s">
        <v>14</v>
      </c>
      <c r="C14" t="s">
        <v>104</v>
      </c>
    </row>
    <row r="15" spans="1:3">
      <c r="A15" t="s">
        <v>73</v>
      </c>
      <c r="B15" t="s">
        <v>14</v>
      </c>
      <c r="C15" t="s">
        <v>105</v>
      </c>
    </row>
    <row r="16" spans="1:3">
      <c r="A16" t="s">
        <v>74</v>
      </c>
      <c r="B16" t="s">
        <v>16</v>
      </c>
      <c r="C16" t="s">
        <v>106</v>
      </c>
    </row>
    <row r="17" spans="1:3">
      <c r="A17" t="s">
        <v>75</v>
      </c>
      <c r="B17" t="s">
        <v>16</v>
      </c>
      <c r="C17" t="s">
        <v>107</v>
      </c>
    </row>
    <row r="18" spans="1:3">
      <c r="A18" t="s">
        <v>76</v>
      </c>
      <c r="B18" t="s">
        <v>19</v>
      </c>
      <c r="C18" t="s">
        <v>108</v>
      </c>
    </row>
    <row r="19" spans="1:3">
      <c r="A19" t="s">
        <v>77</v>
      </c>
      <c r="B19" t="s">
        <v>19</v>
      </c>
      <c r="C19" t="s">
        <v>109</v>
      </c>
    </row>
    <row r="20" spans="1:3">
      <c r="A20" t="s">
        <v>78</v>
      </c>
      <c r="B20" t="s">
        <v>22</v>
      </c>
      <c r="C20" t="s">
        <v>110</v>
      </c>
    </row>
    <row r="21" spans="1:3">
      <c r="A21" t="s">
        <v>79</v>
      </c>
      <c r="B21" t="s">
        <v>22</v>
      </c>
      <c r="C21" t="s">
        <v>111</v>
      </c>
    </row>
    <row r="22" spans="1:3">
      <c r="A22" t="s">
        <v>80</v>
      </c>
      <c r="B22" t="s">
        <v>25</v>
      </c>
      <c r="C22" t="s">
        <v>112</v>
      </c>
    </row>
    <row r="23" spans="1:3">
      <c r="A23" t="s">
        <v>81</v>
      </c>
      <c r="B23" t="s">
        <v>28</v>
      </c>
      <c r="C23" t="s">
        <v>113</v>
      </c>
    </row>
    <row r="24" spans="1:3">
      <c r="A24" t="s">
        <v>82</v>
      </c>
      <c r="B24" t="s">
        <v>31</v>
      </c>
      <c r="C24" t="s">
        <v>114</v>
      </c>
    </row>
    <row r="25" spans="1:3">
      <c r="A25" t="s">
        <v>83</v>
      </c>
      <c r="B25" t="s">
        <v>31</v>
      </c>
      <c r="C25" t="s">
        <v>115</v>
      </c>
    </row>
    <row r="26" spans="1:3">
      <c r="A26" t="s">
        <v>84</v>
      </c>
      <c r="B26" t="s">
        <v>35</v>
      </c>
      <c r="C26" t="s">
        <v>119</v>
      </c>
    </row>
    <row r="27" spans="1:3">
      <c r="A27" t="s">
        <v>85</v>
      </c>
      <c r="B27" t="s">
        <v>35</v>
      </c>
      <c r="C27" t="s">
        <v>120</v>
      </c>
    </row>
    <row r="28" spans="1:3">
      <c r="A28" t="s">
        <v>86</v>
      </c>
      <c r="B28" t="s">
        <v>46</v>
      </c>
      <c r="C28" t="s">
        <v>121</v>
      </c>
    </row>
    <row r="29" spans="1:3">
      <c r="A29" t="s">
        <v>87</v>
      </c>
      <c r="B29" t="s">
        <v>47</v>
      </c>
      <c r="C29" t="s">
        <v>122</v>
      </c>
    </row>
    <row r="30" spans="1:3">
      <c r="A30" t="s">
        <v>88</v>
      </c>
      <c r="B30" t="s">
        <v>48</v>
      </c>
      <c r="C30" t="s">
        <v>123</v>
      </c>
    </row>
    <row r="31" spans="1:3">
      <c r="A31" t="s">
        <v>89</v>
      </c>
      <c r="B31" t="s">
        <v>48</v>
      </c>
      <c r="C31" t="s">
        <v>126</v>
      </c>
    </row>
    <row r="32" spans="1:3">
      <c r="A32" t="s">
        <v>90</v>
      </c>
      <c r="B32" t="s">
        <v>49</v>
      </c>
      <c r="C32" t="s">
        <v>127</v>
      </c>
    </row>
    <row r="33" spans="1:3">
      <c r="A33" t="s">
        <v>91</v>
      </c>
      <c r="B33" t="s">
        <v>49</v>
      </c>
      <c r="C33" t="s">
        <v>128</v>
      </c>
    </row>
    <row r="34" spans="1:3">
      <c r="A34" t="s">
        <v>118</v>
      </c>
      <c r="B34" t="s">
        <v>50</v>
      </c>
      <c r="C34" t="s">
        <v>129</v>
      </c>
    </row>
    <row r="35" spans="1:3">
      <c r="A35" t="s">
        <v>124</v>
      </c>
      <c r="B35" t="s">
        <v>51</v>
      </c>
      <c r="C35" t="s">
        <v>130</v>
      </c>
    </row>
    <row r="36" spans="1:3">
      <c r="A36" t="s">
        <v>125</v>
      </c>
      <c r="B36" t="s">
        <v>52</v>
      </c>
      <c r="C36" t="s">
        <v>131</v>
      </c>
    </row>
    <row r="37" spans="1:3">
      <c r="A37" t="s">
        <v>132</v>
      </c>
      <c r="B37" t="s">
        <v>53</v>
      </c>
      <c r="C37" t="s">
        <v>133</v>
      </c>
    </row>
  </sheetData>
  <phoneticPr fontId="3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06A4-8853-4FDF-B3D6-4652A125AFBF}">
  <dimension ref="A1:E9"/>
  <sheetViews>
    <sheetView workbookViewId="0">
      <selection activeCell="C5" sqref="C5"/>
    </sheetView>
  </sheetViews>
  <sheetFormatPr baseColWidth="10" defaultRowHeight="14"/>
  <sheetData>
    <row r="1" spans="1:5" ht="33" thickBot="1">
      <c r="A1" s="17" t="s">
        <v>214</v>
      </c>
      <c r="B1" s="18" t="s">
        <v>215</v>
      </c>
      <c r="C1" s="18" t="s">
        <v>2</v>
      </c>
      <c r="D1" s="18" t="s">
        <v>216</v>
      </c>
      <c r="E1" s="18" t="s">
        <v>217</v>
      </c>
    </row>
    <row r="2" spans="1:5" ht="113" thickBot="1">
      <c r="A2" s="19" t="s">
        <v>218</v>
      </c>
      <c r="B2" s="20" t="s">
        <v>219</v>
      </c>
      <c r="C2" s="21" t="s">
        <v>220</v>
      </c>
      <c r="D2" s="21" t="s">
        <v>221</v>
      </c>
      <c r="E2" s="20" t="s">
        <v>222</v>
      </c>
    </row>
    <row r="3" spans="1:5" ht="129" thickBot="1">
      <c r="A3" s="19" t="s">
        <v>223</v>
      </c>
      <c r="B3" s="20" t="s">
        <v>8</v>
      </c>
      <c r="C3" s="21" t="s">
        <v>224</v>
      </c>
      <c r="D3" s="21" t="s">
        <v>225</v>
      </c>
      <c r="E3" s="20" t="s">
        <v>222</v>
      </c>
    </row>
    <row r="4" spans="1:5" ht="129" thickBot="1">
      <c r="A4" s="19" t="s">
        <v>226</v>
      </c>
      <c r="B4" s="20" t="s">
        <v>227</v>
      </c>
      <c r="C4" s="21" t="s">
        <v>228</v>
      </c>
      <c r="D4" s="21" t="s">
        <v>229</v>
      </c>
      <c r="E4" s="20" t="s">
        <v>230</v>
      </c>
    </row>
    <row r="5" spans="1:5" ht="162" thickBot="1">
      <c r="A5" s="19" t="s">
        <v>231</v>
      </c>
      <c r="B5" s="20" t="s">
        <v>232</v>
      </c>
      <c r="C5" s="21" t="s">
        <v>233</v>
      </c>
      <c r="D5" s="21" t="s">
        <v>234</v>
      </c>
      <c r="E5" s="20" t="s">
        <v>230</v>
      </c>
    </row>
    <row r="6" spans="1:5" ht="113" thickBot="1">
      <c r="A6" s="19" t="s">
        <v>235</v>
      </c>
      <c r="B6" s="20" t="s">
        <v>236</v>
      </c>
      <c r="C6" s="21" t="s">
        <v>237</v>
      </c>
      <c r="D6" s="21" t="s">
        <v>238</v>
      </c>
      <c r="E6" s="20" t="s">
        <v>230</v>
      </c>
    </row>
    <row r="7" spans="1:5" ht="129" thickBot="1">
      <c r="A7" s="19" t="s">
        <v>239</v>
      </c>
      <c r="B7" s="20" t="s">
        <v>240</v>
      </c>
      <c r="C7" s="21" t="s">
        <v>241</v>
      </c>
      <c r="D7" s="21" t="s">
        <v>242</v>
      </c>
      <c r="E7" s="20" t="s">
        <v>222</v>
      </c>
    </row>
    <row r="8" spans="1:5" ht="113" thickBot="1">
      <c r="A8" s="19" t="s">
        <v>243</v>
      </c>
      <c r="B8" s="20" t="s">
        <v>244</v>
      </c>
      <c r="C8" s="21" t="s">
        <v>245</v>
      </c>
      <c r="D8" s="21" t="s">
        <v>246</v>
      </c>
      <c r="E8" s="20" t="s">
        <v>222</v>
      </c>
    </row>
    <row r="9" spans="1:5" ht="145" thickBot="1">
      <c r="A9" s="19" t="s">
        <v>247</v>
      </c>
      <c r="B9" s="20" t="s">
        <v>248</v>
      </c>
      <c r="C9" s="21" t="s">
        <v>249</v>
      </c>
      <c r="D9" s="21" t="s">
        <v>250</v>
      </c>
      <c r="E9" s="20" t="s">
        <v>222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C9E9-8A7B-4BBD-ACA1-F7B068451E5D}">
  <dimension ref="A1:E2"/>
  <sheetViews>
    <sheetView workbookViewId="0">
      <selection activeCell="B2" sqref="B2"/>
    </sheetView>
  </sheetViews>
  <sheetFormatPr baseColWidth="10" defaultRowHeight="14"/>
  <sheetData>
    <row r="1" spans="1:5">
      <c r="A1" t="s">
        <v>0</v>
      </c>
      <c r="B1" t="s">
        <v>215</v>
      </c>
      <c r="C1" t="s">
        <v>2</v>
      </c>
      <c r="D1" t="s">
        <v>216</v>
      </c>
      <c r="E1" t="s">
        <v>251</v>
      </c>
    </row>
    <row r="2" spans="1:5">
      <c r="E2">
        <v>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51C58A0447794B9E0607E30835C453" ma:contentTypeVersion="16" ma:contentTypeDescription="Create a new document." ma:contentTypeScope="" ma:versionID="12a8ae1fe6847e7688fecbc833036ad1">
  <xsd:schema xmlns:xsd="http://www.w3.org/2001/XMLSchema" xmlns:xs="http://www.w3.org/2001/XMLSchema" xmlns:p="http://schemas.microsoft.com/office/2006/metadata/properties" xmlns:ns2="248d1be3-9005-4a53-9e23-930b11b42652" xmlns:ns3="97bfa93b-b8db-4eca-8ab5-9a111bcfc4d2" targetNamespace="http://schemas.microsoft.com/office/2006/metadata/properties" ma:root="true" ma:fieldsID="177c7bbfb54b7de753f7072aad8f816f" ns2:_="" ns3:_="">
    <xsd:import namespace="248d1be3-9005-4a53-9e23-930b11b42652"/>
    <xsd:import namespace="97bfa93b-b8db-4eca-8ab5-9a111bcfc4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d1be3-9005-4a53-9e23-930b11b426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34121d7-6c8c-4e40-b95b-7fdab49e94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fa93b-b8db-4eca-8ab5-9a111bcfc4d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51dac43-b782-49ff-88fa-7ec2849a9262}" ma:internalName="TaxCatchAll" ma:showField="CatchAllData" ma:web="97bfa93b-b8db-4eca-8ab5-9a111bcfc4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4375A0-2FDD-4BE9-A380-8C10CD74B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8d1be3-9005-4a53-9e23-930b11b42652"/>
    <ds:schemaRef ds:uri="97bfa93b-b8db-4eca-8ab5-9a111bcfc4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EBE1EE-078C-4682-9064-E5AFC566AB0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efa4170-0d19-0005-0004-bc88714345d2}" enabled="1" method="Standard" siteId="{d8d26fa7-47f4-4dd4-b833-962641d44b6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Grobanforderungen</vt:lpstr>
      <vt:lpstr>Basisentscheidungen</vt:lpstr>
      <vt:lpstr>B3 V1 Hardware</vt:lpstr>
      <vt:lpstr>B1 V1</vt:lpstr>
      <vt:lpstr>B1 V2</vt:lpstr>
      <vt:lpstr>Anforderungen</vt:lpstr>
      <vt:lpstr>Abnahme</vt:lpstr>
      <vt:lpstr>Ziele</vt:lpstr>
      <vt:lpstr>Projektziele</vt:lpstr>
    </vt:vector>
  </TitlesOfParts>
  <Company>Band Genossenschaft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Tabinas</dc:creator>
  <cp:lastModifiedBy>Kenan Tabinas</cp:lastModifiedBy>
  <dcterms:created xsi:type="dcterms:W3CDTF">2023-02-22T14:45:59Z</dcterms:created>
  <dcterms:modified xsi:type="dcterms:W3CDTF">2025-06-03T12:14:28Z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2023-02-22T14:47:11Z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d8d26fa7-47f4-4dd4-b833-962641d44b63</vt:lpwstr>
  </property>
  <property fmtid="{D5CDD505-2E9C-101B-9397-08002B2CF9AE}" pid="7" name="MSIP_Label_defa4170-0d19-0005-0004-bc88714345d2_ActionId">
    <vt:lpwstr>d67d7746-294a-4413-8e9a-51d5cd2549aa</vt:lpwstr>
  </property>
  <property fmtid="{D5CDD505-2E9C-101B-9397-08002B2CF9AE}" pid="8" name="MSIP_Label_defa4170-0d19-0005-0004-bc88714345d2_ContentBits">
    <vt:lpwstr>0</vt:lpwstr>
  </property>
</Properties>
</file>