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210" windowWidth="17400" windowHeight="12720" activeTab="3"/>
  </bookViews>
  <sheets>
    <sheet name="Hoja1" sheetId="1" r:id="rId1"/>
    <sheet name="Hoja2" sheetId="2" r:id="rId2"/>
    <sheet name="2013-2014" sheetId="3" r:id="rId3"/>
    <sheet name="Hoja3" sheetId="4" r:id="rId4"/>
  </sheets>
  <calcPr calcId="124519"/>
</workbook>
</file>

<file path=xl/calcChain.xml><?xml version="1.0" encoding="utf-8"?>
<calcChain xmlns="http://schemas.openxmlformats.org/spreadsheetml/2006/main">
  <c r="B11" i="4"/>
  <c r="M24" i="3" l="1"/>
  <c r="L24"/>
  <c r="K24"/>
  <c r="N24" s="1"/>
  <c r="J24"/>
  <c r="C24"/>
  <c r="M23"/>
  <c r="L23"/>
  <c r="K23"/>
  <c r="J23"/>
  <c r="C23"/>
  <c r="M22"/>
  <c r="L22"/>
  <c r="K22"/>
  <c r="J22"/>
  <c r="C22"/>
  <c r="M21"/>
  <c r="L21"/>
  <c r="K21"/>
  <c r="N21" s="1"/>
  <c r="J21"/>
  <c r="C21"/>
  <c r="M20"/>
  <c r="L20"/>
  <c r="K20"/>
  <c r="J20"/>
  <c r="C20"/>
  <c r="M19"/>
  <c r="L19"/>
  <c r="K19"/>
  <c r="N19" s="1"/>
  <c r="J19"/>
  <c r="C19"/>
  <c r="M18"/>
  <c r="L18"/>
  <c r="K18"/>
  <c r="J18"/>
  <c r="C18"/>
  <c r="M17"/>
  <c r="L17"/>
  <c r="K17"/>
  <c r="N17" s="1"/>
  <c r="J17"/>
  <c r="C17"/>
  <c r="M16"/>
  <c r="L16"/>
  <c r="K16"/>
  <c r="J16"/>
  <c r="C16"/>
  <c r="M15"/>
  <c r="L15"/>
  <c r="K15"/>
  <c r="Q15" s="1"/>
  <c r="J15"/>
  <c r="C15"/>
  <c r="M14"/>
  <c r="L14"/>
  <c r="K14"/>
  <c r="J14"/>
  <c r="C14"/>
  <c r="M13"/>
  <c r="L13"/>
  <c r="K13"/>
  <c r="N13" s="1"/>
  <c r="J13"/>
  <c r="C13"/>
  <c r="J8"/>
  <c r="M12"/>
  <c r="L12"/>
  <c r="K12"/>
  <c r="N12" s="1"/>
  <c r="P12" s="1"/>
  <c r="J12"/>
  <c r="C12"/>
  <c r="M11"/>
  <c r="L11"/>
  <c r="K11"/>
  <c r="N11"/>
  <c r="J11"/>
  <c r="C11"/>
  <c r="M10"/>
  <c r="L10"/>
  <c r="Q10" s="1"/>
  <c r="K10"/>
  <c r="N10" s="1"/>
  <c r="J10"/>
  <c r="C10"/>
  <c r="M9"/>
  <c r="L9"/>
  <c r="K9"/>
  <c r="Q9" s="1"/>
  <c r="J9"/>
  <c r="C9"/>
  <c r="M8"/>
  <c r="L8"/>
  <c r="Q8" s="1"/>
  <c r="K8"/>
  <c r="N8"/>
  <c r="P8" s="1"/>
  <c r="C8"/>
  <c r="M7"/>
  <c r="L7"/>
  <c r="K7"/>
  <c r="N7" s="1"/>
  <c r="P7" s="1"/>
  <c r="C7"/>
  <c r="M6"/>
  <c r="L6"/>
  <c r="K6"/>
  <c r="N6" s="1"/>
  <c r="J6"/>
  <c r="C6"/>
  <c r="M5"/>
  <c r="L5"/>
  <c r="K5"/>
  <c r="J5"/>
  <c r="C5"/>
  <c r="M4"/>
  <c r="L4"/>
  <c r="K4"/>
  <c r="N4" s="1"/>
  <c r="J4"/>
  <c r="C4"/>
  <c r="M3"/>
  <c r="L3"/>
  <c r="K3"/>
  <c r="N3" s="1"/>
  <c r="J3"/>
  <c r="C3"/>
  <c r="M2"/>
  <c r="L2"/>
  <c r="K2"/>
  <c r="J2"/>
  <c r="C2"/>
  <c r="L13" i="2"/>
  <c r="M13"/>
  <c r="K13"/>
  <c r="N13" s="1"/>
  <c r="C2" i="1"/>
  <c r="I2"/>
  <c r="J2"/>
  <c r="M2" s="1"/>
  <c r="K2"/>
  <c r="L2"/>
  <c r="C3"/>
  <c r="I3"/>
  <c r="J3"/>
  <c r="K3"/>
  <c r="L3"/>
  <c r="O3" s="1"/>
  <c r="C4"/>
  <c r="I4"/>
  <c r="J4"/>
  <c r="K4"/>
  <c r="O4" s="1"/>
  <c r="L4"/>
  <c r="C5"/>
  <c r="I5"/>
  <c r="J5"/>
  <c r="K5"/>
  <c r="O5" s="1"/>
  <c r="L5"/>
  <c r="C6"/>
  <c r="I6"/>
  <c r="J6"/>
  <c r="M6"/>
  <c r="K6"/>
  <c r="L6"/>
  <c r="N6" s="1"/>
  <c r="P6" s="1"/>
  <c r="C7"/>
  <c r="I7"/>
  <c r="J7"/>
  <c r="M7"/>
  <c r="K7"/>
  <c r="O7"/>
  <c r="L7"/>
  <c r="N7" s="1"/>
  <c r="P7" s="1"/>
  <c r="C8"/>
  <c r="I8"/>
  <c r="J8"/>
  <c r="O8" s="1"/>
  <c r="P8" s="1"/>
  <c r="K8"/>
  <c r="L8"/>
  <c r="C9"/>
  <c r="I9"/>
  <c r="J9"/>
  <c r="K9"/>
  <c r="L9"/>
  <c r="N9" s="1"/>
  <c r="C10"/>
  <c r="I10"/>
  <c r="J10"/>
  <c r="M10" s="1"/>
  <c r="N10" s="1"/>
  <c r="K10"/>
  <c r="L10"/>
  <c r="C11"/>
  <c r="I11"/>
  <c r="J11"/>
  <c r="K11"/>
  <c r="L11"/>
  <c r="O11" s="1"/>
  <c r="C12"/>
  <c r="I12"/>
  <c r="J12"/>
  <c r="K12"/>
  <c r="L12"/>
  <c r="C13"/>
  <c r="I13"/>
  <c r="J13"/>
  <c r="K13"/>
  <c r="O13" s="1"/>
  <c r="P13" s="1"/>
  <c r="L13"/>
  <c r="C14"/>
  <c r="I14"/>
  <c r="J14"/>
  <c r="M14"/>
  <c r="K14"/>
  <c r="L14"/>
  <c r="C15"/>
  <c r="I15"/>
  <c r="J15"/>
  <c r="K15"/>
  <c r="L15"/>
  <c r="C16"/>
  <c r="I16"/>
  <c r="J16"/>
  <c r="M16" s="1"/>
  <c r="N16" s="1"/>
  <c r="K16"/>
  <c r="L16"/>
  <c r="C17"/>
  <c r="I17"/>
  <c r="J17"/>
  <c r="K17"/>
  <c r="L17"/>
  <c r="O17"/>
  <c r="P17" s="1"/>
  <c r="C18"/>
  <c r="I18"/>
  <c r="J18"/>
  <c r="M18" s="1"/>
  <c r="K18"/>
  <c r="L18"/>
  <c r="O18"/>
  <c r="C19"/>
  <c r="I19"/>
  <c r="J19"/>
  <c r="K19"/>
  <c r="L19"/>
  <c r="C20"/>
  <c r="I20"/>
  <c r="J20"/>
  <c r="K20"/>
  <c r="L20"/>
  <c r="C21"/>
  <c r="I21"/>
  <c r="J21"/>
  <c r="K21"/>
  <c r="L21"/>
  <c r="O21"/>
  <c r="C22"/>
  <c r="I22"/>
  <c r="J22"/>
  <c r="M22"/>
  <c r="K22"/>
  <c r="L22"/>
  <c r="N22" s="1"/>
  <c r="P22" s="1"/>
  <c r="C23"/>
  <c r="I23"/>
  <c r="J23"/>
  <c r="O23" s="1"/>
  <c r="P23" s="1"/>
  <c r="K23"/>
  <c r="L23"/>
  <c r="C24"/>
  <c r="I24"/>
  <c r="J24"/>
  <c r="K24"/>
  <c r="L24"/>
  <c r="C25"/>
  <c r="I25"/>
  <c r="J25"/>
  <c r="M25"/>
  <c r="K25"/>
  <c r="L25"/>
  <c r="N25" s="1"/>
  <c r="P25" s="1"/>
  <c r="O25"/>
  <c r="C26"/>
  <c r="I26"/>
  <c r="J26"/>
  <c r="M26"/>
  <c r="K26"/>
  <c r="L26"/>
  <c r="C27"/>
  <c r="I27"/>
  <c r="J27"/>
  <c r="K27"/>
  <c r="O27" s="1"/>
  <c r="P27" s="1"/>
  <c r="L27"/>
  <c r="C28"/>
  <c r="I28"/>
  <c r="J28"/>
  <c r="K28"/>
  <c r="L28"/>
  <c r="O28" s="1"/>
  <c r="P28" s="1"/>
  <c r="C29"/>
  <c r="I29"/>
  <c r="J29"/>
  <c r="K29"/>
  <c r="O29" s="1"/>
  <c r="L29"/>
  <c r="C30"/>
  <c r="I30"/>
  <c r="J30"/>
  <c r="K30"/>
  <c r="L30"/>
  <c r="C31"/>
  <c r="I31"/>
  <c r="J31"/>
  <c r="M31"/>
  <c r="K31"/>
  <c r="L31"/>
  <c r="C32"/>
  <c r="I32"/>
  <c r="J32"/>
  <c r="K32"/>
  <c r="L32"/>
  <c r="C33"/>
  <c r="I33"/>
  <c r="J33"/>
  <c r="K33"/>
  <c r="L33"/>
  <c r="C34"/>
  <c r="I34"/>
  <c r="J34"/>
  <c r="K34"/>
  <c r="L34"/>
  <c r="C35"/>
  <c r="I35"/>
  <c r="J35"/>
  <c r="K35"/>
  <c r="O35"/>
  <c r="L35"/>
  <c r="C36"/>
  <c r="I36"/>
  <c r="J36"/>
  <c r="K36"/>
  <c r="L36"/>
  <c r="C37"/>
  <c r="I37"/>
  <c r="J37"/>
  <c r="K37"/>
  <c r="L37"/>
  <c r="C38"/>
  <c r="I38"/>
  <c r="J38"/>
  <c r="M38" s="1"/>
  <c r="K38"/>
  <c r="L38"/>
  <c r="C39"/>
  <c r="I39"/>
  <c r="J39"/>
  <c r="K39"/>
  <c r="L39"/>
  <c r="C40"/>
  <c r="J40"/>
  <c r="K40"/>
  <c r="L40"/>
  <c r="C41"/>
  <c r="J41"/>
  <c r="M41" s="1"/>
  <c r="K41"/>
  <c r="L41"/>
  <c r="C42"/>
  <c r="J42"/>
  <c r="K42"/>
  <c r="L42"/>
  <c r="C43"/>
  <c r="I43"/>
  <c r="J43"/>
  <c r="M43"/>
  <c r="K43"/>
  <c r="L43"/>
  <c r="N43" s="1"/>
  <c r="C44"/>
  <c r="J44"/>
  <c r="M44"/>
  <c r="K44"/>
  <c r="L44"/>
  <c r="C45"/>
  <c r="J45"/>
  <c r="M45" s="1"/>
  <c r="N45" s="1"/>
  <c r="K45"/>
  <c r="L45"/>
  <c r="C46"/>
  <c r="F46"/>
  <c r="I46"/>
  <c r="J46"/>
  <c r="M46" s="1"/>
  <c r="N46" s="1"/>
  <c r="P46" s="1"/>
  <c r="K46"/>
  <c r="L46"/>
  <c r="C47"/>
  <c r="I47"/>
  <c r="J47"/>
  <c r="O47" s="1"/>
  <c r="P47" s="1"/>
  <c r="K47"/>
  <c r="L47"/>
  <c r="C48"/>
  <c r="I48"/>
  <c r="J48"/>
  <c r="M48"/>
  <c r="K48"/>
  <c r="L48"/>
  <c r="N48" s="1"/>
  <c r="C49"/>
  <c r="I49"/>
  <c r="J49"/>
  <c r="K49"/>
  <c r="L49"/>
  <c r="C50"/>
  <c r="I50"/>
  <c r="J50"/>
  <c r="K50"/>
  <c r="L50"/>
  <c r="C51"/>
  <c r="I51"/>
  <c r="J51"/>
  <c r="K51"/>
  <c r="O51" s="1"/>
  <c r="P51" s="1"/>
  <c r="L51"/>
  <c r="C52"/>
  <c r="I52"/>
  <c r="J52"/>
  <c r="K52"/>
  <c r="L52"/>
  <c r="C53"/>
  <c r="I53"/>
  <c r="J53"/>
  <c r="K53"/>
  <c r="L53"/>
  <c r="O53" s="1"/>
  <c r="P53" s="1"/>
  <c r="C54"/>
  <c r="I54"/>
  <c r="J54"/>
  <c r="M54"/>
  <c r="K54"/>
  <c r="L54"/>
  <c r="C55"/>
  <c r="I55"/>
  <c r="J55"/>
  <c r="K55"/>
  <c r="L55"/>
  <c r="Q57"/>
  <c r="S57"/>
  <c r="V57"/>
  <c r="C2" i="2"/>
  <c r="J2"/>
  <c r="K2"/>
  <c r="N2"/>
  <c r="L2"/>
  <c r="M2"/>
  <c r="C3"/>
  <c r="J3"/>
  <c r="K3"/>
  <c r="N3"/>
  <c r="L3"/>
  <c r="M3"/>
  <c r="P3" s="1"/>
  <c r="C4"/>
  <c r="J4"/>
  <c r="K4"/>
  <c r="L4"/>
  <c r="Q4"/>
  <c r="M4"/>
  <c r="C5"/>
  <c r="J5"/>
  <c r="K5"/>
  <c r="L5"/>
  <c r="M5"/>
  <c r="C6"/>
  <c r="J6"/>
  <c r="K6"/>
  <c r="N6" s="1"/>
  <c r="L6"/>
  <c r="M6"/>
  <c r="P6" s="1"/>
  <c r="R6" s="1"/>
  <c r="C7"/>
  <c r="J7"/>
  <c r="K7"/>
  <c r="N7" s="1"/>
  <c r="L7"/>
  <c r="M7"/>
  <c r="C8"/>
  <c r="J8"/>
  <c r="K8"/>
  <c r="L8"/>
  <c r="M8"/>
  <c r="C9"/>
  <c r="J9"/>
  <c r="K9"/>
  <c r="N9"/>
  <c r="L9"/>
  <c r="M9"/>
  <c r="P9" s="1"/>
  <c r="R9" s="1"/>
  <c r="C10"/>
  <c r="J10"/>
  <c r="K10"/>
  <c r="N10" s="1"/>
  <c r="P10" s="1"/>
  <c r="L10"/>
  <c r="M10"/>
  <c r="C11"/>
  <c r="J11"/>
  <c r="K11"/>
  <c r="C12"/>
  <c r="J12"/>
  <c r="K12"/>
  <c r="N12" s="1"/>
  <c r="L12"/>
  <c r="M12"/>
  <c r="P12" s="1"/>
  <c r="C13"/>
  <c r="J13"/>
  <c r="N4"/>
  <c r="P4"/>
  <c r="M53" i="1"/>
  <c r="N53"/>
  <c r="M51"/>
  <c r="N51"/>
  <c r="M47"/>
  <c r="N47"/>
  <c r="M40"/>
  <c r="M35"/>
  <c r="M27"/>
  <c r="N27"/>
  <c r="M23"/>
  <c r="M21"/>
  <c r="N21" s="1"/>
  <c r="P21" s="1"/>
  <c r="M19"/>
  <c r="M17"/>
  <c r="M15"/>
  <c r="M13"/>
  <c r="M11"/>
  <c r="M9"/>
  <c r="M5"/>
  <c r="N5" s="1"/>
  <c r="M3"/>
  <c r="Q7" i="2"/>
  <c r="M32" i="1"/>
  <c r="N32"/>
  <c r="M28"/>
  <c r="M20"/>
  <c r="N20" s="1"/>
  <c r="M12"/>
  <c r="N12"/>
  <c r="O6"/>
  <c r="M4"/>
  <c r="N4" s="1"/>
  <c r="O2"/>
  <c r="Q3" i="3"/>
  <c r="Q6"/>
  <c r="Q6" i="2"/>
  <c r="R4"/>
  <c r="Q13"/>
  <c r="Q4" i="3"/>
  <c r="N11" i="2"/>
  <c r="P11" s="1"/>
  <c r="Q11"/>
  <c r="M29" i="1"/>
  <c r="N29" s="1"/>
  <c r="N23"/>
  <c r="N15"/>
  <c r="M34"/>
  <c r="O34"/>
  <c r="O22"/>
  <c r="N28"/>
  <c r="M50"/>
  <c r="N50" s="1"/>
  <c r="O48"/>
  <c r="P48" s="1"/>
  <c r="N34"/>
  <c r="N17"/>
  <c r="O15"/>
  <c r="P15" s="1"/>
  <c r="N54"/>
  <c r="O26"/>
  <c r="O10"/>
  <c r="P10" s="1"/>
  <c r="N49"/>
  <c r="O49"/>
  <c r="P49"/>
  <c r="M49"/>
  <c r="N40"/>
  <c r="M36"/>
  <c r="N36" s="1"/>
  <c r="O36"/>
  <c r="N19"/>
  <c r="Q9" i="2"/>
  <c r="O31" i="1"/>
  <c r="Q10" i="2"/>
  <c r="R10" s="1"/>
  <c r="N8"/>
  <c r="P8" s="1"/>
  <c r="Q8"/>
  <c r="N5"/>
  <c r="P5"/>
  <c r="Q5"/>
  <c r="O43" i="1"/>
  <c r="P43" s="1"/>
  <c r="M42"/>
  <c r="N42" s="1"/>
  <c r="O42"/>
  <c r="P42" s="1"/>
  <c r="O40"/>
  <c r="P40" s="1"/>
  <c r="O33"/>
  <c r="P33" s="1"/>
  <c r="M33"/>
  <c r="N33" s="1"/>
  <c r="O20"/>
  <c r="P20" s="1"/>
  <c r="O14"/>
  <c r="N14"/>
  <c r="P26"/>
  <c r="O46"/>
  <c r="P34"/>
  <c r="Q12" i="2"/>
  <c r="R12"/>
  <c r="N35" i="1"/>
  <c r="P35" s="1"/>
  <c r="P7" i="2"/>
  <c r="R7" s="1"/>
  <c r="Q2"/>
  <c r="R2" s="1"/>
  <c r="P2"/>
  <c r="M55" i="1"/>
  <c r="N55"/>
  <c r="O55"/>
  <c r="O54"/>
  <c r="P54" s="1"/>
  <c r="O50"/>
  <c r="P50" s="1"/>
  <c r="N44"/>
  <c r="N31"/>
  <c r="M30"/>
  <c r="N30"/>
  <c r="O30"/>
  <c r="P30"/>
  <c r="N26"/>
  <c r="O19"/>
  <c r="P19" s="1"/>
  <c r="N11"/>
  <c r="N3"/>
  <c r="Q3" i="2"/>
  <c r="R3"/>
  <c r="M8" i="1"/>
  <c r="M52"/>
  <c r="N52" s="1"/>
  <c r="O52"/>
  <c r="P52" s="1"/>
  <c r="O45"/>
  <c r="P45" s="1"/>
  <c r="O44"/>
  <c r="P44" s="1"/>
  <c r="N41"/>
  <c r="M39"/>
  <c r="N39"/>
  <c r="P39" s="1"/>
  <c r="O39"/>
  <c r="O38"/>
  <c r="P38" s="1"/>
  <c r="N38"/>
  <c r="M37"/>
  <c r="N37"/>
  <c r="O37"/>
  <c r="O32"/>
  <c r="P32" s="1"/>
  <c r="O24"/>
  <c r="M24"/>
  <c r="N24"/>
  <c r="N13"/>
  <c r="O12"/>
  <c r="P12" s="1"/>
  <c r="O9"/>
  <c r="P9" s="1"/>
  <c r="P13" i="2"/>
  <c r="R13" s="1"/>
  <c r="N18" i="1"/>
  <c r="P18" s="1"/>
  <c r="N5" i="3"/>
  <c r="P5" s="1"/>
  <c r="Q11"/>
  <c r="N8" i="1"/>
  <c r="P37"/>
  <c r="R5" i="2"/>
  <c r="P36" i="1"/>
  <c r="P3"/>
  <c r="P24"/>
  <c r="P55"/>
  <c r="P14"/>
  <c r="R8" i="2"/>
  <c r="P31" i="1"/>
  <c r="Q13" i="3" l="1"/>
  <c r="Q7"/>
  <c r="N9"/>
  <c r="P9" s="1"/>
  <c r="Q12"/>
  <c r="Q14"/>
  <c r="P3"/>
  <c r="R3" s="1"/>
  <c r="P4"/>
  <c r="R4" s="1"/>
  <c r="P6"/>
  <c r="R6" s="1"/>
  <c r="R9"/>
  <c r="P11"/>
  <c r="R11" s="1"/>
  <c r="P13"/>
  <c r="R13" s="1"/>
  <c r="Q23"/>
  <c r="R7"/>
  <c r="Q2"/>
  <c r="Q5"/>
  <c r="P10"/>
  <c r="R10" s="1"/>
  <c r="Q16"/>
  <c r="Q18"/>
  <c r="Q20"/>
  <c r="Q22"/>
  <c r="P24"/>
  <c r="Q24"/>
  <c r="P21"/>
  <c r="Q21"/>
  <c r="Q19"/>
  <c r="P19"/>
  <c r="P17"/>
  <c r="Q17"/>
  <c r="N23"/>
  <c r="P23" s="1"/>
  <c r="R23" s="1"/>
  <c r="R21"/>
  <c r="N18"/>
  <c r="P18" s="1"/>
  <c r="N20"/>
  <c r="P20" s="1"/>
  <c r="R20" s="1"/>
  <c r="N22"/>
  <c r="P22" s="1"/>
  <c r="N16"/>
  <c r="P16" s="1"/>
  <c r="R16" s="1"/>
  <c r="N15"/>
  <c r="P15" s="1"/>
  <c r="R15" s="1"/>
  <c r="N14"/>
  <c r="P14" s="1"/>
  <c r="R14" s="1"/>
  <c r="R11" i="2"/>
  <c r="R8" i="3"/>
  <c r="P11" i="1"/>
  <c r="P5"/>
  <c r="N2"/>
  <c r="M57"/>
  <c r="R5" i="3"/>
  <c r="P29" i="1"/>
  <c r="P4"/>
  <c r="R12" i="3"/>
  <c r="O41" i="1"/>
  <c r="P41" s="1"/>
  <c r="O16"/>
  <c r="P16" s="1"/>
  <c r="N2" i="3"/>
  <c r="P2" s="1"/>
  <c r="R2" l="1"/>
  <c r="R22"/>
  <c r="R18"/>
  <c r="R17"/>
  <c r="R24"/>
  <c r="R19"/>
  <c r="O57" i="1"/>
  <c r="P2"/>
  <c r="P57" s="1"/>
  <c r="N57"/>
  <c r="Q59" s="1"/>
  <c r="R57" l="1"/>
  <c r="U57" s="1"/>
  <c r="W57"/>
  <c r="B25" i="4"/>
</calcChain>
</file>

<file path=xl/sharedStrings.xml><?xml version="1.0" encoding="utf-8"?>
<sst xmlns="http://schemas.openxmlformats.org/spreadsheetml/2006/main" count="128" uniqueCount="51">
  <si>
    <t>Abono</t>
  </si>
  <si>
    <t>Abono Neto</t>
  </si>
  <si>
    <t>Total Mes</t>
  </si>
  <si>
    <t>Mes</t>
  </si>
  <si>
    <t>Valor Hora</t>
  </si>
  <si>
    <t>C.Horas</t>
  </si>
  <si>
    <t>C. Horas Adic</t>
  </si>
  <si>
    <t>Importe Hs.</t>
  </si>
  <si>
    <t>Importe 1</t>
  </si>
  <si>
    <t>Neto</t>
  </si>
  <si>
    <t>A Liquidar</t>
  </si>
  <si>
    <t>Total</t>
  </si>
  <si>
    <t xml:space="preserve">Liq 1 </t>
  </si>
  <si>
    <t>Fecha 1</t>
  </si>
  <si>
    <t>Liq 2</t>
  </si>
  <si>
    <t>Fecha 2</t>
  </si>
  <si>
    <t>Solo 50% Hs.</t>
  </si>
  <si>
    <t>Observaciones</t>
  </si>
  <si>
    <t>H. Reales</t>
  </si>
  <si>
    <t>Hs.Adic J</t>
  </si>
  <si>
    <t>Hs.Adic R</t>
  </si>
  <si>
    <t>Javier</t>
  </si>
  <si>
    <t>Difer</t>
  </si>
  <si>
    <t>Vacaciones</t>
  </si>
  <si>
    <t>(//)</t>
  </si>
  <si>
    <t>10 Finde</t>
  </si>
  <si>
    <t>0710/2009</t>
  </si>
  <si>
    <t xml:space="preserve"> </t>
  </si>
  <si>
    <t>6 ADICIONALES</t>
  </si>
  <si>
    <t>Valor Hora Abono</t>
  </si>
  <si>
    <t>Impuestos</t>
  </si>
  <si>
    <t>5 ADIC A Liq 1/2</t>
  </si>
  <si>
    <t>acara</t>
  </si>
  <si>
    <t>palermo</t>
  </si>
  <si>
    <t>desimex</t>
  </si>
  <si>
    <t>bv</t>
  </si>
  <si>
    <t>palermoweb</t>
  </si>
  <si>
    <t>desimexweb</t>
  </si>
  <si>
    <t>RF</t>
  </si>
  <si>
    <t>Aejandra</t>
  </si>
  <si>
    <t>CATA</t>
  </si>
  <si>
    <t>COLEGIO</t>
  </si>
  <si>
    <t>PATRICIA</t>
  </si>
  <si>
    <t>PSICO</t>
  </si>
  <si>
    <t>VISA P</t>
  </si>
  <si>
    <t>VISA G</t>
  </si>
  <si>
    <t>AMEX</t>
  </si>
  <si>
    <t>M Libre</t>
  </si>
  <si>
    <t>marvin</t>
  </si>
  <si>
    <t>I Bruros</t>
  </si>
  <si>
    <t>Us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</si>
</sst>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7" fontId="0" fillId="0" borderId="1" xfId="0" applyNumberFormat="1" applyFill="1" applyBorder="1"/>
    <xf numFmtId="0" fontId="0" fillId="0" borderId="1" xfId="0" applyFill="1" applyBorder="1"/>
    <xf numFmtId="0" fontId="3" fillId="0" borderId="1" xfId="0" applyFont="1" applyFill="1" applyBorder="1"/>
    <xf numFmtId="14" fontId="0" fillId="0" borderId="1" xfId="0" applyNumberFormat="1" applyFill="1" applyBorder="1"/>
    <xf numFmtId="10" fontId="0" fillId="0" borderId="0" xfId="0" applyNumberFormat="1"/>
    <xf numFmtId="17" fontId="0" fillId="0" borderId="0" xfId="0" applyNumberFormat="1" applyFill="1" applyBorder="1"/>
    <xf numFmtId="0" fontId="0" fillId="0" borderId="0" xfId="0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/>
    <xf numFmtId="17" fontId="0" fillId="2" borderId="1" xfId="0" applyNumberFormat="1" applyFill="1" applyBorder="1"/>
    <xf numFmtId="0" fontId="0" fillId="2" borderId="1" xfId="0" applyFill="1" applyBorder="1"/>
    <xf numFmtId="0" fontId="3" fillId="2" borderId="1" xfId="0" applyFont="1" applyFill="1" applyBorder="1"/>
    <xf numFmtId="14" fontId="0" fillId="2" borderId="1" xfId="0" applyNumberFormat="1" applyFill="1" applyBorder="1"/>
    <xf numFmtId="0" fontId="0" fillId="2" borderId="3" xfId="0" applyFill="1" applyBorder="1"/>
    <xf numFmtId="17" fontId="0" fillId="2" borderId="3" xfId="0" applyNumberFormat="1" applyFill="1" applyBorder="1"/>
    <xf numFmtId="0" fontId="3" fillId="2" borderId="3" xfId="0" applyFont="1" applyFill="1" applyBorder="1"/>
    <xf numFmtId="14" fontId="0" fillId="2" borderId="3" xfId="0" applyNumberFormat="1" applyFill="1" applyBorder="1"/>
    <xf numFmtId="0" fontId="0" fillId="2" borderId="0" xfId="0" applyFill="1" applyBorder="1"/>
    <xf numFmtId="17" fontId="0" fillId="2" borderId="0" xfId="0" applyNumberFormat="1" applyFill="1" applyBorder="1"/>
    <xf numFmtId="17" fontId="0" fillId="3" borderId="1" xfId="0" applyNumberFormat="1" applyFill="1" applyBorder="1"/>
    <xf numFmtId="0" fontId="0" fillId="3" borderId="1" xfId="0" applyFill="1" applyBorder="1"/>
    <xf numFmtId="0" fontId="3" fillId="3" borderId="1" xfId="0" applyFont="1" applyFill="1" applyBorder="1"/>
    <xf numFmtId="14" fontId="0" fillId="3" borderId="1" xfId="0" applyNumberFormat="1" applyFill="1" applyBorder="1"/>
    <xf numFmtId="0" fontId="0" fillId="3" borderId="0" xfId="0" applyFill="1" applyBorder="1"/>
    <xf numFmtId="17" fontId="0" fillId="3" borderId="0" xfId="0" applyNumberFormat="1" applyFill="1" applyBorder="1"/>
    <xf numFmtId="0" fontId="0" fillId="3" borderId="0" xfId="0" applyFill="1"/>
    <xf numFmtId="0" fontId="0" fillId="4" borderId="0" xfId="0" applyFill="1"/>
    <xf numFmtId="17" fontId="0" fillId="5" borderId="1" xfId="0" applyNumberFormat="1" applyFill="1" applyBorder="1"/>
    <xf numFmtId="0" fontId="0" fillId="5" borderId="1" xfId="0" applyFill="1" applyBorder="1"/>
    <xf numFmtId="0" fontId="3" fillId="5" borderId="1" xfId="0" applyFont="1" applyFill="1" applyBorder="1"/>
    <xf numFmtId="14" fontId="0" fillId="5" borderId="1" xfId="0" applyNumberFormat="1" applyFill="1" applyBorder="1"/>
    <xf numFmtId="0" fontId="0" fillId="5" borderId="0" xfId="0" applyFill="1"/>
    <xf numFmtId="17" fontId="0" fillId="6" borderId="1" xfId="0" applyNumberFormat="1" applyFill="1" applyBorder="1"/>
    <xf numFmtId="0" fontId="0" fillId="6" borderId="1" xfId="0" applyFill="1" applyBorder="1"/>
    <xf numFmtId="0" fontId="3" fillId="6" borderId="1" xfId="0" applyFont="1" applyFill="1" applyBorder="1"/>
    <xf numFmtId="14" fontId="0" fillId="6" borderId="1" xfId="0" applyNumberFormat="1" applyFill="1" applyBorder="1"/>
    <xf numFmtId="0" fontId="0" fillId="6" borderId="0" xfId="0" applyFill="1"/>
    <xf numFmtId="14" fontId="0" fillId="6" borderId="0" xfId="0" applyNumberFormat="1" applyFill="1"/>
    <xf numFmtId="17" fontId="0" fillId="7" borderId="1" xfId="0" applyNumberFormat="1" applyFill="1" applyBorder="1"/>
    <xf numFmtId="0" fontId="0" fillId="7" borderId="1" xfId="0" applyFill="1" applyBorder="1"/>
    <xf numFmtId="0" fontId="3" fillId="7" borderId="1" xfId="0" applyFont="1" applyFill="1" applyBorder="1"/>
    <xf numFmtId="14" fontId="0" fillId="7" borderId="1" xfId="0" applyNumberFormat="1" applyFill="1" applyBorder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9"/>
  <sheetViews>
    <sheetView topLeftCell="A28" workbookViewId="0">
      <selection activeCell="J52" sqref="J52"/>
    </sheetView>
  </sheetViews>
  <sheetFormatPr baseColWidth="10" defaultRowHeight="12.75"/>
  <cols>
    <col min="1" max="1" width="7.140625" bestFit="1" customWidth="1"/>
    <col min="2" max="2" width="6.28515625" bestFit="1" customWidth="1"/>
    <col min="3" max="3" width="10.7109375" bestFit="1" customWidth="1"/>
    <col min="4" max="4" width="10.7109375" customWidth="1"/>
    <col min="5" max="5" width="9.7109375" bestFit="1" customWidth="1"/>
    <col min="6" max="6" width="9.7109375" customWidth="1"/>
    <col min="7" max="7" width="7.7109375" bestFit="1" customWidth="1"/>
    <col min="8" max="8" width="12.5703125" bestFit="1" customWidth="1"/>
    <col min="9" max="9" width="9.140625" bestFit="1" customWidth="1"/>
    <col min="10" max="10" width="10.5703125" bestFit="1" customWidth="1"/>
    <col min="11" max="11" width="10.5703125" customWidth="1"/>
    <col min="12" max="12" width="11.7109375" bestFit="1" customWidth="1"/>
    <col min="13" max="13" width="8.7109375" bestFit="1" customWidth="1"/>
    <col min="14" max="14" width="9.28515625" bestFit="1" customWidth="1"/>
    <col min="15" max="16" width="7" bestFit="1" customWidth="1"/>
    <col min="17" max="17" width="9.28515625" bestFit="1" customWidth="1"/>
    <col min="18" max="18" width="10.140625" bestFit="1" customWidth="1"/>
    <col min="19" max="19" width="5" bestFit="1" customWidth="1"/>
    <col min="20" max="20" width="10.140625" bestFit="1" customWidth="1"/>
    <col min="21" max="22" width="13.140625" bestFit="1" customWidth="1"/>
    <col min="23" max="23" width="7.140625" bestFit="1" customWidth="1"/>
  </cols>
  <sheetData>
    <row r="1" spans="1:24" s="11" customFormat="1">
      <c r="A1" s="8" t="s">
        <v>3</v>
      </c>
      <c r="B1" s="8" t="s">
        <v>0</v>
      </c>
      <c r="C1" s="8" t="s">
        <v>1</v>
      </c>
      <c r="D1" s="8" t="s">
        <v>3</v>
      </c>
      <c r="E1" s="8" t="s">
        <v>4</v>
      </c>
      <c r="F1" s="8" t="s">
        <v>18</v>
      </c>
      <c r="G1" s="8" t="s">
        <v>5</v>
      </c>
      <c r="H1" s="8" t="s">
        <v>6</v>
      </c>
      <c r="I1" s="8" t="s">
        <v>2</v>
      </c>
      <c r="J1" s="8" t="s">
        <v>7</v>
      </c>
      <c r="K1" s="8" t="s">
        <v>19</v>
      </c>
      <c r="L1" s="8" t="s">
        <v>20</v>
      </c>
      <c r="M1" s="8" t="s">
        <v>8</v>
      </c>
      <c r="N1" s="8" t="s">
        <v>10</v>
      </c>
      <c r="O1" s="8" t="s">
        <v>11</v>
      </c>
      <c r="P1" s="9" t="s">
        <v>9</v>
      </c>
      <c r="Q1" s="8" t="s">
        <v>12</v>
      </c>
      <c r="R1" s="8" t="s">
        <v>13</v>
      </c>
      <c r="S1" s="8" t="s">
        <v>14</v>
      </c>
      <c r="T1" s="8" t="s">
        <v>15</v>
      </c>
      <c r="U1" s="8" t="s">
        <v>17</v>
      </c>
      <c r="V1" s="8" t="s">
        <v>21</v>
      </c>
      <c r="W1" s="8" t="s">
        <v>3</v>
      </c>
      <c r="X1" s="10" t="s">
        <v>22</v>
      </c>
    </row>
    <row r="2" spans="1:24" s="11" customFormat="1">
      <c r="A2" s="12">
        <v>39264</v>
      </c>
      <c r="B2" s="13">
        <v>2320</v>
      </c>
      <c r="C2" s="13">
        <f>B2-500</f>
        <v>1820</v>
      </c>
      <c r="D2" s="12">
        <v>39264</v>
      </c>
      <c r="E2" s="13">
        <v>50</v>
      </c>
      <c r="F2" s="13">
        <v>34</v>
      </c>
      <c r="G2" s="13">
        <v>34</v>
      </c>
      <c r="H2" s="13">
        <v>10</v>
      </c>
      <c r="I2" s="13">
        <f>G2+H2</f>
        <v>44</v>
      </c>
      <c r="J2" s="13">
        <f t="shared" ref="J2:J19" si="0">G2*E2</f>
        <v>1700</v>
      </c>
      <c r="K2" s="13">
        <f>H2*E2*0.5</f>
        <v>250</v>
      </c>
      <c r="L2" s="13">
        <f>H2*E2*0.5</f>
        <v>250</v>
      </c>
      <c r="M2" s="13">
        <f>J2*0.1</f>
        <v>170</v>
      </c>
      <c r="N2" s="13">
        <f t="shared" ref="N2:N19" si="1">L2+M2+B2-C2</f>
        <v>920</v>
      </c>
      <c r="O2" s="13">
        <f>B2+J2</f>
        <v>4020</v>
      </c>
      <c r="P2" s="14">
        <f>O2-N2-850</f>
        <v>2250</v>
      </c>
      <c r="Q2" s="13">
        <v>500</v>
      </c>
      <c r="R2" s="15">
        <v>39319</v>
      </c>
      <c r="S2" s="13">
        <v>420</v>
      </c>
      <c r="T2" s="15">
        <v>39364</v>
      </c>
      <c r="U2" s="13" t="s">
        <v>16</v>
      </c>
      <c r="V2" s="13">
        <v>4132</v>
      </c>
      <c r="W2" s="12">
        <v>39264</v>
      </c>
    </row>
    <row r="3" spans="1:24" s="11" customFormat="1">
      <c r="A3" s="12">
        <v>39295</v>
      </c>
      <c r="B3" s="13">
        <v>2320</v>
      </c>
      <c r="C3" s="13">
        <f t="shared" ref="C3:C12" si="2">B3-500</f>
        <v>1820</v>
      </c>
      <c r="D3" s="12">
        <v>39295</v>
      </c>
      <c r="E3" s="13">
        <v>50</v>
      </c>
      <c r="F3" s="13">
        <v>49</v>
      </c>
      <c r="G3" s="13">
        <v>49</v>
      </c>
      <c r="H3" s="13">
        <v>0</v>
      </c>
      <c r="I3" s="13">
        <f t="shared" ref="I3:I24" si="3">G3+H3</f>
        <v>49</v>
      </c>
      <c r="J3" s="13">
        <f t="shared" si="0"/>
        <v>2450</v>
      </c>
      <c r="K3" s="13">
        <f t="shared" ref="K3:K19" si="4">H3*E3*0.5</f>
        <v>0</v>
      </c>
      <c r="L3" s="13">
        <f t="shared" ref="L3:L19" si="5">H3*E3*0.5</f>
        <v>0</v>
      </c>
      <c r="M3" s="13">
        <f t="shared" ref="M3:M19" si="6">J3*0.1</f>
        <v>245</v>
      </c>
      <c r="N3" s="13">
        <f t="shared" si="1"/>
        <v>745</v>
      </c>
      <c r="O3" s="13">
        <f>B3+J3+K3+L3</f>
        <v>4770</v>
      </c>
      <c r="P3" s="14">
        <f>O3-N3</f>
        <v>4025</v>
      </c>
      <c r="Q3" s="13">
        <v>745</v>
      </c>
      <c r="R3" s="15">
        <v>39364</v>
      </c>
      <c r="S3" s="13"/>
      <c r="T3" s="13"/>
      <c r="U3" s="13"/>
      <c r="V3" s="13">
        <v>4132</v>
      </c>
      <c r="W3" s="12">
        <v>39295</v>
      </c>
    </row>
    <row r="4" spans="1:24" s="11" customFormat="1">
      <c r="A4" s="12">
        <v>39326</v>
      </c>
      <c r="B4" s="13">
        <v>2320</v>
      </c>
      <c r="C4" s="13">
        <f t="shared" si="2"/>
        <v>1820</v>
      </c>
      <c r="D4" s="12">
        <v>39326</v>
      </c>
      <c r="E4" s="13">
        <v>50</v>
      </c>
      <c r="F4" s="13">
        <v>53.25</v>
      </c>
      <c r="G4" s="13">
        <v>50</v>
      </c>
      <c r="H4" s="13">
        <v>0</v>
      </c>
      <c r="I4" s="13">
        <f t="shared" si="3"/>
        <v>50</v>
      </c>
      <c r="J4" s="13">
        <f t="shared" si="0"/>
        <v>2500</v>
      </c>
      <c r="K4" s="13">
        <f t="shared" si="4"/>
        <v>0</v>
      </c>
      <c r="L4" s="13">
        <f t="shared" si="5"/>
        <v>0</v>
      </c>
      <c r="M4" s="13">
        <f t="shared" si="6"/>
        <v>250</v>
      </c>
      <c r="N4" s="13">
        <f t="shared" si="1"/>
        <v>750</v>
      </c>
      <c r="O4" s="13">
        <f>B4+J4+K4+L4</f>
        <v>4820</v>
      </c>
      <c r="P4" s="14">
        <f>O4-N4</f>
        <v>4070</v>
      </c>
      <c r="Q4" s="13">
        <v>750</v>
      </c>
      <c r="R4" s="15">
        <v>39378</v>
      </c>
      <c r="S4" s="13"/>
      <c r="T4" s="13"/>
      <c r="U4" s="13"/>
      <c r="V4" s="13">
        <v>4132</v>
      </c>
      <c r="W4" s="12">
        <v>39326</v>
      </c>
    </row>
    <row r="5" spans="1:24" s="11" customFormat="1">
      <c r="A5" s="12">
        <v>39356</v>
      </c>
      <c r="B5" s="13">
        <v>2320</v>
      </c>
      <c r="C5" s="13">
        <f t="shared" si="2"/>
        <v>1820</v>
      </c>
      <c r="D5" s="12">
        <v>39356</v>
      </c>
      <c r="E5" s="13">
        <v>50</v>
      </c>
      <c r="F5" s="13">
        <v>89.5</v>
      </c>
      <c r="G5" s="13">
        <v>80</v>
      </c>
      <c r="H5" s="13"/>
      <c r="I5" s="13">
        <f t="shared" si="3"/>
        <v>80</v>
      </c>
      <c r="J5" s="13">
        <f t="shared" si="0"/>
        <v>4000</v>
      </c>
      <c r="K5" s="13">
        <f t="shared" si="4"/>
        <v>0</v>
      </c>
      <c r="L5" s="13">
        <f t="shared" si="5"/>
        <v>0</v>
      </c>
      <c r="M5" s="13">
        <f t="shared" si="6"/>
        <v>400</v>
      </c>
      <c r="N5" s="13">
        <f t="shared" si="1"/>
        <v>900</v>
      </c>
      <c r="O5" s="13">
        <f>B5+J5+K5+L5</f>
        <v>6320</v>
      </c>
      <c r="P5" s="14">
        <f>O5-N5</f>
        <v>5420</v>
      </c>
      <c r="Q5" s="13">
        <v>900</v>
      </c>
      <c r="R5" s="15">
        <v>39415</v>
      </c>
      <c r="S5" s="13"/>
      <c r="T5" s="13"/>
      <c r="U5" s="13"/>
      <c r="V5" s="13">
        <v>4795</v>
      </c>
      <c r="W5" s="12">
        <v>39356</v>
      </c>
    </row>
    <row r="6" spans="1:24" s="11" customFormat="1">
      <c r="A6" s="12">
        <v>39387</v>
      </c>
      <c r="B6" s="13">
        <v>2320</v>
      </c>
      <c r="C6" s="13">
        <f t="shared" si="2"/>
        <v>1820</v>
      </c>
      <c r="D6" s="12">
        <v>39387</v>
      </c>
      <c r="E6" s="13">
        <v>50</v>
      </c>
      <c r="F6" s="13">
        <v>74.25</v>
      </c>
      <c r="G6" s="13">
        <v>74</v>
      </c>
      <c r="H6" s="13">
        <v>0</v>
      </c>
      <c r="I6" s="13">
        <f t="shared" si="3"/>
        <v>74</v>
      </c>
      <c r="J6" s="13">
        <f t="shared" si="0"/>
        <v>3700</v>
      </c>
      <c r="K6" s="13">
        <f t="shared" si="4"/>
        <v>0</v>
      </c>
      <c r="L6" s="13">
        <f t="shared" si="5"/>
        <v>0</v>
      </c>
      <c r="M6" s="13">
        <f t="shared" si="6"/>
        <v>370</v>
      </c>
      <c r="N6" s="13">
        <f t="shared" si="1"/>
        <v>870</v>
      </c>
      <c r="O6" s="13">
        <f>B6+J6+K6+L6</f>
        <v>6020</v>
      </c>
      <c r="P6" s="14">
        <f>O6-N6</f>
        <v>5150</v>
      </c>
      <c r="Q6" s="13">
        <v>870</v>
      </c>
      <c r="R6" s="15">
        <v>39437</v>
      </c>
      <c r="S6" s="13"/>
      <c r="T6" s="13"/>
      <c r="U6" s="13"/>
      <c r="V6" s="13">
        <v>4132</v>
      </c>
      <c r="W6" s="12">
        <v>39387</v>
      </c>
    </row>
    <row r="7" spans="1:24" s="11" customFormat="1">
      <c r="A7" s="12">
        <v>39417</v>
      </c>
      <c r="B7" s="13">
        <v>2320</v>
      </c>
      <c r="C7" s="13">
        <f t="shared" si="2"/>
        <v>1820</v>
      </c>
      <c r="D7" s="12">
        <v>39417</v>
      </c>
      <c r="E7" s="13">
        <v>50</v>
      </c>
      <c r="F7" s="13">
        <v>47</v>
      </c>
      <c r="G7" s="13">
        <v>44</v>
      </c>
      <c r="H7" s="13"/>
      <c r="I7" s="13">
        <f t="shared" si="3"/>
        <v>44</v>
      </c>
      <c r="J7" s="13">
        <f t="shared" si="0"/>
        <v>2200</v>
      </c>
      <c r="K7" s="13">
        <f t="shared" si="4"/>
        <v>0</v>
      </c>
      <c r="L7" s="13">
        <f t="shared" si="5"/>
        <v>0</v>
      </c>
      <c r="M7" s="13">
        <f t="shared" si="6"/>
        <v>220</v>
      </c>
      <c r="N7" s="13">
        <f t="shared" si="1"/>
        <v>720</v>
      </c>
      <c r="O7" s="13">
        <f t="shared" ref="O7:O19" si="7">B7+J7+K7+L7</f>
        <v>4520</v>
      </c>
      <c r="P7" s="14">
        <f t="shared" ref="P7:P19" si="8">O7-N7</f>
        <v>3800</v>
      </c>
      <c r="Q7" s="13">
        <v>720</v>
      </c>
      <c r="R7" s="15">
        <v>39476</v>
      </c>
      <c r="S7" s="13"/>
      <c r="T7" s="13"/>
      <c r="U7" s="13"/>
      <c r="V7" s="13">
        <v>4537</v>
      </c>
      <c r="W7" s="12">
        <v>39417</v>
      </c>
    </row>
    <row r="8" spans="1:24" s="11" customFormat="1">
      <c r="A8" s="12">
        <v>39448</v>
      </c>
      <c r="B8" s="13">
        <v>2320</v>
      </c>
      <c r="C8" s="13">
        <f t="shared" si="2"/>
        <v>1820</v>
      </c>
      <c r="D8" s="12">
        <v>39448</v>
      </c>
      <c r="E8" s="13">
        <v>50</v>
      </c>
      <c r="F8" s="13">
        <v>62</v>
      </c>
      <c r="G8" s="13">
        <v>60</v>
      </c>
      <c r="H8" s="13"/>
      <c r="I8" s="13">
        <f t="shared" si="3"/>
        <v>60</v>
      </c>
      <c r="J8" s="13">
        <f t="shared" si="0"/>
        <v>3000</v>
      </c>
      <c r="K8" s="13">
        <f t="shared" si="4"/>
        <v>0</v>
      </c>
      <c r="L8" s="13">
        <f t="shared" si="5"/>
        <v>0</v>
      </c>
      <c r="M8" s="13">
        <f t="shared" si="6"/>
        <v>300</v>
      </c>
      <c r="N8" s="13">
        <f t="shared" si="1"/>
        <v>800</v>
      </c>
      <c r="O8" s="13">
        <f t="shared" si="7"/>
        <v>5320</v>
      </c>
      <c r="P8" s="14">
        <f t="shared" si="8"/>
        <v>4520</v>
      </c>
      <c r="Q8" s="13">
        <v>800</v>
      </c>
      <c r="R8" s="15">
        <v>39504</v>
      </c>
      <c r="S8" s="13"/>
      <c r="T8" s="13"/>
      <c r="U8" s="13"/>
      <c r="V8" s="13">
        <v>4537</v>
      </c>
      <c r="W8" s="12">
        <v>39448</v>
      </c>
    </row>
    <row r="9" spans="1:24" s="11" customFormat="1">
      <c r="A9" s="12">
        <v>39479</v>
      </c>
      <c r="B9" s="13">
        <v>2320</v>
      </c>
      <c r="C9" s="13">
        <f t="shared" si="2"/>
        <v>1820</v>
      </c>
      <c r="D9" s="12">
        <v>39479</v>
      </c>
      <c r="E9" s="13">
        <v>50</v>
      </c>
      <c r="F9" s="13">
        <v>67</v>
      </c>
      <c r="G9" s="13">
        <v>60</v>
      </c>
      <c r="H9" s="13"/>
      <c r="I9" s="13">
        <f t="shared" si="3"/>
        <v>60</v>
      </c>
      <c r="J9" s="13">
        <f t="shared" si="0"/>
        <v>3000</v>
      </c>
      <c r="K9" s="13">
        <f t="shared" si="4"/>
        <v>0</v>
      </c>
      <c r="L9" s="13">
        <f t="shared" si="5"/>
        <v>0</v>
      </c>
      <c r="M9" s="13">
        <f t="shared" si="6"/>
        <v>300</v>
      </c>
      <c r="N9" s="13">
        <f t="shared" si="1"/>
        <v>800</v>
      </c>
      <c r="O9" s="13">
        <f t="shared" si="7"/>
        <v>5320</v>
      </c>
      <c r="P9" s="14">
        <f t="shared" si="8"/>
        <v>4520</v>
      </c>
      <c r="Q9" s="13">
        <v>800</v>
      </c>
      <c r="R9" s="15">
        <v>39525</v>
      </c>
      <c r="S9" s="13"/>
      <c r="T9" s="13"/>
      <c r="U9" s="13"/>
      <c r="V9" s="13">
        <v>4537</v>
      </c>
      <c r="W9" s="12">
        <v>39479</v>
      </c>
    </row>
    <row r="10" spans="1:24" s="11" customFormat="1">
      <c r="A10" s="12">
        <v>39508</v>
      </c>
      <c r="B10" s="13">
        <v>2320</v>
      </c>
      <c r="C10" s="13">
        <f t="shared" si="2"/>
        <v>1820</v>
      </c>
      <c r="D10" s="12">
        <v>39508</v>
      </c>
      <c r="E10" s="13">
        <v>50</v>
      </c>
      <c r="F10" s="13">
        <v>51</v>
      </c>
      <c r="G10" s="13">
        <v>48</v>
      </c>
      <c r="H10" s="13"/>
      <c r="I10" s="13">
        <f t="shared" si="3"/>
        <v>48</v>
      </c>
      <c r="J10" s="13">
        <f t="shared" si="0"/>
        <v>2400</v>
      </c>
      <c r="K10" s="13">
        <f t="shared" si="4"/>
        <v>0</v>
      </c>
      <c r="L10" s="13">
        <f t="shared" si="5"/>
        <v>0</v>
      </c>
      <c r="M10" s="13">
        <f t="shared" si="6"/>
        <v>240</v>
      </c>
      <c r="N10" s="13">
        <f t="shared" si="1"/>
        <v>740</v>
      </c>
      <c r="O10" s="13">
        <f t="shared" si="7"/>
        <v>4720</v>
      </c>
      <c r="P10" s="14">
        <f t="shared" si="8"/>
        <v>3980</v>
      </c>
      <c r="Q10" s="13">
        <v>740</v>
      </c>
      <c r="R10" s="15">
        <v>39562</v>
      </c>
      <c r="S10" s="13"/>
      <c r="T10" s="13"/>
      <c r="U10" s="13"/>
      <c r="W10" s="12">
        <v>39508</v>
      </c>
    </row>
    <row r="11" spans="1:24" s="11" customFormat="1">
      <c r="A11" s="12">
        <v>39539</v>
      </c>
      <c r="B11" s="13">
        <v>2320</v>
      </c>
      <c r="C11" s="13">
        <f t="shared" si="2"/>
        <v>1820</v>
      </c>
      <c r="D11" s="12">
        <v>39539</v>
      </c>
      <c r="E11" s="13">
        <v>50</v>
      </c>
      <c r="F11" s="13">
        <v>76</v>
      </c>
      <c r="G11" s="13">
        <v>70</v>
      </c>
      <c r="H11" s="13"/>
      <c r="I11" s="13">
        <f t="shared" si="3"/>
        <v>70</v>
      </c>
      <c r="J11" s="13">
        <f t="shared" si="0"/>
        <v>3500</v>
      </c>
      <c r="K11" s="13">
        <f t="shared" si="4"/>
        <v>0</v>
      </c>
      <c r="L11" s="13">
        <f t="shared" si="5"/>
        <v>0</v>
      </c>
      <c r="M11" s="13">
        <f t="shared" si="6"/>
        <v>350</v>
      </c>
      <c r="N11" s="13">
        <f t="shared" si="1"/>
        <v>850</v>
      </c>
      <c r="O11" s="13">
        <f t="shared" si="7"/>
        <v>5820</v>
      </c>
      <c r="P11" s="14">
        <f t="shared" si="8"/>
        <v>4970</v>
      </c>
      <c r="Q11" s="13">
        <v>850</v>
      </c>
      <c r="R11" s="15">
        <v>39594</v>
      </c>
      <c r="S11" s="13"/>
      <c r="T11" s="13"/>
      <c r="U11" s="13"/>
      <c r="V11" s="13"/>
      <c r="W11" s="12">
        <v>39539</v>
      </c>
    </row>
    <row r="12" spans="1:24" s="11" customFormat="1">
      <c r="A12" s="12">
        <v>39569</v>
      </c>
      <c r="B12" s="13">
        <v>2320</v>
      </c>
      <c r="C12" s="13">
        <f t="shared" si="2"/>
        <v>1820</v>
      </c>
      <c r="D12" s="12">
        <v>39569</v>
      </c>
      <c r="E12" s="13">
        <v>50</v>
      </c>
      <c r="F12" s="13">
        <v>64</v>
      </c>
      <c r="G12" s="13">
        <v>60</v>
      </c>
      <c r="H12" s="13"/>
      <c r="I12" s="13">
        <f t="shared" si="3"/>
        <v>60</v>
      </c>
      <c r="J12" s="13">
        <f t="shared" si="0"/>
        <v>3000</v>
      </c>
      <c r="K12" s="13">
        <f t="shared" si="4"/>
        <v>0</v>
      </c>
      <c r="L12" s="13">
        <f t="shared" si="5"/>
        <v>0</v>
      </c>
      <c r="M12" s="13">
        <f t="shared" si="6"/>
        <v>300</v>
      </c>
      <c r="N12" s="13">
        <f t="shared" si="1"/>
        <v>800</v>
      </c>
      <c r="O12" s="13">
        <f t="shared" si="7"/>
        <v>5320</v>
      </c>
      <c r="P12" s="14">
        <f t="shared" si="8"/>
        <v>4520</v>
      </c>
      <c r="Q12" s="13">
        <v>800</v>
      </c>
      <c r="R12" s="15">
        <v>39631</v>
      </c>
      <c r="S12" s="13"/>
      <c r="T12" s="13"/>
      <c r="U12" s="13"/>
      <c r="V12" s="13"/>
      <c r="W12" s="12">
        <v>39569</v>
      </c>
    </row>
    <row r="13" spans="1:24" s="11" customFormat="1">
      <c r="A13" s="12">
        <v>39600</v>
      </c>
      <c r="B13" s="13">
        <v>2320</v>
      </c>
      <c r="C13" s="13">
        <f>B13-500</f>
        <v>1820</v>
      </c>
      <c r="D13" s="12">
        <v>39600</v>
      </c>
      <c r="E13" s="13">
        <v>50</v>
      </c>
      <c r="F13" s="13">
        <v>55</v>
      </c>
      <c r="G13" s="13">
        <v>50</v>
      </c>
      <c r="H13" s="13"/>
      <c r="I13" s="13">
        <f t="shared" si="3"/>
        <v>50</v>
      </c>
      <c r="J13" s="13">
        <f t="shared" si="0"/>
        <v>2500</v>
      </c>
      <c r="K13" s="13">
        <f t="shared" si="4"/>
        <v>0</v>
      </c>
      <c r="L13" s="13">
        <f t="shared" si="5"/>
        <v>0</v>
      </c>
      <c r="M13" s="13">
        <f t="shared" si="6"/>
        <v>250</v>
      </c>
      <c r="N13" s="13">
        <f t="shared" si="1"/>
        <v>750</v>
      </c>
      <c r="O13" s="13">
        <f t="shared" si="7"/>
        <v>4820</v>
      </c>
      <c r="P13" s="14">
        <f t="shared" si="8"/>
        <v>4070</v>
      </c>
      <c r="Q13" s="13">
        <v>750</v>
      </c>
      <c r="R13" s="15">
        <v>39657</v>
      </c>
      <c r="S13" s="13"/>
      <c r="T13" s="13"/>
      <c r="U13" s="13"/>
      <c r="V13" s="13"/>
      <c r="W13" s="12">
        <v>39600</v>
      </c>
    </row>
    <row r="14" spans="1:24" s="11" customFormat="1">
      <c r="A14" s="12">
        <v>39630</v>
      </c>
      <c r="B14" s="13">
        <v>2800</v>
      </c>
      <c r="C14" s="13">
        <f t="shared" ref="C14:C19" si="9">B14-600</f>
        <v>2200</v>
      </c>
      <c r="D14" s="12">
        <v>39630</v>
      </c>
      <c r="E14" s="13">
        <v>60</v>
      </c>
      <c r="F14" s="13">
        <v>68</v>
      </c>
      <c r="G14" s="13">
        <v>60</v>
      </c>
      <c r="H14" s="13"/>
      <c r="I14" s="13">
        <f t="shared" si="3"/>
        <v>60</v>
      </c>
      <c r="J14" s="13">
        <f t="shared" si="0"/>
        <v>3600</v>
      </c>
      <c r="K14" s="13">
        <f t="shared" si="4"/>
        <v>0</v>
      </c>
      <c r="L14" s="13">
        <f t="shared" si="5"/>
        <v>0</v>
      </c>
      <c r="M14" s="13">
        <f t="shared" si="6"/>
        <v>360</v>
      </c>
      <c r="N14" s="13">
        <f t="shared" si="1"/>
        <v>960</v>
      </c>
      <c r="O14" s="13">
        <f t="shared" si="7"/>
        <v>6400</v>
      </c>
      <c r="P14" s="14">
        <f t="shared" si="8"/>
        <v>5440</v>
      </c>
      <c r="Q14" s="13">
        <v>960</v>
      </c>
      <c r="R14" s="15">
        <v>39701</v>
      </c>
      <c r="S14" s="13"/>
      <c r="T14" s="13"/>
      <c r="U14" s="13" t="s">
        <v>23</v>
      </c>
      <c r="V14" s="13"/>
      <c r="W14" s="12">
        <v>39630</v>
      </c>
    </row>
    <row r="15" spans="1:24" s="11" customFormat="1">
      <c r="A15" s="12">
        <v>39661</v>
      </c>
      <c r="B15" s="13">
        <v>2800</v>
      </c>
      <c r="C15" s="13">
        <f t="shared" si="9"/>
        <v>2200</v>
      </c>
      <c r="D15" s="12">
        <v>39661</v>
      </c>
      <c r="E15" s="13">
        <v>60</v>
      </c>
      <c r="F15" s="13">
        <v>69</v>
      </c>
      <c r="G15" s="13">
        <v>64</v>
      </c>
      <c r="H15" s="13"/>
      <c r="I15" s="13">
        <f t="shared" si="3"/>
        <v>64</v>
      </c>
      <c r="J15" s="13">
        <f t="shared" si="0"/>
        <v>3840</v>
      </c>
      <c r="K15" s="13">
        <f t="shared" si="4"/>
        <v>0</v>
      </c>
      <c r="L15" s="13">
        <f t="shared" si="5"/>
        <v>0</v>
      </c>
      <c r="M15" s="13">
        <f t="shared" si="6"/>
        <v>384</v>
      </c>
      <c r="N15" s="13">
        <f t="shared" si="1"/>
        <v>984</v>
      </c>
      <c r="O15" s="13">
        <f t="shared" si="7"/>
        <v>6640</v>
      </c>
      <c r="P15" s="14">
        <f t="shared" si="8"/>
        <v>5656</v>
      </c>
      <c r="Q15" s="13">
        <v>985</v>
      </c>
      <c r="R15" s="15">
        <v>39720</v>
      </c>
      <c r="S15" s="13"/>
      <c r="T15" s="13"/>
      <c r="U15" s="13"/>
      <c r="V15" s="13"/>
      <c r="W15" s="12">
        <v>39661</v>
      </c>
    </row>
    <row r="16" spans="1:24" s="11" customFormat="1">
      <c r="A16" s="12">
        <v>39692</v>
      </c>
      <c r="B16" s="13">
        <v>2800</v>
      </c>
      <c r="C16" s="13">
        <f t="shared" si="9"/>
        <v>2200</v>
      </c>
      <c r="D16" s="12">
        <v>39692</v>
      </c>
      <c r="E16" s="13">
        <v>60</v>
      </c>
      <c r="F16" s="13">
        <v>69</v>
      </c>
      <c r="G16" s="13">
        <v>60</v>
      </c>
      <c r="H16" s="13"/>
      <c r="I16" s="13">
        <f t="shared" si="3"/>
        <v>60</v>
      </c>
      <c r="J16" s="13">
        <f t="shared" si="0"/>
        <v>3600</v>
      </c>
      <c r="K16" s="13">
        <f t="shared" si="4"/>
        <v>0</v>
      </c>
      <c r="L16" s="13">
        <f t="shared" si="5"/>
        <v>0</v>
      </c>
      <c r="M16" s="13">
        <f t="shared" si="6"/>
        <v>360</v>
      </c>
      <c r="N16" s="13">
        <f t="shared" si="1"/>
        <v>960</v>
      </c>
      <c r="O16" s="13">
        <f t="shared" si="7"/>
        <v>6400</v>
      </c>
      <c r="P16" s="14">
        <f t="shared" si="8"/>
        <v>5440</v>
      </c>
      <c r="Q16" s="13">
        <v>960</v>
      </c>
      <c r="R16" s="15">
        <v>39744</v>
      </c>
      <c r="S16" s="13"/>
      <c r="T16" s="13"/>
      <c r="U16" s="13"/>
      <c r="V16" s="13"/>
      <c r="W16" s="12">
        <v>39692</v>
      </c>
    </row>
    <row r="17" spans="1:23" s="11" customFormat="1">
      <c r="A17" s="12">
        <v>39722</v>
      </c>
      <c r="B17" s="13">
        <v>2800</v>
      </c>
      <c r="C17" s="13">
        <f t="shared" si="9"/>
        <v>2200</v>
      </c>
      <c r="D17" s="12">
        <v>39722</v>
      </c>
      <c r="E17" s="13">
        <v>60</v>
      </c>
      <c r="F17" s="13">
        <v>68</v>
      </c>
      <c r="G17" s="13">
        <v>55</v>
      </c>
      <c r="H17" s="13"/>
      <c r="I17" s="13">
        <f t="shared" si="3"/>
        <v>55</v>
      </c>
      <c r="J17" s="13">
        <f t="shared" si="0"/>
        <v>3300</v>
      </c>
      <c r="K17" s="13">
        <f t="shared" si="4"/>
        <v>0</v>
      </c>
      <c r="L17" s="13">
        <f t="shared" si="5"/>
        <v>0</v>
      </c>
      <c r="M17" s="13">
        <f t="shared" si="6"/>
        <v>330</v>
      </c>
      <c r="N17" s="13">
        <f t="shared" si="1"/>
        <v>930</v>
      </c>
      <c r="O17" s="13">
        <f t="shared" si="7"/>
        <v>6100</v>
      </c>
      <c r="P17" s="14">
        <f t="shared" si="8"/>
        <v>5170</v>
      </c>
      <c r="Q17" s="13">
        <v>930</v>
      </c>
      <c r="R17" s="15">
        <v>39780</v>
      </c>
      <c r="S17" s="13">
        <v>0</v>
      </c>
      <c r="T17" s="13"/>
      <c r="U17" s="13"/>
      <c r="V17" s="13"/>
      <c r="W17" s="12">
        <v>39722</v>
      </c>
    </row>
    <row r="18" spans="1:23" s="11" customFormat="1">
      <c r="A18" s="12">
        <v>39753</v>
      </c>
      <c r="B18" s="13">
        <v>2800</v>
      </c>
      <c r="C18" s="13">
        <f t="shared" si="9"/>
        <v>2200</v>
      </c>
      <c r="D18" s="12">
        <v>39753</v>
      </c>
      <c r="E18" s="13">
        <v>60</v>
      </c>
      <c r="F18" s="13">
        <v>58.5</v>
      </c>
      <c r="G18" s="13">
        <v>55</v>
      </c>
      <c r="H18" s="13"/>
      <c r="I18" s="13">
        <f t="shared" si="3"/>
        <v>55</v>
      </c>
      <c r="J18" s="13">
        <f t="shared" si="0"/>
        <v>3300</v>
      </c>
      <c r="K18" s="13">
        <f t="shared" si="4"/>
        <v>0</v>
      </c>
      <c r="L18" s="13">
        <f t="shared" si="5"/>
        <v>0</v>
      </c>
      <c r="M18" s="13">
        <f t="shared" si="6"/>
        <v>330</v>
      </c>
      <c r="N18" s="13">
        <f t="shared" si="1"/>
        <v>930</v>
      </c>
      <c r="O18" s="13">
        <f t="shared" si="7"/>
        <v>6100</v>
      </c>
      <c r="P18" s="14">
        <f t="shared" si="8"/>
        <v>5170</v>
      </c>
      <c r="Q18" s="13">
        <v>930</v>
      </c>
      <c r="R18" s="15">
        <v>39811</v>
      </c>
      <c r="S18" s="13"/>
      <c r="T18" s="13"/>
      <c r="U18" s="13"/>
      <c r="V18" s="13"/>
      <c r="W18" s="12">
        <v>39753</v>
      </c>
    </row>
    <row r="19" spans="1:23" s="11" customFormat="1">
      <c r="A19" s="12">
        <v>39783</v>
      </c>
      <c r="B19" s="16">
        <v>2800</v>
      </c>
      <c r="C19" s="16">
        <f t="shared" si="9"/>
        <v>2200</v>
      </c>
      <c r="D19" s="17">
        <v>39783</v>
      </c>
      <c r="E19" s="16">
        <v>60</v>
      </c>
      <c r="F19" s="16">
        <v>45</v>
      </c>
      <c r="G19" s="16">
        <v>45</v>
      </c>
      <c r="H19" s="16"/>
      <c r="I19" s="16">
        <f t="shared" si="3"/>
        <v>45</v>
      </c>
      <c r="J19" s="16">
        <f t="shared" si="0"/>
        <v>2700</v>
      </c>
      <c r="K19" s="16">
        <f t="shared" si="4"/>
        <v>0</v>
      </c>
      <c r="L19" s="16">
        <f t="shared" si="5"/>
        <v>0</v>
      </c>
      <c r="M19" s="16">
        <f t="shared" si="6"/>
        <v>270</v>
      </c>
      <c r="N19" s="16">
        <f t="shared" si="1"/>
        <v>870</v>
      </c>
      <c r="O19" s="16">
        <f t="shared" si="7"/>
        <v>5500</v>
      </c>
      <c r="P19" s="18">
        <f t="shared" si="8"/>
        <v>4630</v>
      </c>
      <c r="Q19" s="16">
        <v>870</v>
      </c>
      <c r="R19" s="19">
        <v>39846</v>
      </c>
      <c r="S19" s="16"/>
      <c r="T19" s="16"/>
      <c r="U19" s="16"/>
      <c r="V19" s="16"/>
      <c r="W19" s="17">
        <v>39783</v>
      </c>
    </row>
    <row r="20" spans="1:23" s="13" customFormat="1">
      <c r="A20" s="12">
        <v>39814</v>
      </c>
      <c r="B20" s="13">
        <v>2800</v>
      </c>
      <c r="C20" s="13">
        <f t="shared" ref="C20:C30" si="10">B20-(10*E20)</f>
        <v>2200</v>
      </c>
      <c r="D20" s="12">
        <v>39814</v>
      </c>
      <c r="E20" s="13">
        <v>60</v>
      </c>
      <c r="F20" s="13">
        <v>56</v>
      </c>
      <c r="G20" s="13">
        <v>50</v>
      </c>
      <c r="I20" s="13">
        <f t="shared" si="3"/>
        <v>50</v>
      </c>
      <c r="J20" s="13">
        <f t="shared" ref="J20:J30" si="11">G20*E20</f>
        <v>3000</v>
      </c>
      <c r="K20" s="13">
        <f t="shared" ref="K20:K30" si="12">H20*E20*0.5</f>
        <v>0</v>
      </c>
      <c r="L20" s="13">
        <f t="shared" ref="L20:L30" si="13">H20*E20*0.5</f>
        <v>0</v>
      </c>
      <c r="M20" s="13">
        <f t="shared" ref="M20:M30" si="14">J20*0.1</f>
        <v>300</v>
      </c>
      <c r="N20" s="13">
        <f t="shared" ref="N20:N30" si="15">L20+M20+B20-C20</f>
        <v>900</v>
      </c>
      <c r="O20" s="13">
        <f t="shared" ref="O20:O30" si="16">B20+J20+K20+L20</f>
        <v>5800</v>
      </c>
      <c r="P20" s="14">
        <f t="shared" ref="P20:P30" si="17">O20-N20</f>
        <v>4900</v>
      </c>
      <c r="Q20" s="13">
        <v>900</v>
      </c>
      <c r="R20" s="15">
        <v>39868</v>
      </c>
      <c r="W20" s="12"/>
    </row>
    <row r="21" spans="1:23" s="13" customFormat="1">
      <c r="A21" s="12">
        <v>39845</v>
      </c>
      <c r="B21" s="13">
        <v>2800</v>
      </c>
      <c r="C21" s="13">
        <f t="shared" si="10"/>
        <v>2200</v>
      </c>
      <c r="D21" s="12">
        <v>39845</v>
      </c>
      <c r="E21" s="13">
        <v>60</v>
      </c>
      <c r="F21" s="13">
        <v>62</v>
      </c>
      <c r="G21" s="13">
        <v>58</v>
      </c>
      <c r="I21" s="13">
        <f t="shared" si="3"/>
        <v>58</v>
      </c>
      <c r="J21" s="13">
        <f t="shared" si="11"/>
        <v>3480</v>
      </c>
      <c r="K21" s="13">
        <f t="shared" si="12"/>
        <v>0</v>
      </c>
      <c r="L21" s="13">
        <f t="shared" si="13"/>
        <v>0</v>
      </c>
      <c r="M21" s="13">
        <f t="shared" si="14"/>
        <v>348</v>
      </c>
      <c r="N21" s="13">
        <f t="shared" si="15"/>
        <v>948</v>
      </c>
      <c r="O21" s="13">
        <f t="shared" si="16"/>
        <v>6280</v>
      </c>
      <c r="P21" s="14">
        <f t="shared" si="17"/>
        <v>5332</v>
      </c>
      <c r="Q21" s="13">
        <v>950</v>
      </c>
      <c r="R21" s="15">
        <v>39897</v>
      </c>
      <c r="W21" s="12"/>
    </row>
    <row r="22" spans="1:23" s="13" customFormat="1">
      <c r="A22" s="12">
        <v>39873</v>
      </c>
      <c r="B22" s="13">
        <v>2800</v>
      </c>
      <c r="C22" s="13">
        <f t="shared" si="10"/>
        <v>2200</v>
      </c>
      <c r="D22" s="12">
        <v>39873</v>
      </c>
      <c r="E22" s="13">
        <v>60</v>
      </c>
      <c r="F22" s="13">
        <v>58</v>
      </c>
      <c r="G22" s="13">
        <v>58</v>
      </c>
      <c r="I22" s="13">
        <f t="shared" si="3"/>
        <v>58</v>
      </c>
      <c r="J22" s="13">
        <f t="shared" si="11"/>
        <v>3480</v>
      </c>
      <c r="K22" s="13">
        <f t="shared" si="12"/>
        <v>0</v>
      </c>
      <c r="L22" s="13">
        <f t="shared" si="13"/>
        <v>0</v>
      </c>
      <c r="M22" s="13">
        <f t="shared" si="14"/>
        <v>348</v>
      </c>
      <c r="N22" s="13">
        <f t="shared" si="15"/>
        <v>948</v>
      </c>
      <c r="O22" s="13">
        <f t="shared" si="16"/>
        <v>6280</v>
      </c>
      <c r="P22" s="14">
        <f t="shared" si="17"/>
        <v>5332</v>
      </c>
      <c r="Q22" s="13">
        <v>950</v>
      </c>
      <c r="R22" s="15">
        <v>39931</v>
      </c>
      <c r="W22" s="12"/>
    </row>
    <row r="23" spans="1:23" s="13" customFormat="1">
      <c r="A23" s="12">
        <v>39904</v>
      </c>
      <c r="B23" s="13">
        <v>3200</v>
      </c>
      <c r="C23" s="13">
        <f t="shared" si="10"/>
        <v>2500</v>
      </c>
      <c r="D23" s="12">
        <v>39904</v>
      </c>
      <c r="E23" s="13">
        <v>70</v>
      </c>
      <c r="F23" s="13">
        <v>57</v>
      </c>
      <c r="G23" s="13">
        <v>50</v>
      </c>
      <c r="I23" s="13">
        <f t="shared" si="3"/>
        <v>50</v>
      </c>
      <c r="J23" s="13">
        <f t="shared" si="11"/>
        <v>3500</v>
      </c>
      <c r="K23" s="13">
        <f t="shared" si="12"/>
        <v>0</v>
      </c>
      <c r="L23" s="13">
        <f t="shared" si="13"/>
        <v>0</v>
      </c>
      <c r="M23" s="13">
        <f t="shared" si="14"/>
        <v>350</v>
      </c>
      <c r="N23" s="13">
        <f t="shared" si="15"/>
        <v>1050</v>
      </c>
      <c r="O23" s="13">
        <f t="shared" si="16"/>
        <v>6700</v>
      </c>
      <c r="P23" s="14">
        <f t="shared" si="17"/>
        <v>5650</v>
      </c>
      <c r="Q23" s="13">
        <v>1050</v>
      </c>
      <c r="R23" s="15">
        <v>39962</v>
      </c>
      <c r="W23" s="12"/>
    </row>
    <row r="24" spans="1:23" s="13" customFormat="1">
      <c r="A24" s="12">
        <v>39934</v>
      </c>
      <c r="B24" s="13">
        <v>3200</v>
      </c>
      <c r="C24" s="13">
        <f t="shared" si="10"/>
        <v>2500</v>
      </c>
      <c r="D24" s="12">
        <v>39934</v>
      </c>
      <c r="E24" s="13">
        <v>70</v>
      </c>
      <c r="F24" s="13">
        <v>58</v>
      </c>
      <c r="G24" s="13">
        <v>50</v>
      </c>
      <c r="I24" s="13">
        <f t="shared" si="3"/>
        <v>50</v>
      </c>
      <c r="J24" s="13">
        <f t="shared" si="11"/>
        <v>3500</v>
      </c>
      <c r="K24" s="13">
        <f t="shared" si="12"/>
        <v>0</v>
      </c>
      <c r="L24" s="13">
        <f t="shared" si="13"/>
        <v>0</v>
      </c>
      <c r="M24" s="13">
        <f t="shared" si="14"/>
        <v>350</v>
      </c>
      <c r="N24" s="13">
        <f t="shared" si="15"/>
        <v>1050</v>
      </c>
      <c r="O24" s="13">
        <f t="shared" si="16"/>
        <v>6700</v>
      </c>
      <c r="P24" s="14">
        <f t="shared" si="17"/>
        <v>5650</v>
      </c>
      <c r="Q24" s="13">
        <v>1050</v>
      </c>
      <c r="R24" s="15">
        <v>39970</v>
      </c>
      <c r="W24" s="12"/>
    </row>
    <row r="25" spans="1:23" s="13" customFormat="1">
      <c r="A25" s="12">
        <v>39965</v>
      </c>
      <c r="B25" s="13">
        <v>3200</v>
      </c>
      <c r="C25" s="13">
        <f t="shared" si="10"/>
        <v>2500</v>
      </c>
      <c r="D25" s="12">
        <v>39965</v>
      </c>
      <c r="E25" s="13">
        <v>70</v>
      </c>
      <c r="F25" s="13">
        <v>52</v>
      </c>
      <c r="G25" s="13">
        <v>48</v>
      </c>
      <c r="I25" s="13">
        <f t="shared" ref="I25:I30" si="18">G25+H25</f>
        <v>48</v>
      </c>
      <c r="J25" s="13">
        <f t="shared" si="11"/>
        <v>3360</v>
      </c>
      <c r="K25" s="13">
        <f t="shared" si="12"/>
        <v>0</v>
      </c>
      <c r="L25" s="13">
        <f t="shared" si="13"/>
        <v>0</v>
      </c>
      <c r="M25" s="13">
        <f t="shared" si="14"/>
        <v>336</v>
      </c>
      <c r="N25" s="13">
        <f t="shared" si="15"/>
        <v>1036</v>
      </c>
      <c r="O25" s="13">
        <f t="shared" si="16"/>
        <v>6560</v>
      </c>
      <c r="P25" s="14">
        <f t="shared" si="17"/>
        <v>5524</v>
      </c>
      <c r="Q25" s="13">
        <v>1036</v>
      </c>
      <c r="R25" s="15">
        <v>40001</v>
      </c>
      <c r="S25" s="13" t="s">
        <v>24</v>
      </c>
      <c r="W25" s="12"/>
    </row>
    <row r="26" spans="1:23" s="13" customFormat="1">
      <c r="A26" s="12">
        <v>39995</v>
      </c>
      <c r="B26" s="13">
        <v>3200</v>
      </c>
      <c r="C26" s="13">
        <f t="shared" si="10"/>
        <v>2500</v>
      </c>
      <c r="D26" s="12">
        <v>39995</v>
      </c>
      <c r="E26" s="13">
        <v>70</v>
      </c>
      <c r="F26" s="13">
        <v>50</v>
      </c>
      <c r="G26" s="13">
        <v>50</v>
      </c>
      <c r="I26" s="13">
        <f t="shared" si="18"/>
        <v>50</v>
      </c>
      <c r="J26" s="13">
        <f t="shared" si="11"/>
        <v>3500</v>
      </c>
      <c r="K26" s="13">
        <f t="shared" si="12"/>
        <v>0</v>
      </c>
      <c r="L26" s="13">
        <f t="shared" si="13"/>
        <v>0</v>
      </c>
      <c r="M26" s="13">
        <f t="shared" si="14"/>
        <v>350</v>
      </c>
      <c r="N26" s="13">
        <f t="shared" si="15"/>
        <v>1050</v>
      </c>
      <c r="O26" s="13">
        <f t="shared" si="16"/>
        <v>6700</v>
      </c>
      <c r="P26" s="14">
        <f t="shared" si="17"/>
        <v>5650</v>
      </c>
      <c r="Q26" s="13">
        <v>1050</v>
      </c>
      <c r="R26" s="15">
        <v>40053</v>
      </c>
      <c r="S26" s="13">
        <v>700</v>
      </c>
      <c r="T26" s="13" t="s">
        <v>25</v>
      </c>
      <c r="W26" s="12"/>
    </row>
    <row r="27" spans="1:23" s="13" customFormat="1">
      <c r="A27" s="12">
        <v>40026</v>
      </c>
      <c r="B27" s="13">
        <v>3200</v>
      </c>
      <c r="C27" s="13">
        <f t="shared" si="10"/>
        <v>2500</v>
      </c>
      <c r="D27" s="12">
        <v>40026</v>
      </c>
      <c r="E27" s="13">
        <v>70</v>
      </c>
      <c r="F27" s="13">
        <v>58</v>
      </c>
      <c r="G27" s="13">
        <v>38</v>
      </c>
      <c r="I27" s="13">
        <f t="shared" si="18"/>
        <v>38</v>
      </c>
      <c r="J27" s="13">
        <f t="shared" si="11"/>
        <v>2660</v>
      </c>
      <c r="K27" s="13">
        <f t="shared" si="12"/>
        <v>0</v>
      </c>
      <c r="L27" s="13">
        <f t="shared" si="13"/>
        <v>0</v>
      </c>
      <c r="M27" s="13">
        <f t="shared" si="14"/>
        <v>266</v>
      </c>
      <c r="N27" s="13">
        <f t="shared" si="15"/>
        <v>966</v>
      </c>
      <c r="O27" s="13">
        <f t="shared" si="16"/>
        <v>5860</v>
      </c>
      <c r="P27" s="14">
        <f t="shared" si="17"/>
        <v>4894</v>
      </c>
      <c r="Q27" s="13">
        <v>960</v>
      </c>
      <c r="R27" s="15">
        <v>40085</v>
      </c>
      <c r="W27" s="12"/>
    </row>
    <row r="28" spans="1:23" s="13" customFormat="1">
      <c r="A28" s="12">
        <v>40057</v>
      </c>
      <c r="B28" s="13">
        <v>3200</v>
      </c>
      <c r="C28" s="13">
        <f t="shared" si="10"/>
        <v>2500</v>
      </c>
      <c r="D28" s="12">
        <v>40057</v>
      </c>
      <c r="E28" s="13">
        <v>70</v>
      </c>
      <c r="F28" s="13">
        <v>28</v>
      </c>
      <c r="G28" s="13">
        <v>25</v>
      </c>
      <c r="I28" s="13">
        <f t="shared" si="18"/>
        <v>25</v>
      </c>
      <c r="J28" s="13">
        <f t="shared" si="11"/>
        <v>1750</v>
      </c>
      <c r="K28" s="13">
        <f t="shared" si="12"/>
        <v>0</v>
      </c>
      <c r="L28" s="13">
        <f t="shared" si="13"/>
        <v>0</v>
      </c>
      <c r="M28" s="13">
        <f t="shared" si="14"/>
        <v>175</v>
      </c>
      <c r="N28" s="13">
        <f t="shared" si="15"/>
        <v>875</v>
      </c>
      <c r="O28" s="13">
        <f t="shared" si="16"/>
        <v>4950</v>
      </c>
      <c r="P28" s="14">
        <f t="shared" si="17"/>
        <v>4075</v>
      </c>
      <c r="Q28" s="13">
        <v>875</v>
      </c>
      <c r="R28" s="15" t="s">
        <v>26</v>
      </c>
      <c r="W28" s="12"/>
    </row>
    <row r="29" spans="1:23" s="13" customFormat="1">
      <c r="A29" s="12">
        <v>40087</v>
      </c>
      <c r="B29" s="13">
        <v>3200</v>
      </c>
      <c r="C29" s="13">
        <f t="shared" si="10"/>
        <v>2500</v>
      </c>
      <c r="D29" s="12">
        <v>40087</v>
      </c>
      <c r="E29" s="13">
        <v>70</v>
      </c>
      <c r="F29" s="13">
        <v>50</v>
      </c>
      <c r="G29" s="13">
        <v>40</v>
      </c>
      <c r="I29" s="13">
        <f t="shared" si="18"/>
        <v>40</v>
      </c>
      <c r="J29" s="13">
        <f t="shared" si="11"/>
        <v>2800</v>
      </c>
      <c r="K29" s="13">
        <f t="shared" si="12"/>
        <v>0</v>
      </c>
      <c r="L29" s="13">
        <f t="shared" si="13"/>
        <v>0</v>
      </c>
      <c r="M29" s="13">
        <f t="shared" si="14"/>
        <v>280</v>
      </c>
      <c r="N29" s="13">
        <f t="shared" si="15"/>
        <v>980</v>
      </c>
      <c r="O29" s="13">
        <f t="shared" si="16"/>
        <v>6000</v>
      </c>
      <c r="P29" s="14">
        <f t="shared" si="17"/>
        <v>5020</v>
      </c>
      <c r="Q29" s="13">
        <v>980</v>
      </c>
      <c r="R29" s="15">
        <v>40151</v>
      </c>
      <c r="W29" s="12"/>
    </row>
    <row r="30" spans="1:23" s="13" customFormat="1">
      <c r="A30" s="12">
        <v>40118</v>
      </c>
      <c r="B30" s="13">
        <v>3200</v>
      </c>
      <c r="C30" s="13">
        <f t="shared" si="10"/>
        <v>2500</v>
      </c>
      <c r="D30" s="12">
        <v>40118</v>
      </c>
      <c r="E30" s="13">
        <v>70</v>
      </c>
      <c r="F30" s="13">
        <v>64</v>
      </c>
      <c r="G30" s="13">
        <v>56</v>
      </c>
      <c r="I30" s="13">
        <f t="shared" si="18"/>
        <v>56</v>
      </c>
      <c r="J30" s="13">
        <f t="shared" si="11"/>
        <v>3920</v>
      </c>
      <c r="K30" s="13">
        <f t="shared" si="12"/>
        <v>0</v>
      </c>
      <c r="L30" s="13">
        <f t="shared" si="13"/>
        <v>0</v>
      </c>
      <c r="M30" s="13">
        <f t="shared" si="14"/>
        <v>392</v>
      </c>
      <c r="N30" s="13">
        <f t="shared" si="15"/>
        <v>1092</v>
      </c>
      <c r="O30" s="13">
        <f t="shared" si="16"/>
        <v>7120</v>
      </c>
      <c r="P30" s="14">
        <f t="shared" si="17"/>
        <v>6028</v>
      </c>
      <c r="Q30" s="13">
        <v>1090</v>
      </c>
      <c r="R30" s="15">
        <v>40183</v>
      </c>
      <c r="W30" s="12"/>
    </row>
    <row r="31" spans="1:23" s="13" customFormat="1">
      <c r="A31" s="12">
        <v>40148</v>
      </c>
      <c r="B31" s="13">
        <v>3200</v>
      </c>
      <c r="C31" s="13">
        <f t="shared" ref="C31:C42" si="19">B31-(10*E31)</f>
        <v>2500</v>
      </c>
      <c r="D31" s="12">
        <v>40148</v>
      </c>
      <c r="E31" s="13">
        <v>70</v>
      </c>
      <c r="F31" s="13">
        <v>45</v>
      </c>
      <c r="G31" s="13">
        <v>44</v>
      </c>
      <c r="I31" s="13">
        <f t="shared" ref="I31:I39" si="20">G31+H31</f>
        <v>44</v>
      </c>
      <c r="J31" s="13">
        <f t="shared" ref="J31:J42" si="21">G31*E31</f>
        <v>3080</v>
      </c>
      <c r="K31" s="13">
        <f t="shared" ref="K31:K42" si="22">H31*E31*0.5</f>
        <v>0</v>
      </c>
      <c r="L31" s="13">
        <f t="shared" ref="L31:L42" si="23">H31*E31*0.5</f>
        <v>0</v>
      </c>
      <c r="M31" s="13">
        <f t="shared" ref="M31:M42" si="24">J31*0.1</f>
        <v>308</v>
      </c>
      <c r="N31" s="13">
        <f t="shared" ref="N31:N42" si="25">L31+M31+B31-C31</f>
        <v>1008</v>
      </c>
      <c r="O31" s="13">
        <f t="shared" ref="O31:O42" si="26">B31+J31+K31+L31</f>
        <v>6280</v>
      </c>
      <c r="P31" s="14">
        <f t="shared" ref="P31:P42" si="27">O31-N31</f>
        <v>5272</v>
      </c>
      <c r="Q31" s="13">
        <v>1000</v>
      </c>
      <c r="R31" s="15">
        <v>40211</v>
      </c>
      <c r="W31" s="12"/>
    </row>
    <row r="32" spans="1:23" s="13" customFormat="1">
      <c r="A32" s="12">
        <v>40179</v>
      </c>
      <c r="B32" s="13">
        <v>3600</v>
      </c>
      <c r="C32" s="13">
        <f t="shared" si="19"/>
        <v>2800</v>
      </c>
      <c r="D32" s="12">
        <v>40179</v>
      </c>
      <c r="E32" s="13">
        <v>80</v>
      </c>
      <c r="F32" s="13">
        <v>58</v>
      </c>
      <c r="G32" s="13">
        <v>55</v>
      </c>
      <c r="I32" s="13">
        <f t="shared" si="20"/>
        <v>55</v>
      </c>
      <c r="J32" s="13">
        <f t="shared" si="21"/>
        <v>4400</v>
      </c>
      <c r="K32" s="13">
        <f t="shared" si="22"/>
        <v>0</v>
      </c>
      <c r="L32" s="13">
        <f t="shared" si="23"/>
        <v>0</v>
      </c>
      <c r="M32" s="13">
        <f t="shared" si="24"/>
        <v>440</v>
      </c>
      <c r="N32" s="13">
        <f t="shared" si="25"/>
        <v>1240</v>
      </c>
      <c r="O32" s="13">
        <f t="shared" si="26"/>
        <v>8000</v>
      </c>
      <c r="P32" s="14">
        <f t="shared" si="27"/>
        <v>6760</v>
      </c>
      <c r="Q32" s="13">
        <v>1240</v>
      </c>
      <c r="R32" s="15">
        <v>40247</v>
      </c>
      <c r="W32" s="12"/>
    </row>
    <row r="33" spans="1:23" s="13" customFormat="1">
      <c r="A33" s="12">
        <v>40210</v>
      </c>
      <c r="B33" s="13">
        <v>3600</v>
      </c>
      <c r="C33" s="13">
        <f t="shared" si="19"/>
        <v>2800</v>
      </c>
      <c r="D33" s="12">
        <v>40210</v>
      </c>
      <c r="E33" s="13">
        <v>80</v>
      </c>
      <c r="F33" s="13">
        <v>46.5</v>
      </c>
      <c r="G33" s="13">
        <v>44</v>
      </c>
      <c r="I33" s="13">
        <f t="shared" si="20"/>
        <v>44</v>
      </c>
      <c r="J33" s="13">
        <f t="shared" si="21"/>
        <v>3520</v>
      </c>
      <c r="K33" s="13">
        <f t="shared" si="22"/>
        <v>0</v>
      </c>
      <c r="L33" s="13">
        <f t="shared" si="23"/>
        <v>0</v>
      </c>
      <c r="M33" s="13">
        <f t="shared" si="24"/>
        <v>352</v>
      </c>
      <c r="N33" s="13">
        <f t="shared" si="25"/>
        <v>1152</v>
      </c>
      <c r="O33" s="13">
        <f t="shared" si="26"/>
        <v>7120</v>
      </c>
      <c r="P33" s="14">
        <f t="shared" si="27"/>
        <v>5968</v>
      </c>
      <c r="Q33" s="13">
        <v>1152</v>
      </c>
      <c r="R33" s="15"/>
      <c r="W33" s="12"/>
    </row>
    <row r="34" spans="1:23" s="13" customFormat="1">
      <c r="A34" s="12">
        <v>40238</v>
      </c>
      <c r="B34" s="13">
        <v>3600</v>
      </c>
      <c r="C34" s="13">
        <f t="shared" si="19"/>
        <v>2800</v>
      </c>
      <c r="D34" s="12">
        <v>40238</v>
      </c>
      <c r="E34" s="13">
        <v>80</v>
      </c>
      <c r="F34" s="13">
        <v>61</v>
      </c>
      <c r="G34" s="13">
        <v>56</v>
      </c>
      <c r="I34" s="13">
        <f t="shared" si="20"/>
        <v>56</v>
      </c>
      <c r="J34" s="13">
        <f t="shared" si="21"/>
        <v>4480</v>
      </c>
      <c r="K34" s="13">
        <f t="shared" si="22"/>
        <v>0</v>
      </c>
      <c r="L34" s="13">
        <f t="shared" si="23"/>
        <v>0</v>
      </c>
      <c r="M34" s="13">
        <f t="shared" si="24"/>
        <v>448</v>
      </c>
      <c r="N34" s="13">
        <f t="shared" si="25"/>
        <v>1248</v>
      </c>
      <c r="O34" s="13">
        <f t="shared" si="26"/>
        <v>8080</v>
      </c>
      <c r="P34" s="14">
        <f t="shared" si="27"/>
        <v>6832</v>
      </c>
      <c r="Q34" s="13">
        <v>1250</v>
      </c>
      <c r="R34" s="15"/>
      <c r="W34" s="12"/>
    </row>
    <row r="35" spans="1:23" s="13" customFormat="1">
      <c r="A35" s="12">
        <v>40269</v>
      </c>
      <c r="B35" s="13">
        <v>3600</v>
      </c>
      <c r="C35" s="13">
        <f t="shared" si="19"/>
        <v>2800</v>
      </c>
      <c r="D35" s="12">
        <v>40269</v>
      </c>
      <c r="E35" s="13">
        <v>80</v>
      </c>
      <c r="F35" s="13">
        <v>61</v>
      </c>
      <c r="G35" s="13">
        <v>56</v>
      </c>
      <c r="I35" s="13">
        <f t="shared" si="20"/>
        <v>56</v>
      </c>
      <c r="J35" s="13">
        <f t="shared" si="21"/>
        <v>4480</v>
      </c>
      <c r="K35" s="13">
        <f t="shared" si="22"/>
        <v>0</v>
      </c>
      <c r="L35" s="13">
        <f t="shared" si="23"/>
        <v>0</v>
      </c>
      <c r="M35" s="13">
        <f t="shared" si="24"/>
        <v>448</v>
      </c>
      <c r="N35" s="13">
        <f t="shared" si="25"/>
        <v>1248</v>
      </c>
      <c r="O35" s="13">
        <f t="shared" si="26"/>
        <v>8080</v>
      </c>
      <c r="P35" s="14">
        <f t="shared" si="27"/>
        <v>6832</v>
      </c>
      <c r="Q35" s="13">
        <v>1250</v>
      </c>
      <c r="R35" s="15"/>
      <c r="W35" s="12"/>
    </row>
    <row r="36" spans="1:23" s="13" customFormat="1">
      <c r="A36" s="12">
        <v>40299</v>
      </c>
      <c r="B36" s="13">
        <v>3600</v>
      </c>
      <c r="C36" s="13">
        <f t="shared" si="19"/>
        <v>2800</v>
      </c>
      <c r="D36" s="12">
        <v>40299</v>
      </c>
      <c r="E36" s="13">
        <v>80</v>
      </c>
      <c r="F36" s="13">
        <v>55</v>
      </c>
      <c r="G36" s="13">
        <v>55</v>
      </c>
      <c r="I36" s="13">
        <f t="shared" si="20"/>
        <v>55</v>
      </c>
      <c r="J36" s="13">
        <f t="shared" si="21"/>
        <v>4400</v>
      </c>
      <c r="K36" s="13">
        <f t="shared" si="22"/>
        <v>0</v>
      </c>
      <c r="L36" s="13">
        <f t="shared" si="23"/>
        <v>0</v>
      </c>
      <c r="M36" s="13">
        <f t="shared" si="24"/>
        <v>440</v>
      </c>
      <c r="N36" s="13">
        <f t="shared" si="25"/>
        <v>1240</v>
      </c>
      <c r="O36" s="13">
        <f t="shared" si="26"/>
        <v>8000</v>
      </c>
      <c r="P36" s="14">
        <f t="shared" si="27"/>
        <v>6760</v>
      </c>
      <c r="Q36" s="13">
        <v>1240</v>
      </c>
      <c r="R36" s="15"/>
      <c r="W36" s="12"/>
    </row>
    <row r="37" spans="1:23" s="13" customFormat="1">
      <c r="A37" s="12">
        <v>40330</v>
      </c>
      <c r="B37" s="13">
        <v>3600</v>
      </c>
      <c r="C37" s="13">
        <f t="shared" si="19"/>
        <v>2800</v>
      </c>
      <c r="D37" s="12">
        <v>40330</v>
      </c>
      <c r="E37" s="13">
        <v>80</v>
      </c>
      <c r="F37" s="13">
        <v>58</v>
      </c>
      <c r="G37" s="13">
        <v>52</v>
      </c>
      <c r="I37" s="13">
        <f t="shared" si="20"/>
        <v>52</v>
      </c>
      <c r="J37" s="13">
        <f t="shared" si="21"/>
        <v>4160</v>
      </c>
      <c r="K37" s="13">
        <f t="shared" si="22"/>
        <v>0</v>
      </c>
      <c r="L37" s="13">
        <f t="shared" si="23"/>
        <v>0</v>
      </c>
      <c r="M37" s="13">
        <f t="shared" si="24"/>
        <v>416</v>
      </c>
      <c r="N37" s="13">
        <f t="shared" si="25"/>
        <v>1216</v>
      </c>
      <c r="O37" s="13">
        <f t="shared" si="26"/>
        <v>7760</v>
      </c>
      <c r="P37" s="14">
        <f t="shared" si="27"/>
        <v>6544</v>
      </c>
      <c r="Q37" s="13">
        <v>1200</v>
      </c>
      <c r="R37" s="15">
        <v>40394</v>
      </c>
      <c r="W37" s="12"/>
    </row>
    <row r="38" spans="1:23" s="13" customFormat="1">
      <c r="A38" s="12">
        <v>40360</v>
      </c>
      <c r="B38" s="13">
        <v>3600</v>
      </c>
      <c r="C38" s="13">
        <f t="shared" si="19"/>
        <v>2800</v>
      </c>
      <c r="D38" s="12">
        <v>40360</v>
      </c>
      <c r="E38" s="13">
        <v>80</v>
      </c>
      <c r="F38" s="13">
        <v>36</v>
      </c>
      <c r="G38" s="13">
        <v>32</v>
      </c>
      <c r="I38" s="13">
        <f t="shared" si="20"/>
        <v>32</v>
      </c>
      <c r="J38" s="13">
        <f t="shared" si="21"/>
        <v>2560</v>
      </c>
      <c r="K38" s="13">
        <f t="shared" si="22"/>
        <v>0</v>
      </c>
      <c r="L38" s="13">
        <f t="shared" si="23"/>
        <v>0</v>
      </c>
      <c r="M38" s="13">
        <f t="shared" si="24"/>
        <v>256</v>
      </c>
      <c r="N38" s="13">
        <f t="shared" si="25"/>
        <v>1056</v>
      </c>
      <c r="O38" s="13">
        <f t="shared" si="26"/>
        <v>6160</v>
      </c>
      <c r="P38" s="14">
        <f t="shared" si="27"/>
        <v>5104</v>
      </c>
      <c r="Q38" s="13">
        <v>1050</v>
      </c>
      <c r="R38" s="13">
        <v>30082010</v>
      </c>
      <c r="W38" s="12"/>
    </row>
    <row r="39" spans="1:23" s="13" customFormat="1">
      <c r="A39" s="12">
        <v>40391</v>
      </c>
      <c r="B39" s="13">
        <v>3600</v>
      </c>
      <c r="C39" s="13">
        <f t="shared" si="19"/>
        <v>2800</v>
      </c>
      <c r="D39" s="12">
        <v>40391</v>
      </c>
      <c r="E39" s="13">
        <v>80</v>
      </c>
      <c r="F39" s="13">
        <v>62</v>
      </c>
      <c r="G39" s="13">
        <v>58</v>
      </c>
      <c r="I39" s="13">
        <f t="shared" si="20"/>
        <v>58</v>
      </c>
      <c r="J39" s="13">
        <f t="shared" si="21"/>
        <v>4640</v>
      </c>
      <c r="K39" s="13">
        <f t="shared" si="22"/>
        <v>0</v>
      </c>
      <c r="L39" s="13">
        <f t="shared" si="23"/>
        <v>0</v>
      </c>
      <c r="M39" s="13">
        <f t="shared" si="24"/>
        <v>464</v>
      </c>
      <c r="N39" s="13">
        <f t="shared" si="25"/>
        <v>1264</v>
      </c>
      <c r="O39" s="13">
        <f t="shared" si="26"/>
        <v>8240</v>
      </c>
      <c r="P39" s="14">
        <f t="shared" si="27"/>
        <v>6976</v>
      </c>
      <c r="Q39" s="13">
        <v>1264</v>
      </c>
      <c r="R39" s="15">
        <v>40449</v>
      </c>
      <c r="W39" s="12"/>
    </row>
    <row r="40" spans="1:23" s="13" customFormat="1">
      <c r="A40" s="12">
        <v>40422</v>
      </c>
      <c r="B40" s="13">
        <v>3600</v>
      </c>
      <c r="C40" s="13">
        <f t="shared" si="19"/>
        <v>2800</v>
      </c>
      <c r="D40" s="12">
        <v>40422</v>
      </c>
      <c r="E40" s="13">
        <v>80</v>
      </c>
      <c r="F40" s="13">
        <v>58</v>
      </c>
      <c r="G40" s="13">
        <v>58</v>
      </c>
      <c r="I40" s="13">
        <v>58</v>
      </c>
      <c r="J40" s="13">
        <f t="shared" si="21"/>
        <v>4640</v>
      </c>
      <c r="K40" s="13">
        <f t="shared" si="22"/>
        <v>0</v>
      </c>
      <c r="L40" s="13">
        <f t="shared" si="23"/>
        <v>0</v>
      </c>
      <c r="M40" s="13">
        <f t="shared" si="24"/>
        <v>464</v>
      </c>
      <c r="N40" s="13">
        <f t="shared" si="25"/>
        <v>1264</v>
      </c>
      <c r="O40" s="13">
        <f t="shared" si="26"/>
        <v>8240</v>
      </c>
      <c r="P40" s="14">
        <f t="shared" si="27"/>
        <v>6976</v>
      </c>
      <c r="Q40" s="13">
        <v>1264</v>
      </c>
      <c r="R40" s="15"/>
      <c r="W40" s="12"/>
    </row>
    <row r="41" spans="1:23" s="13" customFormat="1">
      <c r="A41" s="12">
        <v>40452</v>
      </c>
      <c r="B41" s="13">
        <v>3600</v>
      </c>
      <c r="C41" s="13">
        <f t="shared" si="19"/>
        <v>2800</v>
      </c>
      <c r="D41" s="12">
        <v>40452</v>
      </c>
      <c r="E41" s="13">
        <v>80</v>
      </c>
      <c r="F41" s="13">
        <v>48</v>
      </c>
      <c r="G41" s="13">
        <v>48</v>
      </c>
      <c r="I41" s="13">
        <v>48</v>
      </c>
      <c r="J41" s="13">
        <f t="shared" si="21"/>
        <v>3840</v>
      </c>
      <c r="K41" s="13">
        <f t="shared" si="22"/>
        <v>0</v>
      </c>
      <c r="L41" s="13">
        <f t="shared" si="23"/>
        <v>0</v>
      </c>
      <c r="M41" s="13">
        <f t="shared" si="24"/>
        <v>384</v>
      </c>
      <c r="N41" s="13">
        <f t="shared" si="25"/>
        <v>1184</v>
      </c>
      <c r="O41" s="13">
        <f t="shared" si="26"/>
        <v>7440</v>
      </c>
      <c r="P41" s="14">
        <f t="shared" si="27"/>
        <v>6256</v>
      </c>
      <c r="Q41" s="13">
        <v>1184</v>
      </c>
      <c r="R41" s="15">
        <v>40547</v>
      </c>
      <c r="W41" s="12"/>
    </row>
    <row r="42" spans="1:23" s="13" customFormat="1">
      <c r="A42" s="12">
        <v>40483</v>
      </c>
      <c r="B42" s="13">
        <v>3600</v>
      </c>
      <c r="C42" s="13">
        <f t="shared" si="19"/>
        <v>2800</v>
      </c>
      <c r="D42" s="12">
        <v>40483</v>
      </c>
      <c r="E42" s="13">
        <v>80</v>
      </c>
      <c r="F42" s="13">
        <v>56</v>
      </c>
      <c r="G42" s="13">
        <v>54</v>
      </c>
      <c r="I42" s="13">
        <v>54</v>
      </c>
      <c r="J42" s="13">
        <f t="shared" si="21"/>
        <v>4320</v>
      </c>
      <c r="K42" s="13">
        <f t="shared" si="22"/>
        <v>0</v>
      </c>
      <c r="L42" s="13">
        <f t="shared" si="23"/>
        <v>0</v>
      </c>
      <c r="M42" s="13">
        <f t="shared" si="24"/>
        <v>432</v>
      </c>
      <c r="N42" s="13">
        <f t="shared" si="25"/>
        <v>1232</v>
      </c>
      <c r="O42" s="13">
        <f t="shared" si="26"/>
        <v>7920</v>
      </c>
      <c r="P42" s="14">
        <f t="shared" si="27"/>
        <v>6688</v>
      </c>
      <c r="Q42" s="13">
        <v>1232</v>
      </c>
      <c r="R42" s="15">
        <v>40547</v>
      </c>
      <c r="W42" s="12"/>
    </row>
    <row r="43" spans="1:23" s="20" customFormat="1">
      <c r="A43" s="12">
        <v>40513</v>
      </c>
      <c r="B43" s="13">
        <v>3600</v>
      </c>
      <c r="C43" s="13">
        <f t="shared" ref="C43:C48" si="28">B43-(10*E43)</f>
        <v>2800</v>
      </c>
      <c r="D43" s="12">
        <v>40513</v>
      </c>
      <c r="E43" s="13">
        <v>80</v>
      </c>
      <c r="F43" s="13">
        <v>49</v>
      </c>
      <c r="G43" s="13">
        <v>48</v>
      </c>
      <c r="H43" s="13"/>
      <c r="I43" s="13">
        <f>G43+H43</f>
        <v>48</v>
      </c>
      <c r="J43" s="13">
        <f t="shared" ref="J43:J48" si="29">G43*E43</f>
        <v>3840</v>
      </c>
      <c r="K43" s="13">
        <f t="shared" ref="K43:K48" si="30">H43*E43*0.5</f>
        <v>0</v>
      </c>
      <c r="L43" s="13">
        <f t="shared" ref="L43:L48" si="31">H43*E43*0.5</f>
        <v>0</v>
      </c>
      <c r="M43" s="13">
        <f t="shared" ref="M43:M48" si="32">J43*0.1</f>
        <v>384</v>
      </c>
      <c r="N43" s="13">
        <f t="shared" ref="N43:N48" si="33">L43+M43+B43-C43</f>
        <v>1184</v>
      </c>
      <c r="O43" s="13">
        <f t="shared" ref="O43:O48" si="34">B43+J43+K43+L43</f>
        <v>7440</v>
      </c>
      <c r="P43" s="14">
        <f t="shared" ref="P43:P48" si="35">O43-N43</f>
        <v>6256</v>
      </c>
      <c r="Q43" s="13">
        <v>0</v>
      </c>
      <c r="R43" s="15" t="s">
        <v>27</v>
      </c>
      <c r="S43" s="13"/>
      <c r="T43" s="13"/>
      <c r="W43" s="21"/>
    </row>
    <row r="44" spans="1:23" s="20" customFormat="1">
      <c r="A44" s="12">
        <v>40544</v>
      </c>
      <c r="B44" s="13">
        <v>4500</v>
      </c>
      <c r="C44" s="13">
        <f t="shared" si="28"/>
        <v>3500</v>
      </c>
      <c r="D44" s="12">
        <v>40544</v>
      </c>
      <c r="E44" s="13">
        <v>100</v>
      </c>
      <c r="F44" s="13">
        <v>67</v>
      </c>
      <c r="G44" s="13">
        <v>60</v>
      </c>
      <c r="H44" s="13"/>
      <c r="I44" s="13">
        <v>0</v>
      </c>
      <c r="J44" s="13">
        <f t="shared" si="29"/>
        <v>6000</v>
      </c>
      <c r="K44" s="13">
        <f t="shared" si="30"/>
        <v>0</v>
      </c>
      <c r="L44" s="13">
        <f t="shared" si="31"/>
        <v>0</v>
      </c>
      <c r="M44" s="13">
        <f t="shared" si="32"/>
        <v>600</v>
      </c>
      <c r="N44" s="13">
        <f t="shared" si="33"/>
        <v>1600</v>
      </c>
      <c r="O44" s="13">
        <f t="shared" si="34"/>
        <v>10500</v>
      </c>
      <c r="P44" s="14">
        <f t="shared" si="35"/>
        <v>8900</v>
      </c>
      <c r="Q44" s="13">
        <v>1600</v>
      </c>
      <c r="R44" s="15">
        <v>40598</v>
      </c>
      <c r="S44" s="13"/>
      <c r="T44" s="13"/>
      <c r="W44" s="21"/>
    </row>
    <row r="45" spans="1:23" s="20" customFormat="1">
      <c r="A45" s="12">
        <v>40575</v>
      </c>
      <c r="B45" s="13">
        <v>4500</v>
      </c>
      <c r="C45" s="13">
        <f t="shared" si="28"/>
        <v>3500</v>
      </c>
      <c r="D45" s="12">
        <v>40575</v>
      </c>
      <c r="E45" s="13">
        <v>100</v>
      </c>
      <c r="F45" s="13">
        <v>62</v>
      </c>
      <c r="G45" s="13">
        <v>58</v>
      </c>
      <c r="H45" s="13"/>
      <c r="I45" s="13">
        <v>0</v>
      </c>
      <c r="J45" s="13">
        <f t="shared" si="29"/>
        <v>5800</v>
      </c>
      <c r="K45" s="13">
        <f t="shared" si="30"/>
        <v>0</v>
      </c>
      <c r="L45" s="13">
        <f t="shared" si="31"/>
        <v>0</v>
      </c>
      <c r="M45" s="13">
        <f t="shared" si="32"/>
        <v>580</v>
      </c>
      <c r="N45" s="13">
        <f t="shared" si="33"/>
        <v>1580</v>
      </c>
      <c r="O45" s="13">
        <f t="shared" si="34"/>
        <v>10300</v>
      </c>
      <c r="P45" s="14">
        <f t="shared" si="35"/>
        <v>8720</v>
      </c>
      <c r="Q45" s="13">
        <v>1580</v>
      </c>
      <c r="R45" s="15">
        <v>40634</v>
      </c>
      <c r="S45" s="13"/>
      <c r="T45" s="13"/>
      <c r="W45" s="21"/>
    </row>
    <row r="46" spans="1:23" s="20" customFormat="1">
      <c r="A46" s="12">
        <v>40603</v>
      </c>
      <c r="B46" s="13">
        <v>4500</v>
      </c>
      <c r="C46" s="13">
        <f t="shared" si="28"/>
        <v>3500</v>
      </c>
      <c r="D46" s="12">
        <v>40603</v>
      </c>
      <c r="E46" s="13">
        <v>100</v>
      </c>
      <c r="F46" s="13">
        <f>65-12</f>
        <v>53</v>
      </c>
      <c r="G46" s="13">
        <v>53</v>
      </c>
      <c r="H46" s="13"/>
      <c r="I46" s="13">
        <f>G46+H46</f>
        <v>53</v>
      </c>
      <c r="J46" s="13">
        <f t="shared" si="29"/>
        <v>5300</v>
      </c>
      <c r="K46" s="13">
        <f t="shared" si="30"/>
        <v>0</v>
      </c>
      <c r="L46" s="13">
        <f t="shared" si="31"/>
        <v>0</v>
      </c>
      <c r="M46" s="13">
        <f t="shared" si="32"/>
        <v>530</v>
      </c>
      <c r="N46" s="13">
        <f t="shared" si="33"/>
        <v>1530</v>
      </c>
      <c r="O46" s="13">
        <f t="shared" si="34"/>
        <v>9800</v>
      </c>
      <c r="P46" s="14">
        <f t="shared" si="35"/>
        <v>8270</v>
      </c>
      <c r="Q46" s="13">
        <v>2100</v>
      </c>
      <c r="R46" s="15">
        <v>40668</v>
      </c>
      <c r="S46" s="13"/>
      <c r="T46" s="13"/>
      <c r="U46" s="20" t="s">
        <v>28</v>
      </c>
      <c r="W46" s="21"/>
    </row>
    <row r="47" spans="1:23" s="20" customFormat="1">
      <c r="A47" s="12">
        <v>40634</v>
      </c>
      <c r="B47" s="13">
        <v>4500</v>
      </c>
      <c r="C47" s="13">
        <f t="shared" si="28"/>
        <v>3500</v>
      </c>
      <c r="D47" s="12">
        <v>40634</v>
      </c>
      <c r="E47" s="13">
        <v>100</v>
      </c>
      <c r="F47" s="13">
        <v>62</v>
      </c>
      <c r="G47" s="13">
        <v>58</v>
      </c>
      <c r="H47" s="13"/>
      <c r="I47" s="13">
        <f>G47+H47</f>
        <v>58</v>
      </c>
      <c r="J47" s="13">
        <f t="shared" si="29"/>
        <v>5800</v>
      </c>
      <c r="K47" s="13">
        <f t="shared" si="30"/>
        <v>0</v>
      </c>
      <c r="L47" s="13">
        <f t="shared" si="31"/>
        <v>0</v>
      </c>
      <c r="M47" s="13">
        <f t="shared" si="32"/>
        <v>580</v>
      </c>
      <c r="N47" s="13">
        <f t="shared" si="33"/>
        <v>1580</v>
      </c>
      <c r="O47" s="13">
        <f t="shared" si="34"/>
        <v>10300</v>
      </c>
      <c r="P47" s="14">
        <f t="shared" si="35"/>
        <v>8720</v>
      </c>
      <c r="Q47" s="13">
        <v>1580</v>
      </c>
      <c r="R47" s="15" t="s">
        <v>27</v>
      </c>
      <c r="S47" s="13"/>
      <c r="T47" s="13"/>
      <c r="W47" s="21"/>
    </row>
    <row r="48" spans="1:23" s="20" customFormat="1">
      <c r="A48" s="12">
        <v>40664</v>
      </c>
      <c r="B48" s="13">
        <v>4500</v>
      </c>
      <c r="C48" s="13">
        <f t="shared" si="28"/>
        <v>3500</v>
      </c>
      <c r="D48" s="12">
        <v>40664</v>
      </c>
      <c r="E48" s="13">
        <v>100</v>
      </c>
      <c r="F48" s="13">
        <v>65</v>
      </c>
      <c r="G48" s="13">
        <v>60</v>
      </c>
      <c r="H48" s="13"/>
      <c r="I48" s="13">
        <f>G48+H48</f>
        <v>60</v>
      </c>
      <c r="J48" s="13">
        <f t="shared" si="29"/>
        <v>6000</v>
      </c>
      <c r="K48" s="13">
        <f t="shared" si="30"/>
        <v>0</v>
      </c>
      <c r="L48" s="13">
        <f t="shared" si="31"/>
        <v>0</v>
      </c>
      <c r="M48" s="13">
        <f t="shared" si="32"/>
        <v>600</v>
      </c>
      <c r="N48" s="13">
        <f t="shared" si="33"/>
        <v>1600</v>
      </c>
      <c r="O48" s="13">
        <f t="shared" si="34"/>
        <v>10500</v>
      </c>
      <c r="P48" s="14">
        <f t="shared" si="35"/>
        <v>8900</v>
      </c>
      <c r="Q48" s="13">
        <v>160</v>
      </c>
      <c r="R48" s="15"/>
      <c r="S48" s="13"/>
      <c r="T48" s="13"/>
      <c r="W48" s="21"/>
    </row>
    <row r="49" spans="1:23" s="11" customFormat="1">
      <c r="A49" s="12">
        <v>40695</v>
      </c>
      <c r="B49" s="13">
        <v>4500</v>
      </c>
      <c r="C49" s="13">
        <f t="shared" ref="C49:C55" si="36">B49-(10*E49)</f>
        <v>3500</v>
      </c>
      <c r="D49" s="12">
        <v>40695</v>
      </c>
      <c r="E49" s="13">
        <v>100</v>
      </c>
      <c r="F49" s="13">
        <v>76</v>
      </c>
      <c r="G49" s="13">
        <v>75</v>
      </c>
      <c r="H49" s="13"/>
      <c r="I49" s="13">
        <f t="shared" ref="I49:I55" si="37">G49+H49</f>
        <v>75</v>
      </c>
      <c r="J49" s="13">
        <f t="shared" ref="J49:J55" si="38">G49*E49</f>
        <v>7500</v>
      </c>
      <c r="K49" s="13">
        <f t="shared" ref="K49:K55" si="39">H49*E49*0.5</f>
        <v>0</v>
      </c>
      <c r="L49" s="13">
        <f t="shared" ref="L49:L55" si="40">H49*E49*0.5</f>
        <v>0</v>
      </c>
      <c r="M49" s="13">
        <f t="shared" ref="M49:M55" si="41">J49*0.1</f>
        <v>750</v>
      </c>
      <c r="N49" s="13">
        <f t="shared" ref="N49:N55" si="42">L49+M49+B49-C49</f>
        <v>1750</v>
      </c>
      <c r="O49" s="13">
        <f t="shared" ref="O49:O55" si="43">B49+J49+K49+L49</f>
        <v>12000</v>
      </c>
      <c r="P49" s="14">
        <f t="shared" ref="P49:P55" si="44">O49-N49</f>
        <v>10250</v>
      </c>
      <c r="Q49" s="13">
        <v>1750</v>
      </c>
      <c r="R49" s="15" t="s">
        <v>27</v>
      </c>
      <c r="S49" s="13"/>
      <c r="T49" s="13"/>
    </row>
    <row r="50" spans="1:23" s="20" customFormat="1">
      <c r="A50" s="12">
        <v>40725</v>
      </c>
      <c r="B50" s="13">
        <v>4500</v>
      </c>
      <c r="C50" s="13">
        <f t="shared" si="36"/>
        <v>3500</v>
      </c>
      <c r="D50" s="12">
        <v>40725</v>
      </c>
      <c r="E50" s="13">
        <v>100</v>
      </c>
      <c r="F50" s="13">
        <v>76</v>
      </c>
      <c r="G50" s="13">
        <v>70</v>
      </c>
      <c r="H50" s="13"/>
      <c r="I50" s="13">
        <f t="shared" si="37"/>
        <v>70</v>
      </c>
      <c r="J50" s="13">
        <f t="shared" si="38"/>
        <v>7000</v>
      </c>
      <c r="K50" s="13">
        <f t="shared" si="39"/>
        <v>0</v>
      </c>
      <c r="L50" s="13">
        <f t="shared" si="40"/>
        <v>0</v>
      </c>
      <c r="M50" s="13">
        <f t="shared" si="41"/>
        <v>700</v>
      </c>
      <c r="N50" s="13">
        <f t="shared" si="42"/>
        <v>1700</v>
      </c>
      <c r="O50" s="13">
        <f t="shared" si="43"/>
        <v>11500</v>
      </c>
      <c r="P50" s="14">
        <f t="shared" si="44"/>
        <v>9800</v>
      </c>
      <c r="Q50" s="13">
        <v>1700</v>
      </c>
      <c r="R50" s="15"/>
      <c r="S50" s="13"/>
      <c r="T50" s="13"/>
      <c r="W50" s="21"/>
    </row>
    <row r="51" spans="1:23" s="20" customFormat="1">
      <c r="A51" s="12">
        <v>40756</v>
      </c>
      <c r="B51" s="13">
        <v>4500</v>
      </c>
      <c r="C51" s="13">
        <f t="shared" si="36"/>
        <v>3500</v>
      </c>
      <c r="D51" s="12">
        <v>40756</v>
      </c>
      <c r="E51" s="13">
        <v>100</v>
      </c>
      <c r="F51" s="13">
        <v>102</v>
      </c>
      <c r="G51" s="13">
        <v>70</v>
      </c>
      <c r="H51" s="13"/>
      <c r="I51" s="13">
        <f t="shared" si="37"/>
        <v>70</v>
      </c>
      <c r="J51" s="13">
        <f t="shared" si="38"/>
        <v>7000</v>
      </c>
      <c r="K51" s="13">
        <f t="shared" si="39"/>
        <v>0</v>
      </c>
      <c r="L51" s="13">
        <f t="shared" si="40"/>
        <v>0</v>
      </c>
      <c r="M51" s="13">
        <f t="shared" si="41"/>
        <v>700</v>
      </c>
      <c r="N51" s="13">
        <f t="shared" si="42"/>
        <v>1700</v>
      </c>
      <c r="O51" s="13">
        <f t="shared" si="43"/>
        <v>11500</v>
      </c>
      <c r="P51" s="14">
        <f t="shared" si="44"/>
        <v>9800</v>
      </c>
      <c r="Q51" s="13">
        <v>1700</v>
      </c>
      <c r="R51" s="15">
        <v>40827</v>
      </c>
      <c r="S51" s="13"/>
      <c r="T51" s="13"/>
      <c r="W51" s="21"/>
    </row>
    <row r="52" spans="1:23" s="20" customFormat="1">
      <c r="A52" s="12">
        <v>40787</v>
      </c>
      <c r="B52" s="13">
        <v>4500</v>
      </c>
      <c r="C52" s="13">
        <f t="shared" si="36"/>
        <v>3500</v>
      </c>
      <c r="D52" s="12">
        <v>40787</v>
      </c>
      <c r="E52" s="13">
        <v>100</v>
      </c>
      <c r="F52" s="13">
        <v>80</v>
      </c>
      <c r="G52" s="13">
        <v>68</v>
      </c>
      <c r="H52" s="13"/>
      <c r="I52" s="13">
        <f t="shared" si="37"/>
        <v>68</v>
      </c>
      <c r="J52" s="13">
        <f t="shared" si="38"/>
        <v>6800</v>
      </c>
      <c r="K52" s="13">
        <f t="shared" si="39"/>
        <v>0</v>
      </c>
      <c r="L52" s="13">
        <f t="shared" si="40"/>
        <v>0</v>
      </c>
      <c r="M52" s="13">
        <f t="shared" si="41"/>
        <v>680</v>
      </c>
      <c r="N52" s="13">
        <f t="shared" si="42"/>
        <v>1680</v>
      </c>
      <c r="O52" s="13">
        <f t="shared" si="43"/>
        <v>11300</v>
      </c>
      <c r="P52" s="14">
        <f t="shared" si="44"/>
        <v>9620</v>
      </c>
      <c r="Q52" s="13">
        <v>1700</v>
      </c>
      <c r="R52" s="15">
        <v>40848</v>
      </c>
      <c r="S52" s="13"/>
      <c r="T52" s="13"/>
      <c r="W52" s="21"/>
    </row>
    <row r="53" spans="1:23" s="7" customFormat="1">
      <c r="A53" s="1">
        <v>40817</v>
      </c>
      <c r="B53" s="2">
        <v>4500</v>
      </c>
      <c r="C53" s="2">
        <f t="shared" si="36"/>
        <v>3500</v>
      </c>
      <c r="D53" s="1">
        <v>40817</v>
      </c>
      <c r="E53" s="2">
        <v>100</v>
      </c>
      <c r="F53" s="2">
        <v>0</v>
      </c>
      <c r="G53" s="2">
        <v>0</v>
      </c>
      <c r="H53" s="2"/>
      <c r="I53" s="2">
        <f t="shared" si="37"/>
        <v>0</v>
      </c>
      <c r="J53" s="2">
        <f t="shared" si="38"/>
        <v>0</v>
      </c>
      <c r="K53" s="2">
        <f t="shared" si="39"/>
        <v>0</v>
      </c>
      <c r="L53" s="2">
        <f t="shared" si="40"/>
        <v>0</v>
      </c>
      <c r="M53" s="2">
        <f t="shared" si="41"/>
        <v>0</v>
      </c>
      <c r="N53" s="2">
        <f t="shared" si="42"/>
        <v>1000</v>
      </c>
      <c r="O53" s="2">
        <f t="shared" si="43"/>
        <v>4500</v>
      </c>
      <c r="P53" s="3">
        <f t="shared" si="44"/>
        <v>3500</v>
      </c>
      <c r="Q53" s="2">
        <v>0</v>
      </c>
      <c r="R53" s="4" t="s">
        <v>27</v>
      </c>
      <c r="S53" s="2"/>
      <c r="T53" s="2"/>
      <c r="W53" s="6"/>
    </row>
    <row r="54" spans="1:23" s="7" customFormat="1">
      <c r="A54" s="1">
        <v>40848</v>
      </c>
      <c r="B54" s="2">
        <v>4500</v>
      </c>
      <c r="C54" s="2">
        <f t="shared" si="36"/>
        <v>3500</v>
      </c>
      <c r="D54" s="1">
        <v>40848</v>
      </c>
      <c r="E54" s="2">
        <v>100</v>
      </c>
      <c r="F54" s="2">
        <v>0</v>
      </c>
      <c r="G54" s="2">
        <v>0</v>
      </c>
      <c r="H54" s="2"/>
      <c r="I54" s="2">
        <f t="shared" si="37"/>
        <v>0</v>
      </c>
      <c r="J54" s="2">
        <f t="shared" si="38"/>
        <v>0</v>
      </c>
      <c r="K54" s="2">
        <f t="shared" si="39"/>
        <v>0</v>
      </c>
      <c r="L54" s="2">
        <f t="shared" si="40"/>
        <v>0</v>
      </c>
      <c r="M54" s="2">
        <f t="shared" si="41"/>
        <v>0</v>
      </c>
      <c r="N54" s="2">
        <f t="shared" si="42"/>
        <v>1000</v>
      </c>
      <c r="O54" s="2">
        <f t="shared" si="43"/>
        <v>4500</v>
      </c>
      <c r="P54" s="3">
        <f t="shared" si="44"/>
        <v>3500</v>
      </c>
      <c r="Q54" s="2">
        <v>0</v>
      </c>
      <c r="R54" s="4"/>
      <c r="S54" s="2"/>
      <c r="T54" s="2"/>
      <c r="W54" s="6"/>
    </row>
    <row r="55" spans="1:23" s="7" customFormat="1">
      <c r="A55" s="1">
        <v>40878</v>
      </c>
      <c r="B55" s="2">
        <v>4500</v>
      </c>
      <c r="C55" s="2">
        <f t="shared" si="36"/>
        <v>3500</v>
      </c>
      <c r="D55" s="1">
        <v>40878</v>
      </c>
      <c r="E55" s="2">
        <v>100</v>
      </c>
      <c r="F55" s="2">
        <v>0</v>
      </c>
      <c r="G55" s="2">
        <v>60</v>
      </c>
      <c r="H55" s="2"/>
      <c r="I55" s="2">
        <f t="shared" si="37"/>
        <v>60</v>
      </c>
      <c r="J55" s="2">
        <f t="shared" si="38"/>
        <v>6000</v>
      </c>
      <c r="K55" s="2">
        <f t="shared" si="39"/>
        <v>0</v>
      </c>
      <c r="L55" s="2">
        <f t="shared" si="40"/>
        <v>0</v>
      </c>
      <c r="M55" s="2">
        <f t="shared" si="41"/>
        <v>600</v>
      </c>
      <c r="N55" s="2">
        <f t="shared" si="42"/>
        <v>1600</v>
      </c>
      <c r="O55" s="2">
        <f t="shared" si="43"/>
        <v>10500</v>
      </c>
      <c r="P55" s="3">
        <f t="shared" si="44"/>
        <v>8900</v>
      </c>
      <c r="Q55" s="2">
        <v>0</v>
      </c>
      <c r="R55" s="4" t="s">
        <v>27</v>
      </c>
      <c r="S55" s="2"/>
      <c r="T55" s="2"/>
      <c r="W55" s="6"/>
    </row>
    <row r="57" spans="1:23">
      <c r="M57">
        <f>SUM(M2:M56)</f>
        <v>20480</v>
      </c>
      <c r="N57">
        <f>SUM(N2:N56)</f>
        <v>60030</v>
      </c>
      <c r="O57">
        <f>SUM(O2:O56)</f>
        <v>383840</v>
      </c>
      <c r="P57">
        <f>SUM(P2:P56)</f>
        <v>322960</v>
      </c>
      <c r="Q57">
        <f>SUM(Q2:Q56)</f>
        <v>53947</v>
      </c>
      <c r="R57">
        <f>P57-Q57</f>
        <v>269013</v>
      </c>
      <c r="S57">
        <f>SUM(S2:S56)</f>
        <v>1120</v>
      </c>
      <c r="U57">
        <f>SUM(Q57:S57)</f>
        <v>324080</v>
      </c>
      <c r="V57">
        <f>SUM(V2:V56)</f>
        <v>34934</v>
      </c>
      <c r="W57">
        <f>V57-P57</f>
        <v>-288026</v>
      </c>
    </row>
    <row r="59" spans="1:23">
      <c r="Q59" s="5">
        <f>N57/O57</f>
        <v>0.15639328887036266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3"/>
  <sheetViews>
    <sheetView workbookViewId="0">
      <selection activeCell="A14" sqref="A14:IV26"/>
    </sheetView>
  </sheetViews>
  <sheetFormatPr baseColWidth="10" defaultRowHeight="12.75"/>
  <cols>
    <col min="1" max="1" width="7.140625" bestFit="1" customWidth="1"/>
    <col min="2" max="2" width="6.28515625" bestFit="1" customWidth="1"/>
    <col min="3" max="3" width="10.7109375" bestFit="1" customWidth="1"/>
    <col min="4" max="4" width="7.140625" bestFit="1" customWidth="1"/>
    <col min="5" max="5" width="15.5703125" bestFit="1" customWidth="1"/>
    <col min="6" max="6" width="9.7109375" bestFit="1" customWidth="1"/>
    <col min="7" max="7" width="9.140625" bestFit="1" customWidth="1"/>
    <col min="8" max="8" width="7.7109375" bestFit="1" customWidth="1"/>
    <col min="9" max="9" width="12.5703125" bestFit="1" customWidth="1"/>
    <col min="10" max="10" width="9.140625" bestFit="1" customWidth="1"/>
    <col min="11" max="11" width="10.5703125" bestFit="1" customWidth="1"/>
    <col min="12" max="12" width="9" bestFit="1" customWidth="1"/>
    <col min="13" max="13" width="9.42578125" bestFit="1" customWidth="1"/>
    <col min="14" max="14" width="8.7109375" bestFit="1" customWidth="1"/>
    <col min="15" max="15" width="10.7109375" customWidth="1"/>
    <col min="16" max="16" width="9.28515625" bestFit="1" customWidth="1"/>
    <col min="17" max="17" width="6.85546875" customWidth="1"/>
    <col min="18" max="18" width="6.5703125" customWidth="1"/>
    <col min="19" max="19" width="5.5703125" bestFit="1" customWidth="1"/>
    <col min="20" max="20" width="10.140625" bestFit="1" customWidth="1"/>
    <col min="21" max="21" width="5" bestFit="1" customWidth="1"/>
    <col min="22" max="22" width="7.7109375" bestFit="1" customWidth="1"/>
    <col min="23" max="23" width="13.140625" bestFit="1" customWidth="1"/>
    <col min="24" max="24" width="5.5703125" bestFit="1" customWidth="1"/>
    <col min="25" max="25" width="4.5703125" bestFit="1" customWidth="1"/>
    <col min="26" max="26" width="4.7109375" bestFit="1" customWidth="1"/>
  </cols>
  <sheetData>
    <row r="1" spans="1:26" s="11" customFormat="1">
      <c r="A1" s="8" t="s">
        <v>3</v>
      </c>
      <c r="B1" s="8" t="s">
        <v>0</v>
      </c>
      <c r="C1" s="8" t="s">
        <v>1</v>
      </c>
      <c r="D1" s="8" t="s">
        <v>3</v>
      </c>
      <c r="E1" s="8" t="s">
        <v>29</v>
      </c>
      <c r="F1" s="8" t="s">
        <v>4</v>
      </c>
      <c r="G1" s="8" t="s">
        <v>18</v>
      </c>
      <c r="H1" s="8" t="s">
        <v>5</v>
      </c>
      <c r="I1" s="8" t="s">
        <v>6</v>
      </c>
      <c r="J1" s="8" t="s">
        <v>2</v>
      </c>
      <c r="K1" s="8" t="s">
        <v>7</v>
      </c>
      <c r="L1" s="8" t="s">
        <v>19</v>
      </c>
      <c r="M1" s="8" t="s">
        <v>20</v>
      </c>
      <c r="N1" s="8" t="s">
        <v>8</v>
      </c>
      <c r="O1" s="8" t="s">
        <v>30</v>
      </c>
      <c r="P1" s="8" t="s">
        <v>10</v>
      </c>
      <c r="Q1" s="8" t="s">
        <v>11</v>
      </c>
      <c r="R1" s="9" t="s">
        <v>9</v>
      </c>
      <c r="S1" s="8" t="s">
        <v>12</v>
      </c>
      <c r="T1" s="8" t="s">
        <v>13</v>
      </c>
      <c r="U1" s="8" t="s">
        <v>14</v>
      </c>
      <c r="V1" s="8" t="s">
        <v>15</v>
      </c>
      <c r="W1" s="8" t="s">
        <v>17</v>
      </c>
      <c r="X1" s="8" t="s">
        <v>21</v>
      </c>
      <c r="Y1" s="8" t="s">
        <v>3</v>
      </c>
      <c r="Z1" s="10" t="s">
        <v>22</v>
      </c>
    </row>
    <row r="2" spans="1:26" s="26" customFormat="1">
      <c r="A2" s="22">
        <v>40909</v>
      </c>
      <c r="B2" s="23">
        <v>5400</v>
      </c>
      <c r="C2" s="23">
        <f>B2-(10*E2)</f>
        <v>4200</v>
      </c>
      <c r="D2" s="22">
        <v>40878</v>
      </c>
      <c r="E2" s="23">
        <v>120</v>
      </c>
      <c r="F2" s="23">
        <v>130</v>
      </c>
      <c r="G2" s="23">
        <v>0</v>
      </c>
      <c r="H2" s="23">
        <v>80</v>
      </c>
      <c r="I2" s="23"/>
      <c r="J2" s="23">
        <f>H2+I2</f>
        <v>80</v>
      </c>
      <c r="K2" s="23">
        <f>H2*F2</f>
        <v>10400</v>
      </c>
      <c r="L2" s="23">
        <f>I2*F2*0.5</f>
        <v>0</v>
      </c>
      <c r="M2" s="23">
        <f>I2*F2*0.5</f>
        <v>0</v>
      </c>
      <c r="N2" s="23">
        <f>K2*0.1</f>
        <v>1040</v>
      </c>
      <c r="O2" s="23">
        <v>200</v>
      </c>
      <c r="P2" s="23">
        <f>M2+N2+B2-C2-O2</f>
        <v>2040</v>
      </c>
      <c r="Q2" s="23">
        <f>B2+K2+L2+M2</f>
        <v>15800</v>
      </c>
      <c r="R2" s="24">
        <f>Q2-P2</f>
        <v>13760</v>
      </c>
      <c r="S2" s="23">
        <v>0</v>
      </c>
      <c r="T2" s="25">
        <v>40968</v>
      </c>
      <c r="U2" s="23"/>
      <c r="V2" s="23"/>
      <c r="Y2" s="27"/>
    </row>
    <row r="3" spans="1:26" s="28" customFormat="1">
      <c r="A3" s="22">
        <v>40940</v>
      </c>
      <c r="B3" s="23">
        <v>5400</v>
      </c>
      <c r="C3" s="23">
        <f t="shared" ref="C3:C13" si="0">B3-(10*E3)</f>
        <v>4200</v>
      </c>
      <c r="D3" s="22">
        <v>40909</v>
      </c>
      <c r="E3" s="23">
        <v>120</v>
      </c>
      <c r="F3" s="23">
        <v>130</v>
      </c>
      <c r="G3" s="23">
        <v>0</v>
      </c>
      <c r="H3" s="23">
        <v>80</v>
      </c>
      <c r="I3" s="23"/>
      <c r="J3" s="23">
        <f t="shared" ref="J3:J13" si="1">H3+I3</f>
        <v>80</v>
      </c>
      <c r="K3" s="23">
        <f t="shared" ref="K3:K13" si="2">H3*F3</f>
        <v>10400</v>
      </c>
      <c r="L3" s="23">
        <f t="shared" ref="L3:L12" si="3">I3*F3*0.5</f>
        <v>0</v>
      </c>
      <c r="M3" s="23">
        <f t="shared" ref="M3:M12" si="4">I3*F3*0.5</f>
        <v>0</v>
      </c>
      <c r="N3" s="23">
        <f t="shared" ref="N3:N13" si="5">K3*0.1</f>
        <v>1040</v>
      </c>
      <c r="O3" s="23">
        <v>200</v>
      </c>
      <c r="P3" s="23">
        <f t="shared" ref="P3:P13" si="6">M3+N3+B3-C3-O3</f>
        <v>2040</v>
      </c>
      <c r="Q3" s="23">
        <f t="shared" ref="Q3:Q13" si="7">B3+K3+L3+M3</f>
        <v>15800</v>
      </c>
      <c r="R3" s="24">
        <f t="shared" ref="R3:R13" si="8">Q3-P3</f>
        <v>13760</v>
      </c>
      <c r="S3" s="23">
        <v>0</v>
      </c>
      <c r="T3" s="25" t="s">
        <v>27</v>
      </c>
      <c r="U3" s="23"/>
      <c r="V3" s="23"/>
      <c r="W3" s="26"/>
      <c r="X3" s="26"/>
      <c r="Y3" s="27"/>
      <c r="Z3" s="26"/>
    </row>
    <row r="4" spans="1:26" s="28" customFormat="1">
      <c r="A4" s="22">
        <v>72</v>
      </c>
      <c r="B4" s="23">
        <v>5400</v>
      </c>
      <c r="C4" s="23">
        <f t="shared" si="0"/>
        <v>4200</v>
      </c>
      <c r="D4" s="22">
        <v>40940</v>
      </c>
      <c r="E4" s="23">
        <v>120</v>
      </c>
      <c r="F4" s="23">
        <v>130</v>
      </c>
      <c r="G4" s="23">
        <v>0</v>
      </c>
      <c r="H4" s="23">
        <v>72</v>
      </c>
      <c r="I4" s="23"/>
      <c r="J4" s="23">
        <f t="shared" si="1"/>
        <v>72</v>
      </c>
      <c r="K4" s="23">
        <f t="shared" si="2"/>
        <v>9360</v>
      </c>
      <c r="L4" s="23">
        <f t="shared" si="3"/>
        <v>0</v>
      </c>
      <c r="M4" s="23">
        <f t="shared" si="4"/>
        <v>0</v>
      </c>
      <c r="N4" s="23">
        <f t="shared" si="5"/>
        <v>936</v>
      </c>
      <c r="O4" s="23">
        <v>200</v>
      </c>
      <c r="P4" s="23">
        <f t="shared" si="6"/>
        <v>1936</v>
      </c>
      <c r="Q4" s="23">
        <f t="shared" si="7"/>
        <v>14760</v>
      </c>
      <c r="R4" s="24">
        <f t="shared" si="8"/>
        <v>12824</v>
      </c>
      <c r="S4" s="23">
        <v>0</v>
      </c>
      <c r="T4" s="25">
        <v>41033</v>
      </c>
      <c r="U4" s="23"/>
      <c r="V4" s="23"/>
      <c r="W4" s="26"/>
      <c r="X4" s="26"/>
      <c r="Y4" s="27"/>
      <c r="Z4" s="26"/>
    </row>
    <row r="5" spans="1:26" s="28" customFormat="1">
      <c r="A5" s="22">
        <v>41000</v>
      </c>
      <c r="B5" s="23">
        <v>5400</v>
      </c>
      <c r="C5" s="23">
        <f t="shared" si="0"/>
        <v>4200</v>
      </c>
      <c r="D5" s="22">
        <v>40969</v>
      </c>
      <c r="E5" s="23">
        <v>120</v>
      </c>
      <c r="F5" s="23">
        <v>130</v>
      </c>
      <c r="G5" s="23">
        <v>0</v>
      </c>
      <c r="H5" s="23">
        <v>64</v>
      </c>
      <c r="I5" s="23"/>
      <c r="J5" s="23">
        <f t="shared" si="1"/>
        <v>64</v>
      </c>
      <c r="K5" s="23">
        <f t="shared" si="2"/>
        <v>8320</v>
      </c>
      <c r="L5" s="23">
        <f t="shared" si="3"/>
        <v>0</v>
      </c>
      <c r="M5" s="23">
        <f t="shared" si="4"/>
        <v>0</v>
      </c>
      <c r="N5" s="23">
        <f t="shared" si="5"/>
        <v>832</v>
      </c>
      <c r="O5" s="23">
        <v>200</v>
      </c>
      <c r="P5" s="23">
        <f t="shared" si="6"/>
        <v>1832</v>
      </c>
      <c r="Q5" s="23">
        <f t="shared" si="7"/>
        <v>13720</v>
      </c>
      <c r="R5" s="24">
        <f t="shared" si="8"/>
        <v>11888</v>
      </c>
      <c r="S5" s="23">
        <v>0</v>
      </c>
      <c r="T5" s="25">
        <v>40326</v>
      </c>
      <c r="U5" s="23"/>
      <c r="V5" s="23"/>
      <c r="W5" s="26"/>
      <c r="X5" s="26"/>
      <c r="Y5" s="27"/>
      <c r="Z5" s="26"/>
    </row>
    <row r="6" spans="1:26" s="28" customFormat="1">
      <c r="A6" s="22">
        <v>41030</v>
      </c>
      <c r="B6" s="23">
        <v>5400</v>
      </c>
      <c r="C6" s="23">
        <f t="shared" si="0"/>
        <v>4200</v>
      </c>
      <c r="D6" s="22">
        <v>41000</v>
      </c>
      <c r="E6" s="23">
        <v>120</v>
      </c>
      <c r="F6" s="23">
        <v>130</v>
      </c>
      <c r="G6" s="23">
        <v>83</v>
      </c>
      <c r="H6" s="23">
        <v>80</v>
      </c>
      <c r="I6" s="23"/>
      <c r="J6" s="23">
        <f t="shared" si="1"/>
        <v>80</v>
      </c>
      <c r="K6" s="23">
        <f t="shared" si="2"/>
        <v>10400</v>
      </c>
      <c r="L6" s="23">
        <f t="shared" si="3"/>
        <v>0</v>
      </c>
      <c r="M6" s="23">
        <f t="shared" si="4"/>
        <v>0</v>
      </c>
      <c r="N6" s="23">
        <f t="shared" si="5"/>
        <v>1040</v>
      </c>
      <c r="O6" s="23">
        <v>200</v>
      </c>
      <c r="P6" s="23">
        <f t="shared" si="6"/>
        <v>2040</v>
      </c>
      <c r="Q6" s="23">
        <f t="shared" si="7"/>
        <v>15800</v>
      </c>
      <c r="R6" s="24">
        <f t="shared" si="8"/>
        <v>13760</v>
      </c>
      <c r="S6" s="23">
        <v>0</v>
      </c>
      <c r="T6" s="25">
        <v>41086</v>
      </c>
      <c r="U6" s="23"/>
      <c r="V6" s="23"/>
      <c r="W6" s="26"/>
      <c r="X6" s="26"/>
      <c r="Y6" s="27"/>
      <c r="Z6" s="26"/>
    </row>
    <row r="7" spans="1:26" s="28" customFormat="1">
      <c r="A7" s="22">
        <v>41061</v>
      </c>
      <c r="B7" s="23">
        <v>5400</v>
      </c>
      <c r="C7" s="23">
        <f t="shared" si="0"/>
        <v>4200</v>
      </c>
      <c r="D7" s="22">
        <v>41030</v>
      </c>
      <c r="E7" s="23">
        <v>120</v>
      </c>
      <c r="F7" s="23">
        <v>130</v>
      </c>
      <c r="G7" s="23">
        <v>69.5</v>
      </c>
      <c r="H7" s="23">
        <v>66</v>
      </c>
      <c r="I7" s="23"/>
      <c r="J7" s="23">
        <f t="shared" si="1"/>
        <v>66</v>
      </c>
      <c r="K7" s="23">
        <f t="shared" si="2"/>
        <v>8580</v>
      </c>
      <c r="L7" s="23">
        <f t="shared" si="3"/>
        <v>0</v>
      </c>
      <c r="M7" s="23">
        <f t="shared" si="4"/>
        <v>0</v>
      </c>
      <c r="N7" s="23">
        <f t="shared" si="5"/>
        <v>858</v>
      </c>
      <c r="O7" s="23">
        <v>200</v>
      </c>
      <c r="P7" s="23">
        <f t="shared" si="6"/>
        <v>1858</v>
      </c>
      <c r="Q7" s="23">
        <f t="shared" si="7"/>
        <v>13980</v>
      </c>
      <c r="R7" s="24">
        <f t="shared" si="8"/>
        <v>12122</v>
      </c>
      <c r="S7" s="23">
        <v>0</v>
      </c>
      <c r="T7" s="25">
        <v>41116</v>
      </c>
      <c r="U7" s="23"/>
      <c r="V7" s="23"/>
      <c r="W7" s="26"/>
      <c r="X7" s="26"/>
      <c r="Y7" s="27"/>
      <c r="Z7" s="26"/>
    </row>
    <row r="8" spans="1:26" s="28" customFormat="1">
      <c r="A8" s="22">
        <v>41091</v>
      </c>
      <c r="B8" s="23">
        <v>5400</v>
      </c>
      <c r="C8" s="23">
        <f t="shared" si="0"/>
        <v>4200</v>
      </c>
      <c r="D8" s="22">
        <v>41061</v>
      </c>
      <c r="E8" s="23">
        <v>120</v>
      </c>
      <c r="F8" s="23">
        <v>130</v>
      </c>
      <c r="G8" s="23">
        <v>0</v>
      </c>
      <c r="H8" s="23">
        <v>58</v>
      </c>
      <c r="I8" s="23"/>
      <c r="J8" s="23">
        <f t="shared" si="1"/>
        <v>58</v>
      </c>
      <c r="K8" s="23">
        <f t="shared" si="2"/>
        <v>7540</v>
      </c>
      <c r="L8" s="23">
        <f t="shared" si="3"/>
        <v>0</v>
      </c>
      <c r="M8" s="23">
        <f t="shared" si="4"/>
        <v>0</v>
      </c>
      <c r="N8" s="23">
        <f t="shared" si="5"/>
        <v>754</v>
      </c>
      <c r="O8" s="23">
        <v>200</v>
      </c>
      <c r="P8" s="23">
        <f t="shared" si="6"/>
        <v>1754</v>
      </c>
      <c r="Q8" s="23">
        <f t="shared" si="7"/>
        <v>12940</v>
      </c>
      <c r="R8" s="24">
        <f t="shared" si="8"/>
        <v>11186</v>
      </c>
      <c r="S8" s="23">
        <v>0</v>
      </c>
      <c r="T8" s="25" t="s">
        <v>27</v>
      </c>
      <c r="U8" s="23"/>
      <c r="V8" s="23"/>
      <c r="W8" s="26"/>
      <c r="X8" s="26"/>
      <c r="Y8" s="27"/>
      <c r="Z8" s="26"/>
    </row>
    <row r="9" spans="1:26" s="28" customFormat="1">
      <c r="A9" s="22">
        <v>41122</v>
      </c>
      <c r="B9" s="23">
        <v>5400</v>
      </c>
      <c r="C9" s="23">
        <f t="shared" si="0"/>
        <v>4200</v>
      </c>
      <c r="D9" s="22">
        <v>41091</v>
      </c>
      <c r="E9" s="23">
        <v>120</v>
      </c>
      <c r="F9" s="23">
        <v>130</v>
      </c>
      <c r="G9" s="23">
        <v>0</v>
      </c>
      <c r="H9" s="23">
        <v>48</v>
      </c>
      <c r="I9" s="23"/>
      <c r="J9" s="23">
        <f t="shared" si="1"/>
        <v>48</v>
      </c>
      <c r="K9" s="23">
        <f t="shared" si="2"/>
        <v>6240</v>
      </c>
      <c r="L9" s="23">
        <f t="shared" si="3"/>
        <v>0</v>
      </c>
      <c r="M9" s="23">
        <f t="shared" si="4"/>
        <v>0</v>
      </c>
      <c r="N9" s="23">
        <f t="shared" si="5"/>
        <v>624</v>
      </c>
      <c r="O9" s="23">
        <v>200</v>
      </c>
      <c r="P9" s="23">
        <f t="shared" si="6"/>
        <v>1624</v>
      </c>
      <c r="Q9" s="23">
        <f t="shared" si="7"/>
        <v>11640</v>
      </c>
      <c r="R9" s="24">
        <f t="shared" si="8"/>
        <v>10016</v>
      </c>
      <c r="S9" s="23">
        <v>0</v>
      </c>
      <c r="T9" s="25">
        <v>41156</v>
      </c>
      <c r="U9" s="23"/>
      <c r="V9" s="23"/>
      <c r="W9" s="26"/>
      <c r="X9" s="26"/>
      <c r="Y9" s="27"/>
      <c r="Z9" s="26"/>
    </row>
    <row r="10" spans="1:26" s="28" customFormat="1">
      <c r="A10" s="22">
        <v>41153</v>
      </c>
      <c r="B10" s="23">
        <v>5400</v>
      </c>
      <c r="C10" s="23">
        <f t="shared" si="0"/>
        <v>4200</v>
      </c>
      <c r="D10" s="22">
        <v>41122</v>
      </c>
      <c r="E10" s="23">
        <v>120</v>
      </c>
      <c r="F10" s="23">
        <v>130</v>
      </c>
      <c r="G10" s="23">
        <v>0</v>
      </c>
      <c r="H10" s="23">
        <v>60</v>
      </c>
      <c r="I10" s="23"/>
      <c r="J10" s="23">
        <f t="shared" si="1"/>
        <v>60</v>
      </c>
      <c r="K10" s="23">
        <f t="shared" si="2"/>
        <v>7800</v>
      </c>
      <c r="L10" s="23">
        <f t="shared" si="3"/>
        <v>0</v>
      </c>
      <c r="M10" s="23">
        <f t="shared" si="4"/>
        <v>0</v>
      </c>
      <c r="N10" s="23">
        <f t="shared" si="5"/>
        <v>780</v>
      </c>
      <c r="O10" s="23">
        <v>200</v>
      </c>
      <c r="P10" s="23">
        <f t="shared" si="6"/>
        <v>1780</v>
      </c>
      <c r="Q10" s="23">
        <f t="shared" si="7"/>
        <v>13200</v>
      </c>
      <c r="R10" s="24">
        <f t="shared" si="8"/>
        <v>11420</v>
      </c>
      <c r="S10" s="23">
        <v>0</v>
      </c>
      <c r="T10" s="25">
        <v>41184</v>
      </c>
      <c r="U10" s="23"/>
      <c r="V10" s="23"/>
      <c r="W10" s="26"/>
      <c r="X10" s="26"/>
      <c r="Y10" s="27"/>
      <c r="Z10" s="26"/>
    </row>
    <row r="11" spans="1:26" s="28" customFormat="1">
      <c r="A11" s="22">
        <v>41183</v>
      </c>
      <c r="B11" s="23">
        <v>5400</v>
      </c>
      <c r="C11" s="23">
        <f t="shared" si="0"/>
        <v>4200</v>
      </c>
      <c r="D11" s="22">
        <v>41153</v>
      </c>
      <c r="E11" s="23">
        <v>120</v>
      </c>
      <c r="F11" s="23">
        <v>130</v>
      </c>
      <c r="G11" s="23">
        <v>0</v>
      </c>
      <c r="H11" s="23">
        <v>60</v>
      </c>
      <c r="I11" s="23"/>
      <c r="J11" s="23">
        <f t="shared" si="1"/>
        <v>60</v>
      </c>
      <c r="K11" s="23">
        <f t="shared" si="2"/>
        <v>7800</v>
      </c>
      <c r="L11" s="23">
        <v>0</v>
      </c>
      <c r="M11" s="23">
        <v>0</v>
      </c>
      <c r="N11" s="23">
        <f t="shared" si="5"/>
        <v>780</v>
      </c>
      <c r="O11" s="23">
        <v>200</v>
      </c>
      <c r="P11" s="23">
        <f t="shared" si="6"/>
        <v>1780</v>
      </c>
      <c r="Q11" s="23">
        <f t="shared" si="7"/>
        <v>13200</v>
      </c>
      <c r="R11" s="24">
        <f t="shared" si="8"/>
        <v>11420</v>
      </c>
      <c r="S11" s="23">
        <v>0</v>
      </c>
      <c r="T11" s="25">
        <v>41218</v>
      </c>
      <c r="U11" s="23"/>
      <c r="V11" s="23"/>
      <c r="W11" s="26" t="s">
        <v>31</v>
      </c>
      <c r="X11" s="26"/>
      <c r="Y11" s="27"/>
      <c r="Z11" s="26"/>
    </row>
    <row r="12" spans="1:26" s="28" customFormat="1">
      <c r="A12" s="22">
        <v>41214</v>
      </c>
      <c r="B12" s="23">
        <v>5400</v>
      </c>
      <c r="C12" s="23">
        <f t="shared" si="0"/>
        <v>4200</v>
      </c>
      <c r="D12" s="22">
        <v>41183</v>
      </c>
      <c r="E12" s="23">
        <v>120</v>
      </c>
      <c r="F12" s="23">
        <v>130</v>
      </c>
      <c r="G12" s="23">
        <v>0</v>
      </c>
      <c r="H12" s="23">
        <v>72</v>
      </c>
      <c r="I12" s="23"/>
      <c r="J12" s="23">
        <f t="shared" si="1"/>
        <v>72</v>
      </c>
      <c r="K12" s="23">
        <f t="shared" si="2"/>
        <v>9360</v>
      </c>
      <c r="L12" s="23">
        <f t="shared" si="3"/>
        <v>0</v>
      </c>
      <c r="M12" s="23">
        <f t="shared" si="4"/>
        <v>0</v>
      </c>
      <c r="N12" s="23">
        <f t="shared" si="5"/>
        <v>936</v>
      </c>
      <c r="O12" s="23">
        <v>200</v>
      </c>
      <c r="P12" s="23">
        <f t="shared" si="6"/>
        <v>1936</v>
      </c>
      <c r="Q12" s="23">
        <f t="shared" si="7"/>
        <v>14760</v>
      </c>
      <c r="R12" s="24">
        <f t="shared" si="8"/>
        <v>12824</v>
      </c>
      <c r="S12" s="23">
        <v>0</v>
      </c>
      <c r="T12" s="25">
        <v>41241</v>
      </c>
      <c r="U12" s="23"/>
      <c r="V12" s="23"/>
      <c r="W12" s="26"/>
      <c r="X12" s="26"/>
      <c r="Y12" s="27"/>
      <c r="Z12" s="26"/>
    </row>
    <row r="13" spans="1:26">
      <c r="A13" s="1">
        <v>41244</v>
      </c>
      <c r="B13" s="2">
        <v>5400</v>
      </c>
      <c r="C13" s="2">
        <f t="shared" si="0"/>
        <v>4200</v>
      </c>
      <c r="D13" s="1">
        <v>41214</v>
      </c>
      <c r="E13" s="2">
        <v>120</v>
      </c>
      <c r="F13" s="2">
        <v>130</v>
      </c>
      <c r="G13" s="2">
        <v>0</v>
      </c>
      <c r="H13" s="2">
        <v>62</v>
      </c>
      <c r="I13" s="2">
        <v>10</v>
      </c>
      <c r="J13" s="2">
        <f t="shared" si="1"/>
        <v>72</v>
      </c>
      <c r="K13" s="2">
        <f t="shared" si="2"/>
        <v>8060</v>
      </c>
      <c r="L13" s="2">
        <f>I13*F13*0.75</f>
        <v>975</v>
      </c>
      <c r="M13" s="2">
        <f>I13*F13*0.75</f>
        <v>975</v>
      </c>
      <c r="N13" s="2">
        <f t="shared" si="5"/>
        <v>806</v>
      </c>
      <c r="O13" s="2">
        <v>200</v>
      </c>
      <c r="P13" s="2">
        <f t="shared" si="6"/>
        <v>2781</v>
      </c>
      <c r="Q13" s="2">
        <f t="shared" si="7"/>
        <v>15410</v>
      </c>
      <c r="R13" s="3">
        <f t="shared" si="8"/>
        <v>12629</v>
      </c>
      <c r="S13" s="2">
        <v>0</v>
      </c>
      <c r="T13" s="4" t="s">
        <v>27</v>
      </c>
      <c r="U13" s="2"/>
      <c r="V13" s="2"/>
      <c r="W13" s="7"/>
      <c r="X13" s="7"/>
      <c r="Y13" s="6"/>
      <c r="Z13" s="7"/>
    </row>
  </sheetData>
  <phoneticPr fontId="0" type="noConversion"/>
  <pageMargins left="0.75" right="0.75" top="1" bottom="1" header="0" footer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4"/>
  <sheetViews>
    <sheetView workbookViewId="0">
      <selection activeCell="D36" sqref="D36"/>
    </sheetView>
  </sheetViews>
  <sheetFormatPr baseColWidth="10" defaultRowHeight="12.75"/>
  <cols>
    <col min="5" max="5" width="19.140625" customWidth="1"/>
  </cols>
  <sheetData>
    <row r="1" spans="1:26" s="11" customFormat="1">
      <c r="A1" s="8" t="s">
        <v>3</v>
      </c>
      <c r="B1" s="8" t="s">
        <v>0</v>
      </c>
      <c r="C1" s="8" t="s">
        <v>1</v>
      </c>
      <c r="D1" s="8" t="s">
        <v>3</v>
      </c>
      <c r="E1" s="8" t="s">
        <v>29</v>
      </c>
      <c r="F1" s="8" t="s">
        <v>4</v>
      </c>
      <c r="G1" s="8" t="s">
        <v>18</v>
      </c>
      <c r="H1" s="8" t="s">
        <v>5</v>
      </c>
      <c r="I1" s="8" t="s">
        <v>6</v>
      </c>
      <c r="J1" s="8" t="s">
        <v>2</v>
      </c>
      <c r="K1" s="8" t="s">
        <v>7</v>
      </c>
      <c r="L1" s="8" t="s">
        <v>19</v>
      </c>
      <c r="M1" s="8" t="s">
        <v>20</v>
      </c>
      <c r="N1" s="8" t="s">
        <v>8</v>
      </c>
      <c r="O1" s="8" t="s">
        <v>30</v>
      </c>
      <c r="P1" s="8" t="s">
        <v>10</v>
      </c>
      <c r="Q1" s="8" t="s">
        <v>11</v>
      </c>
      <c r="R1" s="9" t="s">
        <v>9</v>
      </c>
      <c r="S1" s="8" t="s">
        <v>12</v>
      </c>
      <c r="T1" s="8" t="s">
        <v>13</v>
      </c>
      <c r="U1" s="8" t="s">
        <v>14</v>
      </c>
      <c r="V1" s="8" t="s">
        <v>15</v>
      </c>
      <c r="W1" s="8" t="s">
        <v>17</v>
      </c>
      <c r="X1" s="8" t="s">
        <v>21</v>
      </c>
      <c r="Y1" s="8" t="s">
        <v>3</v>
      </c>
      <c r="Z1" s="10" t="s">
        <v>22</v>
      </c>
    </row>
    <row r="2" spans="1:26" s="29" customFormat="1">
      <c r="A2" s="30">
        <v>41306</v>
      </c>
      <c r="B2" s="31">
        <v>5400</v>
      </c>
      <c r="C2" s="31">
        <f t="shared" ref="C2:C12" si="0">B2-(10*E2)</f>
        <v>4200</v>
      </c>
      <c r="D2" s="30">
        <v>41275</v>
      </c>
      <c r="E2" s="31">
        <v>120</v>
      </c>
      <c r="F2" s="31">
        <v>130</v>
      </c>
      <c r="G2" s="31">
        <v>62</v>
      </c>
      <c r="H2" s="31">
        <v>58</v>
      </c>
      <c r="I2" s="31">
        <v>0</v>
      </c>
      <c r="J2" s="31">
        <f t="shared" ref="J2:J12" si="1">H2+I2</f>
        <v>58</v>
      </c>
      <c r="K2" s="31">
        <f t="shared" ref="K2:K12" si="2">H2*F2</f>
        <v>7540</v>
      </c>
      <c r="L2" s="31">
        <f>I2*F2*0.75</f>
        <v>0</v>
      </c>
      <c r="M2" s="31">
        <f>I2*F2*0.75</f>
        <v>0</v>
      </c>
      <c r="N2" s="31">
        <f t="shared" ref="N2:N12" si="3">K2*0.1</f>
        <v>754</v>
      </c>
      <c r="O2" s="31">
        <v>200</v>
      </c>
      <c r="P2" s="31">
        <f t="shared" ref="P2:P12" si="4">M2+N2+B2-C2-O2</f>
        <v>1754</v>
      </c>
      <c r="Q2" s="31">
        <f t="shared" ref="Q2:Q12" si="5">B2+K2+L2+M2</f>
        <v>12940</v>
      </c>
      <c r="R2" s="32">
        <f t="shared" ref="R2:R12" si="6">Q2-P2</f>
        <v>11186</v>
      </c>
      <c r="S2" s="31">
        <v>0</v>
      </c>
      <c r="T2" s="33" t="s">
        <v>27</v>
      </c>
      <c r="U2" s="31"/>
      <c r="V2" s="31"/>
    </row>
    <row r="3" spans="1:26" s="34" customFormat="1">
      <c r="A3" s="30">
        <v>41334</v>
      </c>
      <c r="B3" s="31">
        <v>6400</v>
      </c>
      <c r="C3" s="31">
        <f t="shared" si="0"/>
        <v>5000</v>
      </c>
      <c r="D3" s="30">
        <v>41306</v>
      </c>
      <c r="E3" s="31">
        <v>140</v>
      </c>
      <c r="F3" s="31">
        <v>180</v>
      </c>
      <c r="G3" s="31">
        <v>62</v>
      </c>
      <c r="H3" s="31">
        <v>58</v>
      </c>
      <c r="I3" s="31"/>
      <c r="J3" s="31">
        <f t="shared" si="1"/>
        <v>58</v>
      </c>
      <c r="K3" s="31">
        <f t="shared" si="2"/>
        <v>10440</v>
      </c>
      <c r="L3" s="31">
        <f>I3*F3*0.5</f>
        <v>0</v>
      </c>
      <c r="M3" s="31">
        <f>I3*F3*0.5</f>
        <v>0</v>
      </c>
      <c r="N3" s="31">
        <f t="shared" si="3"/>
        <v>1044</v>
      </c>
      <c r="O3" s="31">
        <v>350</v>
      </c>
      <c r="P3" s="31">
        <f t="shared" si="4"/>
        <v>2094</v>
      </c>
      <c r="Q3" s="31">
        <f t="shared" si="5"/>
        <v>16840</v>
      </c>
      <c r="R3" s="32">
        <f t="shared" si="6"/>
        <v>14746</v>
      </c>
      <c r="S3" s="31">
        <v>2110</v>
      </c>
      <c r="T3" s="33">
        <v>41373</v>
      </c>
      <c r="U3" s="31"/>
      <c r="V3" s="31"/>
    </row>
    <row r="4" spans="1:26" s="34" customFormat="1">
      <c r="A4" s="30">
        <v>41365</v>
      </c>
      <c r="B4" s="31">
        <v>6400</v>
      </c>
      <c r="C4" s="31">
        <f t="shared" si="0"/>
        <v>5000</v>
      </c>
      <c r="D4" s="30">
        <v>41334</v>
      </c>
      <c r="E4" s="31">
        <v>140</v>
      </c>
      <c r="F4" s="31">
        <v>180</v>
      </c>
      <c r="G4" s="31">
        <v>59</v>
      </c>
      <c r="H4" s="31">
        <v>55</v>
      </c>
      <c r="I4" s="31">
        <v>0</v>
      </c>
      <c r="J4" s="31">
        <f t="shared" si="1"/>
        <v>55</v>
      </c>
      <c r="K4" s="31">
        <f t="shared" si="2"/>
        <v>9900</v>
      </c>
      <c r="L4" s="31">
        <f>I4*F4*0.75</f>
        <v>0</v>
      </c>
      <c r="M4" s="31">
        <f>I4*F4*0.75</f>
        <v>0</v>
      </c>
      <c r="N4" s="31">
        <f t="shared" si="3"/>
        <v>990</v>
      </c>
      <c r="O4" s="31">
        <v>350</v>
      </c>
      <c r="P4" s="31">
        <f t="shared" si="4"/>
        <v>2040</v>
      </c>
      <c r="Q4" s="31">
        <f t="shared" si="5"/>
        <v>16300</v>
      </c>
      <c r="R4" s="32">
        <f t="shared" si="6"/>
        <v>14260</v>
      </c>
      <c r="S4" s="31">
        <v>2040</v>
      </c>
      <c r="T4" s="38">
        <v>41425</v>
      </c>
      <c r="U4" s="31"/>
      <c r="V4" s="31"/>
    </row>
    <row r="5" spans="1:26" s="39" customFormat="1">
      <c r="A5" s="35">
        <v>41395</v>
      </c>
      <c r="B5" s="36">
        <v>6400</v>
      </c>
      <c r="C5" s="36">
        <f t="shared" si="0"/>
        <v>5000</v>
      </c>
      <c r="D5" s="35">
        <v>41365</v>
      </c>
      <c r="E5" s="36">
        <v>140</v>
      </c>
      <c r="F5" s="36">
        <v>180</v>
      </c>
      <c r="G5" s="36">
        <v>0</v>
      </c>
      <c r="H5" s="36">
        <v>67</v>
      </c>
      <c r="I5" s="36">
        <v>0</v>
      </c>
      <c r="J5" s="36">
        <f t="shared" si="1"/>
        <v>67</v>
      </c>
      <c r="K5" s="36">
        <f t="shared" si="2"/>
        <v>12060</v>
      </c>
      <c r="L5" s="36">
        <f>I5*F5*0.5</f>
        <v>0</v>
      </c>
      <c r="M5" s="36">
        <f>I5*F5*0.5</f>
        <v>0</v>
      </c>
      <c r="N5" s="36">
        <f t="shared" si="3"/>
        <v>1206</v>
      </c>
      <c r="O5" s="36">
        <v>350</v>
      </c>
      <c r="P5" s="36">
        <f t="shared" si="4"/>
        <v>2256</v>
      </c>
      <c r="Q5" s="36">
        <f t="shared" si="5"/>
        <v>18460</v>
      </c>
      <c r="R5" s="37">
        <f t="shared" si="6"/>
        <v>16204</v>
      </c>
      <c r="S5" s="36">
        <v>2260</v>
      </c>
      <c r="T5" s="40">
        <v>41460</v>
      </c>
      <c r="U5" s="36"/>
      <c r="V5" s="36"/>
    </row>
    <row r="6" spans="1:26" s="39" customFormat="1">
      <c r="A6" s="35">
        <v>41426</v>
      </c>
      <c r="B6" s="36">
        <v>6400</v>
      </c>
      <c r="C6" s="36">
        <f t="shared" si="0"/>
        <v>5000</v>
      </c>
      <c r="D6" s="35">
        <v>41395</v>
      </c>
      <c r="E6" s="36">
        <v>140</v>
      </c>
      <c r="F6" s="36">
        <v>180</v>
      </c>
      <c r="G6" s="36">
        <v>52</v>
      </c>
      <c r="H6" s="36">
        <v>52</v>
      </c>
      <c r="I6" s="36">
        <v>0</v>
      </c>
      <c r="J6" s="36">
        <f t="shared" si="1"/>
        <v>52</v>
      </c>
      <c r="K6" s="36">
        <f t="shared" si="2"/>
        <v>9360</v>
      </c>
      <c r="L6" s="36">
        <f>I6*F6*0.75</f>
        <v>0</v>
      </c>
      <c r="M6" s="36">
        <f>I6*F6*0.75</f>
        <v>0</v>
      </c>
      <c r="N6" s="36">
        <f t="shared" si="3"/>
        <v>936</v>
      </c>
      <c r="O6" s="36">
        <v>350</v>
      </c>
      <c r="P6" s="36">
        <f t="shared" si="4"/>
        <v>1986</v>
      </c>
      <c r="Q6" s="36">
        <f t="shared" si="5"/>
        <v>15760</v>
      </c>
      <c r="R6" s="37">
        <f t="shared" si="6"/>
        <v>13774</v>
      </c>
      <c r="S6" s="36">
        <v>2000</v>
      </c>
      <c r="T6" s="38">
        <v>41477</v>
      </c>
      <c r="U6" s="36"/>
      <c r="V6" s="36"/>
    </row>
    <row r="7" spans="1:26" s="34" customFormat="1">
      <c r="A7" s="30">
        <v>41456</v>
      </c>
      <c r="B7" s="31">
        <v>6400</v>
      </c>
      <c r="C7" s="31">
        <f t="shared" si="0"/>
        <v>5000</v>
      </c>
      <c r="D7" s="30">
        <v>41426</v>
      </c>
      <c r="E7" s="31">
        <v>140</v>
      </c>
      <c r="F7" s="31">
        <v>180</v>
      </c>
      <c r="G7" s="31">
        <v>82</v>
      </c>
      <c r="H7" s="31">
        <v>68</v>
      </c>
      <c r="I7" s="31">
        <v>0</v>
      </c>
      <c r="J7" s="31">
        <v>68</v>
      </c>
      <c r="K7" s="31">
        <f t="shared" si="2"/>
        <v>12240</v>
      </c>
      <c r="L7" s="31">
        <f>I7*F7*0.5</f>
        <v>0</v>
      </c>
      <c r="M7" s="31">
        <f>I7*F7*0.5</f>
        <v>0</v>
      </c>
      <c r="N7" s="31">
        <f t="shared" si="3"/>
        <v>1224</v>
      </c>
      <c r="O7" s="31">
        <v>400</v>
      </c>
      <c r="P7" s="31">
        <f t="shared" si="4"/>
        <v>2224</v>
      </c>
      <c r="Q7" s="31">
        <f t="shared" si="5"/>
        <v>18640</v>
      </c>
      <c r="R7" s="32">
        <f t="shared" si="6"/>
        <v>16416</v>
      </c>
      <c r="S7" s="31">
        <v>2240</v>
      </c>
      <c r="T7" s="33">
        <v>41513</v>
      </c>
      <c r="U7" s="31"/>
      <c r="V7" s="31"/>
    </row>
    <row r="8" spans="1:26" s="39" customFormat="1">
      <c r="A8" s="35">
        <v>41487</v>
      </c>
      <c r="B8" s="36">
        <v>6400</v>
      </c>
      <c r="C8" s="36">
        <f t="shared" si="0"/>
        <v>5000</v>
      </c>
      <c r="D8" s="35">
        <v>41456</v>
      </c>
      <c r="E8" s="36">
        <v>140</v>
      </c>
      <c r="F8" s="36">
        <v>180</v>
      </c>
      <c r="G8" s="36">
        <v>81</v>
      </c>
      <c r="H8" s="36">
        <v>75</v>
      </c>
      <c r="I8" s="36">
        <v>0</v>
      </c>
      <c r="J8" s="36">
        <f t="shared" si="1"/>
        <v>75</v>
      </c>
      <c r="K8" s="36">
        <f t="shared" si="2"/>
        <v>13500</v>
      </c>
      <c r="L8" s="36">
        <f>I8*F8*0.75</f>
        <v>0</v>
      </c>
      <c r="M8" s="36">
        <f>I8*F8*0.75</f>
        <v>0</v>
      </c>
      <c r="N8" s="36">
        <f t="shared" si="3"/>
        <v>1350</v>
      </c>
      <c r="O8" s="36">
        <v>400</v>
      </c>
      <c r="P8" s="36">
        <f t="shared" si="4"/>
        <v>2350</v>
      </c>
      <c r="Q8" s="36">
        <f t="shared" si="5"/>
        <v>19900</v>
      </c>
      <c r="R8" s="37">
        <f t="shared" si="6"/>
        <v>17550</v>
      </c>
      <c r="S8" s="36">
        <v>2350</v>
      </c>
      <c r="U8" s="36"/>
      <c r="V8" s="36"/>
    </row>
    <row r="9" spans="1:26" s="39" customFormat="1">
      <c r="A9" s="35">
        <v>41518</v>
      </c>
      <c r="B9" s="36">
        <v>6400</v>
      </c>
      <c r="C9" s="36">
        <f t="shared" si="0"/>
        <v>5000</v>
      </c>
      <c r="D9" s="35">
        <v>41487</v>
      </c>
      <c r="E9" s="36">
        <v>140</v>
      </c>
      <c r="F9" s="36">
        <v>180</v>
      </c>
      <c r="G9" s="36">
        <v>65</v>
      </c>
      <c r="H9" s="36">
        <v>65</v>
      </c>
      <c r="I9" s="36">
        <v>0</v>
      </c>
      <c r="J9" s="36">
        <f t="shared" si="1"/>
        <v>65</v>
      </c>
      <c r="K9" s="36">
        <f t="shared" si="2"/>
        <v>11700</v>
      </c>
      <c r="L9" s="36">
        <f>I9*F9*0.5</f>
        <v>0</v>
      </c>
      <c r="M9" s="36">
        <f>I9*F9*0.5</f>
        <v>0</v>
      </c>
      <c r="N9" s="36">
        <f t="shared" si="3"/>
        <v>1170</v>
      </c>
      <c r="O9" s="36">
        <v>400</v>
      </c>
      <c r="P9" s="36">
        <f t="shared" si="4"/>
        <v>2170</v>
      </c>
      <c r="Q9" s="36">
        <f t="shared" si="5"/>
        <v>18100</v>
      </c>
      <c r="R9" s="37">
        <f t="shared" si="6"/>
        <v>15930</v>
      </c>
      <c r="S9" s="36">
        <v>2170</v>
      </c>
      <c r="T9" s="38" t="s">
        <v>27</v>
      </c>
      <c r="U9" s="36"/>
      <c r="V9" s="36"/>
    </row>
    <row r="10" spans="1:26" s="39" customFormat="1">
      <c r="A10" s="35">
        <v>41548</v>
      </c>
      <c r="B10" s="36">
        <v>6400</v>
      </c>
      <c r="C10" s="36">
        <f t="shared" si="0"/>
        <v>5000</v>
      </c>
      <c r="D10" s="35">
        <v>41518</v>
      </c>
      <c r="E10" s="36">
        <v>140</v>
      </c>
      <c r="F10" s="36">
        <v>180</v>
      </c>
      <c r="G10" s="36">
        <v>78</v>
      </c>
      <c r="H10" s="36">
        <v>70</v>
      </c>
      <c r="I10" s="36">
        <v>0</v>
      </c>
      <c r="J10" s="36">
        <f t="shared" si="1"/>
        <v>70</v>
      </c>
      <c r="K10" s="36">
        <f t="shared" si="2"/>
        <v>12600</v>
      </c>
      <c r="L10" s="36">
        <f>I10*F10*0.75</f>
        <v>0</v>
      </c>
      <c r="M10" s="36">
        <f>I10*F10*0.75</f>
        <v>0</v>
      </c>
      <c r="N10" s="36">
        <f t="shared" si="3"/>
        <v>1260</v>
      </c>
      <c r="O10" s="36">
        <v>400</v>
      </c>
      <c r="P10" s="36">
        <f t="shared" si="4"/>
        <v>2260</v>
      </c>
      <c r="Q10" s="36">
        <f t="shared" si="5"/>
        <v>19000</v>
      </c>
      <c r="R10" s="37">
        <f t="shared" si="6"/>
        <v>16740</v>
      </c>
      <c r="S10" s="36">
        <v>0</v>
      </c>
      <c r="T10" s="38" t="s">
        <v>27</v>
      </c>
      <c r="U10" s="36"/>
      <c r="V10" s="36"/>
    </row>
    <row r="11" spans="1:26" s="34" customFormat="1">
      <c r="A11" s="30">
        <v>41579</v>
      </c>
      <c r="B11" s="31">
        <v>6400</v>
      </c>
      <c r="C11" s="31">
        <f t="shared" si="0"/>
        <v>5000</v>
      </c>
      <c r="D11" s="30">
        <v>41548</v>
      </c>
      <c r="E11" s="31">
        <v>140</v>
      </c>
      <c r="F11" s="31">
        <v>180</v>
      </c>
      <c r="G11" s="31">
        <v>78</v>
      </c>
      <c r="H11" s="31">
        <v>72</v>
      </c>
      <c r="I11" s="31">
        <v>0</v>
      </c>
      <c r="J11" s="31">
        <f t="shared" si="1"/>
        <v>72</v>
      </c>
      <c r="K11" s="31">
        <f t="shared" si="2"/>
        <v>12960</v>
      </c>
      <c r="L11" s="31">
        <f>I11*F11*0.5</f>
        <v>0</v>
      </c>
      <c r="M11" s="31">
        <f>I11*F11*0.5</f>
        <v>0</v>
      </c>
      <c r="N11" s="31">
        <f t="shared" si="3"/>
        <v>1296</v>
      </c>
      <c r="O11" s="31">
        <v>400</v>
      </c>
      <c r="P11" s="31">
        <f t="shared" si="4"/>
        <v>2296</v>
      </c>
      <c r="Q11" s="31">
        <f t="shared" si="5"/>
        <v>19360</v>
      </c>
      <c r="R11" s="32">
        <f t="shared" si="6"/>
        <v>17064</v>
      </c>
      <c r="S11" s="31">
        <v>0</v>
      </c>
      <c r="T11" s="33">
        <v>41653</v>
      </c>
      <c r="U11" s="31" t="s">
        <v>23</v>
      </c>
      <c r="V11" s="31"/>
    </row>
    <row r="12" spans="1:26" s="34" customFormat="1">
      <c r="A12" s="30">
        <v>41609</v>
      </c>
      <c r="B12" s="31">
        <v>6400</v>
      </c>
      <c r="C12" s="31">
        <f t="shared" si="0"/>
        <v>5000</v>
      </c>
      <c r="D12" s="30">
        <v>41579</v>
      </c>
      <c r="E12" s="31">
        <v>140</v>
      </c>
      <c r="F12" s="31">
        <v>180</v>
      </c>
      <c r="G12" s="31">
        <v>76</v>
      </c>
      <c r="H12" s="31">
        <v>70</v>
      </c>
      <c r="I12" s="31">
        <v>0</v>
      </c>
      <c r="J12" s="31">
        <f t="shared" si="1"/>
        <v>70</v>
      </c>
      <c r="K12" s="31">
        <f t="shared" si="2"/>
        <v>12600</v>
      </c>
      <c r="L12" s="31">
        <f>I12*F12*0.75</f>
        <v>0</v>
      </c>
      <c r="M12" s="31">
        <f>I12*F12*0.75</f>
        <v>0</v>
      </c>
      <c r="N12" s="31">
        <f t="shared" si="3"/>
        <v>1260</v>
      </c>
      <c r="O12" s="31">
        <v>400</v>
      </c>
      <c r="P12" s="31">
        <f t="shared" si="4"/>
        <v>2260</v>
      </c>
      <c r="Q12" s="31">
        <f t="shared" si="5"/>
        <v>19000</v>
      </c>
      <c r="R12" s="32">
        <f t="shared" si="6"/>
        <v>16740</v>
      </c>
      <c r="S12" s="31">
        <v>0</v>
      </c>
      <c r="T12" s="33">
        <v>41661</v>
      </c>
      <c r="U12" s="31"/>
      <c r="V12" s="31"/>
    </row>
    <row r="13" spans="1:26" s="45" customFormat="1">
      <c r="A13" s="41">
        <v>41640</v>
      </c>
      <c r="B13" s="42">
        <v>8000</v>
      </c>
      <c r="C13" s="42">
        <f>B13-(10*E13)</f>
        <v>6500</v>
      </c>
      <c r="D13" s="41">
        <v>41609</v>
      </c>
      <c r="E13" s="42">
        <v>150</v>
      </c>
      <c r="F13" s="42">
        <v>250</v>
      </c>
      <c r="G13" s="42">
        <v>0</v>
      </c>
      <c r="H13" s="42">
        <v>0</v>
      </c>
      <c r="I13" s="42">
        <v>0</v>
      </c>
      <c r="J13" s="42">
        <f>H13+I13</f>
        <v>0</v>
      </c>
      <c r="K13" s="42">
        <f>H13*F13</f>
        <v>0</v>
      </c>
      <c r="L13" s="42">
        <f>I13*F13*0.75</f>
        <v>0</v>
      </c>
      <c r="M13" s="42">
        <f>I13*F13*0.75</f>
        <v>0</v>
      </c>
      <c r="N13" s="42">
        <f>K13*0.1</f>
        <v>0</v>
      </c>
      <c r="O13" s="42">
        <v>500</v>
      </c>
      <c r="P13" s="42">
        <f>M13+N13+B13-C13-O13</f>
        <v>1000</v>
      </c>
      <c r="Q13" s="42">
        <f>B13+K13+L13+M13</f>
        <v>8000</v>
      </c>
      <c r="R13" s="43">
        <f>Q13-P13</f>
        <v>7000</v>
      </c>
      <c r="S13" s="42">
        <v>0</v>
      </c>
      <c r="T13" s="44" t="s">
        <v>27</v>
      </c>
      <c r="U13" s="42"/>
      <c r="V13" s="42"/>
    </row>
    <row r="14" spans="1:26" s="45" customFormat="1">
      <c r="A14" s="41">
        <v>41671</v>
      </c>
      <c r="B14" s="42">
        <v>8000</v>
      </c>
      <c r="C14" s="42">
        <f>B14-(10*E14)</f>
        <v>6500</v>
      </c>
      <c r="D14" s="41">
        <v>41640</v>
      </c>
      <c r="E14" s="42">
        <v>150</v>
      </c>
      <c r="F14" s="42">
        <v>250</v>
      </c>
      <c r="G14" s="42">
        <v>0</v>
      </c>
      <c r="H14" s="42">
        <v>0</v>
      </c>
      <c r="I14" s="42">
        <v>0</v>
      </c>
      <c r="J14" s="42">
        <f>H14+I14</f>
        <v>0</v>
      </c>
      <c r="K14" s="42">
        <f>H14*F14</f>
        <v>0</v>
      </c>
      <c r="L14" s="42">
        <f>I14*F14*0.75</f>
        <v>0</v>
      </c>
      <c r="M14" s="42">
        <f>I14*F14*0.75</f>
        <v>0</v>
      </c>
      <c r="N14" s="42">
        <f>K14*0.1</f>
        <v>0</v>
      </c>
      <c r="O14" s="42">
        <v>500</v>
      </c>
      <c r="P14" s="42">
        <f>M14+N14+B14-C14-O14</f>
        <v>1000</v>
      </c>
      <c r="Q14" s="42">
        <f>B14+K14+L14+M14</f>
        <v>8000</v>
      </c>
      <c r="R14" s="43">
        <f>Q14-P14</f>
        <v>7000</v>
      </c>
      <c r="S14" s="42">
        <v>0</v>
      </c>
      <c r="T14" s="44" t="s">
        <v>27</v>
      </c>
      <c r="U14" s="42"/>
      <c r="V14" s="42"/>
    </row>
    <row r="15" spans="1:26" s="45" customFormat="1">
      <c r="A15" s="41">
        <v>41699</v>
      </c>
      <c r="B15" s="42">
        <v>8000</v>
      </c>
      <c r="C15" s="42">
        <f>B15-(10*E15)</f>
        <v>6500</v>
      </c>
      <c r="D15" s="41">
        <v>41671</v>
      </c>
      <c r="E15" s="42">
        <v>150</v>
      </c>
      <c r="F15" s="42">
        <v>250</v>
      </c>
      <c r="G15" s="42">
        <v>0</v>
      </c>
      <c r="H15" s="42">
        <v>0</v>
      </c>
      <c r="I15" s="42">
        <v>0</v>
      </c>
      <c r="J15" s="42">
        <f>H15+I15</f>
        <v>0</v>
      </c>
      <c r="K15" s="42">
        <f>H15*F15</f>
        <v>0</v>
      </c>
      <c r="L15" s="42">
        <f>I15*F15*0.75</f>
        <v>0</v>
      </c>
      <c r="M15" s="42">
        <f>I15*F15*0.75</f>
        <v>0</v>
      </c>
      <c r="N15" s="42">
        <f>K15*0.1</f>
        <v>0</v>
      </c>
      <c r="O15" s="42">
        <v>500</v>
      </c>
      <c r="P15" s="42">
        <f>M15+N15+B15-C15-O15</f>
        <v>1000</v>
      </c>
      <c r="Q15" s="42">
        <f>B15+K15+L15+M15</f>
        <v>8000</v>
      </c>
      <c r="R15" s="43">
        <f>Q15-P15</f>
        <v>7000</v>
      </c>
      <c r="S15" s="42">
        <v>0</v>
      </c>
      <c r="T15" s="44" t="s">
        <v>27</v>
      </c>
      <c r="U15" s="42"/>
      <c r="V15" s="42"/>
    </row>
    <row r="16" spans="1:26" s="45" customFormat="1">
      <c r="A16" s="41">
        <v>41730</v>
      </c>
      <c r="B16" s="42">
        <v>8000</v>
      </c>
      <c r="C16" s="42">
        <f>B16-(10*E16)</f>
        <v>6500</v>
      </c>
      <c r="D16" s="41">
        <v>41699</v>
      </c>
      <c r="E16" s="42">
        <v>150</v>
      </c>
      <c r="F16" s="42">
        <v>250</v>
      </c>
      <c r="G16" s="42">
        <v>0</v>
      </c>
      <c r="H16" s="42">
        <v>0</v>
      </c>
      <c r="I16" s="42">
        <v>0</v>
      </c>
      <c r="J16" s="42">
        <f>H16+I16</f>
        <v>0</v>
      </c>
      <c r="K16" s="42">
        <f>H16*F16</f>
        <v>0</v>
      </c>
      <c r="L16" s="42">
        <f>I16*F16*0.75</f>
        <v>0</v>
      </c>
      <c r="M16" s="42">
        <f>I16*F16*0.75</f>
        <v>0</v>
      </c>
      <c r="N16" s="42">
        <f>K16*0.1</f>
        <v>0</v>
      </c>
      <c r="O16" s="42">
        <v>500</v>
      </c>
      <c r="P16" s="42">
        <f>M16+N16+B16-C16-O16</f>
        <v>1000</v>
      </c>
      <c r="Q16" s="42">
        <f>B16+K16+L16+M16</f>
        <v>8000</v>
      </c>
      <c r="R16" s="43">
        <f>Q16-P16</f>
        <v>7000</v>
      </c>
      <c r="S16" s="42">
        <v>0</v>
      </c>
      <c r="T16" s="44" t="s">
        <v>27</v>
      </c>
      <c r="U16" s="42"/>
      <c r="V16" s="42"/>
    </row>
    <row r="17" spans="1:22" s="45" customFormat="1">
      <c r="A17" s="41">
        <v>41760</v>
      </c>
      <c r="B17" s="42">
        <v>8000</v>
      </c>
      <c r="C17" s="42">
        <f t="shared" ref="C17:C22" si="7">B17-(10*E17)</f>
        <v>6500</v>
      </c>
      <c r="D17" s="41">
        <v>41730</v>
      </c>
      <c r="E17" s="42">
        <v>150</v>
      </c>
      <c r="F17" s="42">
        <v>250</v>
      </c>
      <c r="G17" s="42">
        <v>0</v>
      </c>
      <c r="H17" s="42">
        <v>0</v>
      </c>
      <c r="I17" s="42">
        <v>0</v>
      </c>
      <c r="J17" s="42">
        <f t="shared" ref="J17:J22" si="8">H17+I17</f>
        <v>0</v>
      </c>
      <c r="K17" s="42">
        <f t="shared" ref="K17:K22" si="9">H17*F17</f>
        <v>0</v>
      </c>
      <c r="L17" s="42">
        <f t="shared" ref="L17:L22" si="10">I17*F17*0.75</f>
        <v>0</v>
      </c>
      <c r="M17" s="42">
        <f t="shared" ref="M17:M22" si="11">I17*F17*0.75</f>
        <v>0</v>
      </c>
      <c r="N17" s="42">
        <f t="shared" ref="N17:N22" si="12">K17*0.1</f>
        <v>0</v>
      </c>
      <c r="O17" s="42">
        <v>500</v>
      </c>
      <c r="P17" s="42">
        <f t="shared" ref="P17:P22" si="13">M17+N17+B17-C17-O17</f>
        <v>1000</v>
      </c>
      <c r="Q17" s="42">
        <f t="shared" ref="Q17:Q22" si="14">B17+K17+L17+M17</f>
        <v>8000</v>
      </c>
      <c r="R17" s="43">
        <f t="shared" ref="R17:R22" si="15">Q17-P17</f>
        <v>7000</v>
      </c>
      <c r="S17" s="42">
        <v>0</v>
      </c>
      <c r="T17" s="44" t="s">
        <v>27</v>
      </c>
      <c r="U17" s="42"/>
      <c r="V17" s="42"/>
    </row>
    <row r="18" spans="1:22" s="45" customFormat="1">
      <c r="A18" s="41">
        <v>41791</v>
      </c>
      <c r="B18" s="42">
        <v>8000</v>
      </c>
      <c r="C18" s="42">
        <f t="shared" si="7"/>
        <v>6500</v>
      </c>
      <c r="D18" s="41">
        <v>41760</v>
      </c>
      <c r="E18" s="42">
        <v>150</v>
      </c>
      <c r="F18" s="42">
        <v>250</v>
      </c>
      <c r="G18" s="42">
        <v>0</v>
      </c>
      <c r="H18" s="42">
        <v>0</v>
      </c>
      <c r="I18" s="42">
        <v>0</v>
      </c>
      <c r="J18" s="42">
        <f t="shared" si="8"/>
        <v>0</v>
      </c>
      <c r="K18" s="42">
        <f t="shared" si="9"/>
        <v>0</v>
      </c>
      <c r="L18" s="42">
        <f t="shared" si="10"/>
        <v>0</v>
      </c>
      <c r="M18" s="42">
        <f t="shared" si="11"/>
        <v>0</v>
      </c>
      <c r="N18" s="42">
        <f t="shared" si="12"/>
        <v>0</v>
      </c>
      <c r="O18" s="42">
        <v>500</v>
      </c>
      <c r="P18" s="42">
        <f t="shared" si="13"/>
        <v>1000</v>
      </c>
      <c r="Q18" s="42">
        <f t="shared" si="14"/>
        <v>8000</v>
      </c>
      <c r="R18" s="43">
        <f t="shared" si="15"/>
        <v>7000</v>
      </c>
      <c r="S18" s="42">
        <v>0</v>
      </c>
      <c r="T18" s="44" t="s">
        <v>27</v>
      </c>
      <c r="U18" s="42"/>
      <c r="V18" s="42"/>
    </row>
    <row r="19" spans="1:22" s="45" customFormat="1">
      <c r="A19" s="41">
        <v>41821</v>
      </c>
      <c r="B19" s="42">
        <v>8000</v>
      </c>
      <c r="C19" s="42">
        <f t="shared" si="7"/>
        <v>6500</v>
      </c>
      <c r="D19" s="41">
        <v>41791</v>
      </c>
      <c r="E19" s="42">
        <v>150</v>
      </c>
      <c r="F19" s="42">
        <v>250</v>
      </c>
      <c r="G19" s="42">
        <v>0</v>
      </c>
      <c r="H19" s="42">
        <v>0</v>
      </c>
      <c r="I19" s="42">
        <v>0</v>
      </c>
      <c r="J19" s="42">
        <f t="shared" si="8"/>
        <v>0</v>
      </c>
      <c r="K19" s="42">
        <f t="shared" si="9"/>
        <v>0</v>
      </c>
      <c r="L19" s="42">
        <f t="shared" si="10"/>
        <v>0</v>
      </c>
      <c r="M19" s="42">
        <f t="shared" si="11"/>
        <v>0</v>
      </c>
      <c r="N19" s="42">
        <f t="shared" si="12"/>
        <v>0</v>
      </c>
      <c r="O19" s="42">
        <v>500</v>
      </c>
      <c r="P19" s="42">
        <f t="shared" si="13"/>
        <v>1000</v>
      </c>
      <c r="Q19" s="42">
        <f t="shared" si="14"/>
        <v>8000</v>
      </c>
      <c r="R19" s="43">
        <f t="shared" si="15"/>
        <v>7000</v>
      </c>
      <c r="S19" s="42">
        <v>0</v>
      </c>
      <c r="T19" s="44" t="s">
        <v>27</v>
      </c>
      <c r="U19" s="42"/>
      <c r="V19" s="42"/>
    </row>
    <row r="20" spans="1:22" s="45" customFormat="1">
      <c r="A20" s="41">
        <v>41852</v>
      </c>
      <c r="B20" s="42">
        <v>8000</v>
      </c>
      <c r="C20" s="42">
        <f t="shared" si="7"/>
        <v>6500</v>
      </c>
      <c r="D20" s="41">
        <v>41821</v>
      </c>
      <c r="E20" s="42">
        <v>150</v>
      </c>
      <c r="F20" s="42">
        <v>250</v>
      </c>
      <c r="G20" s="42">
        <v>0</v>
      </c>
      <c r="H20" s="42">
        <v>0</v>
      </c>
      <c r="I20" s="42">
        <v>0</v>
      </c>
      <c r="J20" s="42">
        <f t="shared" si="8"/>
        <v>0</v>
      </c>
      <c r="K20" s="42">
        <f t="shared" si="9"/>
        <v>0</v>
      </c>
      <c r="L20" s="42">
        <f t="shared" si="10"/>
        <v>0</v>
      </c>
      <c r="M20" s="42">
        <f t="shared" si="11"/>
        <v>0</v>
      </c>
      <c r="N20" s="42">
        <f t="shared" si="12"/>
        <v>0</v>
      </c>
      <c r="O20" s="42">
        <v>500</v>
      </c>
      <c r="P20" s="42">
        <f t="shared" si="13"/>
        <v>1000</v>
      </c>
      <c r="Q20" s="42">
        <f t="shared" si="14"/>
        <v>8000</v>
      </c>
      <c r="R20" s="43">
        <f t="shared" si="15"/>
        <v>7000</v>
      </c>
      <c r="S20" s="42">
        <v>0</v>
      </c>
      <c r="T20" s="44" t="s">
        <v>27</v>
      </c>
      <c r="U20" s="42"/>
      <c r="V20" s="42"/>
    </row>
    <row r="21" spans="1:22" s="45" customFormat="1">
      <c r="A21" s="41">
        <v>41883</v>
      </c>
      <c r="B21" s="42">
        <v>8000</v>
      </c>
      <c r="C21" s="42">
        <f t="shared" si="7"/>
        <v>6500</v>
      </c>
      <c r="D21" s="41">
        <v>41852</v>
      </c>
      <c r="E21" s="42">
        <v>150</v>
      </c>
      <c r="F21" s="42">
        <v>250</v>
      </c>
      <c r="G21" s="42">
        <v>0</v>
      </c>
      <c r="H21" s="42">
        <v>0</v>
      </c>
      <c r="I21" s="42">
        <v>0</v>
      </c>
      <c r="J21" s="42">
        <f t="shared" si="8"/>
        <v>0</v>
      </c>
      <c r="K21" s="42">
        <f t="shared" si="9"/>
        <v>0</v>
      </c>
      <c r="L21" s="42">
        <f t="shared" si="10"/>
        <v>0</v>
      </c>
      <c r="M21" s="42">
        <f t="shared" si="11"/>
        <v>0</v>
      </c>
      <c r="N21" s="42">
        <f t="shared" si="12"/>
        <v>0</v>
      </c>
      <c r="O21" s="42">
        <v>500</v>
      </c>
      <c r="P21" s="42">
        <f t="shared" si="13"/>
        <v>1000</v>
      </c>
      <c r="Q21" s="42">
        <f t="shared" si="14"/>
        <v>8000</v>
      </c>
      <c r="R21" s="43">
        <f t="shared" si="15"/>
        <v>7000</v>
      </c>
      <c r="S21" s="42">
        <v>0</v>
      </c>
      <c r="T21" s="44" t="s">
        <v>27</v>
      </c>
      <c r="U21" s="42"/>
      <c r="V21" s="42"/>
    </row>
    <row r="22" spans="1:22" s="45" customFormat="1">
      <c r="A22" s="41">
        <v>41913</v>
      </c>
      <c r="B22" s="42">
        <v>8000</v>
      </c>
      <c r="C22" s="42">
        <f t="shared" si="7"/>
        <v>6500</v>
      </c>
      <c r="D22" s="41">
        <v>41883</v>
      </c>
      <c r="E22" s="42">
        <v>150</v>
      </c>
      <c r="F22" s="42">
        <v>250</v>
      </c>
      <c r="G22" s="42">
        <v>0</v>
      </c>
      <c r="H22" s="42">
        <v>0</v>
      </c>
      <c r="I22" s="42">
        <v>0</v>
      </c>
      <c r="J22" s="42">
        <f t="shared" si="8"/>
        <v>0</v>
      </c>
      <c r="K22" s="42">
        <f t="shared" si="9"/>
        <v>0</v>
      </c>
      <c r="L22" s="42">
        <f t="shared" si="10"/>
        <v>0</v>
      </c>
      <c r="M22" s="42">
        <f t="shared" si="11"/>
        <v>0</v>
      </c>
      <c r="N22" s="42">
        <f t="shared" si="12"/>
        <v>0</v>
      </c>
      <c r="O22" s="42">
        <v>500</v>
      </c>
      <c r="P22" s="42">
        <f t="shared" si="13"/>
        <v>1000</v>
      </c>
      <c r="Q22" s="42">
        <f t="shared" si="14"/>
        <v>8000</v>
      </c>
      <c r="R22" s="43">
        <f t="shared" si="15"/>
        <v>7000</v>
      </c>
      <c r="S22" s="42">
        <v>0</v>
      </c>
      <c r="T22" s="44" t="s">
        <v>27</v>
      </c>
      <c r="U22" s="42"/>
      <c r="V22" s="42"/>
    </row>
    <row r="23" spans="1:22" s="45" customFormat="1">
      <c r="A23" s="41">
        <v>41944</v>
      </c>
      <c r="B23" s="42">
        <v>8000</v>
      </c>
      <c r="C23" s="42">
        <f t="shared" ref="C23:C24" si="16">B23-(10*E23)</f>
        <v>6500</v>
      </c>
      <c r="D23" s="41">
        <v>41913</v>
      </c>
      <c r="E23" s="42">
        <v>150</v>
      </c>
      <c r="F23" s="42">
        <v>250</v>
      </c>
      <c r="G23" s="42">
        <v>0</v>
      </c>
      <c r="H23" s="42">
        <v>0</v>
      </c>
      <c r="I23" s="42">
        <v>0</v>
      </c>
      <c r="J23" s="42">
        <f t="shared" ref="J23:J24" si="17">H23+I23</f>
        <v>0</v>
      </c>
      <c r="K23" s="42">
        <f t="shared" ref="K23:K24" si="18">H23*F23</f>
        <v>0</v>
      </c>
      <c r="L23" s="42">
        <f t="shared" ref="L23:L24" si="19">I23*F23*0.75</f>
        <v>0</v>
      </c>
      <c r="M23" s="42">
        <f t="shared" ref="M23:M24" si="20">I23*F23*0.75</f>
        <v>0</v>
      </c>
      <c r="N23" s="42">
        <f t="shared" ref="N23:N24" si="21">K23*0.1</f>
        <v>0</v>
      </c>
      <c r="O23" s="42">
        <v>500</v>
      </c>
      <c r="P23" s="42">
        <f t="shared" ref="P23:P24" si="22">M23+N23+B23-C23-O23</f>
        <v>1000</v>
      </c>
      <c r="Q23" s="42">
        <f t="shared" ref="Q23:Q24" si="23">B23+K23+L23+M23</f>
        <v>8000</v>
      </c>
      <c r="R23" s="43">
        <f t="shared" ref="R23:R24" si="24">Q23-P23</f>
        <v>7000</v>
      </c>
      <c r="S23" s="42">
        <v>0</v>
      </c>
      <c r="T23" s="44" t="s">
        <v>27</v>
      </c>
      <c r="U23" s="42"/>
      <c r="V23" s="42"/>
    </row>
    <row r="24" spans="1:22" s="45" customFormat="1">
      <c r="A24" s="41">
        <v>41974</v>
      </c>
      <c r="B24" s="42">
        <v>8000</v>
      </c>
      <c r="C24" s="42">
        <f t="shared" si="16"/>
        <v>6500</v>
      </c>
      <c r="D24" s="41">
        <v>41944</v>
      </c>
      <c r="E24" s="42">
        <v>150</v>
      </c>
      <c r="F24" s="42">
        <v>250</v>
      </c>
      <c r="G24" s="42">
        <v>0</v>
      </c>
      <c r="H24" s="42">
        <v>0</v>
      </c>
      <c r="I24" s="42">
        <v>0</v>
      </c>
      <c r="J24" s="42">
        <f t="shared" si="17"/>
        <v>0</v>
      </c>
      <c r="K24" s="42">
        <f t="shared" si="18"/>
        <v>0</v>
      </c>
      <c r="L24" s="42">
        <f t="shared" si="19"/>
        <v>0</v>
      </c>
      <c r="M24" s="42">
        <f t="shared" si="20"/>
        <v>0</v>
      </c>
      <c r="N24" s="42">
        <f t="shared" si="21"/>
        <v>0</v>
      </c>
      <c r="O24" s="42">
        <v>500</v>
      </c>
      <c r="P24" s="42">
        <f t="shared" si="22"/>
        <v>1000</v>
      </c>
      <c r="Q24" s="42">
        <f t="shared" si="23"/>
        <v>8000</v>
      </c>
      <c r="R24" s="43">
        <f t="shared" si="24"/>
        <v>7000</v>
      </c>
      <c r="S24" s="42">
        <v>0</v>
      </c>
      <c r="T24" s="44" t="s">
        <v>27</v>
      </c>
      <c r="U24" s="42"/>
      <c r="V24" s="42"/>
    </row>
  </sheetData>
  <phoneticPr fontId="0" type="noConversion"/>
  <pageMargins left="0.75" right="0.75" top="1" bottom="1" header="0" footer="0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"/>
  <sheetViews>
    <sheetView tabSelected="1" workbookViewId="0">
      <selection activeCell="B7" sqref="B7"/>
    </sheetView>
  </sheetViews>
  <sheetFormatPr baseColWidth="10" defaultRowHeight="12.75"/>
  <sheetData>
    <row r="1" spans="1:2">
      <c r="A1" t="s">
        <v>47</v>
      </c>
      <c r="B1">
        <v>2600</v>
      </c>
    </row>
    <row r="2" spans="1:2">
      <c r="A2" t="s">
        <v>32</v>
      </c>
      <c r="B2">
        <v>8000</v>
      </c>
    </row>
    <row r="3" spans="1:2">
      <c r="A3" t="s">
        <v>32</v>
      </c>
      <c r="B3">
        <v>13850</v>
      </c>
    </row>
    <row r="4" spans="1:2">
      <c r="A4" t="s">
        <v>33</v>
      </c>
      <c r="B4">
        <v>1900</v>
      </c>
    </row>
    <row r="5" spans="1:2">
      <c r="A5" t="s">
        <v>34</v>
      </c>
      <c r="B5">
        <v>1800</v>
      </c>
    </row>
    <row r="6" spans="1:2">
      <c r="A6" t="s">
        <v>35</v>
      </c>
      <c r="B6">
        <v>1400</v>
      </c>
    </row>
    <row r="7" spans="1:2">
      <c r="A7" t="s">
        <v>36</v>
      </c>
      <c r="B7">
        <v>0</v>
      </c>
    </row>
    <row r="8" spans="1:2">
      <c r="A8" t="s">
        <v>37</v>
      </c>
      <c r="B8">
        <v>1800</v>
      </c>
    </row>
    <row r="9" spans="1:2">
      <c r="A9" t="s">
        <v>38</v>
      </c>
      <c r="B9">
        <v>0</v>
      </c>
    </row>
    <row r="10" spans="1:2">
      <c r="A10" t="s">
        <v>50</v>
      </c>
      <c r="B10">
        <v>4300</v>
      </c>
    </row>
    <row r="11" spans="1:2">
      <c r="B11">
        <f>SUM(B1:B10)</f>
        <v>35650</v>
      </c>
    </row>
    <row r="13" spans="1:2">
      <c r="A13" t="s">
        <v>43</v>
      </c>
      <c r="B13">
        <v>-400</v>
      </c>
    </row>
    <row r="14" spans="1:2" ht="14.25" customHeight="1">
      <c r="A14" t="s">
        <v>42</v>
      </c>
      <c r="B14">
        <v>-1050</v>
      </c>
    </row>
    <row r="15" spans="1:2" ht="14.25" customHeight="1">
      <c r="A15" t="s">
        <v>41</v>
      </c>
      <c r="B15">
        <v>-840</v>
      </c>
    </row>
    <row r="16" spans="1:2" ht="14.25" customHeight="1">
      <c r="A16" t="s">
        <v>40</v>
      </c>
      <c r="B16">
        <v>-1900</v>
      </c>
    </row>
    <row r="17" spans="1:2" ht="12" customHeight="1">
      <c r="A17" t="s">
        <v>44</v>
      </c>
      <c r="B17">
        <v>-6900</v>
      </c>
    </row>
    <row r="18" spans="1:2">
      <c r="A18" t="s">
        <v>45</v>
      </c>
      <c r="B18">
        <v>-12000</v>
      </c>
    </row>
    <row r="19" spans="1:2">
      <c r="A19" t="s">
        <v>46</v>
      </c>
      <c r="B19">
        <v>-23000</v>
      </c>
    </row>
    <row r="20" spans="1:2">
      <c r="A20" t="s">
        <v>49</v>
      </c>
      <c r="B20">
        <v>-390</v>
      </c>
    </row>
    <row r="21" spans="1:2">
      <c r="A21" t="s">
        <v>50</v>
      </c>
      <c r="B21">
        <v>-3022</v>
      </c>
    </row>
    <row r="22" spans="1:2">
      <c r="A22" t="s">
        <v>48</v>
      </c>
      <c r="B22">
        <v>-300</v>
      </c>
    </row>
    <row r="23" spans="1:2">
      <c r="A23" t="s">
        <v>39</v>
      </c>
      <c r="B23">
        <v>14000</v>
      </c>
    </row>
    <row r="25" spans="1:2">
      <c r="B25">
        <f>SUM(B11:B24)</f>
        <v>-152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2013-2014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</dc:creator>
  <cp:lastModifiedBy>Enteacara</cp:lastModifiedBy>
  <dcterms:created xsi:type="dcterms:W3CDTF">2007-10-03T13:38:34Z</dcterms:created>
  <dcterms:modified xsi:type="dcterms:W3CDTF">2014-10-16T13:27:49Z</dcterms:modified>
</cp:coreProperties>
</file>