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6.4\Documents\Drip\Shared\"/>
    </mc:Choice>
  </mc:AlternateContent>
  <xr:revisionPtr revIDLastSave="0" documentId="13_ncr:1_{A342D875-856C-48E5-BEF6-E51E7531BC46}" xr6:coauthVersionLast="47" xr6:coauthVersionMax="47" xr10:uidLastSave="{00000000-0000-0000-0000-000000000000}"/>
  <workbookProtection workbookAlgorithmName="SHA-512" workbookHashValue="r9i7r7cjd1MFsLMx8ptOUjxpfCMq+B9HhvZ30L6bdAspgRf9vCLxvXMd5mkyhs4WzXBQ+c/P4Tq8MYtNd5BZEA==" workbookSaltValue="YvBCkzMS1uzbXpJ5k2FvXg==" workbookSpinCount="100000" lockStructure="1"/>
  <bookViews>
    <workbookView xWindow="-120" yWindow="-120" windowWidth="38640" windowHeight="21240" xr2:uid="{0BEC15F8-B6DB-4B84-8E40-D29E217E52CD}"/>
  </bookViews>
  <sheets>
    <sheet name="Home" sheetId="16" r:id="rId1"/>
    <sheet name="Data Input" sheetId="14" r:id="rId2"/>
    <sheet name="Dashboard" sheetId="13" r:id="rId3"/>
  </sheets>
  <definedNames>
    <definedName name="_xlnm.Print_Area" localSheetId="0">Home!$A$1:$Z$314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3" l="1"/>
  <c r="D61" i="13"/>
  <c r="D59" i="13"/>
  <c r="D57" i="13"/>
  <c r="D55" i="13"/>
  <c r="D53" i="13"/>
  <c r="D51" i="13"/>
  <c r="D49" i="13"/>
  <c r="D47" i="13"/>
  <c r="D45" i="13"/>
  <c r="D43" i="13"/>
  <c r="D41" i="13"/>
  <c r="P41" i="13"/>
  <c r="P63" i="13"/>
  <c r="P61" i="13"/>
  <c r="P59" i="13"/>
  <c r="P57" i="13"/>
  <c r="P55" i="13"/>
  <c r="P53" i="13"/>
  <c r="P51" i="13"/>
  <c r="P49" i="13"/>
  <c r="P47" i="13"/>
  <c r="P45" i="13"/>
  <c r="P43" i="13"/>
  <c r="P39" i="13"/>
  <c r="D39" i="13"/>
  <c r="Q10" i="13"/>
  <c r="L15" i="13"/>
  <c r="Q31" i="13"/>
  <c r="J41" i="13" l="1"/>
  <c r="S43" i="13"/>
  <c r="S41" i="13"/>
  <c r="S57" i="13"/>
  <c r="S47" i="13"/>
  <c r="S55" i="13"/>
  <c r="S59" i="13"/>
  <c r="S49" i="13"/>
  <c r="B20" i="13"/>
  <c r="G5" i="13"/>
  <c r="G10" i="13" s="1"/>
  <c r="V5" i="13"/>
  <c r="V39" i="13" s="1"/>
  <c r="F12" i="14"/>
  <c r="G15" i="14"/>
  <c r="D9" i="14"/>
  <c r="B10" i="13"/>
  <c r="G63" i="13" l="1"/>
  <c r="G39" i="13"/>
  <c r="J55" i="13"/>
  <c r="J39" i="13"/>
  <c r="G57" i="13"/>
  <c r="G41" i="13"/>
  <c r="S39" i="13"/>
  <c r="S63" i="13"/>
  <c r="G47" i="13"/>
  <c r="S45" i="13"/>
  <c r="S61" i="13"/>
  <c r="V49" i="13"/>
  <c r="G55" i="13"/>
  <c r="G43" i="13"/>
  <c r="J53" i="13"/>
  <c r="V61" i="13"/>
  <c r="S53" i="13"/>
  <c r="J59" i="13"/>
  <c r="G53" i="13"/>
  <c r="G61" i="13"/>
  <c r="V47" i="13"/>
  <c r="J63" i="13"/>
  <c r="V45" i="13"/>
  <c r="J61" i="13"/>
  <c r="V41" i="13"/>
  <c r="J51" i="13"/>
  <c r="G51" i="13"/>
  <c r="J43" i="13"/>
  <c r="V43" i="13"/>
  <c r="G49" i="13"/>
  <c r="J57" i="13"/>
  <c r="V55" i="13"/>
  <c r="J45" i="13"/>
  <c r="V63" i="13"/>
  <c r="V57" i="13"/>
  <c r="V51" i="13"/>
  <c r="S51" i="13"/>
  <c r="J47" i="13"/>
  <c r="G59" i="13"/>
  <c r="V59" i="13"/>
  <c r="J49" i="13"/>
  <c r="V53" i="13"/>
  <c r="G45" i="13"/>
  <c r="L5" i="13"/>
  <c r="Q15" i="13" s="1"/>
  <c r="L20" i="13"/>
  <c r="B15" i="13"/>
  <c r="L10" i="13"/>
  <c r="B5" i="13"/>
  <c r="G20" i="13"/>
  <c r="Q20" i="13" l="1"/>
  <c r="B25" i="13"/>
  <c r="V20" i="13"/>
  <c r="L25" i="13"/>
  <c r="V25" i="13"/>
  <c r="Q25" i="13"/>
  <c r="G15" i="13"/>
  <c r="G31" i="13"/>
  <c r="L31" i="13"/>
  <c r="B31" i="13"/>
  <c r="V10" i="13" s="1"/>
  <c r="V15" i="13" s="1"/>
  <c r="G25" i="13" l="1"/>
  <c r="V31" i="13" l="1"/>
</calcChain>
</file>

<file path=xl/sharedStrings.xml><?xml version="1.0" encoding="utf-8"?>
<sst xmlns="http://schemas.openxmlformats.org/spreadsheetml/2006/main" count="114" uniqueCount="96">
  <si>
    <t>Team Telegram</t>
  </si>
  <si>
    <t>https://t.me/Delyptos</t>
  </si>
  <si>
    <t>@delid4ve</t>
  </si>
  <si>
    <t>User Telegram</t>
  </si>
  <si>
    <t>User Twitter</t>
  </si>
  <si>
    <t>https://twitter.com/delid4ve</t>
  </si>
  <si>
    <t>Delyptos Team</t>
  </si>
  <si>
    <t>https://themanor.farm/referrals/0xC36217D24FC90C61bb0CD15f538C11792DB29a79</t>
  </si>
  <si>
    <t>I will be improving and adding more as time goes by.</t>
  </si>
  <si>
    <t>Data Entry</t>
  </si>
  <si>
    <t>$</t>
  </si>
  <si>
    <t>Time</t>
  </si>
  <si>
    <t>Total</t>
  </si>
  <si>
    <t>Balance</t>
  </si>
  <si>
    <t>Drip</t>
  </si>
  <si>
    <t>Garden start Date</t>
  </si>
  <si>
    <t>Available Seed Value (LP)</t>
  </si>
  <si>
    <t>Seeds Available</t>
  </si>
  <si>
    <t>Number Of Plants</t>
  </si>
  <si>
    <t>Days Garden Been Running</t>
  </si>
  <si>
    <t>Welcome to My Manor Farm Calculator</t>
  </si>
  <si>
    <t>If you like what has been produced, please consider using my referral when you deposit, it costs you nothing.</t>
  </si>
  <si>
    <t>Team Name</t>
  </si>
  <si>
    <t>Please report any bugs/feature additions you may find via telegram, this workbook will be as good as the figures you provide and all data is approximate</t>
  </si>
  <si>
    <t>Farm Data</t>
  </si>
  <si>
    <t>Drip Garden</t>
  </si>
  <si>
    <t>Dashboard Data</t>
  </si>
  <si>
    <t>Currency  To Use</t>
  </si>
  <si>
    <t>Current Prices</t>
  </si>
  <si>
    <t>BNB</t>
  </si>
  <si>
    <t>Starting Number Of Plants</t>
  </si>
  <si>
    <t>Initial Cost</t>
  </si>
  <si>
    <t>My Start Date</t>
  </si>
  <si>
    <t>Plant Value (seed)</t>
  </si>
  <si>
    <t>Seeds 1 Plant Earns</t>
  </si>
  <si>
    <t>Starting Data</t>
  </si>
  <si>
    <t>*Take a screenshot of this so figures dont change between input</t>
  </si>
  <si>
    <t>Current Wallet Value</t>
  </si>
  <si>
    <t>Actual Interest Rate</t>
  </si>
  <si>
    <t>Plants Generated Per Day</t>
  </si>
  <si>
    <t>Plants</t>
  </si>
  <si>
    <t>LP Generated Per Day</t>
  </si>
  <si>
    <t>Plant Buying Price</t>
  </si>
  <si>
    <t>Average Slippage</t>
  </si>
  <si>
    <t>BNB Required Per Plant</t>
  </si>
  <si>
    <t>Drip Value per LP</t>
  </si>
  <si>
    <t>BUSD Value Per LP</t>
  </si>
  <si>
    <t>Drip Amount per LP</t>
  </si>
  <si>
    <t>You can get this by finding the lowest number to buy 1 plant underneath the fertilizer section</t>
  </si>
  <si>
    <t>Dashboard</t>
  </si>
  <si>
    <t>1 Month</t>
  </si>
  <si>
    <t>3 Months</t>
  </si>
  <si>
    <t>6 Months</t>
  </si>
  <si>
    <t>12 Months</t>
  </si>
  <si>
    <t>% Increase From Start</t>
  </si>
  <si>
    <t>2 Months</t>
  </si>
  <si>
    <t>4 Months</t>
  </si>
  <si>
    <t>Hydration Period (Hours)</t>
  </si>
  <si>
    <t>5 Months</t>
  </si>
  <si>
    <t>7 Months</t>
  </si>
  <si>
    <t>8 Months</t>
  </si>
  <si>
    <t>9 Months</t>
  </si>
  <si>
    <t>10 Months</t>
  </si>
  <si>
    <t>11 Months</t>
  </si>
  <si>
    <t>1 LP Buying Price</t>
  </si>
  <si>
    <t>Buy vs Sell Price Difference</t>
  </si>
  <si>
    <t>% Lost (Claiming)</t>
  </si>
  <si>
    <t>1 LP Selling Price</t>
  </si>
  <si>
    <t>Contract Balance</t>
  </si>
  <si>
    <t>My Percentage Of Pool</t>
  </si>
  <si>
    <t>Current ROI (Days)</t>
  </si>
  <si>
    <t>LP Per Available Seed</t>
  </si>
  <si>
    <t>Value Generated Per Day</t>
  </si>
  <si>
    <t>Gross LP Per Plant</t>
  </si>
  <si>
    <t>Buying</t>
  </si>
  <si>
    <t>Selling</t>
  </si>
  <si>
    <t>Available Drip</t>
  </si>
  <si>
    <t>Drip Value</t>
  </si>
  <si>
    <t>BUSD Value</t>
  </si>
  <si>
    <t>Time To Grow 1 Plant</t>
  </si>
  <si>
    <t>Overview</t>
  </si>
  <si>
    <t>Daily Stats</t>
  </si>
  <si>
    <t>Plant Stats</t>
  </si>
  <si>
    <t>Plants Available To Sell</t>
  </si>
  <si>
    <t>Gross Plant Buying Price</t>
  </si>
  <si>
    <t>LP Per Available Plant</t>
  </si>
  <si>
    <t>Value Per Plant</t>
  </si>
  <si>
    <t>Base Interest Rate</t>
  </si>
  <si>
    <t>LP Stats</t>
  </si>
  <si>
    <t>LP Per Total Plants</t>
  </si>
  <si>
    <t>Pool Effective Rate</t>
  </si>
  <si>
    <t>1 Week</t>
  </si>
  <si>
    <t>Compound Data From Start</t>
  </si>
  <si>
    <t>Value</t>
  </si>
  <si>
    <t>Average Per Day</t>
  </si>
  <si>
    <t>Compound Data From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</si>
</sst>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£&quot;#,##0.00"/>
    <numFmt numFmtId="165" formatCode="0.000"/>
    <numFmt numFmtId="166" formatCode="&quot;£&quot;#,##0.000"/>
    <numFmt numFmtId="167" formatCode="0.0000"/>
    <numFmt numFmtId="168" formatCode="[$-F400]h:mm:ss\ AM/PM"/>
    <numFmt numFmtId="169" formatCode="0.00000000000"/>
    <numFmt numFmtId="170" formatCode="0.000%"/>
    <numFmt numFmtId="171" formatCode="#,##0.0000"/>
    <numFmt numFmtId="172" formatCode="#,##0.000000000"/>
    <numFmt numFmtId="173" formatCode="#,##0.0000000"/>
    <numFmt numFmtId="174" formatCode="#,##0.00000000"/>
    <numFmt numFmtId="175" formatCode="0.00000000"/>
    <numFmt numFmtId="176" formatCode="0.0000%"/>
    <numFmt numFmtId="177" formatCode="0.0000000"/>
    <numFmt numFmtId="178" formatCode="0.0000000000"/>
    <numFmt numFmtId="179" formatCode="0.00000%"/>
    <numFmt numFmtId="180" formatCode="0.000000000"/>
    <numFmt numFmtId="181" formatCode="#,##0.00_ ;[Red]\-#,##0.00\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rgb="FF4D4D4D"/>
      <name val="Segoe UI"/>
      <family val="2"/>
    </font>
    <font>
      <b/>
      <u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0">
    <xf numFmtId="0" fontId="0" fillId="0" borderId="0" xfId="0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 applyBorder="1" applyAlignment="1" applyProtection="1">
      <alignment horizontal="left" vertical="top" wrapText="1"/>
      <protection hidden="1"/>
    </xf>
    <xf numFmtId="0" fontId="7" fillId="0" borderId="0" xfId="0" applyFont="1" applyFill="1" applyBorder="1" applyAlignment="1" applyProtection="1">
      <alignment horizontal="left" vertical="top" wrapText="1"/>
      <protection hidden="1"/>
    </xf>
    <xf numFmtId="0" fontId="8" fillId="0" borderId="0" xfId="1" quotePrefix="1" applyFont="1" applyFill="1" applyBorder="1" applyAlignment="1" applyProtection="1">
      <alignment horizontal="left" vertical="top" wrapText="1"/>
      <protection hidden="1"/>
    </xf>
    <xf numFmtId="166" fontId="0" fillId="0" borderId="0" xfId="0" applyNumberFormat="1" applyFill="1" applyBorder="1" applyAlignment="1" applyProtection="1">
      <alignment horizontal="left" vertical="center"/>
      <protection hidden="1"/>
    </xf>
    <xf numFmtId="0" fontId="0" fillId="0" borderId="0" xfId="0" applyFill="1" applyBorder="1" applyProtection="1">
      <protection hidden="1"/>
    </xf>
    <xf numFmtId="166" fontId="0" fillId="0" borderId="0" xfId="0" applyNumberFormat="1" applyFill="1" applyBorder="1" applyProtection="1">
      <protection hidden="1"/>
    </xf>
    <xf numFmtId="165" fontId="2" fillId="0" borderId="0" xfId="0" applyNumberFormat="1" applyFont="1" applyFill="1" applyBorder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165" fontId="0" fillId="0" borderId="0" xfId="0" applyNumberFormat="1" applyFill="1" applyBorder="1" applyAlignment="1" applyProtection="1">
      <protection hidden="1"/>
    </xf>
    <xf numFmtId="166" fontId="0" fillId="0" borderId="0" xfId="0" applyNumberFormat="1" applyFill="1" applyBorder="1" applyAlignment="1" applyProtection="1">
      <alignment vertical="center"/>
      <protection hidden="1"/>
    </xf>
    <xf numFmtId="1" fontId="0" fillId="0" borderId="0" xfId="0" applyNumberFormat="1" applyFill="1" applyBorder="1" applyAlignment="1" applyProtection="1">
      <alignment vertical="center"/>
      <protection hidden="1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166" fontId="1" fillId="0" borderId="0" xfId="0" applyNumberFormat="1" applyFont="1" applyFill="1" applyBorder="1" applyAlignment="1" applyProtection="1">
      <alignment vertical="center"/>
      <protection hidden="1"/>
    </xf>
    <xf numFmtId="165" fontId="1" fillId="0" borderId="0" xfId="0" applyNumberFormat="1" applyFont="1" applyFill="1" applyBorder="1" applyAlignment="1" applyProtection="1">
      <alignment horizontal="center" vertical="center"/>
      <protection hidden="1"/>
    </xf>
    <xf numFmtId="4" fontId="0" fillId="0" borderId="0" xfId="0" applyNumberFormat="1" applyFill="1" applyBorder="1" applyAlignment="1" applyProtection="1">
      <alignment vertical="center"/>
      <protection hidden="1"/>
    </xf>
    <xf numFmtId="177" fontId="1" fillId="0" borderId="0" xfId="0" applyNumberFormat="1" applyFont="1" applyFill="1" applyBorder="1" applyAlignment="1" applyProtection="1">
      <alignment horizontal="left" vertical="center"/>
      <protection hidden="1"/>
    </xf>
    <xf numFmtId="2" fontId="1" fillId="0" borderId="0" xfId="0" applyNumberFormat="1" applyFont="1" applyFill="1" applyBorder="1" applyAlignment="1" applyProtection="1">
      <alignment horizontal="left" vertical="center"/>
      <protection hidden="1"/>
    </xf>
    <xf numFmtId="171" fontId="0" fillId="0" borderId="0" xfId="0" applyNumberFormat="1" applyFill="1" applyBorder="1" applyAlignment="1" applyProtection="1">
      <alignment vertical="center"/>
      <protection hidden="1"/>
    </xf>
    <xf numFmtId="165" fontId="0" fillId="0" borderId="0" xfId="0" applyNumberFormat="1" applyFill="1" applyBorder="1" applyAlignment="1" applyProtection="1">
      <alignment vertical="center"/>
      <protection hidden="1"/>
    </xf>
    <xf numFmtId="168" fontId="0" fillId="0" borderId="0" xfId="0" applyNumberFormat="1" applyFont="1" applyFill="1" applyBorder="1" applyAlignment="1" applyProtection="1">
      <alignment horizontal="right"/>
      <protection hidden="1"/>
    </xf>
    <xf numFmtId="177" fontId="0" fillId="0" borderId="0" xfId="0" applyNumberFormat="1" applyFill="1" applyBorder="1" applyAlignment="1" applyProtection="1">
      <alignment horizontal="left" vertical="center"/>
      <protection hidden="1"/>
    </xf>
    <xf numFmtId="2" fontId="0" fillId="0" borderId="0" xfId="0" applyNumberFormat="1" applyFill="1" applyBorder="1" applyAlignment="1" applyProtection="1">
      <alignment horizontal="left" vertical="center"/>
      <protection hidden="1"/>
    </xf>
    <xf numFmtId="172" fontId="0" fillId="0" borderId="0" xfId="0" applyNumberFormat="1" applyFill="1" applyBorder="1" applyAlignment="1" applyProtection="1">
      <alignment vertical="center"/>
      <protection hidden="1"/>
    </xf>
    <xf numFmtId="165" fontId="0" fillId="0" borderId="0" xfId="0" applyNumberFormat="1" applyFill="1" applyBorder="1" applyAlignment="1" applyProtection="1">
      <alignment horizontal="right"/>
      <protection hidden="1"/>
    </xf>
    <xf numFmtId="2" fontId="0" fillId="0" borderId="0" xfId="0" applyNumberFormat="1" applyFont="1" applyFill="1" applyBorder="1" applyAlignment="1" applyProtection="1">
      <alignment horizontal="left" vertical="center"/>
      <protection hidden="1"/>
    </xf>
    <xf numFmtId="164" fontId="0" fillId="0" borderId="0" xfId="0" applyNumberFormat="1" applyFill="1" applyBorder="1" applyAlignment="1">
      <alignment horizontal="right"/>
    </xf>
    <xf numFmtId="176" fontId="0" fillId="0" borderId="0" xfId="0" applyNumberFormat="1" applyFill="1" applyBorder="1" applyAlignment="1" applyProtection="1">
      <alignment vertical="center"/>
      <protection hidden="1"/>
    </xf>
    <xf numFmtId="2" fontId="0" fillId="0" borderId="0" xfId="0" applyNumberFormat="1" applyFill="1" applyBorder="1"/>
    <xf numFmtId="0" fontId="1" fillId="0" borderId="0" xfId="0" applyFont="1" applyFill="1" applyBorder="1" applyProtection="1">
      <protection hidden="1"/>
    </xf>
    <xf numFmtId="173" fontId="0" fillId="0" borderId="0" xfId="0" applyNumberFormat="1" applyFill="1" applyBorder="1" applyAlignment="1" applyProtection="1">
      <alignment vertical="center"/>
      <protection hidden="1"/>
    </xf>
    <xf numFmtId="1" fontId="0" fillId="0" borderId="0" xfId="0" applyNumberFormat="1" applyFill="1" applyBorder="1"/>
    <xf numFmtId="0" fontId="6" fillId="0" borderId="0" xfId="0" applyFont="1" applyFill="1" applyBorder="1" applyAlignment="1" applyProtection="1">
      <alignment horizontal="center"/>
      <protection hidden="1"/>
    </xf>
    <xf numFmtId="10" fontId="11" fillId="0" borderId="0" xfId="0" applyNumberFormat="1" applyFont="1" applyFill="1" applyBorder="1" applyAlignment="1" applyProtection="1">
      <alignment horizontal="center"/>
      <protection hidden="1"/>
    </xf>
    <xf numFmtId="174" fontId="0" fillId="0" borderId="0" xfId="0" applyNumberFormat="1" applyFill="1" applyBorder="1" applyAlignment="1" applyProtection="1">
      <alignment vertical="center"/>
      <protection hidden="1"/>
    </xf>
    <xf numFmtId="2" fontId="0" fillId="0" borderId="0" xfId="0" applyNumberFormat="1" applyFill="1" applyBorder="1" applyAlignment="1" applyProtection="1">
      <alignment horizontal="left" vertical="center" wrapText="1"/>
      <protection hidden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77" fontId="0" fillId="0" borderId="0" xfId="0" applyNumberFormat="1" applyFill="1" applyBorder="1" applyAlignment="1" applyProtection="1">
      <alignment horizontal="left" vertical="center" wrapText="1"/>
      <protection hidden="1"/>
    </xf>
    <xf numFmtId="2" fontId="1" fillId="0" borderId="0" xfId="0" applyNumberFormat="1" applyFont="1" applyFill="1" applyBorder="1" applyAlignment="1" applyProtection="1">
      <alignment horizontal="left" vertical="center" wrapText="1"/>
      <protection hidden="1"/>
    </xf>
    <xf numFmtId="165" fontId="1" fillId="0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165" fontId="0" fillId="0" borderId="0" xfId="0" applyNumberFormat="1" applyFill="1" applyBorder="1" applyProtection="1">
      <protection hidden="1"/>
    </xf>
    <xf numFmtId="14" fontId="0" fillId="0" borderId="0" xfId="0" applyNumberFormat="1" applyFill="1" applyBorder="1" applyProtection="1">
      <protection hidden="1"/>
    </xf>
    <xf numFmtId="14" fontId="0" fillId="0" borderId="0" xfId="0" applyNumberFormat="1" applyFill="1"/>
    <xf numFmtId="166" fontId="0" fillId="0" borderId="0" xfId="0" applyNumberFormat="1" applyFill="1"/>
    <xf numFmtId="177" fontId="0" fillId="0" borderId="0" xfId="0" applyNumberFormat="1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0" fontId="6" fillId="0" borderId="0" xfId="0" applyFont="1" applyFill="1" applyBorder="1" applyAlignment="1" applyProtection="1">
      <protection hidden="1"/>
    </xf>
    <xf numFmtId="10" fontId="11" fillId="0" borderId="0" xfId="0" applyNumberFormat="1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protection hidden="1"/>
    </xf>
    <xf numFmtId="165" fontId="1" fillId="0" borderId="0" xfId="0" applyNumberFormat="1" applyFont="1" applyFill="1" applyBorder="1" applyAlignment="1" applyProtection="1">
      <protection hidden="1"/>
    </xf>
    <xf numFmtId="0" fontId="6" fillId="0" borderId="0" xfId="0" applyFont="1" applyFill="1" applyBorder="1" applyAlignment="1" applyProtection="1">
      <alignment vertical="center" wrapText="1"/>
      <protection hidden="1"/>
    </xf>
    <xf numFmtId="0" fontId="7" fillId="0" borderId="0" xfId="0" applyFont="1" applyFill="1" applyBorder="1" applyAlignment="1" applyProtection="1">
      <alignment vertical="top" wrapText="1"/>
      <protection hidden="1"/>
    </xf>
    <xf numFmtId="0" fontId="3" fillId="0" borderId="0" xfId="0" applyFont="1" applyFill="1" applyBorder="1" applyAlignment="1" applyProtection="1">
      <alignment vertical="center" wrapText="1"/>
      <protection hidden="1"/>
    </xf>
    <xf numFmtId="165" fontId="0" fillId="0" borderId="0" xfId="0" applyNumberFormat="1" applyFill="1" applyBorder="1"/>
    <xf numFmtId="0" fontId="0" fillId="0" borderId="0" xfId="0" applyFill="1" applyBorder="1" applyAlignment="1" applyProtection="1">
      <alignment horizontal="left" vertical="center"/>
      <protection hidden="1"/>
    </xf>
    <xf numFmtId="2" fontId="3" fillId="0" borderId="0" xfId="0" applyNumberFormat="1" applyFont="1" applyFill="1" applyBorder="1" applyAlignment="1" applyProtection="1">
      <alignment horizontal="left" vertical="top" wrapText="1"/>
      <protection hidden="1"/>
    </xf>
    <xf numFmtId="165" fontId="0" fillId="0" borderId="0" xfId="0" applyNumberFormat="1" applyFill="1" applyBorder="1" applyAlignment="1" applyProtection="1">
      <alignment horizontal="left" vertical="center"/>
      <protection hidden="1"/>
    </xf>
    <xf numFmtId="2" fontId="0" fillId="0" borderId="0" xfId="0" applyNumberFormat="1" applyFill="1" applyBorder="1" applyProtection="1">
      <protection hidden="1"/>
    </xf>
    <xf numFmtId="0" fontId="10" fillId="0" borderId="0" xfId="0" applyFont="1" applyFill="1" applyBorder="1" applyProtection="1">
      <protection hidden="1"/>
    </xf>
    <xf numFmtId="0" fontId="0" fillId="0" borderId="0" xfId="0" applyFill="1" applyBorder="1"/>
    <xf numFmtId="165" fontId="10" fillId="0" borderId="0" xfId="0" applyNumberFormat="1" applyFont="1" applyFill="1" applyBorder="1" applyAlignment="1" applyProtection="1">
      <alignment vertical="center"/>
      <protection hidden="1"/>
    </xf>
    <xf numFmtId="166" fontId="2" fillId="0" borderId="0" xfId="0" applyNumberFormat="1" applyFont="1" applyFill="1" applyBorder="1" applyAlignment="1" applyProtection="1">
      <alignment vertical="center"/>
      <protection hidden="1"/>
    </xf>
    <xf numFmtId="165" fontId="1" fillId="0" borderId="0" xfId="0" applyNumberFormat="1" applyFont="1" applyFill="1" applyBorder="1" applyAlignment="1" applyProtection="1">
      <alignment vertical="center" wrapText="1"/>
      <protection hidden="1"/>
    </xf>
    <xf numFmtId="2" fontId="1" fillId="0" borderId="0" xfId="0" applyNumberFormat="1" applyFont="1" applyFill="1" applyBorder="1" applyProtection="1">
      <protection hidden="1"/>
    </xf>
    <xf numFmtId="165" fontId="1" fillId="0" borderId="0" xfId="0" applyNumberFormat="1" applyFont="1" applyFill="1" applyBorder="1"/>
    <xf numFmtId="0" fontId="1" fillId="0" borderId="0" xfId="0" applyFont="1" applyFill="1" applyBorder="1" applyAlignment="1" applyProtection="1">
      <alignment vertical="center" wrapText="1"/>
      <protection hidden="1"/>
    </xf>
    <xf numFmtId="165" fontId="12" fillId="0" borderId="0" xfId="0" applyNumberFormat="1" applyFont="1" applyFill="1" applyBorder="1" applyAlignment="1" applyProtection="1">
      <protection hidden="1"/>
    </xf>
    <xf numFmtId="169" fontId="0" fillId="0" borderId="0" xfId="0" applyNumberFormat="1" applyFill="1" applyBorder="1" applyProtection="1">
      <protection hidden="1"/>
    </xf>
    <xf numFmtId="3" fontId="0" fillId="0" borderId="0" xfId="0" applyNumberFormat="1" applyFont="1" applyFill="1" applyBorder="1" applyProtection="1">
      <protection hidden="1"/>
    </xf>
    <xf numFmtId="178" fontId="0" fillId="0" borderId="0" xfId="0" applyNumberFormat="1" applyFont="1" applyFill="1" applyBorder="1" applyProtection="1">
      <protection hidden="1"/>
    </xf>
    <xf numFmtId="175" fontId="0" fillId="0" borderId="0" xfId="0" applyNumberFormat="1" applyFill="1" applyBorder="1" applyProtection="1">
      <protection hidden="1"/>
    </xf>
    <xf numFmtId="171" fontId="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170" fontId="0" fillId="0" borderId="0" xfId="0" applyNumberForma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2" fontId="0" fillId="0" borderId="0" xfId="0" applyNumberFormat="1" applyFill="1" applyBorder="1" applyAlignment="1" applyProtection="1">
      <alignment wrapText="1"/>
      <protection hidden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wrapText="1"/>
      <protection hidden="1"/>
    </xf>
    <xf numFmtId="165" fontId="1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/>
    <xf numFmtId="166" fontId="0" fillId="0" borderId="0" xfId="0" applyNumberFormat="1" applyFill="1" applyBorder="1"/>
    <xf numFmtId="177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0" fontId="0" fillId="0" borderId="5" xfId="0" applyFill="1" applyBorder="1"/>
    <xf numFmtId="0" fontId="0" fillId="0" borderId="4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/>
    <xf numFmtId="1" fontId="0" fillId="4" borderId="0" xfId="0" applyNumberFormat="1" applyFill="1" applyBorder="1" applyAlignment="1">
      <alignment horizontal="left"/>
    </xf>
    <xf numFmtId="4" fontId="0" fillId="4" borderId="0" xfId="0" applyNumberFormat="1" applyFill="1" applyBorder="1" applyAlignment="1">
      <alignment horizontal="left"/>
    </xf>
    <xf numFmtId="165" fontId="0" fillId="4" borderId="0" xfId="0" applyNumberFormat="1" applyFill="1" applyBorder="1" applyAlignment="1">
      <alignment horizontal="left"/>
    </xf>
    <xf numFmtId="2" fontId="0" fillId="4" borderId="0" xfId="0" applyNumberFormat="1" applyFill="1" applyBorder="1" applyAlignment="1">
      <alignment horizontal="left"/>
    </xf>
    <xf numFmtId="14" fontId="1" fillId="0" borderId="0" xfId="0" applyNumberFormat="1" applyFont="1" applyFill="1" applyBorder="1" applyAlignment="1" applyProtection="1">
      <alignment horizontal="left"/>
      <protection hidden="1"/>
    </xf>
    <xf numFmtId="1" fontId="1" fillId="0" borderId="0" xfId="0" applyNumberFormat="1" applyFont="1" applyFill="1" applyBorder="1" applyAlignment="1" applyProtection="1">
      <alignment horizontal="left"/>
      <protection hidden="1"/>
    </xf>
    <xf numFmtId="14" fontId="0" fillId="4" borderId="0" xfId="0" applyNumberFormat="1" applyFill="1" applyBorder="1" applyAlignment="1">
      <alignment horizontal="left"/>
    </xf>
    <xf numFmtId="0" fontId="15" fillId="0" borderId="0" xfId="0" applyFont="1" applyFill="1" applyBorder="1" applyAlignment="1" applyProtection="1">
      <protection hidden="1"/>
    </xf>
    <xf numFmtId="0" fontId="14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6" fillId="0" borderId="4" xfId="0" applyFont="1" applyFill="1" applyBorder="1"/>
    <xf numFmtId="0" fontId="1" fillId="0" borderId="4" xfId="0" applyFont="1" applyFill="1" applyBorder="1"/>
    <xf numFmtId="0" fontId="2" fillId="0" borderId="4" xfId="0" applyFont="1" applyFill="1" applyBorder="1"/>
    <xf numFmtId="4" fontId="0" fillId="4" borderId="7" xfId="0" applyNumberFormat="1" applyFill="1" applyBorder="1" applyAlignment="1" applyProtection="1">
      <alignment horizontal="left" vertical="center"/>
      <protection hidden="1"/>
    </xf>
    <xf numFmtId="0" fontId="0" fillId="0" borderId="7" xfId="0" applyFill="1" applyBorder="1"/>
    <xf numFmtId="0" fontId="0" fillId="0" borderId="8" xfId="0" applyFill="1" applyBorder="1"/>
    <xf numFmtId="0" fontId="1" fillId="0" borderId="7" xfId="0" applyFont="1" applyFill="1" applyBorder="1"/>
    <xf numFmtId="2" fontId="1" fillId="0" borderId="0" xfId="0" applyNumberFormat="1" applyFont="1" applyFill="1" applyBorder="1" applyAlignment="1">
      <alignment horizontal="left"/>
    </xf>
    <xf numFmtId="0" fontId="0" fillId="0" borderId="6" xfId="0" applyFill="1" applyBorder="1"/>
    <xf numFmtId="0" fontId="0" fillId="4" borderId="5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0" fontId="4" fillId="0" borderId="0" xfId="0" applyFont="1" applyFill="1" applyBorder="1" applyAlignment="1" applyProtection="1">
      <alignment wrapText="1"/>
      <protection hidden="1"/>
    </xf>
    <xf numFmtId="0" fontId="17" fillId="0" borderId="0" xfId="0" applyFont="1" applyFill="1" applyBorder="1" applyAlignment="1" applyProtection="1">
      <alignment wrapText="1"/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165" fontId="0" fillId="0" borderId="0" xfId="0" applyNumberFormat="1" applyFill="1" applyBorder="1" applyAlignment="1" applyProtection="1">
      <alignment wrapText="1"/>
      <protection hidden="1"/>
    </xf>
    <xf numFmtId="166" fontId="0" fillId="0" borderId="0" xfId="0" applyNumberFormat="1" applyFill="1" applyBorder="1" applyAlignment="1" applyProtection="1">
      <alignment wrapText="1"/>
      <protection hidden="1"/>
    </xf>
    <xf numFmtId="0" fontId="10" fillId="0" borderId="0" xfId="0" applyFont="1" applyFill="1" applyBorder="1" applyAlignment="1" applyProtection="1">
      <alignment wrapText="1"/>
      <protection hidden="1"/>
    </xf>
    <xf numFmtId="166" fontId="2" fillId="0" borderId="0" xfId="0" applyNumberFormat="1" applyFont="1" applyFill="1" applyBorder="1" applyAlignment="1" applyProtection="1">
      <alignment wrapText="1"/>
      <protection hidden="1"/>
    </xf>
    <xf numFmtId="2" fontId="0" fillId="0" borderId="0" xfId="0" applyNumberFormat="1" applyFill="1" applyBorder="1" applyAlignment="1">
      <alignment horizontal="left" vertical="center" wrapText="1"/>
    </xf>
    <xf numFmtId="166" fontId="0" fillId="0" borderId="0" xfId="0" applyNumberFormat="1" applyFill="1" applyBorder="1" applyAlignment="1">
      <alignment wrapText="1"/>
    </xf>
    <xf numFmtId="177" fontId="0" fillId="0" borderId="0" xfId="0" applyNumberFormat="1" applyFill="1" applyBorder="1" applyAlignment="1">
      <alignment horizontal="left" vertical="center" wrapText="1"/>
    </xf>
    <xf numFmtId="14" fontId="0" fillId="0" borderId="0" xfId="0" applyNumberForma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 applyProtection="1">
      <alignment horizontal="center" wrapText="1"/>
      <protection hidden="1"/>
    </xf>
    <xf numFmtId="2" fontId="19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 applyProtection="1">
      <alignment wrapText="1"/>
      <protection hidden="1"/>
    </xf>
    <xf numFmtId="2" fontId="4" fillId="0" borderId="0" xfId="0" applyNumberFormat="1" applyFont="1" applyFill="1" applyBorder="1" applyAlignment="1" applyProtection="1">
      <alignment wrapText="1"/>
      <protection hidden="1"/>
    </xf>
    <xf numFmtId="2" fontId="19" fillId="0" borderId="0" xfId="0" applyNumberFormat="1" applyFont="1" applyFill="1" applyBorder="1" applyAlignment="1" applyProtection="1">
      <alignment vertical="center" wrapText="1"/>
      <protection hidden="1"/>
    </xf>
    <xf numFmtId="0" fontId="19" fillId="0" borderId="0" xfId="0" applyFont="1" applyFill="1" applyBorder="1" applyAlignment="1">
      <alignment vertical="center" wrapText="1"/>
    </xf>
    <xf numFmtId="2" fontId="1" fillId="4" borderId="0" xfId="0" applyNumberFormat="1" applyFont="1" applyFill="1" applyBorder="1" applyAlignment="1">
      <alignment horizontal="left"/>
    </xf>
    <xf numFmtId="0" fontId="0" fillId="4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wrapText="1"/>
    </xf>
    <xf numFmtId="0" fontId="4" fillId="0" borderId="4" xfId="0" applyFont="1" applyFill="1" applyBorder="1" applyAlignment="1" applyProtection="1">
      <alignment wrapText="1"/>
      <protection hidden="1"/>
    </xf>
    <xf numFmtId="0" fontId="19" fillId="0" borderId="7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wrapText="1"/>
    </xf>
    <xf numFmtId="0" fontId="18" fillId="0" borderId="3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164" fontId="0" fillId="0" borderId="5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19" fillId="0" borderId="7" xfId="0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 applyProtection="1">
      <alignment wrapText="1"/>
      <protection hidden="1"/>
    </xf>
    <xf numFmtId="0" fontId="0" fillId="0" borderId="7" xfId="0" applyFill="1" applyBorder="1" applyAlignment="1" applyProtection="1">
      <alignment wrapText="1"/>
      <protection hidden="1"/>
    </xf>
    <xf numFmtId="164" fontId="0" fillId="0" borderId="8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4" xfId="0" applyFont="1" applyFill="1" applyBorder="1" applyAlignment="1" applyProtection="1">
      <alignment vertical="center" wrapText="1"/>
      <protection hidden="1"/>
    </xf>
    <xf numFmtId="0" fontId="7" fillId="0" borderId="4" xfId="0" applyFont="1" applyFill="1" applyBorder="1" applyAlignment="1" applyProtection="1">
      <alignment horizontal="left" vertical="top" wrapText="1"/>
      <protection hidden="1"/>
    </xf>
    <xf numFmtId="0" fontId="7" fillId="0" borderId="4" xfId="0" applyFont="1" applyFill="1" applyBorder="1" applyAlignment="1" applyProtection="1">
      <alignment vertical="top" wrapText="1"/>
      <protection hidden="1"/>
    </xf>
    <xf numFmtId="0" fontId="10" fillId="0" borderId="4" xfId="0" applyFont="1" applyFill="1" applyBorder="1" applyAlignment="1" applyProtection="1">
      <alignment wrapText="1"/>
      <protection hidden="1"/>
    </xf>
    <xf numFmtId="0" fontId="1" fillId="0" borderId="4" xfId="0" applyFont="1" applyFill="1" applyBorder="1" applyAlignment="1" applyProtection="1">
      <alignment wrapText="1"/>
      <protection hidden="1"/>
    </xf>
    <xf numFmtId="0" fontId="0" fillId="0" borderId="4" xfId="0" applyFill="1" applyBorder="1" applyAlignment="1" applyProtection="1">
      <alignment wrapText="1"/>
      <protection hidden="1"/>
    </xf>
    <xf numFmtId="165" fontId="10" fillId="0" borderId="4" xfId="0" applyNumberFormat="1" applyFont="1" applyFill="1" applyBorder="1" applyAlignment="1" applyProtection="1">
      <alignment wrapText="1"/>
      <protection hidden="1"/>
    </xf>
    <xf numFmtId="0" fontId="1" fillId="0" borderId="4" xfId="0" applyFont="1" applyFill="1" applyBorder="1" applyAlignment="1" applyProtection="1">
      <alignment horizontal="right" wrapText="1"/>
      <protection hidden="1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0" fontId="7" fillId="0" borderId="0" xfId="0" applyFont="1" applyFill="1" applyBorder="1" applyAlignment="1" applyProtection="1">
      <alignment horizontal="center" vertical="top" wrapText="1"/>
      <protection hidden="1"/>
    </xf>
    <xf numFmtId="0" fontId="7" fillId="0" borderId="0" xfId="0" applyFont="1" applyFill="1" applyBorder="1" applyAlignment="1" applyProtection="1">
      <alignment horizontal="right" vertical="top" wrapText="1"/>
      <protection hidden="1"/>
    </xf>
    <xf numFmtId="0" fontId="3" fillId="0" borderId="0" xfId="0" quotePrefix="1" applyFont="1" applyFill="1" applyBorder="1" applyAlignment="1" applyProtection="1">
      <alignment horizontal="left" vertical="top" wrapText="1"/>
      <protection hidden="1"/>
    </xf>
    <xf numFmtId="0" fontId="8" fillId="0" borderId="0" xfId="1" quotePrefix="1" applyFont="1" applyFill="1" applyBorder="1" applyAlignment="1" applyProtection="1">
      <alignment horizontal="left" vertical="top" wrapText="1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13" fillId="0" borderId="0" xfId="1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5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8" fillId="0" borderId="2" xfId="0" applyFont="1" applyFill="1" applyBorder="1" applyAlignment="1">
      <alignment horizontal="center" wrapText="1"/>
    </xf>
    <xf numFmtId="0" fontId="7" fillId="2" borderId="4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6" xfId="0" applyFont="1" applyFill="1" applyBorder="1" applyAlignment="1" applyProtection="1">
      <alignment horizontal="center" vertical="center" wrapText="1"/>
      <protection hidden="1"/>
    </xf>
    <xf numFmtId="0" fontId="7" fillId="2" borderId="7" xfId="0" applyFont="1" applyFill="1" applyBorder="1" applyAlignment="1" applyProtection="1">
      <alignment horizontal="center" vertical="center" wrapText="1"/>
      <protection hidden="1"/>
    </xf>
    <xf numFmtId="2" fontId="7" fillId="2" borderId="0" xfId="0" applyNumberFormat="1" applyFont="1" applyFill="1" applyBorder="1" applyAlignment="1" applyProtection="1">
      <alignment horizontal="right" vertical="center" wrapText="1"/>
      <protection hidden="1"/>
    </xf>
    <xf numFmtId="2" fontId="7" fillId="2" borderId="7" xfId="0" applyNumberFormat="1" applyFont="1" applyFill="1" applyBorder="1" applyAlignment="1" applyProtection="1">
      <alignment horizontal="right" vertical="center" wrapText="1"/>
      <protection hidden="1"/>
    </xf>
    <xf numFmtId="0" fontId="7" fillId="2" borderId="0" xfId="0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 applyProtection="1">
      <alignment horizontal="center" wrapText="1"/>
      <protection hidden="1"/>
    </xf>
    <xf numFmtId="0" fontId="11" fillId="3" borderId="2" xfId="0" applyFont="1" applyFill="1" applyBorder="1" applyAlignment="1" applyProtection="1">
      <alignment horizontal="center" wrapText="1"/>
      <protection hidden="1"/>
    </xf>
    <xf numFmtId="0" fontId="11" fillId="3" borderId="3" xfId="0" applyFont="1" applyFill="1" applyBorder="1" applyAlignment="1" applyProtection="1">
      <alignment horizontal="center" wrapText="1"/>
      <protection hidden="1"/>
    </xf>
    <xf numFmtId="0" fontId="11" fillId="3" borderId="4" xfId="0" applyFont="1" applyFill="1" applyBorder="1" applyAlignment="1" applyProtection="1">
      <alignment horizontal="center" wrapText="1"/>
      <protection hidden="1"/>
    </xf>
    <xf numFmtId="0" fontId="11" fillId="3" borderId="0" xfId="0" applyFont="1" applyFill="1" applyBorder="1" applyAlignment="1" applyProtection="1">
      <alignment horizontal="center" wrapText="1"/>
      <protection hidden="1"/>
    </xf>
    <xf numFmtId="0" fontId="11" fillId="3" borderId="5" xfId="0" applyFont="1" applyFill="1" applyBorder="1" applyAlignment="1" applyProtection="1">
      <alignment horizontal="center" wrapText="1"/>
      <protection hidden="1"/>
    </xf>
    <xf numFmtId="0" fontId="10" fillId="5" borderId="4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5" xfId="0" applyFont="1" applyFill="1" applyBorder="1" applyAlignment="1">
      <alignment horizontal="center" wrapText="1"/>
    </xf>
    <xf numFmtId="0" fontId="11" fillId="0" borderId="0" xfId="0" applyFont="1" applyFill="1" applyBorder="1" applyAlignment="1" applyProtection="1">
      <alignment horizontal="center" wrapText="1"/>
      <protection hidden="1"/>
    </xf>
    <xf numFmtId="0" fontId="4" fillId="5" borderId="4" xfId="0" applyFont="1" applyFill="1" applyBorder="1" applyAlignment="1" applyProtection="1">
      <alignment horizontal="center" wrapText="1"/>
      <protection hidden="1"/>
    </xf>
    <xf numFmtId="0" fontId="4" fillId="5" borderId="0" xfId="0" applyFont="1" applyFill="1" applyBorder="1" applyAlignment="1" applyProtection="1">
      <alignment horizontal="center" wrapText="1"/>
      <protection hidden="1"/>
    </xf>
    <xf numFmtId="0" fontId="4" fillId="5" borderId="5" xfId="0" applyFont="1" applyFill="1" applyBorder="1" applyAlignment="1" applyProtection="1">
      <alignment horizontal="center" wrapText="1"/>
      <protection hidden="1"/>
    </xf>
    <xf numFmtId="2" fontId="11" fillId="2" borderId="4" xfId="0" applyNumberFormat="1" applyFont="1" applyFill="1" applyBorder="1" applyAlignment="1" applyProtection="1">
      <alignment horizontal="center" wrapText="1"/>
      <protection hidden="1"/>
    </xf>
    <xf numFmtId="2" fontId="11" fillId="2" borderId="0" xfId="0" applyNumberFormat="1" applyFont="1" applyFill="1" applyBorder="1" applyAlignment="1" applyProtection="1">
      <alignment horizontal="center" wrapText="1"/>
      <protection hidden="1"/>
    </xf>
    <xf numFmtId="2" fontId="11" fillId="2" borderId="5" xfId="0" applyNumberFormat="1" applyFont="1" applyFill="1" applyBorder="1" applyAlignment="1" applyProtection="1">
      <alignment horizontal="center" wrapText="1"/>
      <protection hidden="1"/>
    </xf>
    <xf numFmtId="0" fontId="4" fillId="5" borderId="1" xfId="0" applyFont="1" applyFill="1" applyBorder="1" applyAlignment="1" applyProtection="1">
      <alignment horizontal="center" wrapText="1"/>
      <protection hidden="1"/>
    </xf>
    <xf numFmtId="0" fontId="4" fillId="5" borderId="2" xfId="0" applyFont="1" applyFill="1" applyBorder="1" applyAlignment="1" applyProtection="1">
      <alignment horizontal="center" wrapText="1"/>
      <protection hidden="1"/>
    </xf>
    <xf numFmtId="0" fontId="4" fillId="5" borderId="3" xfId="0" applyFont="1" applyFill="1" applyBorder="1" applyAlignment="1" applyProtection="1">
      <alignment horizontal="center" wrapText="1"/>
      <protection hidden="1"/>
    </xf>
    <xf numFmtId="178" fontId="11" fillId="2" borderId="4" xfId="0" applyNumberFormat="1" applyFont="1" applyFill="1" applyBorder="1" applyAlignment="1" applyProtection="1">
      <alignment horizontal="center" wrapText="1"/>
      <protection hidden="1"/>
    </xf>
    <xf numFmtId="178" fontId="11" fillId="2" borderId="0" xfId="0" applyNumberFormat="1" applyFont="1" applyFill="1" applyBorder="1" applyAlignment="1" applyProtection="1">
      <alignment horizontal="center" wrapText="1"/>
      <protection hidden="1"/>
    </xf>
    <xf numFmtId="178" fontId="11" fillId="2" borderId="5" xfId="0" applyNumberFormat="1" applyFont="1" applyFill="1" applyBorder="1" applyAlignment="1" applyProtection="1">
      <alignment horizontal="center" wrapText="1"/>
      <protection hidden="1"/>
    </xf>
    <xf numFmtId="178" fontId="11" fillId="2" borderId="6" xfId="0" applyNumberFormat="1" applyFont="1" applyFill="1" applyBorder="1" applyAlignment="1" applyProtection="1">
      <alignment horizontal="center" wrapText="1"/>
      <protection hidden="1"/>
    </xf>
    <xf numFmtId="178" fontId="11" fillId="2" borderId="7" xfId="0" applyNumberFormat="1" applyFont="1" applyFill="1" applyBorder="1" applyAlignment="1" applyProtection="1">
      <alignment horizontal="center" wrapText="1"/>
      <protection hidden="1"/>
    </xf>
    <xf numFmtId="178" fontId="11" fillId="2" borderId="8" xfId="0" applyNumberFormat="1" applyFont="1" applyFill="1" applyBorder="1" applyAlignment="1" applyProtection="1">
      <alignment horizontal="center" wrapText="1"/>
      <protection hidden="1"/>
    </xf>
    <xf numFmtId="10" fontId="11" fillId="2" borderId="4" xfId="0" applyNumberFormat="1" applyFont="1" applyFill="1" applyBorder="1" applyAlignment="1" applyProtection="1">
      <alignment horizontal="center" wrapText="1"/>
      <protection hidden="1"/>
    </xf>
    <xf numFmtId="10" fontId="11" fillId="2" borderId="0" xfId="0" applyNumberFormat="1" applyFont="1" applyFill="1" applyBorder="1" applyAlignment="1" applyProtection="1">
      <alignment horizontal="center" wrapText="1"/>
      <protection hidden="1"/>
    </xf>
    <xf numFmtId="10" fontId="11" fillId="2" borderId="5" xfId="0" applyNumberFormat="1" applyFont="1" applyFill="1" applyBorder="1" applyAlignment="1" applyProtection="1">
      <alignment horizontal="center" wrapText="1"/>
      <protection hidden="1"/>
    </xf>
    <xf numFmtId="10" fontId="11" fillId="2" borderId="6" xfId="0" applyNumberFormat="1" applyFont="1" applyFill="1" applyBorder="1" applyAlignment="1" applyProtection="1">
      <alignment horizontal="center" wrapText="1"/>
      <protection hidden="1"/>
    </xf>
    <xf numFmtId="10" fontId="11" fillId="2" borderId="7" xfId="0" applyNumberFormat="1" applyFont="1" applyFill="1" applyBorder="1" applyAlignment="1" applyProtection="1">
      <alignment horizontal="center" wrapText="1"/>
      <protection hidden="1"/>
    </xf>
    <xf numFmtId="10" fontId="11" fillId="2" borderId="8" xfId="0" applyNumberFormat="1" applyFont="1" applyFill="1" applyBorder="1" applyAlignment="1" applyProtection="1">
      <alignment horizontal="center" wrapText="1"/>
      <protection hidden="1"/>
    </xf>
    <xf numFmtId="180" fontId="11" fillId="2" borderId="4" xfId="0" applyNumberFormat="1" applyFont="1" applyFill="1" applyBorder="1" applyAlignment="1" applyProtection="1">
      <alignment horizontal="center" wrapText="1"/>
      <protection hidden="1"/>
    </xf>
    <xf numFmtId="180" fontId="11" fillId="2" borderId="0" xfId="0" applyNumberFormat="1" applyFont="1" applyFill="1" applyBorder="1" applyAlignment="1" applyProtection="1">
      <alignment horizontal="center" wrapText="1"/>
      <protection hidden="1"/>
    </xf>
    <xf numFmtId="180" fontId="11" fillId="2" borderId="5" xfId="0" applyNumberFormat="1" applyFont="1" applyFill="1" applyBorder="1" applyAlignment="1" applyProtection="1">
      <alignment horizontal="center" wrapText="1"/>
      <protection hidden="1"/>
    </xf>
    <xf numFmtId="180" fontId="11" fillId="2" borderId="6" xfId="0" applyNumberFormat="1" applyFont="1" applyFill="1" applyBorder="1" applyAlignment="1" applyProtection="1">
      <alignment horizontal="center" wrapText="1"/>
      <protection hidden="1"/>
    </xf>
    <xf numFmtId="180" fontId="11" fillId="2" borderId="7" xfId="0" applyNumberFormat="1" applyFont="1" applyFill="1" applyBorder="1" applyAlignment="1" applyProtection="1">
      <alignment horizontal="center" wrapText="1"/>
      <protection hidden="1"/>
    </xf>
    <xf numFmtId="180" fontId="11" fillId="2" borderId="8" xfId="0" applyNumberFormat="1" applyFont="1" applyFill="1" applyBorder="1" applyAlignment="1" applyProtection="1">
      <alignment horizontal="center" wrapText="1"/>
      <protection hidden="1"/>
    </xf>
    <xf numFmtId="179" fontId="11" fillId="2" borderId="4" xfId="0" applyNumberFormat="1" applyFont="1" applyFill="1" applyBorder="1" applyAlignment="1" applyProtection="1">
      <alignment horizontal="center" wrapText="1"/>
      <protection hidden="1"/>
    </xf>
    <xf numFmtId="179" fontId="11" fillId="2" borderId="0" xfId="0" applyNumberFormat="1" applyFont="1" applyFill="1" applyBorder="1" applyAlignment="1" applyProtection="1">
      <alignment horizontal="center" wrapText="1"/>
      <protection hidden="1"/>
    </xf>
    <xf numFmtId="179" fontId="11" fillId="2" borderId="5" xfId="0" applyNumberFormat="1" applyFont="1" applyFill="1" applyBorder="1" applyAlignment="1" applyProtection="1">
      <alignment horizontal="center" wrapText="1"/>
      <protection hidden="1"/>
    </xf>
    <xf numFmtId="167" fontId="11" fillId="2" borderId="4" xfId="0" applyNumberFormat="1" applyFont="1" applyFill="1" applyBorder="1" applyAlignment="1" applyProtection="1">
      <alignment horizontal="center" wrapText="1"/>
      <protection hidden="1"/>
    </xf>
    <xf numFmtId="167" fontId="11" fillId="2" borderId="0" xfId="0" applyNumberFormat="1" applyFont="1" applyFill="1" applyBorder="1" applyAlignment="1" applyProtection="1">
      <alignment horizontal="center" wrapText="1"/>
      <protection hidden="1"/>
    </xf>
    <xf numFmtId="167" fontId="11" fillId="2" borderId="5" xfId="0" applyNumberFormat="1" applyFont="1" applyFill="1" applyBorder="1" applyAlignment="1" applyProtection="1">
      <alignment horizontal="center" wrapText="1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2" fontId="11" fillId="0" borderId="0" xfId="0" applyNumberFormat="1" applyFont="1" applyFill="1" applyBorder="1" applyAlignment="1" applyProtection="1">
      <alignment horizontal="center" wrapText="1"/>
      <protection hidden="1"/>
    </xf>
    <xf numFmtId="0" fontId="17" fillId="3" borderId="1" xfId="0" applyFont="1" applyFill="1" applyBorder="1" applyAlignment="1" applyProtection="1">
      <alignment horizontal="center" wrapText="1"/>
      <protection hidden="1"/>
    </xf>
    <xf numFmtId="0" fontId="17" fillId="3" borderId="2" xfId="0" applyFont="1" applyFill="1" applyBorder="1" applyAlignment="1" applyProtection="1">
      <alignment horizontal="center" wrapText="1"/>
      <protection hidden="1"/>
    </xf>
    <xf numFmtId="0" fontId="17" fillId="3" borderId="3" xfId="0" applyFont="1" applyFill="1" applyBorder="1" applyAlignment="1" applyProtection="1">
      <alignment horizontal="center" wrapText="1"/>
      <protection hidden="1"/>
    </xf>
    <xf numFmtId="2" fontId="11" fillId="2" borderId="6" xfId="0" applyNumberFormat="1" applyFont="1" applyFill="1" applyBorder="1" applyAlignment="1" applyProtection="1">
      <alignment horizontal="center" wrapText="1"/>
      <protection hidden="1"/>
    </xf>
    <xf numFmtId="2" fontId="11" fillId="2" borderId="7" xfId="0" applyNumberFormat="1" applyFont="1" applyFill="1" applyBorder="1" applyAlignment="1" applyProtection="1">
      <alignment horizontal="center" wrapText="1"/>
      <protection hidden="1"/>
    </xf>
    <xf numFmtId="2" fontId="11" fillId="2" borderId="8" xfId="0" applyNumberFormat="1" applyFont="1" applyFill="1" applyBorder="1" applyAlignment="1" applyProtection="1">
      <alignment horizontal="center" wrapText="1"/>
      <protection hidden="1"/>
    </xf>
    <xf numFmtId="0" fontId="17" fillId="0" borderId="0" xfId="0" applyFont="1" applyFill="1" applyBorder="1" applyAlignment="1" applyProtection="1">
      <alignment horizontal="center" wrapText="1"/>
      <protection hidden="1"/>
    </xf>
    <xf numFmtId="168" fontId="11" fillId="2" borderId="4" xfId="0" applyNumberFormat="1" applyFont="1" applyFill="1" applyBorder="1" applyAlignment="1" applyProtection="1">
      <alignment horizontal="center" wrapText="1"/>
      <protection hidden="1"/>
    </xf>
    <xf numFmtId="168" fontId="11" fillId="2" borderId="0" xfId="0" applyNumberFormat="1" applyFont="1" applyFill="1" applyBorder="1" applyAlignment="1" applyProtection="1">
      <alignment horizontal="center" wrapText="1"/>
      <protection hidden="1"/>
    </xf>
    <xf numFmtId="168" fontId="11" fillId="2" borderId="5" xfId="0" applyNumberFormat="1" applyFont="1" applyFill="1" applyBorder="1" applyAlignment="1" applyProtection="1">
      <alignment horizontal="center" wrapText="1"/>
      <protection hidden="1"/>
    </xf>
    <xf numFmtId="2" fontId="11" fillId="2" borderId="4" xfId="0" applyNumberFormat="1" applyFont="1" applyFill="1" applyBorder="1" applyAlignment="1">
      <alignment horizontal="center" wrapText="1"/>
    </xf>
    <xf numFmtId="2" fontId="11" fillId="2" borderId="0" xfId="0" applyNumberFormat="1" applyFont="1" applyFill="1" applyBorder="1" applyAlignment="1">
      <alignment horizontal="center" wrapText="1"/>
    </xf>
    <xf numFmtId="2" fontId="11" fillId="2" borderId="5" xfId="0" applyNumberFormat="1" applyFont="1" applyFill="1" applyBorder="1" applyAlignment="1">
      <alignment horizontal="center" wrapText="1"/>
    </xf>
    <xf numFmtId="181" fontId="0" fillId="0" borderId="0" xfId="0" applyNumberFormat="1" applyFill="1" applyBorder="1" applyAlignment="1">
      <alignment wrapText="1"/>
    </xf>
    <xf numFmtId="1" fontId="0" fillId="0" borderId="0" xfId="0" applyNumberForma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 wrapText="1"/>
    </xf>
    <xf numFmtId="2" fontId="7" fillId="0" borderId="0" xfId="0" applyNumberFormat="1" applyFont="1" applyFill="1" applyBorder="1" applyAlignment="1" applyProtection="1">
      <alignment horizontal="left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FA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manor.farm/referrals/0xC36217D24FC90C61bb0CD15f538C11792DB29a79" TargetMode="External"/><Relationship Id="rId2" Type="http://schemas.openxmlformats.org/officeDocument/2006/relationships/hyperlink" Target="https://t.me/Delyptos" TargetMode="External"/><Relationship Id="rId1" Type="http://schemas.openxmlformats.org/officeDocument/2006/relationships/hyperlink" Target="https://twitter.com/delid4ve" TargetMode="External"/><Relationship Id="rId5" Type="http://schemas.openxmlformats.org/officeDocument/2006/relationships/image" Target="../media/image1.jpeg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B78A-AEB2-4836-A838-592EEA21D68F}">
  <sheetPr>
    <pageSetUpPr autoPageBreaks="0"/>
  </sheetPr>
  <dimension ref="A1:AF1501"/>
  <sheetViews>
    <sheetView showGridLines="0" showRowColHeaders="0" tabSelected="1" zoomScaleNormal="100" workbookViewId="0">
      <selection activeCell="K24" sqref="K24"/>
    </sheetView>
  </sheetViews>
  <sheetFormatPr defaultRowHeight="15" x14ac:dyDescent="0.25"/>
  <cols>
    <col min="1" max="1" width="1.5703125" style="3" customWidth="1"/>
    <col min="2" max="2" width="7" style="3" customWidth="1"/>
    <col min="3" max="3" width="11.85546875" style="3" customWidth="1"/>
    <col min="4" max="6" width="11.85546875" style="1" customWidth="1"/>
    <col min="7" max="12" width="11.85546875" style="53" customWidth="1"/>
    <col min="13" max="13" width="11.85546875" style="1" customWidth="1"/>
    <col min="14" max="14" width="11.85546875" style="5" customWidth="1"/>
    <col min="15" max="15" width="11.85546875" style="54" customWidth="1"/>
    <col min="16" max="17" width="11.85546875" style="55" customWidth="1"/>
    <col min="18" max="18" width="11.140625" style="1" customWidth="1"/>
    <col min="19" max="25" width="11.85546875" style="1" customWidth="1"/>
    <col min="26" max="26" width="11.85546875" style="2" customWidth="1"/>
    <col min="27" max="27" width="11.85546875" style="3" customWidth="1"/>
    <col min="28" max="28" width="15.42578125" style="4" customWidth="1"/>
    <col min="29" max="29" width="11.28515625" style="5" customWidth="1"/>
    <col min="30" max="30" width="14.28515625" style="3" customWidth="1"/>
    <col min="31" max="31" width="14.140625" style="3" customWidth="1"/>
    <col min="32" max="32" width="11.28515625" style="3" customWidth="1"/>
    <col min="33" max="16384" width="9.140625" style="3"/>
  </cols>
  <sheetData>
    <row r="1" spans="1:29" s="1" customFormat="1" ht="15" customHeight="1" x14ac:dyDescent="0.25">
      <c r="A1" s="178" t="s">
        <v>20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Z1" s="2"/>
      <c r="AA1" s="3"/>
      <c r="AB1" s="4"/>
      <c r="AC1" s="5"/>
    </row>
    <row r="2" spans="1:29" s="1" customFormat="1" ht="15" customHeight="1" x14ac:dyDescent="0.25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Z2" s="2"/>
      <c r="AA2" s="3"/>
      <c r="AB2" s="4"/>
      <c r="AC2" s="5"/>
    </row>
    <row r="3" spans="1:29" s="1" customFormat="1" ht="26.25" customHeight="1" x14ac:dyDescent="0.25">
      <c r="A3" s="179" t="s">
        <v>21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Z3" s="2"/>
      <c r="AA3" s="3"/>
      <c r="AB3" s="4"/>
      <c r="AC3" s="5"/>
    </row>
    <row r="4" spans="1:29" s="1" customFormat="1" ht="15" customHeight="1" x14ac:dyDescent="0.25">
      <c r="A4" s="179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Z4" s="2"/>
      <c r="AA4" s="3"/>
      <c r="AB4" s="4"/>
      <c r="AC4" s="5"/>
    </row>
    <row r="5" spans="1:29" s="1" customFormat="1" ht="24.75" customHeight="1" x14ac:dyDescent="0.25">
      <c r="A5" s="180" t="s">
        <v>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Z5" s="2"/>
      <c r="AA5" s="3"/>
      <c r="AB5" s="4"/>
      <c r="AC5" s="5"/>
    </row>
    <row r="6" spans="1:29" s="1" customFormat="1" ht="20.25" customHeight="1" x14ac:dyDescent="0.25">
      <c r="A6" s="175" t="s">
        <v>3</v>
      </c>
      <c r="B6" s="175"/>
      <c r="C6" s="175"/>
      <c r="D6" s="176" t="s">
        <v>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Z6" s="2"/>
      <c r="AA6" s="3"/>
      <c r="AB6" s="4"/>
      <c r="AC6" s="5"/>
    </row>
    <row r="7" spans="1:29" s="1" customFormat="1" ht="20.25" customHeight="1" x14ac:dyDescent="0.25">
      <c r="A7" s="175" t="s">
        <v>4</v>
      </c>
      <c r="B7" s="175"/>
      <c r="C7" s="175"/>
      <c r="D7" s="177" t="s">
        <v>5</v>
      </c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Z7" s="2"/>
      <c r="AA7" s="3"/>
      <c r="AB7" s="4"/>
      <c r="AC7" s="5"/>
    </row>
    <row r="8" spans="1:29" s="1" customFormat="1" ht="20.25" customHeight="1" x14ac:dyDescent="0.25">
      <c r="A8" s="175" t="s">
        <v>22</v>
      </c>
      <c r="B8" s="175"/>
      <c r="C8" s="175"/>
      <c r="D8" s="176" t="s">
        <v>6</v>
      </c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Z8" s="2"/>
      <c r="AA8" s="3"/>
      <c r="AB8" s="4"/>
      <c r="AC8" s="5"/>
    </row>
    <row r="9" spans="1:29" s="1" customFormat="1" ht="20.25" customHeight="1" x14ac:dyDescent="0.25">
      <c r="A9" s="175" t="s">
        <v>0</v>
      </c>
      <c r="B9" s="175"/>
      <c r="C9" s="175"/>
      <c r="D9" s="177" t="s">
        <v>1</v>
      </c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Z9" s="2"/>
      <c r="AA9" s="3"/>
      <c r="AB9" s="4"/>
      <c r="AC9" s="5"/>
    </row>
    <row r="10" spans="1:29" s="1" customFormat="1" ht="15" customHeight="1" x14ac:dyDescent="0.25">
      <c r="A10" s="7"/>
      <c r="D10" s="6"/>
      <c r="E10" s="8"/>
      <c r="F10" s="6"/>
      <c r="G10" s="6"/>
      <c r="H10" s="6"/>
      <c r="I10" s="6"/>
      <c r="J10" s="6"/>
      <c r="K10" s="6"/>
      <c r="L10" s="6"/>
      <c r="M10" s="6"/>
      <c r="N10" s="65"/>
      <c r="O10" s="64"/>
      <c r="P10" s="64"/>
      <c r="Q10" s="9"/>
      <c r="R10" s="63"/>
      <c r="Z10" s="2"/>
      <c r="AA10" s="3"/>
      <c r="AB10" s="4"/>
      <c r="AC10" s="5"/>
    </row>
    <row r="11" spans="1:29" s="1" customFormat="1" ht="20.25" customHeight="1" x14ac:dyDescent="0.25">
      <c r="A11" s="174" t="s">
        <v>23</v>
      </c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Z11" s="2"/>
      <c r="AA11" s="3"/>
      <c r="AB11" s="4"/>
      <c r="AC11" s="5"/>
    </row>
    <row r="12" spans="1:29" s="1" customFormat="1" ht="20.25" customHeight="1" x14ac:dyDescent="0.25">
      <c r="A12" s="174" t="s">
        <v>8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Z12" s="2"/>
      <c r="AA12" s="3"/>
      <c r="AB12" s="4"/>
      <c r="AC12" s="5"/>
    </row>
    <row r="13" spans="1:29" s="1" customFormat="1" ht="15" customHeight="1" x14ac:dyDescent="0.25">
      <c r="A13" s="10"/>
      <c r="D13" s="50"/>
      <c r="E13" s="10"/>
      <c r="F13" s="10"/>
      <c r="G13" s="11"/>
      <c r="H13" s="11"/>
      <c r="I13" s="11"/>
      <c r="J13" s="11"/>
      <c r="K13" s="11"/>
      <c r="L13" s="11"/>
      <c r="M13" s="50"/>
      <c r="N13" s="67"/>
      <c r="O13" s="64"/>
      <c r="P13" s="64"/>
      <c r="Q13" s="9"/>
      <c r="R13" s="63"/>
      <c r="Z13" s="2"/>
      <c r="AA13" s="3"/>
      <c r="AB13" s="4"/>
      <c r="AC13" s="5"/>
    </row>
    <row r="14" spans="1:29" s="1" customFormat="1" ht="18.75" x14ac:dyDescent="0.3">
      <c r="A14" s="68"/>
      <c r="D14" s="50"/>
      <c r="E14" s="10"/>
      <c r="F14" s="10"/>
      <c r="G14" s="10"/>
      <c r="H14" s="10"/>
      <c r="I14" s="11"/>
      <c r="J14" s="11"/>
      <c r="K14" s="11"/>
      <c r="L14" s="11"/>
      <c r="M14" s="50"/>
      <c r="N14" s="67"/>
      <c r="O14" s="66"/>
      <c r="P14" s="64"/>
      <c r="Q14" s="9"/>
      <c r="R14" s="63"/>
      <c r="Z14" s="2"/>
      <c r="AA14" s="3"/>
      <c r="AB14" s="4"/>
      <c r="AC14" s="5"/>
    </row>
    <row r="15" spans="1:29" s="1" customFormat="1" x14ac:dyDescent="0.25">
      <c r="A15" s="34"/>
      <c r="B15" s="10"/>
      <c r="C15" s="10"/>
      <c r="D15" s="50"/>
      <c r="E15" s="50"/>
      <c r="F15" s="10"/>
      <c r="G15" s="10"/>
      <c r="H15" s="10"/>
      <c r="I15" s="11"/>
      <c r="J15" s="11"/>
      <c r="K15" s="11"/>
      <c r="L15" s="11"/>
      <c r="M15" s="50"/>
      <c r="N15" s="67"/>
      <c r="O15" s="66"/>
      <c r="P15" s="64"/>
      <c r="Q15" s="9"/>
      <c r="R15" s="63"/>
      <c r="Z15" s="2"/>
      <c r="AA15" s="3"/>
      <c r="AB15" s="4"/>
      <c r="AC15" s="5"/>
    </row>
    <row r="16" spans="1:29" s="1" customFormat="1" x14ac:dyDescent="0.25">
      <c r="A16" s="34"/>
      <c r="B16" s="10"/>
      <c r="C16" s="10"/>
      <c r="D16" s="50"/>
      <c r="E16" s="50"/>
      <c r="F16" s="10"/>
      <c r="G16" s="10"/>
      <c r="H16" s="10"/>
      <c r="I16" s="11"/>
      <c r="J16" s="11"/>
      <c r="K16" s="11"/>
      <c r="L16" s="11"/>
      <c r="M16" s="50"/>
      <c r="N16" s="67"/>
      <c r="O16" s="66"/>
      <c r="P16" s="66"/>
      <c r="Q16" s="9"/>
      <c r="R16" s="63"/>
      <c r="Z16" s="2"/>
      <c r="AA16" s="3"/>
      <c r="AB16" s="4"/>
      <c r="AC16" s="5"/>
    </row>
    <row r="17" spans="1:29" x14ac:dyDescent="0.25">
      <c r="A17" s="34"/>
      <c r="B17" s="10"/>
      <c r="C17" s="10"/>
      <c r="D17" s="50"/>
      <c r="E17" s="50"/>
      <c r="F17" s="10"/>
      <c r="G17" s="10"/>
      <c r="H17" s="10"/>
      <c r="I17" s="11"/>
      <c r="J17" s="11"/>
      <c r="K17" s="11"/>
      <c r="L17" s="11"/>
      <c r="M17" s="50"/>
      <c r="N17" s="67"/>
      <c r="O17" s="26"/>
      <c r="P17" s="27"/>
      <c r="Q17" s="27"/>
      <c r="R17" s="63"/>
    </row>
    <row r="18" spans="1:29" x14ac:dyDescent="0.25">
      <c r="A18" s="34"/>
      <c r="B18" s="10"/>
      <c r="C18" s="10"/>
      <c r="D18" s="50"/>
      <c r="E18" s="50"/>
      <c r="F18" s="50"/>
      <c r="G18" s="11"/>
      <c r="H18" s="11"/>
      <c r="I18" s="11"/>
      <c r="J18" s="11"/>
      <c r="K18" s="11"/>
      <c r="L18" s="11"/>
      <c r="M18" s="50"/>
      <c r="N18" s="67"/>
      <c r="O18" s="26"/>
      <c r="P18" s="27"/>
      <c r="Q18" s="27"/>
      <c r="R18" s="63"/>
    </row>
    <row r="19" spans="1:29" x14ac:dyDescent="0.25">
      <c r="A19" s="34"/>
      <c r="B19" s="10"/>
      <c r="C19" s="10"/>
      <c r="D19" s="50"/>
      <c r="E19" s="50"/>
      <c r="F19" s="50"/>
      <c r="G19" s="11"/>
      <c r="H19" s="11"/>
      <c r="I19" s="11"/>
      <c r="J19" s="11"/>
      <c r="K19" s="11"/>
      <c r="L19" s="11"/>
      <c r="M19" s="50"/>
      <c r="N19" s="67"/>
      <c r="O19" s="26"/>
      <c r="P19" s="27"/>
      <c r="Q19" s="27"/>
      <c r="R19" s="63"/>
    </row>
    <row r="20" spans="1:29" ht="6" customHeight="1" x14ac:dyDescent="0.25">
      <c r="A20" s="10"/>
      <c r="B20" s="10"/>
      <c r="C20" s="10"/>
      <c r="D20" s="50"/>
      <c r="E20" s="50"/>
      <c r="F20" s="50"/>
      <c r="G20" s="11"/>
      <c r="H20" s="11"/>
      <c r="I20" s="11"/>
      <c r="J20" s="11"/>
      <c r="K20" s="11"/>
      <c r="L20" s="11"/>
      <c r="M20" s="50"/>
      <c r="N20" s="67"/>
      <c r="O20" s="26"/>
      <c r="P20" s="27"/>
      <c r="Q20" s="27"/>
      <c r="R20" s="63"/>
    </row>
    <row r="21" spans="1:29" x14ac:dyDescent="0.25">
      <c r="A21" s="69"/>
      <c r="B21" s="69"/>
      <c r="C21" s="10"/>
      <c r="D21" s="63"/>
      <c r="E21" s="63"/>
      <c r="F21" s="63"/>
      <c r="G21" s="10"/>
      <c r="H21" s="12"/>
      <c r="I21" s="11"/>
      <c r="J21" s="11"/>
      <c r="K21" s="13"/>
      <c r="L21" s="11"/>
      <c r="M21" s="14"/>
      <c r="N21" s="67"/>
      <c r="O21" s="26"/>
      <c r="P21" s="27"/>
      <c r="Q21" s="27"/>
      <c r="R21" s="63"/>
    </row>
    <row r="22" spans="1:29" ht="18.75" x14ac:dyDescent="0.25">
      <c r="A22" s="69"/>
      <c r="B22" s="69"/>
      <c r="C22" s="10"/>
      <c r="D22" s="63"/>
      <c r="E22" s="63"/>
      <c r="F22" s="63"/>
      <c r="G22" s="10"/>
      <c r="H22" s="70"/>
      <c r="I22" s="15"/>
      <c r="J22" s="15"/>
      <c r="K22" s="71"/>
      <c r="L22" s="15"/>
      <c r="M22" s="14"/>
      <c r="N22" s="67"/>
      <c r="O22" s="26"/>
      <c r="P22" s="27"/>
      <c r="Q22" s="27"/>
      <c r="R22" s="63"/>
    </row>
    <row r="23" spans="1:29" x14ac:dyDescent="0.25">
      <c r="A23" s="69"/>
      <c r="B23" s="69"/>
      <c r="C23" s="10"/>
      <c r="D23" s="63"/>
      <c r="E23" s="63"/>
      <c r="F23" s="63"/>
      <c r="G23" s="10"/>
      <c r="H23" s="17"/>
      <c r="I23" s="17"/>
      <c r="J23" s="16"/>
      <c r="K23" s="17"/>
      <c r="L23" s="17"/>
      <c r="M23" s="10"/>
      <c r="N23" s="67"/>
      <c r="O23" s="26"/>
      <c r="P23" s="27"/>
      <c r="Q23" s="27"/>
      <c r="R23" s="63"/>
    </row>
    <row r="24" spans="1:29" x14ac:dyDescent="0.25">
      <c r="A24" s="69"/>
      <c r="B24" s="69"/>
      <c r="C24" s="10"/>
      <c r="D24" s="63"/>
      <c r="E24" s="63"/>
      <c r="F24" s="63"/>
      <c r="G24" s="10"/>
      <c r="H24" s="71"/>
      <c r="I24" s="18"/>
      <c r="J24" s="19"/>
      <c r="K24" s="24"/>
      <c r="L24" s="72"/>
      <c r="M24" s="10"/>
      <c r="N24" s="73"/>
      <c r="O24" s="21"/>
      <c r="P24" s="22"/>
      <c r="Q24" s="22"/>
      <c r="R24" s="74"/>
    </row>
    <row r="25" spans="1:29" x14ac:dyDescent="0.25">
      <c r="A25" s="69"/>
      <c r="B25" s="69"/>
      <c r="C25" s="10"/>
      <c r="D25" s="63"/>
      <c r="E25" s="63"/>
      <c r="F25" s="63"/>
      <c r="G25" s="10"/>
      <c r="H25" s="75"/>
      <c r="I25" s="20"/>
      <c r="J25" s="10"/>
      <c r="K25" s="24"/>
      <c r="L25" s="24"/>
      <c r="M25" s="10"/>
      <c r="N25" s="73"/>
      <c r="O25" s="21"/>
      <c r="P25" s="22"/>
      <c r="Q25" s="22"/>
      <c r="R25" s="74"/>
    </row>
    <row r="26" spans="1:29" ht="21" x14ac:dyDescent="0.35">
      <c r="A26" s="69"/>
      <c r="B26" s="69"/>
      <c r="C26" s="10"/>
      <c r="D26" s="76"/>
      <c r="E26" s="76"/>
      <c r="F26" s="76"/>
      <c r="G26" s="10"/>
      <c r="H26" s="18"/>
      <c r="I26" s="23"/>
      <c r="J26" s="24"/>
      <c r="K26" s="24"/>
      <c r="L26" s="24"/>
      <c r="M26" s="25"/>
      <c r="N26" s="73"/>
      <c r="O26" s="21"/>
      <c r="P26" s="22"/>
      <c r="Q26" s="22"/>
      <c r="R26" s="74"/>
      <c r="Z26" s="4"/>
      <c r="AA26" s="5"/>
      <c r="AB26" s="3"/>
      <c r="AC26" s="3"/>
    </row>
    <row r="27" spans="1:29" x14ac:dyDescent="0.25">
      <c r="A27" s="69"/>
      <c r="B27" s="69"/>
      <c r="C27" s="10"/>
      <c r="D27" s="58"/>
      <c r="E27" s="58"/>
      <c r="F27" s="77"/>
      <c r="G27" s="10"/>
      <c r="H27" s="18"/>
      <c r="I27" s="23"/>
      <c r="J27" s="24"/>
      <c r="K27" s="24"/>
      <c r="L27" s="24"/>
      <c r="M27" s="50"/>
      <c r="N27" s="67"/>
      <c r="O27" s="26"/>
      <c r="P27" s="27"/>
      <c r="Q27" s="27"/>
      <c r="R27" s="63"/>
      <c r="Z27" s="4"/>
      <c r="AA27" s="5"/>
      <c r="AB27" s="3"/>
      <c r="AC27" s="3"/>
    </row>
    <row r="28" spans="1:29" x14ac:dyDescent="0.25">
      <c r="A28" s="69"/>
      <c r="B28" s="69"/>
      <c r="C28" s="10"/>
      <c r="D28" s="58"/>
      <c r="E28" s="58"/>
      <c r="F28" s="78"/>
      <c r="G28" s="10"/>
      <c r="H28" s="18"/>
      <c r="I28" s="28"/>
      <c r="J28" s="24"/>
      <c r="K28" s="24"/>
      <c r="L28" s="24"/>
      <c r="M28" s="50"/>
      <c r="N28" s="67"/>
      <c r="O28" s="26"/>
      <c r="P28" s="27"/>
      <c r="Q28" s="27"/>
      <c r="R28" s="63"/>
      <c r="Z28" s="4"/>
      <c r="AA28" s="5"/>
      <c r="AB28" s="3"/>
      <c r="AC28" s="3"/>
    </row>
    <row r="29" spans="1:29" x14ac:dyDescent="0.25">
      <c r="A29" s="69"/>
      <c r="B29" s="69"/>
      <c r="C29" s="10"/>
      <c r="D29" s="58"/>
      <c r="E29" s="58"/>
      <c r="F29" s="79"/>
      <c r="G29" s="10"/>
      <c r="H29" s="18"/>
      <c r="I29" s="23"/>
      <c r="J29" s="24"/>
      <c r="K29" s="24"/>
      <c r="L29" s="24"/>
      <c r="M29" s="29"/>
      <c r="N29" s="67"/>
      <c r="O29" s="26"/>
      <c r="P29" s="30"/>
      <c r="Q29" s="30"/>
      <c r="R29" s="31"/>
      <c r="Z29" s="4"/>
      <c r="AA29" s="5"/>
      <c r="AB29" s="3"/>
      <c r="AC29" s="3"/>
    </row>
    <row r="30" spans="1:29" x14ac:dyDescent="0.25">
      <c r="A30" s="69"/>
      <c r="B30" s="69"/>
      <c r="C30" s="10"/>
      <c r="D30" s="58"/>
      <c r="E30" s="58"/>
      <c r="F30" s="25"/>
      <c r="G30" s="10"/>
      <c r="H30" s="18"/>
      <c r="I30" s="32"/>
      <c r="J30" s="24"/>
      <c r="K30" s="24"/>
      <c r="L30" s="24"/>
      <c r="M30" s="29"/>
      <c r="N30" s="67"/>
      <c r="O30" s="26"/>
      <c r="P30" s="30"/>
      <c r="Q30" s="30"/>
      <c r="R30" s="33"/>
      <c r="Z30" s="4"/>
      <c r="AA30" s="5"/>
      <c r="AB30" s="3"/>
      <c r="AC30" s="3"/>
    </row>
    <row r="31" spans="1:29" x14ac:dyDescent="0.25">
      <c r="A31" s="69"/>
      <c r="B31" s="69"/>
      <c r="C31" s="10"/>
      <c r="D31" s="34"/>
      <c r="E31" s="34"/>
      <c r="F31" s="10"/>
      <c r="G31" s="10"/>
      <c r="H31" s="18"/>
      <c r="I31" s="35"/>
      <c r="J31" s="24"/>
      <c r="K31" s="24"/>
      <c r="L31" s="24"/>
      <c r="M31" s="29"/>
      <c r="N31" s="67"/>
      <c r="O31" s="26"/>
      <c r="P31" s="22"/>
      <c r="Q31" s="22"/>
      <c r="R31" s="36"/>
      <c r="Z31" s="4"/>
      <c r="AA31" s="5"/>
      <c r="AB31" s="3"/>
      <c r="AC31" s="3"/>
    </row>
    <row r="32" spans="1:29" x14ac:dyDescent="0.25">
      <c r="A32" s="69"/>
      <c r="B32" s="69"/>
      <c r="C32" s="10"/>
      <c r="D32" s="58"/>
      <c r="E32" s="58"/>
      <c r="F32" s="50"/>
      <c r="G32" s="10"/>
      <c r="H32" s="18"/>
      <c r="I32" s="35"/>
      <c r="J32" s="24"/>
      <c r="K32" s="24"/>
      <c r="L32" s="24"/>
      <c r="M32" s="29"/>
      <c r="N32" s="67"/>
      <c r="O32" s="26"/>
      <c r="P32" s="22"/>
      <c r="Q32" s="22"/>
      <c r="R32" s="36"/>
      <c r="Z32" s="4"/>
      <c r="AA32" s="5"/>
      <c r="AB32" s="3"/>
      <c r="AC32" s="3"/>
    </row>
    <row r="33" spans="1:32" ht="15" customHeight="1" x14ac:dyDescent="0.25">
      <c r="A33" s="69"/>
      <c r="B33" s="69"/>
      <c r="C33" s="10"/>
      <c r="D33" s="58"/>
      <c r="E33" s="58"/>
      <c r="F33" s="29"/>
      <c r="G33" s="10"/>
      <c r="H33" s="18"/>
      <c r="I33" s="35"/>
      <c r="J33" s="24"/>
      <c r="K33" s="24"/>
      <c r="L33" s="24"/>
      <c r="M33" s="29"/>
      <c r="N33" s="67"/>
      <c r="O33" s="26"/>
      <c r="P33" s="22"/>
      <c r="Q33" s="22"/>
      <c r="R33" s="36"/>
      <c r="Z33" s="4"/>
      <c r="AA33" s="5"/>
      <c r="AB33" s="3"/>
      <c r="AC33" s="3"/>
    </row>
    <row r="34" spans="1:32" ht="45.75" customHeight="1" x14ac:dyDescent="0.25">
      <c r="A34" s="69"/>
      <c r="B34" s="69"/>
      <c r="C34" s="10"/>
      <c r="D34" s="59"/>
      <c r="E34" s="59"/>
      <c r="F34" s="80"/>
      <c r="G34" s="10"/>
      <c r="H34" s="15"/>
      <c r="I34" s="23"/>
      <c r="J34" s="24"/>
      <c r="K34" s="24"/>
      <c r="L34" s="24"/>
      <c r="M34" s="29"/>
      <c r="N34" s="67"/>
      <c r="O34" s="26"/>
      <c r="P34" s="22"/>
      <c r="Q34" s="22"/>
      <c r="R34" s="36"/>
      <c r="Z34" s="4"/>
      <c r="AA34" s="5"/>
      <c r="AB34" s="3"/>
      <c r="AC34" s="3"/>
    </row>
    <row r="35" spans="1:32" ht="19.5" customHeight="1" x14ac:dyDescent="0.35">
      <c r="A35" s="69"/>
      <c r="B35" s="69"/>
      <c r="C35" s="10"/>
      <c r="D35" s="10"/>
      <c r="E35" s="10"/>
      <c r="F35" s="10"/>
      <c r="G35" s="37"/>
      <c r="H35" s="18"/>
      <c r="I35" s="81"/>
      <c r="J35" s="17"/>
      <c r="K35" s="24"/>
      <c r="L35" s="24"/>
      <c r="M35" s="10"/>
      <c r="N35" s="67"/>
      <c r="O35" s="26"/>
      <c r="P35" s="27"/>
      <c r="Q35" s="27"/>
      <c r="R35" s="63"/>
      <c r="Z35" s="4"/>
      <c r="AA35" s="5"/>
      <c r="AB35" s="3"/>
      <c r="AC35" s="3"/>
    </row>
    <row r="36" spans="1:32" ht="16.5" customHeight="1" x14ac:dyDescent="0.7">
      <c r="A36" s="10"/>
      <c r="B36" s="10"/>
      <c r="C36" s="10"/>
      <c r="D36" s="82"/>
      <c r="E36" s="82"/>
      <c r="F36" s="83"/>
      <c r="G36" s="38"/>
      <c r="H36" s="15"/>
      <c r="I36" s="39"/>
      <c r="J36" s="24"/>
      <c r="K36" s="83"/>
      <c r="L36" s="24"/>
      <c r="M36" s="10"/>
      <c r="N36" s="67"/>
      <c r="O36" s="26"/>
      <c r="P36" s="27"/>
      <c r="Q36" s="27"/>
      <c r="R36" s="69"/>
      <c r="S36" s="3"/>
      <c r="T36" s="3"/>
      <c r="U36" s="3"/>
      <c r="V36" s="3"/>
      <c r="W36" s="3"/>
      <c r="X36" s="3"/>
      <c r="Y36" s="3"/>
      <c r="Z36" s="4"/>
      <c r="AA36" s="5"/>
      <c r="AB36" s="3"/>
      <c r="AC36" s="3"/>
    </row>
    <row r="37" spans="1:32" ht="15" customHeight="1" x14ac:dyDescent="0.7">
      <c r="A37" s="10"/>
      <c r="B37" s="10"/>
      <c r="C37" s="10"/>
      <c r="D37" s="10"/>
      <c r="E37" s="10"/>
      <c r="F37" s="10"/>
      <c r="G37" s="38"/>
      <c r="H37" s="15"/>
      <c r="I37" s="39"/>
      <c r="J37" s="24"/>
      <c r="K37" s="83"/>
      <c r="L37" s="10"/>
      <c r="M37" s="10"/>
      <c r="N37" s="67"/>
      <c r="O37" s="26"/>
      <c r="P37" s="27"/>
      <c r="Q37" s="27"/>
      <c r="R37" s="69"/>
      <c r="S37" s="3"/>
      <c r="T37" s="3"/>
      <c r="U37" s="3"/>
      <c r="V37" s="3"/>
      <c r="W37" s="3"/>
      <c r="X37" s="3"/>
      <c r="Y37" s="3"/>
      <c r="Z37" s="4"/>
      <c r="AA37" s="5"/>
      <c r="AB37" s="3"/>
      <c r="AC37" s="3"/>
    </row>
    <row r="38" spans="1:32" ht="15" customHeight="1" x14ac:dyDescent="0.7">
      <c r="A38" s="84"/>
      <c r="B38" s="84"/>
      <c r="C38" s="10"/>
      <c r="D38" s="10"/>
      <c r="E38" s="10"/>
      <c r="F38" s="10"/>
      <c r="G38" s="38"/>
      <c r="H38" s="15"/>
      <c r="I38" s="15"/>
      <c r="J38" s="24"/>
      <c r="K38" s="83"/>
      <c r="L38" s="10"/>
      <c r="M38" s="10"/>
      <c r="N38" s="85"/>
      <c r="O38" s="26"/>
      <c r="P38" s="40"/>
      <c r="Q38" s="27"/>
      <c r="R38" s="86"/>
      <c r="S38" s="3"/>
      <c r="T38" s="3"/>
      <c r="U38" s="41"/>
    </row>
    <row r="39" spans="1:32" ht="15" customHeight="1" x14ac:dyDescent="0.35">
      <c r="A39" s="84"/>
      <c r="B39" s="87"/>
      <c r="C39" s="10"/>
      <c r="D39" s="56"/>
      <c r="E39" s="56"/>
      <c r="F39" s="56"/>
      <c r="G39" s="10"/>
      <c r="H39" s="10"/>
      <c r="I39" s="10"/>
      <c r="J39" s="10"/>
      <c r="K39" s="10"/>
      <c r="L39" s="10"/>
      <c r="M39" s="10"/>
      <c r="N39" s="85"/>
      <c r="O39" s="26"/>
      <c r="P39" s="27"/>
      <c r="Q39" s="27"/>
      <c r="R39" s="86"/>
      <c r="T39" s="4"/>
      <c r="U39" s="42"/>
      <c r="V39" s="42"/>
      <c r="AE39" s="5"/>
      <c r="AF39" s="1"/>
    </row>
    <row r="40" spans="1:32" ht="15" customHeight="1" x14ac:dyDescent="0.7">
      <c r="A40" s="84"/>
      <c r="B40" s="87"/>
      <c r="C40" s="10"/>
      <c r="D40" s="57"/>
      <c r="E40" s="57"/>
      <c r="F40" s="57"/>
      <c r="G40" s="10"/>
      <c r="H40" s="10"/>
      <c r="I40" s="10"/>
      <c r="J40" s="10"/>
      <c r="K40" s="10"/>
      <c r="L40" s="10"/>
      <c r="M40" s="10"/>
      <c r="N40" s="85"/>
      <c r="O40" s="26"/>
      <c r="P40" s="27"/>
      <c r="Q40" s="27"/>
      <c r="R40" s="86"/>
      <c r="S40" s="4"/>
      <c r="T40" s="4"/>
      <c r="U40" s="42"/>
      <c r="V40" s="42"/>
      <c r="W40" s="42"/>
      <c r="X40" s="42"/>
      <c r="AC40" s="4"/>
      <c r="AD40" s="5"/>
    </row>
    <row r="41" spans="1:32" s="41" customFormat="1" ht="15.75" customHeight="1" x14ac:dyDescent="0.7">
      <c r="A41" s="87"/>
      <c r="B41" s="75"/>
      <c r="C41" s="88"/>
      <c r="D41" s="57"/>
      <c r="E41" s="57"/>
      <c r="F41" s="57"/>
      <c r="G41" s="88"/>
      <c r="H41" s="88"/>
      <c r="I41" s="88"/>
      <c r="J41" s="88"/>
      <c r="K41" s="87"/>
      <c r="L41" s="87"/>
      <c r="M41" s="88"/>
      <c r="N41" s="85"/>
      <c r="O41" s="43"/>
      <c r="P41" s="44"/>
      <c r="Q41" s="44"/>
      <c r="R41" s="89"/>
      <c r="S41" s="45"/>
      <c r="T41" s="45"/>
      <c r="U41" s="45"/>
      <c r="V41" s="45"/>
      <c r="W41" s="45"/>
      <c r="X41" s="45"/>
      <c r="Y41" s="45"/>
      <c r="Z41" s="46"/>
      <c r="AA41" s="47"/>
      <c r="AB41" s="48"/>
      <c r="AC41" s="48"/>
      <c r="AD41" s="49"/>
    </row>
    <row r="42" spans="1:32" ht="15" customHeight="1" x14ac:dyDescent="0.7">
      <c r="A42" s="84"/>
      <c r="B42" s="84"/>
      <c r="C42" s="10"/>
      <c r="D42" s="57"/>
      <c r="E42" s="57"/>
      <c r="F42" s="57"/>
      <c r="G42" s="10"/>
      <c r="H42" s="10"/>
      <c r="I42" s="10"/>
      <c r="J42" s="10"/>
      <c r="K42" s="10"/>
      <c r="L42" s="10"/>
      <c r="M42" s="10"/>
      <c r="N42" s="67"/>
      <c r="O42" s="26"/>
      <c r="P42" s="27"/>
      <c r="Q42" s="27"/>
      <c r="R42" s="63"/>
      <c r="AA42" s="2"/>
      <c r="AC42" s="4"/>
      <c r="AD42" s="5"/>
    </row>
    <row r="43" spans="1:32" x14ac:dyDescent="0.25">
      <c r="A43" s="84"/>
      <c r="B43" s="84"/>
      <c r="C43" s="50"/>
      <c r="D43" s="10"/>
      <c r="E43" s="50"/>
      <c r="F43" s="10"/>
      <c r="G43" s="10"/>
      <c r="H43" s="10"/>
      <c r="I43" s="10"/>
      <c r="J43" s="10"/>
      <c r="K43" s="10"/>
      <c r="L43" s="10"/>
      <c r="M43" s="10"/>
      <c r="N43" s="67"/>
      <c r="O43" s="26"/>
      <c r="P43" s="27"/>
      <c r="Q43" s="27"/>
      <c r="R43" s="63"/>
      <c r="AA43" s="2"/>
      <c r="AC43" s="4"/>
      <c r="AD43" s="5"/>
    </row>
    <row r="44" spans="1:32" x14ac:dyDescent="0.25">
      <c r="A44" s="84"/>
      <c r="B44" s="84"/>
      <c r="C44" s="51"/>
      <c r="D44" s="10"/>
      <c r="E44" s="50"/>
      <c r="F44" s="50"/>
      <c r="G44" s="11"/>
      <c r="H44" s="10"/>
      <c r="I44" s="10"/>
      <c r="J44" s="10"/>
      <c r="K44" s="10"/>
      <c r="L44" s="10"/>
      <c r="M44" s="10"/>
      <c r="N44" s="67"/>
      <c r="O44" s="26"/>
      <c r="P44" s="27"/>
      <c r="Q44" s="27"/>
      <c r="R44" s="63"/>
      <c r="AA44" s="2"/>
      <c r="AC44" s="4"/>
      <c r="AD44" s="5"/>
    </row>
    <row r="45" spans="1:32" x14ac:dyDescent="0.25">
      <c r="A45" s="84"/>
      <c r="B45" s="84"/>
      <c r="C45" s="51"/>
      <c r="D45" s="10"/>
      <c r="E45" s="50"/>
      <c r="F45" s="50"/>
      <c r="G45" s="11"/>
      <c r="H45" s="10"/>
      <c r="I45" s="10"/>
      <c r="J45" s="10"/>
      <c r="K45" s="10"/>
      <c r="L45" s="10"/>
      <c r="M45" s="10"/>
      <c r="N45" s="67"/>
      <c r="O45" s="26"/>
      <c r="P45" s="27"/>
      <c r="Q45" s="27"/>
      <c r="R45" s="63"/>
      <c r="AA45" s="2"/>
      <c r="AC45" s="4"/>
      <c r="AD45" s="5"/>
    </row>
    <row r="46" spans="1:32" x14ac:dyDescent="0.25">
      <c r="A46" s="84"/>
      <c r="B46" s="84"/>
      <c r="C46" s="51"/>
      <c r="D46" s="10"/>
      <c r="E46" s="50"/>
      <c r="F46" s="50"/>
      <c r="G46" s="11"/>
      <c r="H46" s="10"/>
      <c r="I46" s="10"/>
      <c r="J46" s="10"/>
      <c r="K46" s="10"/>
      <c r="L46" s="10"/>
      <c r="M46" s="10"/>
      <c r="N46" s="67"/>
      <c r="O46" s="26"/>
      <c r="P46" s="27"/>
      <c r="Q46" s="27"/>
      <c r="R46" s="63"/>
      <c r="AA46" s="2"/>
      <c r="AC46" s="4"/>
      <c r="AD46" s="5"/>
    </row>
    <row r="47" spans="1:32" x14ac:dyDescent="0.25">
      <c r="A47" s="84"/>
      <c r="B47" s="84"/>
      <c r="C47" s="51"/>
      <c r="D47" s="10"/>
      <c r="E47" s="50"/>
      <c r="F47" s="50"/>
      <c r="G47" s="11"/>
      <c r="H47" s="10"/>
      <c r="I47" s="10"/>
      <c r="J47" s="10"/>
      <c r="K47" s="10"/>
      <c r="L47" s="10"/>
      <c r="M47" s="10"/>
      <c r="N47" s="67"/>
      <c r="O47" s="26"/>
      <c r="P47" s="27"/>
      <c r="Q47" s="27"/>
      <c r="R47" s="63"/>
      <c r="AA47" s="2"/>
      <c r="AC47" s="4"/>
      <c r="AD47" s="5"/>
    </row>
    <row r="48" spans="1:32" x14ac:dyDescent="0.25">
      <c r="A48" s="84"/>
      <c r="B48" s="84"/>
      <c r="C48" s="51"/>
      <c r="D48" s="50"/>
      <c r="E48" s="50"/>
      <c r="F48" s="50"/>
      <c r="G48" s="11"/>
      <c r="H48" s="10"/>
      <c r="I48" s="10"/>
      <c r="J48" s="10"/>
      <c r="K48" s="10"/>
      <c r="L48" s="10"/>
      <c r="M48" s="10"/>
      <c r="N48" s="67"/>
      <c r="O48" s="26"/>
      <c r="P48" s="27"/>
      <c r="Q48" s="27"/>
      <c r="R48" s="63"/>
      <c r="AA48" s="2"/>
      <c r="AC48" s="4"/>
      <c r="AD48" s="5"/>
    </row>
    <row r="49" spans="1:30" x14ac:dyDescent="0.25">
      <c r="A49" s="84"/>
      <c r="B49" s="84"/>
      <c r="C49" s="51"/>
      <c r="D49" s="50"/>
      <c r="E49" s="50"/>
      <c r="F49" s="50"/>
      <c r="G49" s="11"/>
      <c r="H49" s="10"/>
      <c r="I49" s="10"/>
      <c r="J49" s="10"/>
      <c r="K49" s="10"/>
      <c r="L49" s="10"/>
      <c r="M49" s="10"/>
      <c r="N49" s="67"/>
      <c r="O49" s="26"/>
      <c r="P49" s="27"/>
      <c r="Q49" s="27"/>
      <c r="R49" s="63"/>
      <c r="AA49" s="2"/>
      <c r="AC49" s="4"/>
      <c r="AD49" s="5"/>
    </row>
    <row r="50" spans="1:30" x14ac:dyDescent="0.25">
      <c r="A50" s="90"/>
      <c r="B50" s="90"/>
      <c r="C50" s="91"/>
      <c r="D50" s="63"/>
      <c r="E50" s="63"/>
      <c r="F50" s="63"/>
      <c r="G50" s="92"/>
      <c r="H50" s="69"/>
      <c r="I50" s="69"/>
      <c r="J50" s="69"/>
      <c r="K50" s="69"/>
      <c r="L50" s="69"/>
      <c r="M50" s="69"/>
      <c r="N50" s="33"/>
      <c r="O50" s="93"/>
      <c r="P50" s="94"/>
      <c r="Q50" s="94"/>
      <c r="R50" s="63"/>
      <c r="AA50" s="2"/>
      <c r="AC50" s="4"/>
      <c r="AD50" s="5"/>
    </row>
    <row r="51" spans="1:30" x14ac:dyDescent="0.25">
      <c r="A51" s="90"/>
      <c r="B51" s="90"/>
      <c r="C51" s="91"/>
      <c r="D51" s="63"/>
      <c r="E51" s="63"/>
      <c r="F51" s="63"/>
      <c r="G51" s="92"/>
      <c r="H51" s="69"/>
      <c r="I51" s="69"/>
      <c r="J51" s="69"/>
      <c r="K51" s="69"/>
      <c r="L51" s="69"/>
      <c r="M51" s="69"/>
      <c r="N51" s="33"/>
      <c r="O51" s="93"/>
      <c r="P51" s="94"/>
      <c r="Q51" s="94"/>
      <c r="R51" s="63"/>
      <c r="AA51" s="2"/>
      <c r="AC51" s="4"/>
      <c r="AD51" s="5"/>
    </row>
    <row r="52" spans="1:30" x14ac:dyDescent="0.25">
      <c r="A52" s="90"/>
      <c r="B52" s="90"/>
      <c r="C52" s="69"/>
      <c r="D52" s="63"/>
      <c r="E52" s="69"/>
      <c r="F52" s="63"/>
      <c r="G52" s="92"/>
      <c r="H52" s="69"/>
      <c r="I52" s="69"/>
      <c r="J52" s="69"/>
      <c r="K52" s="69"/>
      <c r="L52" s="69"/>
      <c r="M52" s="69"/>
      <c r="N52" s="33"/>
      <c r="O52" s="93"/>
      <c r="P52" s="94"/>
      <c r="Q52" s="94"/>
      <c r="R52" s="63"/>
      <c r="AA52" s="2"/>
      <c r="AC52" s="4"/>
      <c r="AD52" s="5"/>
    </row>
    <row r="53" spans="1:30" x14ac:dyDescent="0.25">
      <c r="A53" s="90"/>
      <c r="B53" s="90"/>
      <c r="C53" s="69"/>
      <c r="D53" s="63"/>
      <c r="E53" s="69"/>
      <c r="F53" s="63"/>
      <c r="G53" s="92"/>
      <c r="H53" s="92"/>
      <c r="I53" s="92"/>
      <c r="J53" s="92"/>
      <c r="K53" s="69"/>
      <c r="L53" s="69"/>
      <c r="M53" s="69"/>
      <c r="N53" s="33"/>
      <c r="O53" s="93"/>
      <c r="P53" s="94"/>
      <c r="Q53" s="94"/>
      <c r="R53" s="63"/>
      <c r="AA53" s="2"/>
      <c r="AC53" s="4"/>
      <c r="AD53" s="5"/>
    </row>
    <row r="54" spans="1:30" x14ac:dyDescent="0.25">
      <c r="A54" s="90"/>
      <c r="B54" s="90"/>
      <c r="C54" s="69"/>
      <c r="D54" s="63"/>
      <c r="E54" s="63"/>
      <c r="F54" s="63"/>
      <c r="G54" s="92"/>
      <c r="H54" s="92"/>
      <c r="I54" s="92"/>
      <c r="J54" s="92"/>
      <c r="K54" s="69"/>
      <c r="L54" s="69"/>
      <c r="M54" s="69"/>
      <c r="N54" s="33"/>
      <c r="O54" s="93"/>
      <c r="P54" s="94"/>
      <c r="Q54" s="94"/>
      <c r="R54" s="63"/>
      <c r="AA54" s="2"/>
      <c r="AC54" s="4"/>
      <c r="AD54" s="5"/>
    </row>
    <row r="55" spans="1:30" x14ac:dyDescent="0.25">
      <c r="A55" s="90"/>
      <c r="B55" s="90"/>
      <c r="C55" s="69"/>
      <c r="D55" s="63"/>
      <c r="E55" s="63"/>
      <c r="F55" s="63"/>
      <c r="G55" s="92"/>
      <c r="H55" s="92"/>
      <c r="I55" s="92"/>
      <c r="J55" s="92"/>
      <c r="K55" s="69"/>
      <c r="L55" s="69"/>
      <c r="M55" s="69"/>
      <c r="N55" s="33"/>
      <c r="O55" s="93"/>
      <c r="P55" s="94"/>
      <c r="Q55" s="94"/>
      <c r="R55" s="63"/>
      <c r="AA55" s="2"/>
      <c r="AC55" s="4"/>
      <c r="AD55" s="5"/>
    </row>
    <row r="56" spans="1:30" x14ac:dyDescent="0.25">
      <c r="A56" s="90"/>
      <c r="B56" s="90"/>
      <c r="C56" s="69"/>
      <c r="D56" s="63"/>
      <c r="E56" s="69"/>
      <c r="F56" s="69"/>
      <c r="G56" s="92"/>
      <c r="H56" s="92"/>
      <c r="I56" s="92"/>
      <c r="J56" s="92"/>
      <c r="K56" s="69"/>
      <c r="L56" s="69"/>
      <c r="M56" s="69"/>
      <c r="N56" s="33"/>
      <c r="O56" s="93"/>
      <c r="P56" s="94"/>
      <c r="Q56" s="94"/>
      <c r="R56" s="63"/>
      <c r="AA56" s="2"/>
      <c r="AC56" s="4"/>
      <c r="AD56" s="5"/>
    </row>
    <row r="57" spans="1:30" x14ac:dyDescent="0.25">
      <c r="A57" s="90"/>
      <c r="B57" s="90"/>
      <c r="C57" s="69"/>
      <c r="D57" s="63"/>
      <c r="E57" s="63"/>
      <c r="F57" s="63"/>
      <c r="G57" s="92"/>
      <c r="H57" s="92"/>
      <c r="I57" s="92"/>
      <c r="J57" s="92"/>
      <c r="K57" s="69"/>
      <c r="L57" s="69"/>
      <c r="M57" s="69"/>
      <c r="N57" s="33"/>
      <c r="O57" s="93"/>
      <c r="P57" s="94"/>
      <c r="Q57" s="94"/>
      <c r="R57" s="63"/>
      <c r="AA57" s="2"/>
      <c r="AC57" s="4"/>
      <c r="AD57" s="5"/>
    </row>
    <row r="58" spans="1:30" x14ac:dyDescent="0.25">
      <c r="A58" s="69"/>
      <c r="B58" s="69"/>
      <c r="C58" s="91"/>
      <c r="D58" s="63"/>
      <c r="E58" s="63"/>
      <c r="F58" s="63"/>
      <c r="G58" s="92"/>
      <c r="H58" s="92"/>
      <c r="I58" s="92"/>
      <c r="J58" s="92"/>
      <c r="K58" s="92"/>
      <c r="L58" s="92"/>
      <c r="M58" s="63"/>
      <c r="N58" s="33"/>
      <c r="O58" s="93"/>
      <c r="P58" s="94"/>
      <c r="Q58" s="94"/>
      <c r="R58" s="63"/>
      <c r="AA58" s="2"/>
      <c r="AC58" s="4"/>
      <c r="AD58" s="5"/>
    </row>
    <row r="59" spans="1:30" x14ac:dyDescent="0.25">
      <c r="A59" s="69"/>
      <c r="B59" s="69"/>
      <c r="C59" s="91"/>
      <c r="D59" s="63"/>
      <c r="E59" s="63"/>
      <c r="F59" s="63"/>
      <c r="G59" s="92"/>
      <c r="H59" s="92"/>
      <c r="I59" s="92"/>
      <c r="J59" s="92"/>
      <c r="K59" s="92"/>
      <c r="L59" s="92"/>
      <c r="M59" s="63"/>
      <c r="N59" s="33"/>
      <c r="O59" s="93"/>
      <c r="P59" s="94"/>
      <c r="Q59" s="94"/>
      <c r="R59" s="63"/>
      <c r="AA59" s="2"/>
      <c r="AC59" s="4"/>
      <c r="AD59" s="5"/>
    </row>
    <row r="60" spans="1:30" x14ac:dyDescent="0.25">
      <c r="A60" s="69"/>
      <c r="B60" s="69"/>
      <c r="C60" s="91"/>
      <c r="D60" s="63"/>
      <c r="E60" s="63"/>
      <c r="F60" s="63"/>
      <c r="G60" s="92"/>
      <c r="H60" s="92"/>
      <c r="I60" s="92"/>
      <c r="J60" s="92"/>
      <c r="K60" s="92"/>
      <c r="L60" s="92"/>
      <c r="M60" s="63"/>
      <c r="N60" s="33"/>
      <c r="O60" s="93"/>
      <c r="P60" s="94"/>
      <c r="Q60" s="94"/>
      <c r="R60" s="63"/>
      <c r="AA60" s="2"/>
      <c r="AC60" s="4"/>
      <c r="AD60" s="5"/>
    </row>
    <row r="61" spans="1:30" x14ac:dyDescent="0.25">
      <c r="A61" s="69"/>
      <c r="B61" s="69"/>
      <c r="C61" s="91"/>
      <c r="D61" s="63"/>
      <c r="E61" s="63"/>
      <c r="F61" s="63"/>
      <c r="G61" s="92"/>
      <c r="H61" s="92"/>
      <c r="I61" s="92"/>
      <c r="J61" s="92"/>
      <c r="K61" s="92"/>
      <c r="L61" s="92"/>
      <c r="M61" s="63"/>
      <c r="N61" s="33"/>
      <c r="O61" s="93"/>
      <c r="P61" s="94"/>
      <c r="Q61" s="94"/>
      <c r="R61" s="63"/>
      <c r="AA61" s="2"/>
      <c r="AC61" s="4"/>
      <c r="AD61" s="5"/>
    </row>
    <row r="62" spans="1:30" x14ac:dyDescent="0.25">
      <c r="A62" s="69"/>
      <c r="B62" s="69"/>
      <c r="C62" s="91"/>
      <c r="D62" s="63"/>
      <c r="E62" s="63"/>
      <c r="F62" s="63"/>
      <c r="G62" s="92"/>
      <c r="H62" s="92"/>
      <c r="I62" s="92"/>
      <c r="J62" s="92"/>
      <c r="K62" s="92"/>
      <c r="L62" s="92"/>
      <c r="M62" s="63"/>
      <c r="N62" s="33"/>
      <c r="O62" s="93"/>
      <c r="P62" s="94"/>
      <c r="Q62" s="94"/>
      <c r="R62" s="63"/>
      <c r="AA62" s="2"/>
      <c r="AC62" s="4"/>
      <c r="AD62" s="5"/>
    </row>
    <row r="63" spans="1:30" x14ac:dyDescent="0.25">
      <c r="A63" s="69"/>
      <c r="B63" s="69"/>
      <c r="C63" s="91"/>
      <c r="D63" s="63"/>
      <c r="E63" s="63"/>
      <c r="F63" s="63"/>
      <c r="G63" s="92"/>
      <c r="H63" s="92"/>
      <c r="I63" s="92"/>
      <c r="J63" s="92"/>
      <c r="K63" s="92"/>
      <c r="L63" s="92"/>
      <c r="M63" s="63"/>
      <c r="N63" s="33"/>
      <c r="O63" s="93"/>
      <c r="P63" s="94"/>
      <c r="Q63" s="94"/>
      <c r="R63" s="63"/>
      <c r="AA63" s="2"/>
      <c r="AC63" s="4"/>
      <c r="AD63" s="5"/>
    </row>
    <row r="64" spans="1:30" x14ac:dyDescent="0.25">
      <c r="C64" s="52"/>
      <c r="AA64" s="2"/>
      <c r="AC64" s="4"/>
      <c r="AD64" s="5"/>
    </row>
    <row r="65" spans="3:30" x14ac:dyDescent="0.25">
      <c r="C65" s="52"/>
      <c r="AA65" s="2"/>
      <c r="AC65" s="4"/>
      <c r="AD65" s="5"/>
    </row>
    <row r="66" spans="3:30" x14ac:dyDescent="0.25">
      <c r="C66" s="52"/>
      <c r="AA66" s="2"/>
      <c r="AC66" s="4"/>
      <c r="AD66" s="5"/>
    </row>
    <row r="67" spans="3:30" x14ac:dyDescent="0.25">
      <c r="C67" s="52"/>
      <c r="AA67" s="2"/>
      <c r="AC67" s="4"/>
      <c r="AD67" s="5"/>
    </row>
    <row r="68" spans="3:30" x14ac:dyDescent="0.25">
      <c r="C68" s="52"/>
      <c r="AA68" s="2"/>
      <c r="AC68" s="4"/>
      <c r="AD68" s="5"/>
    </row>
    <row r="69" spans="3:30" x14ac:dyDescent="0.25">
      <c r="C69" s="52"/>
      <c r="AA69" s="2"/>
      <c r="AC69" s="4"/>
      <c r="AD69" s="5"/>
    </row>
    <row r="70" spans="3:30" x14ac:dyDescent="0.25">
      <c r="C70" s="52"/>
      <c r="AA70" s="2"/>
      <c r="AC70" s="4"/>
      <c r="AD70" s="5"/>
    </row>
    <row r="71" spans="3:30" x14ac:dyDescent="0.25">
      <c r="C71" s="52"/>
      <c r="AA71" s="2"/>
      <c r="AC71" s="4"/>
      <c r="AD71" s="5"/>
    </row>
    <row r="72" spans="3:30" x14ac:dyDescent="0.25">
      <c r="C72" s="52"/>
      <c r="AA72" s="2"/>
      <c r="AC72" s="4"/>
      <c r="AD72" s="5"/>
    </row>
    <row r="73" spans="3:30" x14ac:dyDescent="0.25">
      <c r="C73" s="52"/>
      <c r="AA73" s="2"/>
      <c r="AC73" s="4"/>
      <c r="AD73" s="5"/>
    </row>
    <row r="74" spans="3:30" x14ac:dyDescent="0.25">
      <c r="C74" s="52"/>
      <c r="AA74" s="2"/>
      <c r="AC74" s="4"/>
      <c r="AD74" s="5"/>
    </row>
    <row r="75" spans="3:30" x14ac:dyDescent="0.25">
      <c r="C75" s="52"/>
      <c r="AA75" s="2"/>
      <c r="AC75" s="4"/>
      <c r="AD75" s="5"/>
    </row>
    <row r="76" spans="3:30" x14ac:dyDescent="0.25">
      <c r="C76" s="52"/>
      <c r="AA76" s="2"/>
      <c r="AC76" s="4"/>
      <c r="AD76" s="5"/>
    </row>
    <row r="77" spans="3:30" x14ac:dyDescent="0.25">
      <c r="C77" s="52"/>
      <c r="AA77" s="2"/>
      <c r="AC77" s="4"/>
      <c r="AD77" s="5"/>
    </row>
    <row r="78" spans="3:30" x14ac:dyDescent="0.25">
      <c r="C78" s="52"/>
      <c r="AA78" s="2"/>
      <c r="AC78" s="4"/>
      <c r="AD78" s="5"/>
    </row>
    <row r="79" spans="3:30" x14ac:dyDescent="0.25">
      <c r="C79" s="52"/>
      <c r="AA79" s="2"/>
      <c r="AC79" s="4"/>
      <c r="AD79" s="5"/>
    </row>
    <row r="80" spans="3:30" x14ac:dyDescent="0.25">
      <c r="C80" s="52"/>
      <c r="AA80" s="2"/>
      <c r="AC80" s="4"/>
      <c r="AD80" s="5"/>
    </row>
    <row r="81" spans="3:30" x14ac:dyDescent="0.25">
      <c r="C81" s="52"/>
      <c r="AA81" s="2"/>
      <c r="AC81" s="4"/>
      <c r="AD81" s="5"/>
    </row>
    <row r="82" spans="3:30" x14ac:dyDescent="0.25">
      <c r="C82" s="52"/>
      <c r="AA82" s="2"/>
      <c r="AC82" s="4"/>
      <c r="AD82" s="5"/>
    </row>
    <row r="83" spans="3:30" x14ac:dyDescent="0.25">
      <c r="C83" s="52"/>
      <c r="AA83" s="2"/>
      <c r="AC83" s="4"/>
      <c r="AD83" s="5"/>
    </row>
    <row r="84" spans="3:30" x14ac:dyDescent="0.25">
      <c r="C84" s="52"/>
      <c r="AA84" s="2"/>
      <c r="AC84" s="4"/>
      <c r="AD84" s="5"/>
    </row>
    <row r="85" spans="3:30" x14ac:dyDescent="0.25">
      <c r="C85" s="52"/>
      <c r="AA85" s="2"/>
      <c r="AC85" s="4"/>
      <c r="AD85" s="5"/>
    </row>
    <row r="86" spans="3:30" x14ac:dyDescent="0.25">
      <c r="C86" s="52"/>
      <c r="AA86" s="2"/>
      <c r="AC86" s="4"/>
      <c r="AD86" s="5"/>
    </row>
    <row r="87" spans="3:30" x14ac:dyDescent="0.25">
      <c r="C87" s="52"/>
      <c r="AA87" s="2"/>
      <c r="AC87" s="4"/>
      <c r="AD87" s="5"/>
    </row>
    <row r="88" spans="3:30" x14ac:dyDescent="0.25">
      <c r="C88" s="52"/>
      <c r="AA88" s="2"/>
      <c r="AC88" s="4"/>
      <c r="AD88" s="5"/>
    </row>
    <row r="89" spans="3:30" x14ac:dyDescent="0.25">
      <c r="C89" s="52"/>
      <c r="AA89" s="2"/>
      <c r="AC89" s="4"/>
      <c r="AD89" s="5"/>
    </row>
    <row r="90" spans="3:30" x14ac:dyDescent="0.25">
      <c r="C90" s="52"/>
      <c r="AA90" s="2"/>
      <c r="AC90" s="4"/>
      <c r="AD90" s="5"/>
    </row>
    <row r="91" spans="3:30" x14ac:dyDescent="0.25">
      <c r="C91" s="52"/>
      <c r="AA91" s="2"/>
      <c r="AC91" s="4"/>
      <c r="AD91" s="5"/>
    </row>
    <row r="92" spans="3:30" x14ac:dyDescent="0.25">
      <c r="C92" s="52"/>
      <c r="AA92" s="2"/>
      <c r="AC92" s="4"/>
      <c r="AD92" s="5"/>
    </row>
    <row r="93" spans="3:30" x14ac:dyDescent="0.25">
      <c r="C93" s="52"/>
      <c r="AA93" s="2"/>
      <c r="AC93" s="4"/>
      <c r="AD93" s="5"/>
    </row>
    <row r="94" spans="3:30" x14ac:dyDescent="0.25">
      <c r="C94" s="52"/>
      <c r="AA94" s="2"/>
      <c r="AC94" s="4"/>
      <c r="AD94" s="5"/>
    </row>
    <row r="95" spans="3:30" x14ac:dyDescent="0.25">
      <c r="C95" s="52"/>
      <c r="AA95" s="2"/>
      <c r="AC95" s="4"/>
      <c r="AD95" s="5"/>
    </row>
    <row r="96" spans="3:30" x14ac:dyDescent="0.25">
      <c r="C96" s="52"/>
      <c r="AA96" s="2"/>
      <c r="AC96" s="4"/>
      <c r="AD96" s="5"/>
    </row>
    <row r="97" spans="3:30" x14ac:dyDescent="0.25">
      <c r="C97" s="52"/>
      <c r="AA97" s="2"/>
      <c r="AC97" s="4"/>
      <c r="AD97" s="5"/>
    </row>
    <row r="98" spans="3:30" x14ac:dyDescent="0.25">
      <c r="C98" s="52"/>
      <c r="AA98" s="2"/>
      <c r="AC98" s="4"/>
      <c r="AD98" s="5"/>
    </row>
    <row r="99" spans="3:30" x14ac:dyDescent="0.25">
      <c r="C99" s="52"/>
      <c r="AA99" s="2"/>
      <c r="AC99" s="4"/>
      <c r="AD99" s="5"/>
    </row>
    <row r="100" spans="3:30" x14ac:dyDescent="0.25">
      <c r="C100" s="52"/>
      <c r="AA100" s="2"/>
      <c r="AC100" s="4"/>
      <c r="AD100" s="5"/>
    </row>
    <row r="101" spans="3:30" x14ac:dyDescent="0.25">
      <c r="C101" s="52"/>
      <c r="AA101" s="2"/>
      <c r="AC101" s="4"/>
      <c r="AD101" s="5"/>
    </row>
    <row r="102" spans="3:30" x14ac:dyDescent="0.25">
      <c r="C102" s="52"/>
      <c r="AA102" s="2"/>
      <c r="AC102" s="4"/>
      <c r="AD102" s="5"/>
    </row>
    <row r="103" spans="3:30" x14ac:dyDescent="0.25">
      <c r="C103" s="52"/>
      <c r="AA103" s="2"/>
      <c r="AC103" s="4"/>
      <c r="AD103" s="5"/>
    </row>
    <row r="104" spans="3:30" x14ac:dyDescent="0.25">
      <c r="C104" s="52"/>
      <c r="AA104" s="2"/>
      <c r="AC104" s="4"/>
      <c r="AD104" s="5"/>
    </row>
    <row r="105" spans="3:30" x14ac:dyDescent="0.25">
      <c r="C105" s="52"/>
      <c r="AA105" s="2"/>
      <c r="AC105" s="4"/>
      <c r="AD105" s="5"/>
    </row>
    <row r="106" spans="3:30" x14ac:dyDescent="0.25">
      <c r="C106" s="52"/>
      <c r="AA106" s="2"/>
      <c r="AC106" s="4"/>
      <c r="AD106" s="5"/>
    </row>
    <row r="107" spans="3:30" x14ac:dyDescent="0.25">
      <c r="C107" s="52"/>
      <c r="AA107" s="2"/>
      <c r="AC107" s="4"/>
      <c r="AD107" s="5"/>
    </row>
    <row r="108" spans="3:30" x14ac:dyDescent="0.25">
      <c r="C108" s="52"/>
      <c r="AA108" s="2"/>
      <c r="AC108" s="4"/>
      <c r="AD108" s="5"/>
    </row>
    <row r="109" spans="3:30" x14ac:dyDescent="0.25">
      <c r="C109" s="52"/>
      <c r="AA109" s="2"/>
      <c r="AC109" s="4"/>
      <c r="AD109" s="5"/>
    </row>
    <row r="110" spans="3:30" x14ac:dyDescent="0.25">
      <c r="C110" s="52"/>
      <c r="AA110" s="2"/>
      <c r="AC110" s="4"/>
      <c r="AD110" s="5"/>
    </row>
    <row r="111" spans="3:30" x14ac:dyDescent="0.25">
      <c r="C111" s="52"/>
      <c r="AA111" s="2"/>
      <c r="AC111" s="4"/>
      <c r="AD111" s="5"/>
    </row>
    <row r="112" spans="3:30" x14ac:dyDescent="0.25">
      <c r="C112" s="52"/>
      <c r="AA112" s="2"/>
      <c r="AC112" s="4"/>
      <c r="AD112" s="5"/>
    </row>
    <row r="113" spans="3:30" x14ac:dyDescent="0.25">
      <c r="C113" s="52"/>
      <c r="AA113" s="2"/>
      <c r="AC113" s="4"/>
      <c r="AD113" s="5"/>
    </row>
    <row r="114" spans="3:30" x14ac:dyDescent="0.25">
      <c r="C114" s="52"/>
      <c r="AA114" s="2"/>
      <c r="AC114" s="4"/>
      <c r="AD114" s="5"/>
    </row>
    <row r="115" spans="3:30" x14ac:dyDescent="0.25">
      <c r="C115" s="52"/>
      <c r="AA115" s="2"/>
      <c r="AC115" s="4"/>
      <c r="AD115" s="5"/>
    </row>
    <row r="116" spans="3:30" x14ac:dyDescent="0.25">
      <c r="C116" s="52"/>
      <c r="AA116" s="2"/>
      <c r="AC116" s="4"/>
      <c r="AD116" s="5"/>
    </row>
    <row r="117" spans="3:30" x14ac:dyDescent="0.25">
      <c r="C117" s="52"/>
      <c r="AA117" s="2"/>
      <c r="AC117" s="4"/>
      <c r="AD117" s="5"/>
    </row>
    <row r="118" spans="3:30" x14ac:dyDescent="0.25">
      <c r="C118" s="52"/>
      <c r="AA118" s="2"/>
      <c r="AC118" s="4"/>
      <c r="AD118" s="5"/>
    </row>
    <row r="119" spans="3:30" x14ac:dyDescent="0.25">
      <c r="C119" s="52"/>
      <c r="AA119" s="2"/>
      <c r="AC119" s="4"/>
      <c r="AD119" s="5"/>
    </row>
    <row r="120" spans="3:30" x14ac:dyDescent="0.25">
      <c r="C120" s="52"/>
      <c r="AA120" s="2"/>
      <c r="AC120" s="4"/>
      <c r="AD120" s="5"/>
    </row>
    <row r="121" spans="3:30" x14ac:dyDescent="0.25">
      <c r="C121" s="52"/>
      <c r="AA121" s="2"/>
      <c r="AC121" s="4"/>
      <c r="AD121" s="5"/>
    </row>
    <row r="122" spans="3:30" x14ac:dyDescent="0.25">
      <c r="C122" s="52"/>
      <c r="AA122" s="2"/>
      <c r="AC122" s="4"/>
      <c r="AD122" s="5"/>
    </row>
    <row r="123" spans="3:30" x14ac:dyDescent="0.25">
      <c r="C123" s="52"/>
      <c r="AA123" s="2"/>
      <c r="AC123" s="4"/>
      <c r="AD123" s="5"/>
    </row>
    <row r="124" spans="3:30" x14ac:dyDescent="0.25">
      <c r="C124" s="52"/>
      <c r="AA124" s="2"/>
      <c r="AC124" s="4"/>
      <c r="AD124" s="5"/>
    </row>
    <row r="125" spans="3:30" x14ac:dyDescent="0.25">
      <c r="C125" s="52"/>
      <c r="AA125" s="2"/>
      <c r="AC125" s="4"/>
      <c r="AD125" s="5"/>
    </row>
    <row r="126" spans="3:30" x14ac:dyDescent="0.25">
      <c r="C126" s="52"/>
      <c r="AA126" s="2"/>
      <c r="AC126" s="4"/>
      <c r="AD126" s="5"/>
    </row>
    <row r="127" spans="3:30" x14ac:dyDescent="0.25">
      <c r="C127" s="52"/>
      <c r="AA127" s="2"/>
      <c r="AC127" s="4"/>
      <c r="AD127" s="5"/>
    </row>
    <row r="128" spans="3:30" x14ac:dyDescent="0.25">
      <c r="C128" s="52"/>
      <c r="AA128" s="2"/>
      <c r="AC128" s="4"/>
      <c r="AD128" s="5"/>
    </row>
    <row r="129" spans="3:30" x14ac:dyDescent="0.25">
      <c r="C129" s="52"/>
      <c r="AA129" s="2"/>
      <c r="AC129" s="4"/>
      <c r="AD129" s="5"/>
    </row>
    <row r="130" spans="3:30" x14ac:dyDescent="0.25">
      <c r="C130" s="52"/>
      <c r="AA130" s="2"/>
      <c r="AC130" s="4"/>
      <c r="AD130" s="5"/>
    </row>
    <row r="131" spans="3:30" x14ac:dyDescent="0.25">
      <c r="C131" s="52"/>
      <c r="AA131" s="2"/>
      <c r="AC131" s="4"/>
      <c r="AD131" s="5"/>
    </row>
    <row r="132" spans="3:30" x14ac:dyDescent="0.25">
      <c r="C132" s="52"/>
      <c r="AA132" s="2"/>
      <c r="AC132" s="4"/>
      <c r="AD132" s="5"/>
    </row>
    <row r="133" spans="3:30" x14ac:dyDescent="0.25">
      <c r="C133" s="52"/>
      <c r="AA133" s="2"/>
      <c r="AC133" s="4"/>
      <c r="AD133" s="5"/>
    </row>
    <row r="134" spans="3:30" x14ac:dyDescent="0.25">
      <c r="C134" s="52"/>
      <c r="AA134" s="2"/>
      <c r="AC134" s="4"/>
      <c r="AD134" s="5"/>
    </row>
    <row r="135" spans="3:30" x14ac:dyDescent="0.25">
      <c r="C135" s="52"/>
      <c r="AA135" s="2"/>
      <c r="AC135" s="4"/>
      <c r="AD135" s="5"/>
    </row>
    <row r="136" spans="3:30" x14ac:dyDescent="0.25">
      <c r="C136" s="52"/>
      <c r="AA136" s="2"/>
      <c r="AC136" s="4"/>
      <c r="AD136" s="5"/>
    </row>
    <row r="137" spans="3:30" x14ac:dyDescent="0.25">
      <c r="C137" s="52"/>
      <c r="AA137" s="2"/>
      <c r="AC137" s="4"/>
      <c r="AD137" s="5"/>
    </row>
    <row r="138" spans="3:30" x14ac:dyDescent="0.25">
      <c r="C138" s="52"/>
      <c r="AA138" s="2"/>
      <c r="AC138" s="4"/>
      <c r="AD138" s="5"/>
    </row>
    <row r="139" spans="3:30" x14ac:dyDescent="0.25">
      <c r="C139" s="52"/>
      <c r="AA139" s="2"/>
      <c r="AC139" s="4"/>
      <c r="AD139" s="5"/>
    </row>
    <row r="140" spans="3:30" x14ac:dyDescent="0.25">
      <c r="C140" s="52"/>
      <c r="AA140" s="2"/>
      <c r="AC140" s="4"/>
      <c r="AD140" s="5"/>
    </row>
    <row r="141" spans="3:30" x14ac:dyDescent="0.25">
      <c r="C141" s="52"/>
      <c r="AA141" s="2"/>
      <c r="AC141" s="4"/>
      <c r="AD141" s="5"/>
    </row>
    <row r="142" spans="3:30" x14ac:dyDescent="0.25">
      <c r="C142" s="52"/>
      <c r="AA142" s="2"/>
      <c r="AC142" s="4"/>
      <c r="AD142" s="5"/>
    </row>
    <row r="143" spans="3:30" x14ac:dyDescent="0.25">
      <c r="C143" s="52"/>
      <c r="AA143" s="2"/>
      <c r="AC143" s="4"/>
      <c r="AD143" s="5"/>
    </row>
    <row r="144" spans="3:30" x14ac:dyDescent="0.25">
      <c r="C144" s="52"/>
      <c r="AA144" s="2"/>
      <c r="AC144" s="4"/>
      <c r="AD144" s="5"/>
    </row>
    <row r="145" spans="3:30" x14ac:dyDescent="0.25">
      <c r="C145" s="52"/>
      <c r="AA145" s="2"/>
      <c r="AC145" s="4"/>
      <c r="AD145" s="5"/>
    </row>
    <row r="146" spans="3:30" x14ac:dyDescent="0.25">
      <c r="C146" s="52"/>
      <c r="AA146" s="2"/>
      <c r="AC146" s="4"/>
      <c r="AD146" s="5"/>
    </row>
    <row r="147" spans="3:30" x14ac:dyDescent="0.25">
      <c r="C147" s="52"/>
      <c r="AA147" s="2"/>
      <c r="AC147" s="4"/>
      <c r="AD147" s="5"/>
    </row>
    <row r="148" spans="3:30" x14ac:dyDescent="0.25">
      <c r="C148" s="52"/>
      <c r="AA148" s="2"/>
      <c r="AC148" s="4"/>
      <c r="AD148" s="5"/>
    </row>
    <row r="149" spans="3:30" x14ac:dyDescent="0.25">
      <c r="C149" s="52"/>
      <c r="AA149" s="2"/>
      <c r="AC149" s="4"/>
      <c r="AD149" s="5"/>
    </row>
    <row r="150" spans="3:30" x14ac:dyDescent="0.25">
      <c r="C150" s="52"/>
      <c r="AA150" s="2"/>
      <c r="AC150" s="4"/>
      <c r="AD150" s="5"/>
    </row>
    <row r="151" spans="3:30" x14ac:dyDescent="0.25">
      <c r="C151" s="52"/>
      <c r="AA151" s="2"/>
      <c r="AC151" s="4"/>
      <c r="AD151" s="5"/>
    </row>
    <row r="152" spans="3:30" x14ac:dyDescent="0.25">
      <c r="C152" s="52"/>
      <c r="AA152" s="2"/>
      <c r="AC152" s="4"/>
      <c r="AD152" s="5"/>
    </row>
    <row r="153" spans="3:30" x14ac:dyDescent="0.25">
      <c r="C153" s="52"/>
      <c r="AA153" s="2"/>
      <c r="AC153" s="4"/>
      <c r="AD153" s="5"/>
    </row>
    <row r="154" spans="3:30" x14ac:dyDescent="0.25">
      <c r="C154" s="52"/>
      <c r="AA154" s="2"/>
      <c r="AC154" s="4"/>
      <c r="AD154" s="5"/>
    </row>
    <row r="155" spans="3:30" x14ac:dyDescent="0.25">
      <c r="C155" s="52"/>
      <c r="AA155" s="2"/>
      <c r="AC155" s="4"/>
      <c r="AD155" s="5"/>
    </row>
    <row r="156" spans="3:30" x14ac:dyDescent="0.25">
      <c r="C156" s="52"/>
      <c r="AA156" s="2"/>
      <c r="AC156" s="4"/>
      <c r="AD156" s="5"/>
    </row>
    <row r="157" spans="3:30" x14ac:dyDescent="0.25">
      <c r="C157" s="52"/>
      <c r="AA157" s="2"/>
      <c r="AC157" s="4"/>
      <c r="AD157" s="5"/>
    </row>
    <row r="158" spans="3:30" x14ac:dyDescent="0.25">
      <c r="C158" s="52"/>
      <c r="AA158" s="2"/>
      <c r="AC158" s="4"/>
      <c r="AD158" s="5"/>
    </row>
    <row r="159" spans="3:30" x14ac:dyDescent="0.25">
      <c r="C159" s="52"/>
      <c r="AA159" s="2"/>
      <c r="AC159" s="4"/>
      <c r="AD159" s="5"/>
    </row>
    <row r="160" spans="3:30" x14ac:dyDescent="0.25">
      <c r="C160" s="52"/>
      <c r="AA160" s="2"/>
      <c r="AC160" s="4"/>
      <c r="AD160" s="5"/>
    </row>
    <row r="161" spans="3:30" x14ac:dyDescent="0.25">
      <c r="C161" s="52"/>
      <c r="AA161" s="2"/>
      <c r="AC161" s="4"/>
      <c r="AD161" s="5"/>
    </row>
    <row r="162" spans="3:30" x14ac:dyDescent="0.25">
      <c r="C162" s="52"/>
      <c r="AA162" s="2"/>
      <c r="AC162" s="4"/>
      <c r="AD162" s="5"/>
    </row>
    <row r="163" spans="3:30" x14ac:dyDescent="0.25">
      <c r="C163" s="52"/>
      <c r="AA163" s="2"/>
      <c r="AC163" s="4"/>
      <c r="AD163" s="5"/>
    </row>
    <row r="164" spans="3:30" x14ac:dyDescent="0.25">
      <c r="C164" s="52"/>
      <c r="AA164" s="2"/>
      <c r="AC164" s="4"/>
      <c r="AD164" s="5"/>
    </row>
    <row r="165" spans="3:30" x14ac:dyDescent="0.25">
      <c r="C165" s="52"/>
      <c r="AA165" s="2"/>
      <c r="AC165" s="4"/>
      <c r="AD165" s="5"/>
    </row>
    <row r="166" spans="3:30" x14ac:dyDescent="0.25">
      <c r="C166" s="52"/>
      <c r="AA166" s="2"/>
      <c r="AC166" s="4"/>
      <c r="AD166" s="5"/>
    </row>
    <row r="167" spans="3:30" x14ac:dyDescent="0.25">
      <c r="C167" s="52"/>
      <c r="AA167" s="2"/>
      <c r="AC167" s="4"/>
      <c r="AD167" s="5"/>
    </row>
    <row r="168" spans="3:30" x14ac:dyDescent="0.25">
      <c r="C168" s="52"/>
      <c r="AA168" s="2"/>
      <c r="AC168" s="4"/>
      <c r="AD168" s="5"/>
    </row>
    <row r="169" spans="3:30" x14ac:dyDescent="0.25">
      <c r="C169" s="52"/>
      <c r="AA169" s="2"/>
      <c r="AC169" s="4"/>
      <c r="AD169" s="5"/>
    </row>
    <row r="170" spans="3:30" x14ac:dyDescent="0.25">
      <c r="C170" s="52"/>
      <c r="AA170" s="2"/>
      <c r="AC170" s="4"/>
      <c r="AD170" s="5"/>
    </row>
    <row r="171" spans="3:30" x14ac:dyDescent="0.25">
      <c r="C171" s="52"/>
      <c r="AA171" s="2"/>
      <c r="AC171" s="4"/>
      <c r="AD171" s="5"/>
    </row>
    <row r="172" spans="3:30" x14ac:dyDescent="0.25">
      <c r="C172" s="52"/>
      <c r="AA172" s="2"/>
      <c r="AC172" s="4"/>
      <c r="AD172" s="5"/>
    </row>
    <row r="173" spans="3:30" x14ac:dyDescent="0.25">
      <c r="C173" s="52"/>
      <c r="AA173" s="2"/>
      <c r="AC173" s="4"/>
      <c r="AD173" s="5"/>
    </row>
    <row r="174" spans="3:30" x14ac:dyDescent="0.25">
      <c r="C174" s="52"/>
      <c r="AA174" s="2"/>
      <c r="AC174" s="4"/>
      <c r="AD174" s="5"/>
    </row>
    <row r="175" spans="3:30" x14ac:dyDescent="0.25">
      <c r="C175" s="52"/>
      <c r="AA175" s="2"/>
      <c r="AC175" s="4"/>
      <c r="AD175" s="5"/>
    </row>
    <row r="176" spans="3:30" x14ac:dyDescent="0.25">
      <c r="C176" s="52"/>
      <c r="AA176" s="2"/>
      <c r="AC176" s="4"/>
      <c r="AD176" s="5"/>
    </row>
    <row r="177" spans="3:30" x14ac:dyDescent="0.25">
      <c r="C177" s="52"/>
      <c r="AA177" s="2"/>
      <c r="AC177" s="4"/>
      <c r="AD177" s="5"/>
    </row>
    <row r="178" spans="3:30" x14ac:dyDescent="0.25">
      <c r="C178" s="52"/>
      <c r="AA178" s="2"/>
      <c r="AC178" s="4"/>
      <c r="AD178" s="5"/>
    </row>
    <row r="179" spans="3:30" x14ac:dyDescent="0.25">
      <c r="C179" s="52"/>
      <c r="AA179" s="2"/>
      <c r="AC179" s="4"/>
      <c r="AD179" s="5"/>
    </row>
    <row r="180" spans="3:30" x14ac:dyDescent="0.25">
      <c r="C180" s="52"/>
      <c r="AA180" s="2"/>
      <c r="AC180" s="4"/>
      <c r="AD180" s="5"/>
    </row>
    <row r="181" spans="3:30" x14ac:dyDescent="0.25">
      <c r="C181" s="52"/>
      <c r="AA181" s="2"/>
      <c r="AC181" s="4"/>
      <c r="AD181" s="5"/>
    </row>
    <row r="182" spans="3:30" x14ac:dyDescent="0.25">
      <c r="C182" s="52"/>
      <c r="AA182" s="2"/>
      <c r="AC182" s="4"/>
      <c r="AD182" s="5"/>
    </row>
    <row r="183" spans="3:30" x14ac:dyDescent="0.25">
      <c r="C183" s="52"/>
      <c r="AA183" s="2"/>
      <c r="AC183" s="4"/>
      <c r="AD183" s="5"/>
    </row>
    <row r="184" spans="3:30" x14ac:dyDescent="0.25">
      <c r="C184" s="52"/>
      <c r="AA184" s="2"/>
      <c r="AC184" s="4"/>
      <c r="AD184" s="5"/>
    </row>
    <row r="185" spans="3:30" x14ac:dyDescent="0.25">
      <c r="C185" s="52"/>
      <c r="AA185" s="2"/>
      <c r="AC185" s="4"/>
      <c r="AD185" s="5"/>
    </row>
    <row r="186" spans="3:30" x14ac:dyDescent="0.25">
      <c r="C186" s="52"/>
      <c r="AA186" s="2"/>
      <c r="AC186" s="4"/>
      <c r="AD186" s="5"/>
    </row>
    <row r="187" spans="3:30" x14ac:dyDescent="0.25">
      <c r="C187" s="52"/>
      <c r="AA187" s="2"/>
      <c r="AC187" s="4"/>
      <c r="AD187" s="5"/>
    </row>
    <row r="188" spans="3:30" x14ac:dyDescent="0.25">
      <c r="C188" s="52"/>
      <c r="AA188" s="2"/>
      <c r="AC188" s="4"/>
      <c r="AD188" s="5"/>
    </row>
    <row r="189" spans="3:30" x14ac:dyDescent="0.25">
      <c r="C189" s="52"/>
      <c r="AA189" s="2"/>
      <c r="AC189" s="4"/>
      <c r="AD189" s="5"/>
    </row>
    <row r="190" spans="3:30" x14ac:dyDescent="0.25">
      <c r="C190" s="52"/>
      <c r="AA190" s="2"/>
      <c r="AC190" s="4"/>
      <c r="AD190" s="5"/>
    </row>
    <row r="191" spans="3:30" x14ac:dyDescent="0.25">
      <c r="C191" s="52"/>
      <c r="AA191" s="2"/>
      <c r="AC191" s="4"/>
      <c r="AD191" s="5"/>
    </row>
    <row r="192" spans="3:30" x14ac:dyDescent="0.25">
      <c r="C192" s="52"/>
      <c r="AA192" s="2"/>
      <c r="AC192" s="4"/>
      <c r="AD192" s="5"/>
    </row>
    <row r="193" spans="3:30" x14ac:dyDescent="0.25">
      <c r="C193" s="52"/>
      <c r="AA193" s="2"/>
      <c r="AC193" s="4"/>
      <c r="AD193" s="5"/>
    </row>
    <row r="194" spans="3:30" x14ac:dyDescent="0.25">
      <c r="C194" s="52"/>
      <c r="AA194" s="2"/>
      <c r="AC194" s="4"/>
      <c r="AD194" s="5"/>
    </row>
    <row r="195" spans="3:30" x14ac:dyDescent="0.25">
      <c r="C195" s="52"/>
      <c r="AA195" s="2"/>
      <c r="AC195" s="4"/>
      <c r="AD195" s="5"/>
    </row>
    <row r="196" spans="3:30" x14ac:dyDescent="0.25">
      <c r="C196" s="52"/>
      <c r="AA196" s="2"/>
      <c r="AC196" s="4"/>
      <c r="AD196" s="5"/>
    </row>
    <row r="197" spans="3:30" x14ac:dyDescent="0.25">
      <c r="C197" s="52"/>
      <c r="AA197" s="2"/>
      <c r="AC197" s="4"/>
      <c r="AD197" s="5"/>
    </row>
    <row r="198" spans="3:30" x14ac:dyDescent="0.25">
      <c r="C198" s="52"/>
      <c r="AA198" s="2"/>
      <c r="AC198" s="4"/>
      <c r="AD198" s="5"/>
    </row>
    <row r="199" spans="3:30" x14ac:dyDescent="0.25">
      <c r="C199" s="52"/>
      <c r="AA199" s="2"/>
      <c r="AC199" s="4"/>
      <c r="AD199" s="5"/>
    </row>
    <row r="200" spans="3:30" x14ac:dyDescent="0.25">
      <c r="C200" s="52"/>
      <c r="AA200" s="2"/>
      <c r="AC200" s="4"/>
      <c r="AD200" s="5"/>
    </row>
    <row r="201" spans="3:30" x14ac:dyDescent="0.25">
      <c r="C201" s="52"/>
      <c r="AA201" s="2"/>
      <c r="AC201" s="4"/>
      <c r="AD201" s="5"/>
    </row>
    <row r="202" spans="3:30" x14ac:dyDescent="0.25">
      <c r="C202" s="52"/>
      <c r="AA202" s="2"/>
      <c r="AC202" s="4"/>
      <c r="AD202" s="5"/>
    </row>
    <row r="203" spans="3:30" x14ac:dyDescent="0.25">
      <c r="C203" s="52"/>
      <c r="AA203" s="2"/>
      <c r="AC203" s="4"/>
      <c r="AD203" s="5"/>
    </row>
    <row r="204" spans="3:30" x14ac:dyDescent="0.25">
      <c r="C204" s="52"/>
      <c r="AA204" s="2"/>
      <c r="AC204" s="4"/>
      <c r="AD204" s="5"/>
    </row>
    <row r="205" spans="3:30" x14ac:dyDescent="0.25">
      <c r="C205" s="52"/>
      <c r="AA205" s="2"/>
      <c r="AC205" s="4"/>
      <c r="AD205" s="5"/>
    </row>
    <row r="206" spans="3:30" x14ac:dyDescent="0.25">
      <c r="C206" s="52"/>
      <c r="AA206" s="2"/>
      <c r="AC206" s="4"/>
      <c r="AD206" s="5"/>
    </row>
    <row r="207" spans="3:30" x14ac:dyDescent="0.25">
      <c r="C207" s="52"/>
      <c r="AA207" s="2"/>
      <c r="AC207" s="4"/>
      <c r="AD207" s="5"/>
    </row>
    <row r="208" spans="3:30" x14ac:dyDescent="0.25">
      <c r="C208" s="52"/>
      <c r="AA208" s="2"/>
      <c r="AC208" s="4"/>
      <c r="AD208" s="5"/>
    </row>
    <row r="209" spans="3:30" x14ac:dyDescent="0.25">
      <c r="C209" s="52"/>
      <c r="AA209" s="2"/>
      <c r="AC209" s="4"/>
      <c r="AD209" s="5"/>
    </row>
    <row r="210" spans="3:30" x14ac:dyDescent="0.25">
      <c r="C210" s="52"/>
      <c r="AA210" s="2"/>
      <c r="AC210" s="4"/>
      <c r="AD210" s="5"/>
    </row>
    <row r="211" spans="3:30" x14ac:dyDescent="0.25">
      <c r="C211" s="52"/>
      <c r="AA211" s="2"/>
      <c r="AC211" s="4"/>
      <c r="AD211" s="5"/>
    </row>
    <row r="212" spans="3:30" x14ac:dyDescent="0.25">
      <c r="C212" s="52"/>
      <c r="AA212" s="2"/>
      <c r="AC212" s="4"/>
      <c r="AD212" s="5"/>
    </row>
    <row r="213" spans="3:30" x14ac:dyDescent="0.25">
      <c r="C213" s="52"/>
      <c r="AA213" s="2"/>
      <c r="AC213" s="4"/>
      <c r="AD213" s="5"/>
    </row>
    <row r="214" spans="3:30" x14ac:dyDescent="0.25">
      <c r="C214" s="52"/>
      <c r="AA214" s="2"/>
      <c r="AC214" s="4"/>
      <c r="AD214" s="5"/>
    </row>
    <row r="215" spans="3:30" x14ac:dyDescent="0.25">
      <c r="C215" s="52"/>
      <c r="AA215" s="2"/>
      <c r="AC215" s="4"/>
      <c r="AD215" s="5"/>
    </row>
    <row r="216" spans="3:30" x14ac:dyDescent="0.25">
      <c r="C216" s="52"/>
      <c r="AA216" s="2"/>
      <c r="AC216" s="4"/>
      <c r="AD216" s="5"/>
    </row>
    <row r="217" spans="3:30" x14ac:dyDescent="0.25">
      <c r="C217" s="52"/>
      <c r="AA217" s="2"/>
      <c r="AC217" s="4"/>
      <c r="AD217" s="5"/>
    </row>
    <row r="218" spans="3:30" x14ac:dyDescent="0.25">
      <c r="C218" s="52"/>
      <c r="AA218" s="2"/>
      <c r="AC218" s="4"/>
      <c r="AD218" s="5"/>
    </row>
    <row r="219" spans="3:30" x14ac:dyDescent="0.25">
      <c r="C219" s="52"/>
      <c r="AA219" s="2"/>
      <c r="AC219" s="4"/>
      <c r="AD219" s="5"/>
    </row>
    <row r="220" spans="3:30" x14ac:dyDescent="0.25">
      <c r="C220" s="52"/>
      <c r="AA220" s="2"/>
      <c r="AC220" s="4"/>
      <c r="AD220" s="5"/>
    </row>
    <row r="221" spans="3:30" x14ac:dyDescent="0.25">
      <c r="C221" s="52"/>
      <c r="AA221" s="2"/>
      <c r="AC221" s="4"/>
      <c r="AD221" s="5"/>
    </row>
    <row r="222" spans="3:30" x14ac:dyDescent="0.25">
      <c r="C222" s="52"/>
      <c r="AA222" s="2"/>
      <c r="AC222" s="4"/>
      <c r="AD222" s="5"/>
    </row>
    <row r="223" spans="3:30" x14ac:dyDescent="0.25">
      <c r="C223" s="52"/>
      <c r="AA223" s="2"/>
      <c r="AC223" s="4"/>
      <c r="AD223" s="5"/>
    </row>
    <row r="224" spans="3:30" x14ac:dyDescent="0.25">
      <c r="C224" s="52"/>
      <c r="AA224" s="2"/>
      <c r="AC224" s="4"/>
      <c r="AD224" s="5"/>
    </row>
    <row r="225" spans="3:30" x14ac:dyDescent="0.25">
      <c r="C225" s="52"/>
      <c r="AA225" s="2"/>
      <c r="AC225" s="4"/>
      <c r="AD225" s="5"/>
    </row>
    <row r="226" spans="3:30" x14ac:dyDescent="0.25">
      <c r="C226" s="52"/>
      <c r="AA226" s="2"/>
      <c r="AC226" s="4"/>
      <c r="AD226" s="5"/>
    </row>
    <row r="227" spans="3:30" x14ac:dyDescent="0.25">
      <c r="C227" s="52"/>
      <c r="AA227" s="2"/>
      <c r="AC227" s="4"/>
      <c r="AD227" s="5"/>
    </row>
    <row r="228" spans="3:30" x14ac:dyDescent="0.25">
      <c r="C228" s="52"/>
      <c r="AA228" s="2"/>
      <c r="AC228" s="4"/>
      <c r="AD228" s="5"/>
    </row>
    <row r="229" spans="3:30" x14ac:dyDescent="0.25">
      <c r="C229" s="52"/>
      <c r="AA229" s="2"/>
      <c r="AC229" s="4"/>
      <c r="AD229" s="5"/>
    </row>
    <row r="230" spans="3:30" x14ac:dyDescent="0.25">
      <c r="C230" s="52"/>
      <c r="AA230" s="2"/>
      <c r="AC230" s="4"/>
      <c r="AD230" s="5"/>
    </row>
    <row r="231" spans="3:30" x14ac:dyDescent="0.25">
      <c r="C231" s="52"/>
      <c r="AA231" s="2"/>
      <c r="AC231" s="4"/>
      <c r="AD231" s="5"/>
    </row>
    <row r="232" spans="3:30" x14ac:dyDescent="0.25">
      <c r="C232" s="52"/>
      <c r="AA232" s="2"/>
      <c r="AC232" s="4"/>
      <c r="AD232" s="5"/>
    </row>
    <row r="233" spans="3:30" x14ac:dyDescent="0.25">
      <c r="C233" s="52"/>
      <c r="AA233" s="2"/>
      <c r="AC233" s="4"/>
      <c r="AD233" s="5"/>
    </row>
    <row r="234" spans="3:30" x14ac:dyDescent="0.25">
      <c r="C234" s="52"/>
      <c r="AA234" s="2"/>
      <c r="AC234" s="4"/>
      <c r="AD234" s="5"/>
    </row>
    <row r="235" spans="3:30" x14ac:dyDescent="0.25">
      <c r="C235" s="52"/>
      <c r="AA235" s="2"/>
      <c r="AC235" s="4"/>
      <c r="AD235" s="5"/>
    </row>
    <row r="236" spans="3:30" x14ac:dyDescent="0.25">
      <c r="C236" s="52"/>
      <c r="AA236" s="2"/>
      <c r="AC236" s="4"/>
      <c r="AD236" s="5"/>
    </row>
    <row r="237" spans="3:30" x14ac:dyDescent="0.25">
      <c r="C237" s="52"/>
      <c r="AA237" s="2"/>
      <c r="AC237" s="4"/>
      <c r="AD237" s="5"/>
    </row>
    <row r="238" spans="3:30" x14ac:dyDescent="0.25">
      <c r="C238" s="52"/>
      <c r="AA238" s="2"/>
      <c r="AC238" s="4"/>
      <c r="AD238" s="5"/>
    </row>
    <row r="239" spans="3:30" x14ac:dyDescent="0.25">
      <c r="C239" s="52"/>
      <c r="AA239" s="2"/>
      <c r="AC239" s="4"/>
      <c r="AD239" s="5"/>
    </row>
    <row r="240" spans="3:30" x14ac:dyDescent="0.25">
      <c r="C240" s="52"/>
      <c r="AA240" s="2"/>
      <c r="AC240" s="4"/>
      <c r="AD240" s="5"/>
    </row>
    <row r="241" spans="3:30" x14ac:dyDescent="0.25">
      <c r="C241" s="52"/>
      <c r="AA241" s="2"/>
      <c r="AC241" s="4"/>
      <c r="AD241" s="5"/>
    </row>
    <row r="242" spans="3:30" x14ac:dyDescent="0.25">
      <c r="C242" s="52"/>
      <c r="AA242" s="2"/>
      <c r="AC242" s="4"/>
      <c r="AD242" s="5"/>
    </row>
    <row r="243" spans="3:30" x14ac:dyDescent="0.25">
      <c r="C243" s="52"/>
      <c r="AA243" s="2"/>
      <c r="AC243" s="4"/>
      <c r="AD243" s="5"/>
    </row>
    <row r="244" spans="3:30" x14ac:dyDescent="0.25">
      <c r="C244" s="52"/>
      <c r="AA244" s="2"/>
      <c r="AC244" s="4"/>
      <c r="AD244" s="5"/>
    </row>
    <row r="245" spans="3:30" x14ac:dyDescent="0.25">
      <c r="C245" s="52"/>
      <c r="AA245" s="2"/>
      <c r="AC245" s="4"/>
      <c r="AD245" s="5"/>
    </row>
    <row r="246" spans="3:30" x14ac:dyDescent="0.25">
      <c r="C246" s="52"/>
      <c r="AA246" s="2"/>
      <c r="AC246" s="4"/>
      <c r="AD246" s="5"/>
    </row>
    <row r="247" spans="3:30" x14ac:dyDescent="0.25">
      <c r="C247" s="52"/>
      <c r="AA247" s="2"/>
      <c r="AC247" s="4"/>
      <c r="AD247" s="5"/>
    </row>
    <row r="248" spans="3:30" x14ac:dyDescent="0.25">
      <c r="C248" s="52"/>
      <c r="AA248" s="2"/>
      <c r="AC248" s="4"/>
      <c r="AD248" s="5"/>
    </row>
    <row r="249" spans="3:30" x14ac:dyDescent="0.25">
      <c r="C249" s="52"/>
      <c r="AA249" s="2"/>
      <c r="AC249" s="4"/>
      <c r="AD249" s="5"/>
    </row>
    <row r="250" spans="3:30" x14ac:dyDescent="0.25">
      <c r="C250" s="52"/>
      <c r="AA250" s="2"/>
      <c r="AC250" s="4"/>
      <c r="AD250" s="5"/>
    </row>
    <row r="251" spans="3:30" x14ac:dyDescent="0.25">
      <c r="C251" s="52"/>
      <c r="AA251" s="2"/>
      <c r="AC251" s="4"/>
      <c r="AD251" s="5"/>
    </row>
    <row r="252" spans="3:30" x14ac:dyDescent="0.25">
      <c r="C252" s="52"/>
      <c r="AA252" s="2"/>
      <c r="AC252" s="4"/>
      <c r="AD252" s="5"/>
    </row>
    <row r="253" spans="3:30" x14ac:dyDescent="0.25">
      <c r="C253" s="52"/>
      <c r="AA253" s="2"/>
      <c r="AC253" s="4"/>
      <c r="AD253" s="5"/>
    </row>
    <row r="254" spans="3:30" x14ac:dyDescent="0.25">
      <c r="C254" s="52"/>
      <c r="AA254" s="2"/>
      <c r="AC254" s="4"/>
      <c r="AD254" s="5"/>
    </row>
    <row r="255" spans="3:30" x14ac:dyDescent="0.25">
      <c r="C255" s="52"/>
      <c r="AA255" s="2"/>
      <c r="AC255" s="4"/>
      <c r="AD255" s="5"/>
    </row>
    <row r="256" spans="3:30" x14ac:dyDescent="0.25">
      <c r="C256" s="52"/>
      <c r="AA256" s="2"/>
      <c r="AC256" s="4"/>
      <c r="AD256" s="5"/>
    </row>
    <row r="257" spans="3:30" x14ac:dyDescent="0.25">
      <c r="C257" s="52"/>
      <c r="AA257" s="2"/>
      <c r="AC257" s="4"/>
      <c r="AD257" s="5"/>
    </row>
    <row r="258" spans="3:30" x14ac:dyDescent="0.25">
      <c r="C258" s="52"/>
      <c r="AA258" s="2"/>
      <c r="AC258" s="4"/>
      <c r="AD258" s="5"/>
    </row>
    <row r="259" spans="3:30" x14ac:dyDescent="0.25">
      <c r="C259" s="52"/>
      <c r="AA259" s="2"/>
      <c r="AC259" s="4"/>
      <c r="AD259" s="5"/>
    </row>
    <row r="260" spans="3:30" x14ac:dyDescent="0.25">
      <c r="C260" s="52"/>
      <c r="AA260" s="2"/>
      <c r="AC260" s="4"/>
      <c r="AD260" s="5"/>
    </row>
    <row r="261" spans="3:30" x14ac:dyDescent="0.25">
      <c r="C261" s="52"/>
      <c r="AA261" s="2"/>
      <c r="AC261" s="4"/>
      <c r="AD261" s="5"/>
    </row>
    <row r="262" spans="3:30" x14ac:dyDescent="0.25">
      <c r="C262" s="52"/>
      <c r="AA262" s="2"/>
      <c r="AC262" s="4"/>
      <c r="AD262" s="5"/>
    </row>
    <row r="263" spans="3:30" x14ac:dyDescent="0.25">
      <c r="C263" s="52"/>
      <c r="AA263" s="2"/>
      <c r="AC263" s="4"/>
      <c r="AD263" s="5"/>
    </row>
    <row r="264" spans="3:30" x14ac:dyDescent="0.25">
      <c r="C264" s="52"/>
      <c r="AA264" s="2"/>
      <c r="AC264" s="4"/>
      <c r="AD264" s="5"/>
    </row>
    <row r="265" spans="3:30" x14ac:dyDescent="0.25">
      <c r="C265" s="52"/>
      <c r="AA265" s="2"/>
      <c r="AC265" s="4"/>
      <c r="AD265" s="5"/>
    </row>
    <row r="266" spans="3:30" x14ac:dyDescent="0.25">
      <c r="C266" s="52"/>
      <c r="AA266" s="2"/>
      <c r="AC266" s="4"/>
      <c r="AD266" s="5"/>
    </row>
    <row r="267" spans="3:30" x14ac:dyDescent="0.25">
      <c r="C267" s="52"/>
      <c r="AA267" s="2"/>
      <c r="AC267" s="4"/>
      <c r="AD267" s="5"/>
    </row>
    <row r="268" spans="3:30" x14ac:dyDescent="0.25">
      <c r="C268" s="52"/>
      <c r="AA268" s="2"/>
      <c r="AC268" s="4"/>
      <c r="AD268" s="5"/>
    </row>
    <row r="269" spans="3:30" x14ac:dyDescent="0.25">
      <c r="C269" s="52"/>
      <c r="AA269" s="2"/>
      <c r="AC269" s="4"/>
      <c r="AD269" s="5"/>
    </row>
    <row r="270" spans="3:30" x14ac:dyDescent="0.25">
      <c r="C270" s="52"/>
      <c r="AA270" s="2"/>
      <c r="AC270" s="4"/>
      <c r="AD270" s="5"/>
    </row>
    <row r="271" spans="3:30" x14ac:dyDescent="0.25">
      <c r="C271" s="52"/>
      <c r="AA271" s="2"/>
      <c r="AC271" s="4"/>
      <c r="AD271" s="5"/>
    </row>
    <row r="272" spans="3:30" x14ac:dyDescent="0.25">
      <c r="C272" s="52"/>
      <c r="AA272" s="2"/>
      <c r="AC272" s="4"/>
      <c r="AD272" s="5"/>
    </row>
    <row r="273" spans="3:30" x14ac:dyDescent="0.25">
      <c r="C273" s="52"/>
      <c r="AA273" s="2"/>
      <c r="AC273" s="4"/>
      <c r="AD273" s="5"/>
    </row>
    <row r="274" spans="3:30" x14ac:dyDescent="0.25">
      <c r="C274" s="52"/>
      <c r="AA274" s="2"/>
      <c r="AC274" s="4"/>
      <c r="AD274" s="5"/>
    </row>
    <row r="275" spans="3:30" x14ac:dyDescent="0.25">
      <c r="C275" s="52"/>
      <c r="AA275" s="2"/>
      <c r="AC275" s="4"/>
      <c r="AD275" s="5"/>
    </row>
    <row r="276" spans="3:30" x14ac:dyDescent="0.25">
      <c r="C276" s="52"/>
      <c r="AA276" s="2"/>
      <c r="AC276" s="4"/>
      <c r="AD276" s="5"/>
    </row>
    <row r="277" spans="3:30" x14ac:dyDescent="0.25">
      <c r="C277" s="52"/>
      <c r="AA277" s="2"/>
      <c r="AC277" s="4"/>
      <c r="AD277" s="5"/>
    </row>
    <row r="278" spans="3:30" x14ac:dyDescent="0.25">
      <c r="C278" s="52"/>
      <c r="AA278" s="2"/>
      <c r="AC278" s="4"/>
      <c r="AD278" s="5"/>
    </row>
    <row r="279" spans="3:30" x14ac:dyDescent="0.25">
      <c r="C279" s="52"/>
      <c r="AA279" s="2"/>
      <c r="AC279" s="4"/>
      <c r="AD279" s="5"/>
    </row>
    <row r="280" spans="3:30" x14ac:dyDescent="0.25">
      <c r="C280" s="52"/>
      <c r="AA280" s="2"/>
      <c r="AC280" s="4"/>
      <c r="AD280" s="5"/>
    </row>
    <row r="281" spans="3:30" x14ac:dyDescent="0.25">
      <c r="C281" s="52"/>
      <c r="AA281" s="2"/>
      <c r="AC281" s="4"/>
      <c r="AD281" s="5"/>
    </row>
    <row r="282" spans="3:30" x14ac:dyDescent="0.25">
      <c r="C282" s="52"/>
      <c r="AA282" s="2"/>
      <c r="AC282" s="4"/>
      <c r="AD282" s="5"/>
    </row>
    <row r="283" spans="3:30" x14ac:dyDescent="0.25">
      <c r="C283" s="52"/>
      <c r="AA283" s="2"/>
      <c r="AC283" s="4"/>
      <c r="AD283" s="5"/>
    </row>
    <row r="284" spans="3:30" x14ac:dyDescent="0.25">
      <c r="C284" s="52"/>
      <c r="AA284" s="2"/>
      <c r="AC284" s="4"/>
      <c r="AD284" s="5"/>
    </row>
    <row r="285" spans="3:30" x14ac:dyDescent="0.25">
      <c r="C285" s="52"/>
      <c r="AA285" s="2"/>
      <c r="AC285" s="4"/>
      <c r="AD285" s="5"/>
    </row>
    <row r="286" spans="3:30" x14ac:dyDescent="0.25">
      <c r="C286" s="52"/>
      <c r="AA286" s="2"/>
      <c r="AC286" s="4"/>
      <c r="AD286" s="5"/>
    </row>
    <row r="287" spans="3:30" x14ac:dyDescent="0.25">
      <c r="C287" s="52"/>
      <c r="AA287" s="2"/>
      <c r="AC287" s="4"/>
      <c r="AD287" s="5"/>
    </row>
    <row r="288" spans="3:30" x14ac:dyDescent="0.25">
      <c r="C288" s="52"/>
      <c r="AA288" s="2"/>
      <c r="AC288" s="4"/>
      <c r="AD288" s="5"/>
    </row>
    <row r="289" spans="3:30" x14ac:dyDescent="0.25">
      <c r="C289" s="52"/>
      <c r="AA289" s="2"/>
      <c r="AC289" s="4"/>
      <c r="AD289" s="5"/>
    </row>
    <row r="290" spans="3:30" x14ac:dyDescent="0.25">
      <c r="C290" s="52"/>
      <c r="AA290" s="2"/>
      <c r="AC290" s="4"/>
      <c r="AD290" s="5"/>
    </row>
    <row r="291" spans="3:30" x14ac:dyDescent="0.25">
      <c r="C291" s="52"/>
      <c r="AA291" s="2"/>
      <c r="AC291" s="4"/>
      <c r="AD291" s="5"/>
    </row>
    <row r="292" spans="3:30" x14ac:dyDescent="0.25">
      <c r="C292" s="52"/>
      <c r="AA292" s="2"/>
      <c r="AC292" s="4"/>
      <c r="AD292" s="5"/>
    </row>
    <row r="293" spans="3:30" x14ac:dyDescent="0.25">
      <c r="C293" s="52"/>
      <c r="AA293" s="2"/>
      <c r="AC293" s="4"/>
      <c r="AD293" s="5"/>
    </row>
    <row r="294" spans="3:30" x14ac:dyDescent="0.25">
      <c r="C294" s="52"/>
      <c r="AA294" s="2"/>
      <c r="AC294" s="4"/>
      <c r="AD294" s="5"/>
    </row>
    <row r="295" spans="3:30" x14ac:dyDescent="0.25">
      <c r="C295" s="52"/>
      <c r="AA295" s="2"/>
      <c r="AC295" s="4"/>
      <c r="AD295" s="5"/>
    </row>
    <row r="296" spans="3:30" x14ac:dyDescent="0.25">
      <c r="C296" s="52"/>
      <c r="AA296" s="2"/>
      <c r="AC296" s="4"/>
      <c r="AD296" s="5"/>
    </row>
    <row r="297" spans="3:30" x14ac:dyDescent="0.25">
      <c r="C297" s="52"/>
      <c r="AA297" s="2"/>
      <c r="AC297" s="4"/>
      <c r="AD297" s="5"/>
    </row>
    <row r="298" spans="3:30" x14ac:dyDescent="0.25">
      <c r="C298" s="52"/>
      <c r="AA298" s="2"/>
      <c r="AC298" s="4"/>
      <c r="AD298" s="5"/>
    </row>
    <row r="299" spans="3:30" x14ac:dyDescent="0.25">
      <c r="C299" s="52"/>
      <c r="AA299" s="2"/>
      <c r="AC299" s="4"/>
      <c r="AD299" s="5"/>
    </row>
    <row r="300" spans="3:30" x14ac:dyDescent="0.25">
      <c r="C300" s="52"/>
      <c r="AA300" s="2"/>
      <c r="AC300" s="4"/>
      <c r="AD300" s="5"/>
    </row>
    <row r="301" spans="3:30" x14ac:dyDescent="0.25">
      <c r="C301" s="52"/>
      <c r="AA301" s="2"/>
      <c r="AC301" s="4"/>
      <c r="AD301" s="5"/>
    </row>
    <row r="302" spans="3:30" x14ac:dyDescent="0.25">
      <c r="C302" s="52"/>
      <c r="AA302" s="2"/>
      <c r="AC302" s="4"/>
      <c r="AD302" s="5"/>
    </row>
    <row r="303" spans="3:30" x14ac:dyDescent="0.25">
      <c r="C303" s="52"/>
      <c r="AA303" s="2"/>
      <c r="AC303" s="4"/>
      <c r="AD303" s="5"/>
    </row>
    <row r="304" spans="3:30" x14ac:dyDescent="0.25">
      <c r="C304" s="52"/>
      <c r="AA304" s="2"/>
      <c r="AC304" s="4"/>
      <c r="AD304" s="5"/>
    </row>
    <row r="305" spans="3:30" x14ac:dyDescent="0.25">
      <c r="C305" s="52"/>
      <c r="AA305" s="2"/>
      <c r="AC305" s="4"/>
      <c r="AD305" s="5"/>
    </row>
    <row r="306" spans="3:30" x14ac:dyDescent="0.25">
      <c r="C306" s="52"/>
      <c r="AA306" s="2"/>
      <c r="AC306" s="4"/>
      <c r="AD306" s="5"/>
    </row>
    <row r="307" spans="3:30" x14ac:dyDescent="0.25">
      <c r="C307" s="52"/>
      <c r="AA307" s="2"/>
      <c r="AC307" s="4"/>
      <c r="AD307" s="5"/>
    </row>
    <row r="308" spans="3:30" x14ac:dyDescent="0.25">
      <c r="C308" s="52"/>
      <c r="AA308" s="2"/>
      <c r="AC308" s="4"/>
      <c r="AD308" s="5"/>
    </row>
    <row r="309" spans="3:30" x14ac:dyDescent="0.25">
      <c r="C309" s="52"/>
      <c r="AA309" s="2"/>
      <c r="AC309" s="4"/>
      <c r="AD309" s="5"/>
    </row>
    <row r="310" spans="3:30" x14ac:dyDescent="0.25">
      <c r="C310" s="52"/>
      <c r="AA310" s="2"/>
      <c r="AC310" s="4"/>
      <c r="AD310" s="5"/>
    </row>
    <row r="311" spans="3:30" x14ac:dyDescent="0.25">
      <c r="C311" s="52"/>
      <c r="AA311" s="2"/>
      <c r="AC311" s="4"/>
      <c r="AD311" s="5"/>
    </row>
    <row r="312" spans="3:30" x14ac:dyDescent="0.25">
      <c r="C312" s="52"/>
      <c r="AA312" s="2"/>
      <c r="AC312" s="4"/>
      <c r="AD312" s="5"/>
    </row>
    <row r="313" spans="3:30" x14ac:dyDescent="0.25">
      <c r="C313" s="52"/>
      <c r="AA313" s="2"/>
      <c r="AC313" s="4"/>
      <c r="AD313" s="5"/>
    </row>
    <row r="314" spans="3:30" x14ac:dyDescent="0.25">
      <c r="C314" s="52"/>
      <c r="AA314" s="2"/>
      <c r="AC314" s="4"/>
      <c r="AD314" s="5"/>
    </row>
    <row r="315" spans="3:30" x14ac:dyDescent="0.25">
      <c r="C315" s="52"/>
      <c r="AA315" s="2"/>
      <c r="AC315" s="4"/>
      <c r="AD315" s="5"/>
    </row>
    <row r="316" spans="3:30" x14ac:dyDescent="0.25">
      <c r="C316" s="52"/>
      <c r="AA316" s="2"/>
      <c r="AC316" s="4"/>
      <c r="AD316" s="5"/>
    </row>
    <row r="317" spans="3:30" x14ac:dyDescent="0.25">
      <c r="C317" s="52"/>
      <c r="AA317" s="2"/>
      <c r="AC317" s="4"/>
      <c r="AD317" s="5"/>
    </row>
    <row r="318" spans="3:30" x14ac:dyDescent="0.25">
      <c r="C318" s="52"/>
      <c r="AA318" s="2"/>
      <c r="AC318" s="4"/>
      <c r="AD318" s="5"/>
    </row>
    <row r="319" spans="3:30" x14ac:dyDescent="0.25">
      <c r="C319" s="52"/>
      <c r="AA319" s="2"/>
      <c r="AC319" s="4"/>
      <c r="AD319" s="5"/>
    </row>
    <row r="320" spans="3:30" x14ac:dyDescent="0.25">
      <c r="C320" s="52"/>
      <c r="AA320" s="2"/>
      <c r="AC320" s="4"/>
      <c r="AD320" s="5"/>
    </row>
    <row r="321" spans="3:30" x14ac:dyDescent="0.25">
      <c r="C321" s="52"/>
      <c r="AA321" s="2"/>
      <c r="AC321" s="4"/>
      <c r="AD321" s="5"/>
    </row>
    <row r="322" spans="3:30" x14ac:dyDescent="0.25">
      <c r="C322" s="52"/>
      <c r="AA322" s="2"/>
      <c r="AC322" s="4"/>
      <c r="AD322" s="5"/>
    </row>
    <row r="323" spans="3:30" x14ac:dyDescent="0.25">
      <c r="C323" s="52"/>
      <c r="AA323" s="2"/>
      <c r="AC323" s="4"/>
      <c r="AD323" s="5"/>
    </row>
    <row r="324" spans="3:30" x14ac:dyDescent="0.25">
      <c r="C324" s="52"/>
      <c r="AA324" s="2"/>
      <c r="AC324" s="4"/>
      <c r="AD324" s="5"/>
    </row>
    <row r="325" spans="3:30" x14ac:dyDescent="0.25">
      <c r="C325" s="52"/>
      <c r="AA325" s="2"/>
      <c r="AC325" s="4"/>
      <c r="AD325" s="5"/>
    </row>
    <row r="326" spans="3:30" x14ac:dyDescent="0.25">
      <c r="C326" s="52"/>
      <c r="AA326" s="2"/>
      <c r="AC326" s="4"/>
      <c r="AD326" s="5"/>
    </row>
    <row r="327" spans="3:30" x14ac:dyDescent="0.25">
      <c r="C327" s="52"/>
      <c r="AA327" s="2"/>
      <c r="AC327" s="4"/>
      <c r="AD327" s="5"/>
    </row>
    <row r="328" spans="3:30" x14ac:dyDescent="0.25">
      <c r="C328" s="52"/>
      <c r="AA328" s="2"/>
      <c r="AC328" s="4"/>
      <c r="AD328" s="5"/>
    </row>
    <row r="329" spans="3:30" x14ac:dyDescent="0.25">
      <c r="C329" s="52"/>
      <c r="AA329" s="2"/>
      <c r="AC329" s="4"/>
      <c r="AD329" s="5"/>
    </row>
    <row r="330" spans="3:30" x14ac:dyDescent="0.25">
      <c r="C330" s="52"/>
      <c r="AA330" s="2"/>
      <c r="AC330" s="4"/>
      <c r="AD330" s="5"/>
    </row>
    <row r="331" spans="3:30" x14ac:dyDescent="0.25">
      <c r="C331" s="52"/>
      <c r="AA331" s="2"/>
      <c r="AC331" s="4"/>
      <c r="AD331" s="5"/>
    </row>
    <row r="332" spans="3:30" x14ac:dyDescent="0.25">
      <c r="C332" s="52"/>
      <c r="AA332" s="2"/>
      <c r="AC332" s="4"/>
      <c r="AD332" s="5"/>
    </row>
    <row r="333" spans="3:30" x14ac:dyDescent="0.25">
      <c r="C333" s="52"/>
      <c r="AA333" s="2"/>
      <c r="AC333" s="4"/>
      <c r="AD333" s="5"/>
    </row>
    <row r="334" spans="3:30" x14ac:dyDescent="0.25">
      <c r="C334" s="52"/>
      <c r="AA334" s="2"/>
      <c r="AC334" s="4"/>
      <c r="AD334" s="5"/>
    </row>
    <row r="335" spans="3:30" x14ac:dyDescent="0.25">
      <c r="C335" s="52"/>
      <c r="AA335" s="2"/>
      <c r="AC335" s="4"/>
      <c r="AD335" s="5"/>
    </row>
    <row r="336" spans="3:30" x14ac:dyDescent="0.25">
      <c r="C336" s="52"/>
      <c r="AA336" s="2"/>
      <c r="AC336" s="4"/>
      <c r="AD336" s="5"/>
    </row>
    <row r="337" spans="3:30" x14ac:dyDescent="0.25">
      <c r="C337" s="52"/>
      <c r="AA337" s="2"/>
      <c r="AC337" s="4"/>
      <c r="AD337" s="5"/>
    </row>
    <row r="338" spans="3:30" x14ac:dyDescent="0.25">
      <c r="C338" s="52"/>
      <c r="AA338" s="2"/>
      <c r="AC338" s="4"/>
      <c r="AD338" s="5"/>
    </row>
    <row r="339" spans="3:30" x14ac:dyDescent="0.25">
      <c r="C339" s="52"/>
      <c r="AA339" s="2"/>
      <c r="AC339" s="4"/>
      <c r="AD339" s="5"/>
    </row>
    <row r="340" spans="3:30" x14ac:dyDescent="0.25">
      <c r="C340" s="52"/>
      <c r="AA340" s="2"/>
      <c r="AC340" s="4"/>
      <c r="AD340" s="5"/>
    </row>
    <row r="341" spans="3:30" x14ac:dyDescent="0.25">
      <c r="C341" s="52"/>
      <c r="AA341" s="2"/>
      <c r="AC341" s="4"/>
      <c r="AD341" s="5"/>
    </row>
    <row r="342" spans="3:30" x14ac:dyDescent="0.25">
      <c r="C342" s="52"/>
      <c r="AA342" s="2"/>
      <c r="AC342" s="4"/>
      <c r="AD342" s="5"/>
    </row>
    <row r="343" spans="3:30" x14ac:dyDescent="0.25">
      <c r="C343" s="52"/>
      <c r="AA343" s="2"/>
      <c r="AC343" s="4"/>
      <c r="AD343" s="5"/>
    </row>
    <row r="344" spans="3:30" x14ac:dyDescent="0.25">
      <c r="C344" s="52"/>
      <c r="AA344" s="2"/>
      <c r="AC344" s="4"/>
      <c r="AD344" s="5"/>
    </row>
    <row r="345" spans="3:30" x14ac:dyDescent="0.25">
      <c r="C345" s="52"/>
      <c r="AA345" s="2"/>
      <c r="AC345" s="4"/>
      <c r="AD345" s="5"/>
    </row>
    <row r="346" spans="3:30" x14ac:dyDescent="0.25">
      <c r="C346" s="52"/>
      <c r="AA346" s="2"/>
      <c r="AC346" s="4"/>
      <c r="AD346" s="5"/>
    </row>
    <row r="347" spans="3:30" x14ac:dyDescent="0.25">
      <c r="C347" s="52"/>
      <c r="AA347" s="2"/>
      <c r="AC347" s="4"/>
      <c r="AD347" s="5"/>
    </row>
    <row r="348" spans="3:30" x14ac:dyDescent="0.25">
      <c r="C348" s="52"/>
      <c r="AA348" s="2"/>
      <c r="AC348" s="4"/>
      <c r="AD348" s="5"/>
    </row>
    <row r="349" spans="3:30" x14ac:dyDescent="0.25">
      <c r="C349" s="52"/>
      <c r="AA349" s="2"/>
      <c r="AC349" s="4"/>
      <c r="AD349" s="5"/>
    </row>
    <row r="350" spans="3:30" x14ac:dyDescent="0.25">
      <c r="C350" s="52"/>
      <c r="AA350" s="2"/>
      <c r="AC350" s="4"/>
      <c r="AD350" s="5"/>
    </row>
    <row r="351" spans="3:30" x14ac:dyDescent="0.25">
      <c r="C351" s="52"/>
      <c r="AA351" s="2"/>
      <c r="AC351" s="4"/>
      <c r="AD351" s="5"/>
    </row>
    <row r="352" spans="3:30" x14ac:dyDescent="0.25">
      <c r="C352" s="52"/>
      <c r="AA352" s="2"/>
      <c r="AC352" s="4"/>
      <c r="AD352" s="5"/>
    </row>
    <row r="353" spans="3:30" x14ac:dyDescent="0.25">
      <c r="C353" s="52"/>
      <c r="AA353" s="2"/>
      <c r="AC353" s="4"/>
      <c r="AD353" s="5"/>
    </row>
    <row r="354" spans="3:30" x14ac:dyDescent="0.25">
      <c r="C354" s="52"/>
      <c r="AA354" s="2"/>
      <c r="AC354" s="4"/>
      <c r="AD354" s="5"/>
    </row>
    <row r="355" spans="3:30" x14ac:dyDescent="0.25">
      <c r="C355" s="52"/>
      <c r="AA355" s="2"/>
      <c r="AC355" s="4"/>
      <c r="AD355" s="5"/>
    </row>
    <row r="356" spans="3:30" x14ac:dyDescent="0.25">
      <c r="C356" s="52"/>
      <c r="AA356" s="2"/>
      <c r="AC356" s="4"/>
      <c r="AD356" s="5"/>
    </row>
    <row r="357" spans="3:30" x14ac:dyDescent="0.25">
      <c r="C357" s="52"/>
      <c r="AA357" s="2"/>
      <c r="AC357" s="4"/>
      <c r="AD357" s="5"/>
    </row>
    <row r="358" spans="3:30" x14ac:dyDescent="0.25">
      <c r="C358" s="52"/>
      <c r="AA358" s="2"/>
      <c r="AC358" s="4"/>
      <c r="AD358" s="5"/>
    </row>
    <row r="359" spans="3:30" x14ac:dyDescent="0.25">
      <c r="C359" s="52"/>
      <c r="AA359" s="2"/>
      <c r="AC359" s="4"/>
      <c r="AD359" s="5"/>
    </row>
    <row r="360" spans="3:30" x14ac:dyDescent="0.25">
      <c r="C360" s="52"/>
      <c r="AA360" s="2"/>
      <c r="AC360" s="4"/>
      <c r="AD360" s="5"/>
    </row>
    <row r="361" spans="3:30" x14ac:dyDescent="0.25">
      <c r="C361" s="52"/>
      <c r="AA361" s="2"/>
      <c r="AC361" s="4"/>
      <c r="AD361" s="5"/>
    </row>
    <row r="362" spans="3:30" x14ac:dyDescent="0.25">
      <c r="C362" s="52"/>
      <c r="AA362" s="2"/>
      <c r="AC362" s="4"/>
      <c r="AD362" s="5"/>
    </row>
    <row r="363" spans="3:30" x14ac:dyDescent="0.25">
      <c r="C363" s="52"/>
      <c r="AA363" s="2"/>
      <c r="AC363" s="4"/>
      <c r="AD363" s="5"/>
    </row>
    <row r="364" spans="3:30" x14ac:dyDescent="0.25">
      <c r="C364" s="52"/>
      <c r="AA364" s="2"/>
      <c r="AC364" s="4"/>
      <c r="AD364" s="5"/>
    </row>
    <row r="365" spans="3:30" x14ac:dyDescent="0.25">
      <c r="C365" s="52"/>
      <c r="AA365" s="2"/>
      <c r="AC365" s="4"/>
      <c r="AD365" s="5"/>
    </row>
    <row r="366" spans="3:30" x14ac:dyDescent="0.25">
      <c r="C366" s="52"/>
      <c r="AA366" s="2"/>
      <c r="AC366" s="4"/>
      <c r="AD366" s="5"/>
    </row>
    <row r="367" spans="3:30" x14ac:dyDescent="0.25">
      <c r="C367" s="52"/>
      <c r="AA367" s="2"/>
      <c r="AC367" s="4"/>
      <c r="AD367" s="5"/>
    </row>
    <row r="368" spans="3:30" x14ac:dyDescent="0.25">
      <c r="C368" s="52"/>
      <c r="AA368" s="2"/>
      <c r="AC368" s="4"/>
      <c r="AD368" s="5"/>
    </row>
    <row r="369" spans="3:30" x14ac:dyDescent="0.25">
      <c r="C369" s="52"/>
      <c r="AA369" s="2"/>
      <c r="AC369" s="4"/>
      <c r="AD369" s="5"/>
    </row>
    <row r="370" spans="3:30" x14ac:dyDescent="0.25">
      <c r="C370" s="52"/>
      <c r="AA370" s="2"/>
      <c r="AC370" s="4"/>
      <c r="AD370" s="5"/>
    </row>
    <row r="371" spans="3:30" x14ac:dyDescent="0.25">
      <c r="C371" s="52"/>
      <c r="AA371" s="2"/>
      <c r="AC371" s="4"/>
      <c r="AD371" s="5"/>
    </row>
    <row r="372" spans="3:30" x14ac:dyDescent="0.25">
      <c r="C372" s="52"/>
      <c r="AA372" s="2"/>
      <c r="AC372" s="4"/>
      <c r="AD372" s="5"/>
    </row>
    <row r="373" spans="3:30" x14ac:dyDescent="0.25">
      <c r="C373" s="52"/>
      <c r="AA373" s="2"/>
      <c r="AC373" s="4"/>
      <c r="AD373" s="5"/>
    </row>
    <row r="374" spans="3:30" x14ac:dyDescent="0.25">
      <c r="C374" s="52"/>
      <c r="AA374" s="2"/>
      <c r="AC374" s="4"/>
      <c r="AD374" s="5"/>
    </row>
    <row r="375" spans="3:30" x14ac:dyDescent="0.25">
      <c r="C375" s="52"/>
      <c r="AA375" s="2"/>
      <c r="AC375" s="4"/>
      <c r="AD375" s="5"/>
    </row>
    <row r="376" spans="3:30" x14ac:dyDescent="0.25">
      <c r="C376" s="52"/>
      <c r="AA376" s="2"/>
      <c r="AC376" s="4"/>
      <c r="AD376" s="5"/>
    </row>
    <row r="377" spans="3:30" x14ac:dyDescent="0.25">
      <c r="C377" s="52"/>
      <c r="AA377" s="2"/>
      <c r="AC377" s="4"/>
      <c r="AD377" s="5"/>
    </row>
    <row r="378" spans="3:30" x14ac:dyDescent="0.25">
      <c r="C378" s="52"/>
      <c r="AA378" s="2"/>
      <c r="AC378" s="4"/>
      <c r="AD378" s="5"/>
    </row>
    <row r="379" spans="3:30" x14ac:dyDescent="0.25">
      <c r="C379" s="52"/>
      <c r="AA379" s="2"/>
      <c r="AC379" s="4"/>
      <c r="AD379" s="5"/>
    </row>
    <row r="380" spans="3:30" x14ac:dyDescent="0.25">
      <c r="C380" s="52"/>
      <c r="AA380" s="2"/>
      <c r="AC380" s="4"/>
      <c r="AD380" s="5"/>
    </row>
    <row r="381" spans="3:30" x14ac:dyDescent="0.25">
      <c r="C381" s="52"/>
      <c r="AA381" s="2"/>
      <c r="AC381" s="4"/>
      <c r="AD381" s="5"/>
    </row>
    <row r="382" spans="3:30" x14ac:dyDescent="0.25">
      <c r="C382" s="52"/>
      <c r="AA382" s="2"/>
      <c r="AC382" s="4"/>
      <c r="AD382" s="5"/>
    </row>
    <row r="383" spans="3:30" x14ac:dyDescent="0.25">
      <c r="C383" s="52"/>
      <c r="AA383" s="2"/>
      <c r="AC383" s="4"/>
      <c r="AD383" s="5"/>
    </row>
    <row r="384" spans="3:30" x14ac:dyDescent="0.25">
      <c r="C384" s="52"/>
      <c r="AA384" s="2"/>
      <c r="AC384" s="4"/>
      <c r="AD384" s="5"/>
    </row>
    <row r="385" spans="3:30" x14ac:dyDescent="0.25">
      <c r="C385" s="52"/>
      <c r="AA385" s="2"/>
      <c r="AC385" s="4"/>
      <c r="AD385" s="5"/>
    </row>
    <row r="386" spans="3:30" x14ac:dyDescent="0.25">
      <c r="C386" s="52"/>
      <c r="AA386" s="2"/>
      <c r="AC386" s="4"/>
      <c r="AD386" s="5"/>
    </row>
    <row r="387" spans="3:30" x14ac:dyDescent="0.25">
      <c r="C387" s="52"/>
      <c r="AA387" s="2"/>
      <c r="AC387" s="4"/>
      <c r="AD387" s="5"/>
    </row>
    <row r="388" spans="3:30" x14ac:dyDescent="0.25">
      <c r="C388" s="52"/>
      <c r="AA388" s="2"/>
      <c r="AC388" s="4"/>
      <c r="AD388" s="5"/>
    </row>
    <row r="389" spans="3:30" x14ac:dyDescent="0.25">
      <c r="C389" s="52"/>
      <c r="AA389" s="2"/>
      <c r="AC389" s="4"/>
      <c r="AD389" s="5"/>
    </row>
    <row r="390" spans="3:30" x14ac:dyDescent="0.25">
      <c r="C390" s="52"/>
      <c r="AA390" s="2"/>
      <c r="AC390" s="4"/>
      <c r="AD390" s="5"/>
    </row>
    <row r="391" spans="3:30" x14ac:dyDescent="0.25">
      <c r="C391" s="52"/>
      <c r="AA391" s="2"/>
      <c r="AC391" s="4"/>
      <c r="AD391" s="5"/>
    </row>
    <row r="392" spans="3:30" x14ac:dyDescent="0.25">
      <c r="C392" s="52"/>
      <c r="AA392" s="2"/>
      <c r="AC392" s="4"/>
      <c r="AD392" s="5"/>
    </row>
    <row r="393" spans="3:30" x14ac:dyDescent="0.25">
      <c r="C393" s="52"/>
      <c r="AA393" s="2"/>
      <c r="AC393" s="4"/>
      <c r="AD393" s="5"/>
    </row>
    <row r="394" spans="3:30" x14ac:dyDescent="0.25">
      <c r="C394" s="52"/>
      <c r="AA394" s="2"/>
      <c r="AC394" s="4"/>
      <c r="AD394" s="5"/>
    </row>
    <row r="395" spans="3:30" x14ac:dyDescent="0.25">
      <c r="C395" s="52"/>
      <c r="AA395" s="2"/>
      <c r="AC395" s="4"/>
      <c r="AD395" s="5"/>
    </row>
    <row r="396" spans="3:30" x14ac:dyDescent="0.25">
      <c r="C396" s="52"/>
      <c r="AA396" s="2"/>
      <c r="AC396" s="4"/>
      <c r="AD396" s="5"/>
    </row>
    <row r="397" spans="3:30" x14ac:dyDescent="0.25">
      <c r="C397" s="52"/>
      <c r="AA397" s="2"/>
      <c r="AC397" s="4"/>
      <c r="AD397" s="5"/>
    </row>
    <row r="398" spans="3:30" x14ac:dyDescent="0.25">
      <c r="C398" s="52"/>
      <c r="AA398" s="2"/>
      <c r="AC398" s="4"/>
      <c r="AD398" s="5"/>
    </row>
    <row r="399" spans="3:30" x14ac:dyDescent="0.25">
      <c r="C399" s="52"/>
      <c r="AA399" s="2"/>
      <c r="AC399" s="4"/>
      <c r="AD399" s="5"/>
    </row>
    <row r="400" spans="3:30" x14ac:dyDescent="0.25">
      <c r="C400" s="52"/>
      <c r="AA400" s="2"/>
      <c r="AC400" s="4"/>
      <c r="AD400" s="5"/>
    </row>
    <row r="401" spans="3:30" x14ac:dyDescent="0.25">
      <c r="C401" s="52"/>
      <c r="AA401" s="2"/>
      <c r="AC401" s="4"/>
      <c r="AD401" s="5"/>
    </row>
    <row r="402" spans="3:30" x14ac:dyDescent="0.25">
      <c r="C402" s="52"/>
      <c r="AA402" s="2"/>
      <c r="AC402" s="4"/>
      <c r="AD402" s="5"/>
    </row>
    <row r="403" spans="3:30" x14ac:dyDescent="0.25">
      <c r="C403" s="52"/>
      <c r="AA403" s="2"/>
      <c r="AC403" s="4"/>
      <c r="AD403" s="5"/>
    </row>
    <row r="404" spans="3:30" x14ac:dyDescent="0.25">
      <c r="C404" s="52"/>
      <c r="AA404" s="2"/>
      <c r="AC404" s="4"/>
      <c r="AD404" s="5"/>
    </row>
    <row r="405" spans="3:30" x14ac:dyDescent="0.25">
      <c r="C405" s="52"/>
      <c r="AA405" s="2"/>
      <c r="AC405" s="4"/>
      <c r="AD405" s="5"/>
    </row>
    <row r="406" spans="3:30" x14ac:dyDescent="0.25">
      <c r="C406" s="52"/>
      <c r="AA406" s="2"/>
      <c r="AC406" s="4"/>
      <c r="AD406" s="5"/>
    </row>
    <row r="407" spans="3:30" x14ac:dyDescent="0.25">
      <c r="C407" s="52"/>
      <c r="AA407" s="2"/>
      <c r="AC407" s="4"/>
      <c r="AD407" s="5"/>
    </row>
    <row r="408" spans="3:30" x14ac:dyDescent="0.25">
      <c r="C408" s="52"/>
      <c r="AA408" s="2"/>
      <c r="AC408" s="4"/>
      <c r="AD408" s="5"/>
    </row>
    <row r="409" spans="3:30" x14ac:dyDescent="0.25">
      <c r="C409" s="52"/>
      <c r="AA409" s="2"/>
      <c r="AC409" s="4"/>
      <c r="AD409" s="5"/>
    </row>
    <row r="410" spans="3:30" x14ac:dyDescent="0.25">
      <c r="C410" s="52"/>
      <c r="AA410" s="2"/>
      <c r="AC410" s="4"/>
      <c r="AD410" s="5"/>
    </row>
    <row r="411" spans="3:30" x14ac:dyDescent="0.25">
      <c r="C411" s="52"/>
      <c r="AA411" s="2"/>
      <c r="AC411" s="4"/>
      <c r="AD411" s="5"/>
    </row>
    <row r="412" spans="3:30" x14ac:dyDescent="0.25">
      <c r="C412" s="52"/>
      <c r="AA412" s="2"/>
      <c r="AC412" s="4"/>
      <c r="AD412" s="5"/>
    </row>
    <row r="413" spans="3:30" x14ac:dyDescent="0.25">
      <c r="C413" s="52"/>
      <c r="AA413" s="2"/>
      <c r="AC413" s="4"/>
      <c r="AD413" s="5"/>
    </row>
    <row r="414" spans="3:30" x14ac:dyDescent="0.25">
      <c r="C414" s="52"/>
      <c r="AA414" s="2"/>
      <c r="AC414" s="4"/>
      <c r="AD414" s="5"/>
    </row>
    <row r="415" spans="3:30" x14ac:dyDescent="0.25">
      <c r="C415" s="52"/>
      <c r="AA415" s="2"/>
      <c r="AC415" s="4"/>
      <c r="AD415" s="5"/>
    </row>
    <row r="416" spans="3:30" x14ac:dyDescent="0.25">
      <c r="C416" s="52"/>
      <c r="AA416" s="2"/>
      <c r="AC416" s="4"/>
      <c r="AD416" s="5"/>
    </row>
    <row r="417" spans="3:30" x14ac:dyDescent="0.25">
      <c r="C417" s="52"/>
      <c r="AA417" s="2"/>
      <c r="AC417" s="4"/>
      <c r="AD417" s="5"/>
    </row>
    <row r="418" spans="3:30" x14ac:dyDescent="0.25">
      <c r="C418" s="52"/>
      <c r="AA418" s="2"/>
      <c r="AC418" s="4"/>
      <c r="AD418" s="5"/>
    </row>
    <row r="419" spans="3:30" x14ac:dyDescent="0.25">
      <c r="C419" s="52"/>
      <c r="AA419" s="2"/>
      <c r="AC419" s="4"/>
      <c r="AD419" s="5"/>
    </row>
    <row r="420" spans="3:30" x14ac:dyDescent="0.25">
      <c r="C420" s="52"/>
      <c r="AA420" s="2"/>
      <c r="AC420" s="4"/>
      <c r="AD420" s="5"/>
    </row>
    <row r="421" spans="3:30" x14ac:dyDescent="0.25">
      <c r="C421" s="52"/>
      <c r="AA421" s="2"/>
      <c r="AC421" s="4"/>
      <c r="AD421" s="5"/>
    </row>
    <row r="422" spans="3:30" x14ac:dyDescent="0.25">
      <c r="C422" s="52"/>
      <c r="AA422" s="2"/>
      <c r="AC422" s="4"/>
      <c r="AD422" s="5"/>
    </row>
    <row r="423" spans="3:30" x14ac:dyDescent="0.25">
      <c r="C423" s="52"/>
      <c r="AA423" s="2"/>
      <c r="AC423" s="4"/>
      <c r="AD423" s="5"/>
    </row>
    <row r="424" spans="3:30" x14ac:dyDescent="0.25">
      <c r="C424" s="52"/>
      <c r="AA424" s="2"/>
      <c r="AC424" s="4"/>
      <c r="AD424" s="5"/>
    </row>
    <row r="425" spans="3:30" x14ac:dyDescent="0.25">
      <c r="C425" s="52"/>
      <c r="AA425" s="2"/>
      <c r="AC425" s="4"/>
      <c r="AD425" s="5"/>
    </row>
    <row r="426" spans="3:30" x14ac:dyDescent="0.25">
      <c r="C426" s="52"/>
      <c r="AA426" s="2"/>
      <c r="AC426" s="4"/>
      <c r="AD426" s="5"/>
    </row>
    <row r="427" spans="3:30" x14ac:dyDescent="0.25">
      <c r="C427" s="52"/>
      <c r="AA427" s="2"/>
      <c r="AC427" s="4"/>
      <c r="AD427" s="5"/>
    </row>
    <row r="428" spans="3:30" x14ac:dyDescent="0.25">
      <c r="C428" s="52"/>
      <c r="AA428" s="2"/>
      <c r="AC428" s="4"/>
      <c r="AD428" s="5"/>
    </row>
    <row r="429" spans="3:30" x14ac:dyDescent="0.25">
      <c r="C429" s="52"/>
      <c r="AA429" s="2"/>
      <c r="AC429" s="4"/>
      <c r="AD429" s="5"/>
    </row>
    <row r="430" spans="3:30" x14ac:dyDescent="0.25">
      <c r="C430" s="52"/>
      <c r="AA430" s="2"/>
      <c r="AC430" s="4"/>
      <c r="AD430" s="5"/>
    </row>
    <row r="431" spans="3:30" x14ac:dyDescent="0.25">
      <c r="C431" s="52"/>
      <c r="AA431" s="2"/>
      <c r="AC431" s="4"/>
      <c r="AD431" s="5"/>
    </row>
    <row r="432" spans="3:30" x14ac:dyDescent="0.25">
      <c r="C432" s="52"/>
      <c r="AA432" s="2"/>
      <c r="AC432" s="4"/>
      <c r="AD432" s="5"/>
    </row>
    <row r="433" spans="3:30" x14ac:dyDescent="0.25">
      <c r="C433" s="52"/>
      <c r="AA433" s="2"/>
      <c r="AC433" s="4"/>
      <c r="AD433" s="5"/>
    </row>
    <row r="434" spans="3:30" x14ac:dyDescent="0.25">
      <c r="C434" s="52"/>
      <c r="AA434" s="2"/>
      <c r="AC434" s="4"/>
      <c r="AD434" s="5"/>
    </row>
    <row r="435" spans="3:30" x14ac:dyDescent="0.25">
      <c r="C435" s="52"/>
      <c r="AA435" s="2"/>
      <c r="AC435" s="4"/>
      <c r="AD435" s="5"/>
    </row>
    <row r="436" spans="3:30" x14ac:dyDescent="0.25">
      <c r="C436" s="52"/>
      <c r="AA436" s="2"/>
      <c r="AC436" s="4"/>
      <c r="AD436" s="5"/>
    </row>
    <row r="437" spans="3:30" x14ac:dyDescent="0.25">
      <c r="C437" s="52"/>
      <c r="AA437" s="2"/>
      <c r="AC437" s="4"/>
      <c r="AD437" s="5"/>
    </row>
    <row r="438" spans="3:30" x14ac:dyDescent="0.25">
      <c r="C438" s="52"/>
      <c r="AA438" s="2"/>
      <c r="AC438" s="4"/>
      <c r="AD438" s="5"/>
    </row>
    <row r="439" spans="3:30" x14ac:dyDescent="0.25">
      <c r="C439" s="52"/>
      <c r="AA439" s="2"/>
      <c r="AC439" s="4"/>
      <c r="AD439" s="5"/>
    </row>
    <row r="440" spans="3:30" x14ac:dyDescent="0.25">
      <c r="C440" s="52"/>
      <c r="AA440" s="2"/>
      <c r="AC440" s="4"/>
      <c r="AD440" s="5"/>
    </row>
    <row r="441" spans="3:30" x14ac:dyDescent="0.25">
      <c r="C441" s="52"/>
      <c r="AA441" s="2"/>
      <c r="AC441" s="4"/>
      <c r="AD441" s="5"/>
    </row>
    <row r="442" spans="3:30" x14ac:dyDescent="0.25">
      <c r="C442" s="52"/>
      <c r="AA442" s="2"/>
      <c r="AC442" s="4"/>
      <c r="AD442" s="5"/>
    </row>
    <row r="443" spans="3:30" x14ac:dyDescent="0.25">
      <c r="C443" s="52"/>
      <c r="AA443" s="2"/>
      <c r="AC443" s="4"/>
      <c r="AD443" s="5"/>
    </row>
    <row r="444" spans="3:30" x14ac:dyDescent="0.25">
      <c r="C444" s="52"/>
      <c r="AA444" s="2"/>
      <c r="AC444" s="4"/>
      <c r="AD444" s="5"/>
    </row>
    <row r="445" spans="3:30" x14ac:dyDescent="0.25">
      <c r="C445" s="52"/>
      <c r="AA445" s="2"/>
      <c r="AC445" s="4"/>
      <c r="AD445" s="5"/>
    </row>
    <row r="446" spans="3:30" x14ac:dyDescent="0.25">
      <c r="C446" s="52"/>
      <c r="AA446" s="2"/>
      <c r="AC446" s="4"/>
      <c r="AD446" s="5"/>
    </row>
    <row r="447" spans="3:30" x14ac:dyDescent="0.25">
      <c r="C447" s="52"/>
      <c r="AA447" s="2"/>
      <c r="AC447" s="4"/>
      <c r="AD447" s="5"/>
    </row>
    <row r="448" spans="3:30" x14ac:dyDescent="0.25">
      <c r="C448" s="52"/>
      <c r="AA448" s="2"/>
      <c r="AC448" s="4"/>
      <c r="AD448" s="5"/>
    </row>
    <row r="449" spans="3:30" x14ac:dyDescent="0.25">
      <c r="C449" s="52"/>
      <c r="AA449" s="2"/>
      <c r="AC449" s="4"/>
      <c r="AD449" s="5"/>
    </row>
    <row r="450" spans="3:30" x14ac:dyDescent="0.25">
      <c r="C450" s="52"/>
      <c r="AA450" s="2"/>
      <c r="AC450" s="4"/>
      <c r="AD450" s="5"/>
    </row>
    <row r="451" spans="3:30" x14ac:dyDescent="0.25">
      <c r="C451" s="52"/>
      <c r="AA451" s="2"/>
      <c r="AC451" s="4"/>
      <c r="AD451" s="5"/>
    </row>
    <row r="452" spans="3:30" x14ac:dyDescent="0.25">
      <c r="C452" s="52"/>
      <c r="AA452" s="2"/>
      <c r="AC452" s="4"/>
      <c r="AD452" s="5"/>
    </row>
    <row r="453" spans="3:30" x14ac:dyDescent="0.25">
      <c r="C453" s="52"/>
      <c r="AA453" s="2"/>
      <c r="AC453" s="4"/>
      <c r="AD453" s="5"/>
    </row>
    <row r="454" spans="3:30" x14ac:dyDescent="0.25">
      <c r="C454" s="52"/>
      <c r="AA454" s="2"/>
      <c r="AC454" s="4"/>
      <c r="AD454" s="5"/>
    </row>
    <row r="455" spans="3:30" x14ac:dyDescent="0.25">
      <c r="C455" s="52"/>
      <c r="AA455" s="2"/>
      <c r="AC455" s="4"/>
      <c r="AD455" s="5"/>
    </row>
    <row r="456" spans="3:30" x14ac:dyDescent="0.25">
      <c r="C456" s="52"/>
      <c r="AA456" s="2"/>
      <c r="AC456" s="4"/>
      <c r="AD456" s="5"/>
    </row>
    <row r="457" spans="3:30" x14ac:dyDescent="0.25">
      <c r="C457" s="52"/>
      <c r="AA457" s="2"/>
      <c r="AC457" s="4"/>
      <c r="AD457" s="5"/>
    </row>
    <row r="458" spans="3:30" x14ac:dyDescent="0.25">
      <c r="C458" s="52"/>
      <c r="AA458" s="2"/>
      <c r="AC458" s="4"/>
      <c r="AD458" s="5"/>
    </row>
    <row r="459" spans="3:30" x14ac:dyDescent="0.25">
      <c r="C459" s="52"/>
      <c r="AA459" s="2"/>
      <c r="AC459" s="4"/>
      <c r="AD459" s="5"/>
    </row>
    <row r="460" spans="3:30" x14ac:dyDescent="0.25">
      <c r="C460" s="52"/>
      <c r="AA460" s="2"/>
      <c r="AC460" s="4"/>
      <c r="AD460" s="5"/>
    </row>
    <row r="461" spans="3:30" x14ac:dyDescent="0.25">
      <c r="C461" s="52"/>
      <c r="AA461" s="2"/>
      <c r="AC461" s="4"/>
      <c r="AD461" s="5"/>
    </row>
    <row r="462" spans="3:30" x14ac:dyDescent="0.25">
      <c r="C462" s="52"/>
      <c r="AA462" s="2"/>
      <c r="AC462" s="4"/>
      <c r="AD462" s="5"/>
    </row>
    <row r="463" spans="3:30" x14ac:dyDescent="0.25">
      <c r="C463" s="52"/>
      <c r="AA463" s="2"/>
      <c r="AC463" s="4"/>
      <c r="AD463" s="5"/>
    </row>
    <row r="464" spans="3:30" x14ac:dyDescent="0.25">
      <c r="C464" s="52"/>
      <c r="AA464" s="2"/>
      <c r="AC464" s="4"/>
      <c r="AD464" s="5"/>
    </row>
    <row r="465" spans="3:30" x14ac:dyDescent="0.25">
      <c r="C465" s="52"/>
      <c r="AA465" s="2"/>
      <c r="AC465" s="4"/>
      <c r="AD465" s="5"/>
    </row>
    <row r="466" spans="3:30" x14ac:dyDescent="0.25">
      <c r="C466" s="52"/>
      <c r="AA466" s="2"/>
      <c r="AC466" s="4"/>
      <c r="AD466" s="5"/>
    </row>
    <row r="467" spans="3:30" x14ac:dyDescent="0.25">
      <c r="C467" s="52"/>
      <c r="AA467" s="2"/>
      <c r="AC467" s="4"/>
      <c r="AD467" s="5"/>
    </row>
    <row r="468" spans="3:30" x14ac:dyDescent="0.25">
      <c r="C468" s="52"/>
      <c r="AA468" s="2"/>
      <c r="AC468" s="4"/>
      <c r="AD468" s="5"/>
    </row>
    <row r="469" spans="3:30" x14ac:dyDescent="0.25">
      <c r="C469" s="52"/>
      <c r="AA469" s="2"/>
      <c r="AC469" s="4"/>
      <c r="AD469" s="5"/>
    </row>
    <row r="470" spans="3:30" x14ac:dyDescent="0.25">
      <c r="C470" s="52"/>
      <c r="AA470" s="2"/>
      <c r="AC470" s="4"/>
      <c r="AD470" s="5"/>
    </row>
    <row r="471" spans="3:30" x14ac:dyDescent="0.25">
      <c r="C471" s="52"/>
      <c r="AA471" s="2"/>
      <c r="AC471" s="4"/>
      <c r="AD471" s="5"/>
    </row>
    <row r="472" spans="3:30" x14ac:dyDescent="0.25">
      <c r="C472" s="52"/>
      <c r="AA472" s="2"/>
      <c r="AC472" s="4"/>
      <c r="AD472" s="5"/>
    </row>
    <row r="473" spans="3:30" x14ac:dyDescent="0.25">
      <c r="C473" s="52"/>
      <c r="AA473" s="2"/>
      <c r="AC473" s="4"/>
      <c r="AD473" s="5"/>
    </row>
    <row r="474" spans="3:30" x14ac:dyDescent="0.25">
      <c r="C474" s="52"/>
      <c r="AA474" s="2"/>
      <c r="AC474" s="4"/>
      <c r="AD474" s="5"/>
    </row>
    <row r="475" spans="3:30" x14ac:dyDescent="0.25">
      <c r="C475" s="52"/>
      <c r="AA475" s="2"/>
      <c r="AC475" s="4"/>
      <c r="AD475" s="5"/>
    </row>
    <row r="476" spans="3:30" x14ac:dyDescent="0.25">
      <c r="C476" s="52"/>
      <c r="AA476" s="2"/>
      <c r="AC476" s="4"/>
      <c r="AD476" s="5"/>
    </row>
    <row r="477" spans="3:30" x14ac:dyDescent="0.25">
      <c r="C477" s="52"/>
      <c r="AA477" s="2"/>
      <c r="AC477" s="4"/>
      <c r="AD477" s="5"/>
    </row>
    <row r="478" spans="3:30" x14ac:dyDescent="0.25">
      <c r="C478" s="52"/>
      <c r="AA478" s="2"/>
      <c r="AC478" s="4"/>
      <c r="AD478" s="5"/>
    </row>
    <row r="479" spans="3:30" x14ac:dyDescent="0.25">
      <c r="C479" s="52"/>
      <c r="AA479" s="2"/>
      <c r="AC479" s="4"/>
      <c r="AD479" s="5"/>
    </row>
    <row r="480" spans="3:30" x14ac:dyDescent="0.25">
      <c r="C480" s="52"/>
      <c r="AA480" s="2"/>
      <c r="AC480" s="4"/>
      <c r="AD480" s="5"/>
    </row>
    <row r="481" spans="3:30" x14ac:dyDescent="0.25">
      <c r="C481" s="52"/>
      <c r="AA481" s="2"/>
      <c r="AC481" s="4"/>
      <c r="AD481" s="5"/>
    </row>
    <row r="482" spans="3:30" x14ac:dyDescent="0.25">
      <c r="C482" s="52"/>
      <c r="AA482" s="2"/>
      <c r="AC482" s="4"/>
      <c r="AD482" s="5"/>
    </row>
    <row r="483" spans="3:30" x14ac:dyDescent="0.25">
      <c r="C483" s="52"/>
      <c r="AA483" s="2"/>
      <c r="AC483" s="4"/>
      <c r="AD483" s="5"/>
    </row>
    <row r="484" spans="3:30" x14ac:dyDescent="0.25">
      <c r="C484" s="52"/>
      <c r="AA484" s="2"/>
      <c r="AC484" s="4"/>
      <c r="AD484" s="5"/>
    </row>
    <row r="485" spans="3:30" x14ac:dyDescent="0.25">
      <c r="C485" s="52"/>
      <c r="AA485" s="2"/>
      <c r="AC485" s="4"/>
      <c r="AD485" s="5"/>
    </row>
    <row r="486" spans="3:30" x14ac:dyDescent="0.25">
      <c r="C486" s="52"/>
      <c r="AA486" s="2"/>
      <c r="AC486" s="4"/>
      <c r="AD486" s="5"/>
    </row>
    <row r="487" spans="3:30" x14ac:dyDescent="0.25">
      <c r="C487" s="52"/>
      <c r="AA487" s="2"/>
      <c r="AC487" s="4"/>
      <c r="AD487" s="5"/>
    </row>
    <row r="488" spans="3:30" x14ac:dyDescent="0.25">
      <c r="C488" s="52"/>
      <c r="AA488" s="2"/>
      <c r="AC488" s="4"/>
      <c r="AD488" s="5"/>
    </row>
    <row r="489" spans="3:30" x14ac:dyDescent="0.25">
      <c r="C489" s="52"/>
      <c r="AA489" s="2"/>
      <c r="AC489" s="4"/>
      <c r="AD489" s="5"/>
    </row>
    <row r="490" spans="3:30" x14ac:dyDescent="0.25">
      <c r="C490" s="52"/>
      <c r="AA490" s="2"/>
      <c r="AC490" s="4"/>
      <c r="AD490" s="5"/>
    </row>
    <row r="491" spans="3:30" x14ac:dyDescent="0.25">
      <c r="C491" s="52"/>
      <c r="AA491" s="2"/>
      <c r="AC491" s="4"/>
      <c r="AD491" s="5"/>
    </row>
    <row r="492" spans="3:30" x14ac:dyDescent="0.25">
      <c r="C492" s="52"/>
      <c r="AA492" s="2"/>
      <c r="AC492" s="4"/>
      <c r="AD492" s="5"/>
    </row>
    <row r="493" spans="3:30" x14ac:dyDescent="0.25">
      <c r="C493" s="52"/>
      <c r="AA493" s="2"/>
      <c r="AC493" s="4"/>
      <c r="AD493" s="5"/>
    </row>
    <row r="494" spans="3:30" x14ac:dyDescent="0.25">
      <c r="C494" s="52"/>
      <c r="AA494" s="2"/>
      <c r="AC494" s="4"/>
      <c r="AD494" s="5"/>
    </row>
    <row r="495" spans="3:30" x14ac:dyDescent="0.25">
      <c r="C495" s="52"/>
      <c r="AA495" s="2"/>
      <c r="AC495" s="4"/>
      <c r="AD495" s="5"/>
    </row>
    <row r="496" spans="3:30" x14ac:dyDescent="0.25">
      <c r="C496" s="52"/>
      <c r="AA496" s="2"/>
      <c r="AC496" s="4"/>
      <c r="AD496" s="5"/>
    </row>
    <row r="497" spans="3:30" x14ac:dyDescent="0.25">
      <c r="C497" s="52"/>
      <c r="AA497" s="2"/>
      <c r="AC497" s="4"/>
      <c r="AD497" s="5"/>
    </row>
    <row r="498" spans="3:30" x14ac:dyDescent="0.25">
      <c r="C498" s="52"/>
      <c r="AA498" s="2"/>
      <c r="AC498" s="4"/>
      <c r="AD498" s="5"/>
    </row>
    <row r="499" spans="3:30" x14ac:dyDescent="0.25">
      <c r="C499" s="52"/>
      <c r="AA499" s="2"/>
      <c r="AC499" s="4"/>
      <c r="AD499" s="5"/>
    </row>
    <row r="500" spans="3:30" x14ac:dyDescent="0.25">
      <c r="C500" s="52"/>
      <c r="AA500" s="2"/>
      <c r="AC500" s="4"/>
      <c r="AD500" s="5"/>
    </row>
    <row r="501" spans="3:30" x14ac:dyDescent="0.25">
      <c r="C501" s="52"/>
      <c r="AA501" s="2"/>
      <c r="AC501" s="4"/>
      <c r="AD501" s="5"/>
    </row>
    <row r="502" spans="3:30" x14ac:dyDescent="0.25">
      <c r="C502" s="52"/>
      <c r="AA502" s="2"/>
      <c r="AC502" s="4"/>
      <c r="AD502" s="5"/>
    </row>
    <row r="503" spans="3:30" x14ac:dyDescent="0.25">
      <c r="C503" s="52"/>
      <c r="AA503" s="2"/>
      <c r="AC503" s="4"/>
      <c r="AD503" s="5"/>
    </row>
    <row r="504" spans="3:30" x14ac:dyDescent="0.25">
      <c r="C504" s="52"/>
      <c r="AA504" s="2"/>
      <c r="AC504" s="4"/>
      <c r="AD504" s="5"/>
    </row>
    <row r="505" spans="3:30" x14ac:dyDescent="0.25">
      <c r="C505" s="52"/>
      <c r="AA505" s="2"/>
      <c r="AC505" s="4"/>
      <c r="AD505" s="5"/>
    </row>
    <row r="506" spans="3:30" x14ac:dyDescent="0.25">
      <c r="C506" s="52"/>
      <c r="AA506" s="2"/>
      <c r="AC506" s="4"/>
      <c r="AD506" s="5"/>
    </row>
    <row r="507" spans="3:30" x14ac:dyDescent="0.25">
      <c r="C507" s="52"/>
      <c r="AA507" s="2"/>
      <c r="AC507" s="4"/>
      <c r="AD507" s="5"/>
    </row>
    <row r="508" spans="3:30" x14ac:dyDescent="0.25">
      <c r="C508" s="52"/>
      <c r="AA508" s="2"/>
      <c r="AC508" s="4"/>
      <c r="AD508" s="5"/>
    </row>
    <row r="509" spans="3:30" x14ac:dyDescent="0.25">
      <c r="C509" s="52"/>
      <c r="AA509" s="2"/>
      <c r="AC509" s="4"/>
      <c r="AD509" s="5"/>
    </row>
    <row r="510" spans="3:30" x14ac:dyDescent="0.25">
      <c r="C510" s="52"/>
      <c r="AA510" s="2"/>
      <c r="AC510" s="4"/>
      <c r="AD510" s="5"/>
    </row>
    <row r="511" spans="3:30" x14ac:dyDescent="0.25">
      <c r="C511" s="52"/>
      <c r="AA511" s="2"/>
      <c r="AC511" s="4"/>
      <c r="AD511" s="5"/>
    </row>
    <row r="512" spans="3:30" x14ac:dyDescent="0.25">
      <c r="C512" s="52"/>
      <c r="AA512" s="2"/>
      <c r="AC512" s="4"/>
      <c r="AD512" s="5"/>
    </row>
    <row r="513" spans="3:30" x14ac:dyDescent="0.25">
      <c r="C513" s="52"/>
      <c r="AA513" s="2"/>
      <c r="AC513" s="4"/>
      <c r="AD513" s="5"/>
    </row>
    <row r="514" spans="3:30" x14ac:dyDescent="0.25">
      <c r="C514" s="52"/>
      <c r="AA514" s="2"/>
      <c r="AC514" s="4"/>
      <c r="AD514" s="5"/>
    </row>
    <row r="515" spans="3:30" x14ac:dyDescent="0.25">
      <c r="C515" s="52"/>
      <c r="AA515" s="2"/>
      <c r="AC515" s="4"/>
      <c r="AD515" s="5"/>
    </row>
    <row r="516" spans="3:30" x14ac:dyDescent="0.25">
      <c r="C516" s="52"/>
      <c r="AA516" s="2"/>
      <c r="AC516" s="4"/>
      <c r="AD516" s="5"/>
    </row>
    <row r="517" spans="3:30" x14ac:dyDescent="0.25">
      <c r="C517" s="52"/>
      <c r="AA517" s="2"/>
      <c r="AC517" s="4"/>
      <c r="AD517" s="5"/>
    </row>
    <row r="518" spans="3:30" x14ac:dyDescent="0.25">
      <c r="C518" s="52"/>
      <c r="AA518" s="2"/>
      <c r="AC518" s="4"/>
      <c r="AD518" s="5"/>
    </row>
    <row r="519" spans="3:30" x14ac:dyDescent="0.25">
      <c r="C519" s="52"/>
      <c r="AA519" s="2"/>
      <c r="AC519" s="4"/>
      <c r="AD519" s="5"/>
    </row>
    <row r="520" spans="3:30" x14ac:dyDescent="0.25">
      <c r="C520" s="52"/>
      <c r="AA520" s="2"/>
      <c r="AC520" s="4"/>
      <c r="AD520" s="5"/>
    </row>
    <row r="521" spans="3:30" x14ac:dyDescent="0.25">
      <c r="C521" s="52"/>
      <c r="AA521" s="2"/>
      <c r="AC521" s="4"/>
      <c r="AD521" s="5"/>
    </row>
    <row r="522" spans="3:30" x14ac:dyDescent="0.25">
      <c r="C522" s="52"/>
      <c r="AA522" s="2"/>
      <c r="AC522" s="4"/>
      <c r="AD522" s="5"/>
    </row>
    <row r="523" spans="3:30" x14ac:dyDescent="0.25">
      <c r="C523" s="52"/>
      <c r="AA523" s="2"/>
      <c r="AC523" s="4"/>
      <c r="AD523" s="5"/>
    </row>
    <row r="524" spans="3:30" x14ac:dyDescent="0.25">
      <c r="C524" s="52"/>
      <c r="AA524" s="2"/>
      <c r="AC524" s="4"/>
      <c r="AD524" s="5"/>
    </row>
    <row r="525" spans="3:30" x14ac:dyDescent="0.25">
      <c r="C525" s="52"/>
      <c r="AA525" s="2"/>
      <c r="AC525" s="4"/>
      <c r="AD525" s="5"/>
    </row>
    <row r="526" spans="3:30" x14ac:dyDescent="0.25">
      <c r="C526" s="52"/>
      <c r="AA526" s="2"/>
      <c r="AC526" s="4"/>
      <c r="AD526" s="5"/>
    </row>
    <row r="527" spans="3:30" x14ac:dyDescent="0.25">
      <c r="C527" s="52"/>
      <c r="AA527" s="2"/>
      <c r="AC527" s="4"/>
      <c r="AD527" s="5"/>
    </row>
    <row r="528" spans="3:30" x14ac:dyDescent="0.25">
      <c r="C528" s="52"/>
      <c r="AA528" s="2"/>
      <c r="AC528" s="4"/>
      <c r="AD528" s="5"/>
    </row>
    <row r="529" spans="3:30" x14ac:dyDescent="0.25">
      <c r="C529" s="52"/>
      <c r="AA529" s="2"/>
      <c r="AC529" s="4"/>
      <c r="AD529" s="5"/>
    </row>
    <row r="530" spans="3:30" x14ac:dyDescent="0.25">
      <c r="C530" s="52"/>
      <c r="AA530" s="2"/>
      <c r="AC530" s="4"/>
      <c r="AD530" s="5"/>
    </row>
    <row r="531" spans="3:30" x14ac:dyDescent="0.25">
      <c r="C531" s="52"/>
      <c r="AA531" s="2"/>
      <c r="AC531" s="4"/>
      <c r="AD531" s="5"/>
    </row>
    <row r="532" spans="3:30" x14ac:dyDescent="0.25">
      <c r="C532" s="52"/>
      <c r="AA532" s="2"/>
      <c r="AC532" s="4"/>
      <c r="AD532" s="5"/>
    </row>
    <row r="533" spans="3:30" x14ac:dyDescent="0.25">
      <c r="C533" s="52"/>
      <c r="AA533" s="2"/>
      <c r="AC533" s="4"/>
      <c r="AD533" s="5"/>
    </row>
    <row r="534" spans="3:30" x14ac:dyDescent="0.25">
      <c r="C534" s="52"/>
      <c r="AA534" s="2"/>
      <c r="AC534" s="4"/>
      <c r="AD534" s="5"/>
    </row>
    <row r="535" spans="3:30" x14ac:dyDescent="0.25">
      <c r="C535" s="52"/>
      <c r="AA535" s="2"/>
      <c r="AC535" s="4"/>
      <c r="AD535" s="5"/>
    </row>
    <row r="536" spans="3:30" x14ac:dyDescent="0.25">
      <c r="C536" s="52"/>
      <c r="AA536" s="2"/>
      <c r="AC536" s="4"/>
      <c r="AD536" s="5"/>
    </row>
    <row r="537" spans="3:30" x14ac:dyDescent="0.25">
      <c r="C537" s="52"/>
      <c r="AA537" s="2"/>
      <c r="AC537" s="4"/>
      <c r="AD537" s="5"/>
    </row>
    <row r="538" spans="3:30" x14ac:dyDescent="0.25">
      <c r="C538" s="52"/>
      <c r="AA538" s="2"/>
      <c r="AC538" s="4"/>
      <c r="AD538" s="5"/>
    </row>
    <row r="539" spans="3:30" x14ac:dyDescent="0.25">
      <c r="C539" s="52"/>
      <c r="AA539" s="2"/>
      <c r="AC539" s="4"/>
      <c r="AD539" s="5"/>
    </row>
    <row r="540" spans="3:30" x14ac:dyDescent="0.25">
      <c r="C540" s="52"/>
      <c r="AA540" s="2"/>
      <c r="AC540" s="4"/>
      <c r="AD540" s="5"/>
    </row>
    <row r="541" spans="3:30" x14ac:dyDescent="0.25">
      <c r="C541" s="52"/>
      <c r="AA541" s="2"/>
      <c r="AC541" s="4"/>
      <c r="AD541" s="5"/>
    </row>
    <row r="542" spans="3:30" x14ac:dyDescent="0.25">
      <c r="C542" s="52"/>
      <c r="AA542" s="2"/>
      <c r="AC542" s="4"/>
      <c r="AD542" s="5"/>
    </row>
    <row r="543" spans="3:30" x14ac:dyDescent="0.25">
      <c r="C543" s="52"/>
      <c r="AA543" s="2"/>
      <c r="AC543" s="4"/>
      <c r="AD543" s="5"/>
    </row>
    <row r="544" spans="3:30" x14ac:dyDescent="0.25">
      <c r="C544" s="52"/>
      <c r="AA544" s="2"/>
      <c r="AC544" s="4"/>
      <c r="AD544" s="5"/>
    </row>
    <row r="545" spans="3:30" x14ac:dyDescent="0.25">
      <c r="C545" s="52"/>
      <c r="AA545" s="2"/>
      <c r="AC545" s="4"/>
      <c r="AD545" s="5"/>
    </row>
    <row r="546" spans="3:30" x14ac:dyDescent="0.25">
      <c r="C546" s="52"/>
      <c r="AA546" s="2"/>
      <c r="AC546" s="4"/>
      <c r="AD546" s="5"/>
    </row>
    <row r="547" spans="3:30" x14ac:dyDescent="0.25">
      <c r="C547" s="52"/>
      <c r="AA547" s="2"/>
      <c r="AC547" s="4"/>
      <c r="AD547" s="5"/>
    </row>
    <row r="548" spans="3:30" x14ac:dyDescent="0.25">
      <c r="C548" s="52"/>
      <c r="AA548" s="2"/>
      <c r="AC548" s="4"/>
      <c r="AD548" s="5"/>
    </row>
    <row r="549" spans="3:30" x14ac:dyDescent="0.25">
      <c r="C549" s="52"/>
      <c r="AA549" s="2"/>
      <c r="AC549" s="4"/>
      <c r="AD549" s="5"/>
    </row>
    <row r="550" spans="3:30" x14ac:dyDescent="0.25">
      <c r="C550" s="52"/>
      <c r="AA550" s="2"/>
      <c r="AC550" s="4"/>
      <c r="AD550" s="5"/>
    </row>
    <row r="551" spans="3:30" x14ac:dyDescent="0.25">
      <c r="C551" s="52"/>
      <c r="AA551" s="2"/>
      <c r="AC551" s="4"/>
      <c r="AD551" s="5"/>
    </row>
    <row r="552" spans="3:30" x14ac:dyDescent="0.25">
      <c r="C552" s="52"/>
      <c r="AA552" s="2"/>
      <c r="AC552" s="4"/>
      <c r="AD552" s="5"/>
    </row>
    <row r="553" spans="3:30" x14ac:dyDescent="0.25">
      <c r="C553" s="52"/>
      <c r="AA553" s="2"/>
      <c r="AC553" s="4"/>
      <c r="AD553" s="5"/>
    </row>
    <row r="554" spans="3:30" x14ac:dyDescent="0.25">
      <c r="C554" s="52"/>
      <c r="AA554" s="2"/>
      <c r="AC554" s="4"/>
      <c r="AD554" s="5"/>
    </row>
    <row r="555" spans="3:30" x14ac:dyDescent="0.25">
      <c r="C555" s="52"/>
      <c r="AA555" s="2"/>
      <c r="AC555" s="4"/>
      <c r="AD555" s="5"/>
    </row>
    <row r="556" spans="3:30" x14ac:dyDescent="0.25">
      <c r="C556" s="52"/>
      <c r="AA556" s="2"/>
      <c r="AC556" s="4"/>
      <c r="AD556" s="5"/>
    </row>
    <row r="557" spans="3:30" x14ac:dyDescent="0.25">
      <c r="C557" s="52"/>
      <c r="AA557" s="2"/>
      <c r="AC557" s="4"/>
      <c r="AD557" s="5"/>
    </row>
    <row r="558" spans="3:30" x14ac:dyDescent="0.25">
      <c r="C558" s="52"/>
      <c r="AA558" s="2"/>
      <c r="AC558" s="4"/>
      <c r="AD558" s="5"/>
    </row>
    <row r="559" spans="3:30" x14ac:dyDescent="0.25">
      <c r="C559" s="52"/>
      <c r="AA559" s="2"/>
      <c r="AC559" s="4"/>
      <c r="AD559" s="5"/>
    </row>
    <row r="560" spans="3:30" x14ac:dyDescent="0.25">
      <c r="C560" s="52"/>
      <c r="AA560" s="2"/>
      <c r="AC560" s="4"/>
      <c r="AD560" s="5"/>
    </row>
    <row r="561" spans="3:30" x14ac:dyDescent="0.25">
      <c r="C561" s="52"/>
      <c r="AA561" s="2"/>
      <c r="AC561" s="4"/>
      <c r="AD561" s="5"/>
    </row>
    <row r="562" spans="3:30" x14ac:dyDescent="0.25">
      <c r="C562" s="52"/>
      <c r="AA562" s="2"/>
      <c r="AC562" s="4"/>
      <c r="AD562" s="5"/>
    </row>
    <row r="563" spans="3:30" x14ac:dyDescent="0.25">
      <c r="C563" s="52"/>
      <c r="AA563" s="2"/>
      <c r="AC563" s="4"/>
      <c r="AD563" s="5"/>
    </row>
    <row r="564" spans="3:30" x14ac:dyDescent="0.25">
      <c r="C564" s="52"/>
      <c r="AA564" s="2"/>
      <c r="AC564" s="4"/>
      <c r="AD564" s="5"/>
    </row>
    <row r="565" spans="3:30" x14ac:dyDescent="0.25">
      <c r="C565" s="52"/>
      <c r="AA565" s="2"/>
      <c r="AC565" s="4"/>
      <c r="AD565" s="5"/>
    </row>
    <row r="566" spans="3:30" x14ac:dyDescent="0.25">
      <c r="C566" s="52"/>
      <c r="AA566" s="2"/>
      <c r="AC566" s="4"/>
      <c r="AD566" s="5"/>
    </row>
    <row r="567" spans="3:30" x14ac:dyDescent="0.25">
      <c r="C567" s="52"/>
      <c r="AA567" s="2"/>
      <c r="AC567" s="4"/>
      <c r="AD567" s="5"/>
    </row>
    <row r="568" spans="3:30" x14ac:dyDescent="0.25">
      <c r="C568" s="52"/>
      <c r="AA568" s="2"/>
      <c r="AC568" s="4"/>
      <c r="AD568" s="5"/>
    </row>
    <row r="569" spans="3:30" x14ac:dyDescent="0.25">
      <c r="C569" s="52"/>
      <c r="AA569" s="2"/>
      <c r="AC569" s="4"/>
      <c r="AD569" s="5"/>
    </row>
    <row r="570" spans="3:30" x14ac:dyDescent="0.25">
      <c r="C570" s="52"/>
      <c r="AA570" s="2"/>
      <c r="AC570" s="4"/>
      <c r="AD570" s="5"/>
    </row>
    <row r="571" spans="3:30" x14ac:dyDescent="0.25">
      <c r="C571" s="52"/>
      <c r="AA571" s="2"/>
      <c r="AC571" s="4"/>
      <c r="AD571" s="5"/>
    </row>
    <row r="572" spans="3:30" x14ac:dyDescent="0.25">
      <c r="C572" s="52"/>
      <c r="AA572" s="2"/>
      <c r="AC572" s="4"/>
      <c r="AD572" s="5"/>
    </row>
    <row r="573" spans="3:30" x14ac:dyDescent="0.25">
      <c r="C573" s="52"/>
      <c r="AA573" s="2"/>
      <c r="AC573" s="4"/>
      <c r="AD573" s="5"/>
    </row>
    <row r="574" spans="3:30" x14ac:dyDescent="0.25">
      <c r="C574" s="52"/>
      <c r="AA574" s="2"/>
      <c r="AC574" s="4"/>
      <c r="AD574" s="5"/>
    </row>
    <row r="575" spans="3:30" x14ac:dyDescent="0.25">
      <c r="C575" s="52"/>
      <c r="AA575" s="2"/>
      <c r="AC575" s="4"/>
      <c r="AD575" s="5"/>
    </row>
    <row r="576" spans="3:30" x14ac:dyDescent="0.25">
      <c r="C576" s="52"/>
      <c r="AA576" s="2"/>
      <c r="AC576" s="4"/>
      <c r="AD576" s="5"/>
    </row>
    <row r="577" spans="3:30" x14ac:dyDescent="0.25">
      <c r="C577" s="52"/>
      <c r="AA577" s="2"/>
      <c r="AC577" s="4"/>
      <c r="AD577" s="5"/>
    </row>
    <row r="578" spans="3:30" x14ac:dyDescent="0.25">
      <c r="C578" s="52"/>
      <c r="AA578" s="2"/>
      <c r="AC578" s="4"/>
      <c r="AD578" s="5"/>
    </row>
    <row r="579" spans="3:30" x14ac:dyDescent="0.25">
      <c r="C579" s="52"/>
      <c r="AA579" s="2"/>
      <c r="AC579" s="4"/>
      <c r="AD579" s="5"/>
    </row>
    <row r="580" spans="3:30" x14ac:dyDescent="0.25">
      <c r="C580" s="52"/>
      <c r="AA580" s="2"/>
      <c r="AC580" s="4"/>
      <c r="AD580" s="5"/>
    </row>
    <row r="581" spans="3:30" x14ac:dyDescent="0.25">
      <c r="C581" s="52"/>
      <c r="AA581" s="2"/>
      <c r="AC581" s="4"/>
      <c r="AD581" s="5"/>
    </row>
    <row r="582" spans="3:30" x14ac:dyDescent="0.25">
      <c r="C582" s="52"/>
      <c r="AA582" s="2"/>
      <c r="AC582" s="4"/>
      <c r="AD582" s="5"/>
    </row>
    <row r="583" spans="3:30" x14ac:dyDescent="0.25">
      <c r="C583" s="52"/>
      <c r="AA583" s="2"/>
      <c r="AC583" s="4"/>
      <c r="AD583" s="5"/>
    </row>
    <row r="584" spans="3:30" x14ac:dyDescent="0.25">
      <c r="C584" s="52"/>
      <c r="AA584" s="2"/>
      <c r="AC584" s="4"/>
      <c r="AD584" s="5"/>
    </row>
    <row r="585" spans="3:30" x14ac:dyDescent="0.25">
      <c r="C585" s="52"/>
      <c r="AA585" s="2"/>
      <c r="AC585" s="4"/>
      <c r="AD585" s="5"/>
    </row>
    <row r="586" spans="3:30" x14ac:dyDescent="0.25">
      <c r="C586" s="52"/>
      <c r="AA586" s="2"/>
      <c r="AC586" s="4"/>
      <c r="AD586" s="5"/>
    </row>
    <row r="587" spans="3:30" x14ac:dyDescent="0.25">
      <c r="C587" s="52"/>
      <c r="AA587" s="2"/>
      <c r="AC587" s="4"/>
      <c r="AD587" s="5"/>
    </row>
    <row r="588" spans="3:30" x14ac:dyDescent="0.25">
      <c r="C588" s="52"/>
      <c r="AA588" s="2"/>
      <c r="AC588" s="4"/>
      <c r="AD588" s="5"/>
    </row>
    <row r="589" spans="3:30" x14ac:dyDescent="0.25">
      <c r="C589" s="52"/>
      <c r="AA589" s="2"/>
      <c r="AC589" s="4"/>
      <c r="AD589" s="5"/>
    </row>
    <row r="590" spans="3:30" x14ac:dyDescent="0.25">
      <c r="C590" s="52"/>
      <c r="AA590" s="2"/>
      <c r="AC590" s="4"/>
      <c r="AD590" s="5"/>
    </row>
    <row r="591" spans="3:30" x14ac:dyDescent="0.25">
      <c r="C591" s="52"/>
      <c r="AA591" s="2"/>
      <c r="AC591" s="4"/>
      <c r="AD591" s="5"/>
    </row>
    <row r="592" spans="3:30" x14ac:dyDescent="0.25">
      <c r="C592" s="52"/>
      <c r="AA592" s="2"/>
      <c r="AC592" s="4"/>
      <c r="AD592" s="5"/>
    </row>
    <row r="593" spans="3:30" x14ac:dyDescent="0.25">
      <c r="C593" s="52"/>
      <c r="AA593" s="2"/>
      <c r="AC593" s="4"/>
      <c r="AD593" s="5"/>
    </row>
    <row r="594" spans="3:30" x14ac:dyDescent="0.25">
      <c r="C594" s="52"/>
      <c r="AA594" s="2"/>
      <c r="AC594" s="4"/>
      <c r="AD594" s="5"/>
    </row>
    <row r="595" spans="3:30" x14ac:dyDescent="0.25">
      <c r="C595" s="52"/>
      <c r="AA595" s="2"/>
      <c r="AC595" s="4"/>
      <c r="AD595" s="5"/>
    </row>
    <row r="596" spans="3:30" x14ac:dyDescent="0.25">
      <c r="C596" s="52"/>
      <c r="AA596" s="2"/>
      <c r="AC596" s="4"/>
      <c r="AD596" s="5"/>
    </row>
    <row r="597" spans="3:30" x14ac:dyDescent="0.25">
      <c r="C597" s="52"/>
      <c r="AA597" s="2"/>
      <c r="AC597" s="4"/>
      <c r="AD597" s="5"/>
    </row>
    <row r="598" spans="3:30" x14ac:dyDescent="0.25">
      <c r="C598" s="52"/>
      <c r="AA598" s="2"/>
      <c r="AC598" s="4"/>
      <c r="AD598" s="5"/>
    </row>
    <row r="599" spans="3:30" x14ac:dyDescent="0.25">
      <c r="C599" s="52"/>
      <c r="AA599" s="2"/>
      <c r="AC599" s="4"/>
      <c r="AD599" s="5"/>
    </row>
    <row r="600" spans="3:30" x14ac:dyDescent="0.25">
      <c r="C600" s="52"/>
      <c r="AA600" s="2"/>
      <c r="AC600" s="4"/>
      <c r="AD600" s="5"/>
    </row>
    <row r="601" spans="3:30" x14ac:dyDescent="0.25">
      <c r="C601" s="52"/>
      <c r="AA601" s="2"/>
      <c r="AC601" s="4"/>
      <c r="AD601" s="5"/>
    </row>
    <row r="602" spans="3:30" x14ac:dyDescent="0.25">
      <c r="C602" s="52"/>
      <c r="AA602" s="2"/>
      <c r="AC602" s="4"/>
      <c r="AD602" s="5"/>
    </row>
    <row r="603" spans="3:30" x14ac:dyDescent="0.25">
      <c r="C603" s="52"/>
      <c r="AA603" s="2"/>
      <c r="AC603" s="4"/>
      <c r="AD603" s="5"/>
    </row>
    <row r="604" spans="3:30" x14ac:dyDescent="0.25">
      <c r="C604" s="52"/>
      <c r="AA604" s="2"/>
      <c r="AC604" s="4"/>
      <c r="AD604" s="5"/>
    </row>
    <row r="605" spans="3:30" x14ac:dyDescent="0.25">
      <c r="C605" s="52"/>
      <c r="AA605" s="2"/>
      <c r="AC605" s="4"/>
      <c r="AD605" s="5"/>
    </row>
    <row r="606" spans="3:30" x14ac:dyDescent="0.25">
      <c r="C606" s="52"/>
      <c r="AA606" s="2"/>
      <c r="AC606" s="4"/>
      <c r="AD606" s="5"/>
    </row>
    <row r="607" spans="3:30" x14ac:dyDescent="0.25">
      <c r="C607" s="52"/>
      <c r="AA607" s="2"/>
      <c r="AC607" s="4"/>
      <c r="AD607" s="5"/>
    </row>
    <row r="608" spans="3:30" x14ac:dyDescent="0.25">
      <c r="C608" s="52"/>
      <c r="AA608" s="2"/>
      <c r="AC608" s="4"/>
      <c r="AD608" s="5"/>
    </row>
    <row r="609" spans="3:30" x14ac:dyDescent="0.25">
      <c r="C609" s="52"/>
      <c r="AA609" s="2"/>
      <c r="AC609" s="4"/>
      <c r="AD609" s="5"/>
    </row>
    <row r="610" spans="3:30" x14ac:dyDescent="0.25">
      <c r="C610" s="52"/>
      <c r="AA610" s="2"/>
      <c r="AC610" s="4"/>
      <c r="AD610" s="5"/>
    </row>
    <row r="611" spans="3:30" x14ac:dyDescent="0.25">
      <c r="C611" s="52"/>
      <c r="AA611" s="2"/>
      <c r="AC611" s="4"/>
      <c r="AD611" s="5"/>
    </row>
    <row r="612" spans="3:30" x14ac:dyDescent="0.25">
      <c r="C612" s="52"/>
      <c r="AA612" s="2"/>
      <c r="AC612" s="4"/>
      <c r="AD612" s="5"/>
    </row>
    <row r="613" spans="3:30" x14ac:dyDescent="0.25">
      <c r="C613" s="52"/>
      <c r="AA613" s="2"/>
      <c r="AC613" s="4"/>
      <c r="AD613" s="5"/>
    </row>
    <row r="614" spans="3:30" x14ac:dyDescent="0.25">
      <c r="C614" s="52"/>
      <c r="AA614" s="2"/>
      <c r="AC614" s="4"/>
      <c r="AD614" s="5"/>
    </row>
    <row r="615" spans="3:30" x14ac:dyDescent="0.25">
      <c r="C615" s="52"/>
      <c r="AA615" s="2"/>
      <c r="AC615" s="4"/>
      <c r="AD615" s="5"/>
    </row>
    <row r="616" spans="3:30" x14ac:dyDescent="0.25">
      <c r="C616" s="52"/>
      <c r="AA616" s="2"/>
      <c r="AC616" s="4"/>
      <c r="AD616" s="5"/>
    </row>
    <row r="617" spans="3:30" x14ac:dyDescent="0.25">
      <c r="C617" s="52"/>
      <c r="AA617" s="2"/>
      <c r="AC617" s="4"/>
      <c r="AD617" s="5"/>
    </row>
    <row r="618" spans="3:30" x14ac:dyDescent="0.25">
      <c r="C618" s="52"/>
      <c r="AA618" s="2"/>
      <c r="AC618" s="4"/>
      <c r="AD618" s="5"/>
    </row>
    <row r="619" spans="3:30" x14ac:dyDescent="0.25">
      <c r="C619" s="52"/>
      <c r="AA619" s="2"/>
      <c r="AC619" s="4"/>
      <c r="AD619" s="5"/>
    </row>
    <row r="620" spans="3:30" x14ac:dyDescent="0.25">
      <c r="C620" s="52"/>
      <c r="AA620" s="2"/>
      <c r="AC620" s="4"/>
      <c r="AD620" s="5"/>
    </row>
    <row r="621" spans="3:30" x14ac:dyDescent="0.25">
      <c r="C621" s="52"/>
      <c r="AA621" s="2"/>
      <c r="AC621" s="4"/>
      <c r="AD621" s="5"/>
    </row>
    <row r="622" spans="3:30" x14ac:dyDescent="0.25">
      <c r="C622" s="52"/>
      <c r="AA622" s="2"/>
      <c r="AC622" s="4"/>
      <c r="AD622" s="5"/>
    </row>
    <row r="623" spans="3:30" x14ac:dyDescent="0.25">
      <c r="C623" s="52"/>
      <c r="AA623" s="2"/>
      <c r="AC623" s="4"/>
      <c r="AD623" s="5"/>
    </row>
    <row r="624" spans="3:30" x14ac:dyDescent="0.25">
      <c r="C624" s="52"/>
      <c r="AA624" s="2"/>
      <c r="AC624" s="4"/>
      <c r="AD624" s="5"/>
    </row>
    <row r="625" spans="3:30" x14ac:dyDescent="0.25">
      <c r="C625" s="52"/>
      <c r="AA625" s="2"/>
      <c r="AC625" s="4"/>
      <c r="AD625" s="5"/>
    </row>
    <row r="626" spans="3:30" x14ac:dyDescent="0.25">
      <c r="C626" s="52"/>
      <c r="AA626" s="2"/>
      <c r="AC626" s="4"/>
      <c r="AD626" s="5"/>
    </row>
    <row r="627" spans="3:30" x14ac:dyDescent="0.25">
      <c r="C627" s="52"/>
      <c r="AA627" s="2"/>
      <c r="AC627" s="4"/>
      <c r="AD627" s="5"/>
    </row>
    <row r="628" spans="3:30" x14ac:dyDescent="0.25">
      <c r="C628" s="52"/>
      <c r="AA628" s="2"/>
      <c r="AC628" s="4"/>
      <c r="AD628" s="5"/>
    </row>
    <row r="629" spans="3:30" x14ac:dyDescent="0.25">
      <c r="C629" s="52"/>
      <c r="AA629" s="2"/>
      <c r="AC629" s="4"/>
      <c r="AD629" s="5"/>
    </row>
    <row r="630" spans="3:30" x14ac:dyDescent="0.25">
      <c r="C630" s="52"/>
      <c r="AA630" s="2"/>
      <c r="AC630" s="4"/>
      <c r="AD630" s="5"/>
    </row>
    <row r="631" spans="3:30" x14ac:dyDescent="0.25">
      <c r="C631" s="52"/>
      <c r="AA631" s="2"/>
      <c r="AC631" s="4"/>
      <c r="AD631" s="5"/>
    </row>
    <row r="632" spans="3:30" x14ac:dyDescent="0.25">
      <c r="C632" s="52"/>
      <c r="AA632" s="2"/>
      <c r="AC632" s="4"/>
      <c r="AD632" s="5"/>
    </row>
    <row r="633" spans="3:30" x14ac:dyDescent="0.25">
      <c r="C633" s="52"/>
      <c r="AA633" s="2"/>
      <c r="AC633" s="4"/>
      <c r="AD633" s="5"/>
    </row>
    <row r="634" spans="3:30" x14ac:dyDescent="0.25">
      <c r="C634" s="52"/>
      <c r="AA634" s="2"/>
      <c r="AC634" s="4"/>
      <c r="AD634" s="5"/>
    </row>
    <row r="635" spans="3:30" x14ac:dyDescent="0.25">
      <c r="C635" s="52"/>
      <c r="AA635" s="2"/>
      <c r="AC635" s="4"/>
      <c r="AD635" s="5"/>
    </row>
    <row r="636" spans="3:30" x14ac:dyDescent="0.25">
      <c r="C636" s="52"/>
      <c r="AA636" s="2"/>
      <c r="AC636" s="4"/>
      <c r="AD636" s="5"/>
    </row>
    <row r="637" spans="3:30" x14ac:dyDescent="0.25">
      <c r="C637" s="52"/>
      <c r="AA637" s="2"/>
      <c r="AC637" s="4"/>
      <c r="AD637" s="5"/>
    </row>
    <row r="638" spans="3:30" x14ac:dyDescent="0.25">
      <c r="C638" s="52"/>
      <c r="AA638" s="2"/>
      <c r="AC638" s="4"/>
      <c r="AD638" s="5"/>
    </row>
    <row r="639" spans="3:30" x14ac:dyDescent="0.25">
      <c r="C639" s="52"/>
      <c r="AA639" s="2"/>
      <c r="AC639" s="4"/>
      <c r="AD639" s="5"/>
    </row>
    <row r="640" spans="3:30" x14ac:dyDescent="0.25">
      <c r="C640" s="52"/>
      <c r="AA640" s="2"/>
      <c r="AC640" s="4"/>
      <c r="AD640" s="5"/>
    </row>
    <row r="641" spans="3:30" x14ac:dyDescent="0.25">
      <c r="C641" s="52"/>
      <c r="AA641" s="2"/>
      <c r="AC641" s="4"/>
      <c r="AD641" s="5"/>
    </row>
    <row r="642" spans="3:30" x14ac:dyDescent="0.25">
      <c r="C642" s="52"/>
      <c r="AA642" s="2"/>
      <c r="AC642" s="4"/>
      <c r="AD642" s="5"/>
    </row>
    <row r="643" spans="3:30" x14ac:dyDescent="0.25">
      <c r="C643" s="52"/>
      <c r="AA643" s="2"/>
      <c r="AC643" s="4"/>
      <c r="AD643" s="5"/>
    </row>
    <row r="644" spans="3:30" x14ac:dyDescent="0.25">
      <c r="C644" s="52"/>
      <c r="AA644" s="2"/>
      <c r="AC644" s="4"/>
      <c r="AD644" s="5"/>
    </row>
    <row r="645" spans="3:30" x14ac:dyDescent="0.25">
      <c r="C645" s="52"/>
      <c r="AA645" s="2"/>
      <c r="AC645" s="4"/>
      <c r="AD645" s="5"/>
    </row>
    <row r="646" spans="3:30" x14ac:dyDescent="0.25">
      <c r="C646" s="52"/>
      <c r="AA646" s="2"/>
      <c r="AC646" s="4"/>
      <c r="AD646" s="5"/>
    </row>
    <row r="647" spans="3:30" x14ac:dyDescent="0.25">
      <c r="C647" s="52"/>
      <c r="AA647" s="2"/>
      <c r="AC647" s="4"/>
      <c r="AD647" s="5"/>
    </row>
    <row r="648" spans="3:30" x14ac:dyDescent="0.25">
      <c r="C648" s="52"/>
      <c r="AA648" s="2"/>
      <c r="AC648" s="4"/>
      <c r="AD648" s="5"/>
    </row>
    <row r="649" spans="3:30" x14ac:dyDescent="0.25">
      <c r="C649" s="52"/>
      <c r="AA649" s="2"/>
      <c r="AC649" s="4"/>
      <c r="AD649" s="5"/>
    </row>
    <row r="650" spans="3:30" x14ac:dyDescent="0.25">
      <c r="C650" s="52"/>
      <c r="AA650" s="2"/>
      <c r="AC650" s="4"/>
      <c r="AD650" s="5"/>
    </row>
    <row r="651" spans="3:30" x14ac:dyDescent="0.25">
      <c r="C651" s="52"/>
      <c r="AA651" s="2"/>
      <c r="AC651" s="4"/>
      <c r="AD651" s="5"/>
    </row>
    <row r="652" spans="3:30" x14ac:dyDescent="0.25">
      <c r="C652" s="52"/>
      <c r="AA652" s="2"/>
      <c r="AC652" s="4"/>
      <c r="AD652" s="5"/>
    </row>
    <row r="653" spans="3:30" x14ac:dyDescent="0.25">
      <c r="C653" s="52"/>
      <c r="AA653" s="2"/>
      <c r="AC653" s="4"/>
      <c r="AD653" s="5"/>
    </row>
    <row r="654" spans="3:30" x14ac:dyDescent="0.25">
      <c r="C654" s="52"/>
      <c r="AA654" s="2"/>
      <c r="AC654" s="4"/>
      <c r="AD654" s="5"/>
    </row>
    <row r="655" spans="3:30" x14ac:dyDescent="0.25">
      <c r="C655" s="52"/>
      <c r="AA655" s="2"/>
      <c r="AC655" s="4"/>
      <c r="AD655" s="5"/>
    </row>
    <row r="656" spans="3:30" x14ac:dyDescent="0.25">
      <c r="C656" s="52"/>
      <c r="AA656" s="2"/>
      <c r="AC656" s="4"/>
      <c r="AD656" s="5"/>
    </row>
    <row r="657" spans="3:30" x14ac:dyDescent="0.25">
      <c r="C657" s="52"/>
      <c r="AA657" s="2"/>
      <c r="AC657" s="4"/>
      <c r="AD657" s="5"/>
    </row>
    <row r="658" spans="3:30" x14ac:dyDescent="0.25">
      <c r="C658" s="52"/>
      <c r="AA658" s="2"/>
      <c r="AC658" s="4"/>
      <c r="AD658" s="5"/>
    </row>
    <row r="659" spans="3:30" x14ac:dyDescent="0.25">
      <c r="C659" s="52"/>
      <c r="AA659" s="2"/>
      <c r="AC659" s="4"/>
      <c r="AD659" s="5"/>
    </row>
    <row r="660" spans="3:30" x14ac:dyDescent="0.25">
      <c r="C660" s="52"/>
      <c r="AA660" s="2"/>
      <c r="AC660" s="4"/>
      <c r="AD660" s="5"/>
    </row>
    <row r="661" spans="3:30" x14ac:dyDescent="0.25">
      <c r="C661" s="52"/>
      <c r="AA661" s="2"/>
      <c r="AC661" s="4"/>
      <c r="AD661" s="5"/>
    </row>
    <row r="662" spans="3:30" x14ac:dyDescent="0.25">
      <c r="C662" s="52"/>
      <c r="AA662" s="2"/>
      <c r="AC662" s="4"/>
      <c r="AD662" s="5"/>
    </row>
    <row r="663" spans="3:30" x14ac:dyDescent="0.25">
      <c r="C663" s="52"/>
      <c r="AA663" s="2"/>
      <c r="AC663" s="4"/>
      <c r="AD663" s="5"/>
    </row>
    <row r="664" spans="3:30" x14ac:dyDescent="0.25">
      <c r="C664" s="52"/>
      <c r="AA664" s="2"/>
      <c r="AC664" s="4"/>
      <c r="AD664" s="5"/>
    </row>
    <row r="665" spans="3:30" x14ac:dyDescent="0.25">
      <c r="C665" s="52"/>
      <c r="AA665" s="2"/>
      <c r="AC665" s="4"/>
      <c r="AD665" s="5"/>
    </row>
    <row r="666" spans="3:30" x14ac:dyDescent="0.25">
      <c r="C666" s="52"/>
      <c r="AA666" s="2"/>
      <c r="AC666" s="4"/>
      <c r="AD666" s="5"/>
    </row>
    <row r="667" spans="3:30" x14ac:dyDescent="0.25">
      <c r="C667" s="52"/>
      <c r="AA667" s="2"/>
      <c r="AC667" s="4"/>
      <c r="AD667" s="5"/>
    </row>
    <row r="668" spans="3:30" x14ac:dyDescent="0.25">
      <c r="C668" s="52"/>
      <c r="AA668" s="2"/>
      <c r="AC668" s="4"/>
      <c r="AD668" s="5"/>
    </row>
    <row r="669" spans="3:30" x14ac:dyDescent="0.25">
      <c r="C669" s="52"/>
      <c r="AA669" s="2"/>
      <c r="AC669" s="4"/>
      <c r="AD669" s="5"/>
    </row>
    <row r="670" spans="3:30" x14ac:dyDescent="0.25">
      <c r="C670" s="52"/>
      <c r="AA670" s="2"/>
      <c r="AC670" s="4"/>
      <c r="AD670" s="5"/>
    </row>
    <row r="671" spans="3:30" x14ac:dyDescent="0.25">
      <c r="C671" s="52"/>
      <c r="AA671" s="2"/>
      <c r="AC671" s="4"/>
      <c r="AD671" s="5"/>
    </row>
    <row r="672" spans="3:30" x14ac:dyDescent="0.25">
      <c r="C672" s="52"/>
      <c r="AA672" s="2"/>
      <c r="AC672" s="4"/>
      <c r="AD672" s="5"/>
    </row>
    <row r="673" spans="3:30" x14ac:dyDescent="0.25">
      <c r="C673" s="52"/>
      <c r="AA673" s="2"/>
      <c r="AC673" s="4"/>
      <c r="AD673" s="5"/>
    </row>
    <row r="674" spans="3:30" x14ac:dyDescent="0.25">
      <c r="C674" s="52"/>
      <c r="AA674" s="2"/>
      <c r="AC674" s="4"/>
      <c r="AD674" s="5"/>
    </row>
    <row r="675" spans="3:30" x14ac:dyDescent="0.25">
      <c r="C675" s="52"/>
      <c r="AA675" s="2"/>
      <c r="AC675" s="4"/>
      <c r="AD675" s="5"/>
    </row>
    <row r="676" spans="3:30" x14ac:dyDescent="0.25">
      <c r="C676" s="52"/>
      <c r="AA676" s="2"/>
      <c r="AC676" s="4"/>
      <c r="AD676" s="5"/>
    </row>
    <row r="677" spans="3:30" x14ac:dyDescent="0.25">
      <c r="C677" s="52"/>
      <c r="AA677" s="2"/>
      <c r="AC677" s="4"/>
      <c r="AD677" s="5"/>
    </row>
    <row r="678" spans="3:30" x14ac:dyDescent="0.25">
      <c r="C678" s="52"/>
      <c r="AA678" s="2"/>
      <c r="AC678" s="4"/>
      <c r="AD678" s="5"/>
    </row>
    <row r="679" spans="3:30" x14ac:dyDescent="0.25">
      <c r="C679" s="52"/>
      <c r="AA679" s="2"/>
      <c r="AC679" s="4"/>
      <c r="AD679" s="5"/>
    </row>
    <row r="680" spans="3:30" x14ac:dyDescent="0.25">
      <c r="C680" s="52"/>
      <c r="AA680" s="2"/>
      <c r="AC680" s="4"/>
      <c r="AD680" s="5"/>
    </row>
    <row r="681" spans="3:30" x14ac:dyDescent="0.25">
      <c r="C681" s="52"/>
      <c r="AA681" s="2"/>
      <c r="AC681" s="4"/>
      <c r="AD681" s="5"/>
    </row>
    <row r="682" spans="3:30" x14ac:dyDescent="0.25">
      <c r="C682" s="52"/>
      <c r="AA682" s="2"/>
      <c r="AC682" s="4"/>
      <c r="AD682" s="5"/>
    </row>
    <row r="683" spans="3:30" x14ac:dyDescent="0.25">
      <c r="C683" s="52"/>
      <c r="AA683" s="2"/>
      <c r="AC683" s="4"/>
      <c r="AD683" s="5"/>
    </row>
    <row r="684" spans="3:30" x14ac:dyDescent="0.25">
      <c r="C684" s="52"/>
      <c r="AA684" s="2"/>
      <c r="AC684" s="4"/>
      <c r="AD684" s="5"/>
    </row>
    <row r="685" spans="3:30" x14ac:dyDescent="0.25">
      <c r="C685" s="52"/>
      <c r="AA685" s="2"/>
      <c r="AC685" s="4"/>
      <c r="AD685" s="5"/>
    </row>
    <row r="686" spans="3:30" x14ac:dyDescent="0.25">
      <c r="C686" s="52"/>
      <c r="AA686" s="2"/>
      <c r="AC686" s="4"/>
      <c r="AD686" s="5"/>
    </row>
    <row r="687" spans="3:30" x14ac:dyDescent="0.25">
      <c r="C687" s="52"/>
      <c r="AA687" s="2"/>
      <c r="AC687" s="4"/>
      <c r="AD687" s="5"/>
    </row>
    <row r="688" spans="3:30" x14ac:dyDescent="0.25">
      <c r="C688" s="52"/>
      <c r="AA688" s="2"/>
      <c r="AC688" s="4"/>
      <c r="AD688" s="5"/>
    </row>
    <row r="689" spans="3:30" x14ac:dyDescent="0.25">
      <c r="C689" s="52"/>
      <c r="AA689" s="2"/>
      <c r="AC689" s="4"/>
      <c r="AD689" s="5"/>
    </row>
    <row r="690" spans="3:30" x14ac:dyDescent="0.25">
      <c r="C690" s="52"/>
      <c r="AA690" s="2"/>
      <c r="AC690" s="4"/>
      <c r="AD690" s="5"/>
    </row>
    <row r="691" spans="3:30" x14ac:dyDescent="0.25">
      <c r="C691" s="52"/>
      <c r="AA691" s="2"/>
      <c r="AC691" s="4"/>
      <c r="AD691" s="5"/>
    </row>
    <row r="692" spans="3:30" x14ac:dyDescent="0.25">
      <c r="C692" s="52"/>
      <c r="AA692" s="2"/>
      <c r="AC692" s="4"/>
      <c r="AD692" s="5"/>
    </row>
    <row r="693" spans="3:30" x14ac:dyDescent="0.25">
      <c r="C693" s="52"/>
      <c r="AA693" s="2"/>
      <c r="AC693" s="4"/>
      <c r="AD693" s="5"/>
    </row>
    <row r="694" spans="3:30" x14ac:dyDescent="0.25">
      <c r="C694" s="52"/>
      <c r="AA694" s="2"/>
      <c r="AC694" s="4"/>
      <c r="AD694" s="5"/>
    </row>
    <row r="695" spans="3:30" x14ac:dyDescent="0.25">
      <c r="C695" s="52"/>
      <c r="AA695" s="2"/>
      <c r="AC695" s="4"/>
      <c r="AD695" s="5"/>
    </row>
    <row r="696" spans="3:30" x14ac:dyDescent="0.25">
      <c r="C696" s="52"/>
      <c r="AA696" s="2"/>
      <c r="AC696" s="4"/>
      <c r="AD696" s="5"/>
    </row>
    <row r="697" spans="3:30" x14ac:dyDescent="0.25">
      <c r="C697" s="52"/>
      <c r="AA697" s="2"/>
      <c r="AC697" s="4"/>
      <c r="AD697" s="5"/>
    </row>
    <row r="698" spans="3:30" x14ac:dyDescent="0.25">
      <c r="C698" s="52"/>
      <c r="AA698" s="2"/>
      <c r="AC698" s="4"/>
      <c r="AD698" s="5"/>
    </row>
    <row r="699" spans="3:30" x14ac:dyDescent="0.25">
      <c r="C699" s="52"/>
      <c r="AA699" s="2"/>
      <c r="AC699" s="4"/>
      <c r="AD699" s="5"/>
    </row>
    <row r="700" spans="3:30" x14ac:dyDescent="0.25">
      <c r="C700" s="52"/>
      <c r="AA700" s="2"/>
      <c r="AC700" s="4"/>
      <c r="AD700" s="5"/>
    </row>
    <row r="701" spans="3:30" x14ac:dyDescent="0.25">
      <c r="C701" s="52"/>
      <c r="AA701" s="2"/>
      <c r="AC701" s="4"/>
      <c r="AD701" s="5"/>
    </row>
    <row r="702" spans="3:30" x14ac:dyDescent="0.25">
      <c r="C702" s="52"/>
      <c r="AA702" s="2"/>
      <c r="AC702" s="4"/>
      <c r="AD702" s="5"/>
    </row>
    <row r="703" spans="3:30" x14ac:dyDescent="0.25">
      <c r="C703" s="52"/>
      <c r="AA703" s="2"/>
      <c r="AC703" s="4"/>
      <c r="AD703" s="5"/>
    </row>
    <row r="704" spans="3:30" x14ac:dyDescent="0.25">
      <c r="C704" s="52"/>
      <c r="AA704" s="2"/>
      <c r="AC704" s="4"/>
      <c r="AD704" s="5"/>
    </row>
    <row r="705" spans="3:30" x14ac:dyDescent="0.25">
      <c r="C705" s="52"/>
      <c r="AA705" s="2"/>
      <c r="AC705" s="4"/>
      <c r="AD705" s="5"/>
    </row>
    <row r="706" spans="3:30" x14ac:dyDescent="0.25">
      <c r="C706" s="52"/>
      <c r="AA706" s="2"/>
      <c r="AC706" s="4"/>
      <c r="AD706" s="5"/>
    </row>
    <row r="707" spans="3:30" x14ac:dyDescent="0.25">
      <c r="C707" s="52"/>
      <c r="AA707" s="2"/>
      <c r="AC707" s="4"/>
      <c r="AD707" s="5"/>
    </row>
    <row r="708" spans="3:30" x14ac:dyDescent="0.25">
      <c r="C708" s="52"/>
      <c r="AA708" s="2"/>
      <c r="AC708" s="4"/>
      <c r="AD708" s="5"/>
    </row>
    <row r="709" spans="3:30" x14ac:dyDescent="0.25">
      <c r="C709" s="52"/>
      <c r="AA709" s="2"/>
      <c r="AC709" s="4"/>
      <c r="AD709" s="5"/>
    </row>
    <row r="710" spans="3:30" x14ac:dyDescent="0.25">
      <c r="C710" s="52"/>
      <c r="AA710" s="2"/>
      <c r="AC710" s="4"/>
      <c r="AD710" s="5"/>
    </row>
    <row r="711" spans="3:30" x14ac:dyDescent="0.25">
      <c r="C711" s="52"/>
      <c r="AA711" s="2"/>
      <c r="AC711" s="4"/>
      <c r="AD711" s="5"/>
    </row>
    <row r="712" spans="3:30" x14ac:dyDescent="0.25">
      <c r="C712" s="52"/>
      <c r="AA712" s="2"/>
      <c r="AC712" s="4"/>
      <c r="AD712" s="5"/>
    </row>
    <row r="713" spans="3:30" x14ac:dyDescent="0.25">
      <c r="C713" s="52"/>
      <c r="AA713" s="2"/>
      <c r="AC713" s="4"/>
      <c r="AD713" s="5"/>
    </row>
    <row r="714" spans="3:30" x14ac:dyDescent="0.25">
      <c r="C714" s="52"/>
      <c r="AA714" s="2"/>
      <c r="AC714" s="4"/>
      <c r="AD714" s="5"/>
    </row>
    <row r="715" spans="3:30" x14ac:dyDescent="0.25">
      <c r="C715" s="52"/>
      <c r="AA715" s="2"/>
      <c r="AC715" s="4"/>
      <c r="AD715" s="5"/>
    </row>
    <row r="716" spans="3:30" x14ac:dyDescent="0.25">
      <c r="C716" s="52"/>
      <c r="AA716" s="2"/>
      <c r="AC716" s="4"/>
      <c r="AD716" s="5"/>
    </row>
    <row r="717" spans="3:30" x14ac:dyDescent="0.25">
      <c r="C717" s="52"/>
      <c r="AA717" s="2"/>
      <c r="AC717" s="4"/>
      <c r="AD717" s="5"/>
    </row>
    <row r="718" spans="3:30" x14ac:dyDescent="0.25">
      <c r="C718" s="52"/>
      <c r="AA718" s="2"/>
      <c r="AC718" s="4"/>
      <c r="AD718" s="5"/>
    </row>
    <row r="719" spans="3:30" x14ac:dyDescent="0.25">
      <c r="C719" s="52"/>
      <c r="AA719" s="2"/>
      <c r="AC719" s="4"/>
      <c r="AD719" s="5"/>
    </row>
    <row r="720" spans="3:30" x14ac:dyDescent="0.25">
      <c r="C720" s="52"/>
      <c r="AA720" s="2"/>
      <c r="AC720" s="4"/>
      <c r="AD720" s="5"/>
    </row>
    <row r="721" spans="3:30" x14ac:dyDescent="0.25">
      <c r="C721" s="52"/>
      <c r="AA721" s="2"/>
      <c r="AC721" s="4"/>
      <c r="AD721" s="5"/>
    </row>
    <row r="722" spans="3:30" x14ac:dyDescent="0.25">
      <c r="C722" s="52"/>
      <c r="AA722" s="2"/>
      <c r="AC722" s="4"/>
      <c r="AD722" s="5"/>
    </row>
    <row r="723" spans="3:30" x14ac:dyDescent="0.25">
      <c r="C723" s="52"/>
      <c r="AA723" s="2"/>
      <c r="AC723" s="4"/>
      <c r="AD723" s="5"/>
    </row>
    <row r="724" spans="3:30" x14ac:dyDescent="0.25">
      <c r="C724" s="52"/>
      <c r="AA724" s="2"/>
      <c r="AC724" s="4"/>
      <c r="AD724" s="5"/>
    </row>
    <row r="725" spans="3:30" x14ac:dyDescent="0.25">
      <c r="C725" s="52"/>
      <c r="AA725" s="2"/>
      <c r="AC725" s="4"/>
      <c r="AD725" s="5"/>
    </row>
    <row r="726" spans="3:30" x14ac:dyDescent="0.25">
      <c r="C726" s="52"/>
      <c r="AA726" s="2"/>
      <c r="AC726" s="4"/>
      <c r="AD726" s="5"/>
    </row>
    <row r="727" spans="3:30" x14ac:dyDescent="0.25">
      <c r="C727" s="52"/>
      <c r="AA727" s="2"/>
      <c r="AC727" s="4"/>
      <c r="AD727" s="5"/>
    </row>
    <row r="728" spans="3:30" x14ac:dyDescent="0.25">
      <c r="C728" s="52"/>
      <c r="AA728" s="2"/>
      <c r="AC728" s="4"/>
      <c r="AD728" s="5"/>
    </row>
    <row r="729" spans="3:30" x14ac:dyDescent="0.25">
      <c r="C729" s="52"/>
      <c r="AA729" s="2"/>
      <c r="AC729" s="4"/>
      <c r="AD729" s="5"/>
    </row>
    <row r="730" spans="3:30" x14ac:dyDescent="0.25">
      <c r="C730" s="52"/>
      <c r="AA730" s="2"/>
      <c r="AC730" s="4"/>
      <c r="AD730" s="5"/>
    </row>
    <row r="731" spans="3:30" x14ac:dyDescent="0.25">
      <c r="C731" s="52"/>
      <c r="AA731" s="2"/>
      <c r="AC731" s="4"/>
      <c r="AD731" s="5"/>
    </row>
    <row r="732" spans="3:30" x14ac:dyDescent="0.25">
      <c r="C732" s="52"/>
      <c r="AA732" s="2"/>
      <c r="AC732" s="4"/>
      <c r="AD732" s="5"/>
    </row>
    <row r="733" spans="3:30" x14ac:dyDescent="0.25">
      <c r="C733" s="52"/>
      <c r="AA733" s="2"/>
      <c r="AC733" s="4"/>
      <c r="AD733" s="5"/>
    </row>
    <row r="734" spans="3:30" x14ac:dyDescent="0.25">
      <c r="C734" s="52"/>
      <c r="AA734" s="2"/>
      <c r="AC734" s="4"/>
      <c r="AD734" s="5"/>
    </row>
    <row r="735" spans="3:30" x14ac:dyDescent="0.25">
      <c r="C735" s="52"/>
      <c r="AA735" s="2"/>
      <c r="AC735" s="4"/>
      <c r="AD735" s="5"/>
    </row>
    <row r="736" spans="3:30" x14ac:dyDescent="0.25">
      <c r="C736" s="52"/>
      <c r="AA736" s="2"/>
      <c r="AC736" s="4"/>
      <c r="AD736" s="5"/>
    </row>
    <row r="737" spans="3:30" x14ac:dyDescent="0.25">
      <c r="C737" s="52"/>
      <c r="AA737" s="2"/>
      <c r="AC737" s="4"/>
      <c r="AD737" s="5"/>
    </row>
    <row r="738" spans="3:30" x14ac:dyDescent="0.25">
      <c r="C738" s="52"/>
      <c r="AA738" s="2"/>
      <c r="AC738" s="4"/>
      <c r="AD738" s="5"/>
    </row>
    <row r="739" spans="3:30" x14ac:dyDescent="0.25">
      <c r="C739" s="52"/>
      <c r="AA739" s="2"/>
      <c r="AC739" s="4"/>
      <c r="AD739" s="5"/>
    </row>
    <row r="740" spans="3:30" x14ac:dyDescent="0.25">
      <c r="C740" s="52"/>
      <c r="AA740" s="2"/>
      <c r="AC740" s="4"/>
      <c r="AD740" s="5"/>
    </row>
    <row r="741" spans="3:30" x14ac:dyDescent="0.25">
      <c r="C741" s="52"/>
      <c r="AA741" s="2"/>
      <c r="AC741" s="4"/>
      <c r="AD741" s="5"/>
    </row>
    <row r="742" spans="3:30" x14ac:dyDescent="0.25">
      <c r="C742" s="52"/>
      <c r="AA742" s="2"/>
      <c r="AC742" s="4"/>
      <c r="AD742" s="5"/>
    </row>
    <row r="743" spans="3:30" x14ac:dyDescent="0.25">
      <c r="C743" s="52"/>
      <c r="AA743" s="2"/>
      <c r="AC743" s="4"/>
      <c r="AD743" s="5"/>
    </row>
    <row r="744" spans="3:30" x14ac:dyDescent="0.25">
      <c r="C744" s="52"/>
      <c r="AA744" s="2"/>
      <c r="AC744" s="4"/>
      <c r="AD744" s="5"/>
    </row>
    <row r="745" spans="3:30" x14ac:dyDescent="0.25">
      <c r="C745" s="52"/>
      <c r="AA745" s="2"/>
      <c r="AC745" s="4"/>
      <c r="AD745" s="5"/>
    </row>
    <row r="746" spans="3:30" x14ac:dyDescent="0.25">
      <c r="C746" s="52"/>
      <c r="AA746" s="2"/>
      <c r="AC746" s="4"/>
      <c r="AD746" s="5"/>
    </row>
    <row r="747" spans="3:30" x14ac:dyDescent="0.25">
      <c r="C747" s="52"/>
      <c r="AA747" s="2"/>
      <c r="AC747" s="4"/>
      <c r="AD747" s="5"/>
    </row>
    <row r="748" spans="3:30" x14ac:dyDescent="0.25">
      <c r="C748" s="52"/>
      <c r="AA748" s="2"/>
      <c r="AC748" s="4"/>
      <c r="AD748" s="5"/>
    </row>
    <row r="749" spans="3:30" x14ac:dyDescent="0.25">
      <c r="C749" s="52"/>
      <c r="AA749" s="2"/>
      <c r="AC749" s="4"/>
      <c r="AD749" s="5"/>
    </row>
    <row r="750" spans="3:30" x14ac:dyDescent="0.25">
      <c r="C750" s="52"/>
      <c r="AA750" s="2"/>
      <c r="AC750" s="4"/>
      <c r="AD750" s="5"/>
    </row>
    <row r="751" spans="3:30" x14ac:dyDescent="0.25">
      <c r="C751" s="52"/>
      <c r="AA751" s="2"/>
      <c r="AC751" s="4"/>
      <c r="AD751" s="5"/>
    </row>
    <row r="752" spans="3:30" x14ac:dyDescent="0.25">
      <c r="C752" s="52"/>
      <c r="AA752" s="2"/>
      <c r="AC752" s="4"/>
      <c r="AD752" s="5"/>
    </row>
    <row r="753" spans="3:30" x14ac:dyDescent="0.25">
      <c r="C753" s="52"/>
      <c r="AA753" s="2"/>
      <c r="AC753" s="4"/>
      <c r="AD753" s="5"/>
    </row>
    <row r="754" spans="3:30" x14ac:dyDescent="0.25">
      <c r="C754" s="52"/>
      <c r="AA754" s="2"/>
      <c r="AC754" s="4"/>
      <c r="AD754" s="5"/>
    </row>
    <row r="755" spans="3:30" x14ac:dyDescent="0.25">
      <c r="C755" s="52"/>
      <c r="AA755" s="2"/>
      <c r="AC755" s="4"/>
      <c r="AD755" s="5"/>
    </row>
    <row r="756" spans="3:30" x14ac:dyDescent="0.25">
      <c r="C756" s="52"/>
      <c r="AA756" s="2"/>
      <c r="AC756" s="4"/>
      <c r="AD756" s="5"/>
    </row>
    <row r="757" spans="3:30" x14ac:dyDescent="0.25">
      <c r="C757" s="52"/>
      <c r="AA757" s="2"/>
      <c r="AC757" s="4"/>
      <c r="AD757" s="5"/>
    </row>
    <row r="758" spans="3:30" x14ac:dyDescent="0.25">
      <c r="C758" s="52"/>
      <c r="AA758" s="2"/>
      <c r="AC758" s="4"/>
      <c r="AD758" s="5"/>
    </row>
    <row r="759" spans="3:30" x14ac:dyDescent="0.25">
      <c r="C759" s="52"/>
      <c r="AA759" s="2"/>
      <c r="AC759" s="4"/>
      <c r="AD759" s="5"/>
    </row>
    <row r="760" spans="3:30" x14ac:dyDescent="0.25">
      <c r="C760" s="52"/>
      <c r="AA760" s="2"/>
      <c r="AC760" s="4"/>
      <c r="AD760" s="5"/>
    </row>
    <row r="761" spans="3:30" x14ac:dyDescent="0.25">
      <c r="C761" s="52"/>
      <c r="AA761" s="2"/>
      <c r="AC761" s="4"/>
      <c r="AD761" s="5"/>
    </row>
    <row r="762" spans="3:30" x14ac:dyDescent="0.25">
      <c r="C762" s="52"/>
      <c r="AA762" s="2"/>
      <c r="AC762" s="4"/>
      <c r="AD762" s="5"/>
    </row>
    <row r="763" spans="3:30" x14ac:dyDescent="0.25">
      <c r="C763" s="52"/>
      <c r="AA763" s="2"/>
      <c r="AC763" s="4"/>
      <c r="AD763" s="5"/>
    </row>
    <row r="764" spans="3:30" x14ac:dyDescent="0.25">
      <c r="C764" s="52"/>
      <c r="AA764" s="2"/>
      <c r="AC764" s="4"/>
      <c r="AD764" s="5"/>
    </row>
    <row r="765" spans="3:30" x14ac:dyDescent="0.25">
      <c r="C765" s="52"/>
      <c r="AA765" s="2"/>
      <c r="AC765" s="4"/>
      <c r="AD765" s="5"/>
    </row>
    <row r="766" spans="3:30" x14ac:dyDescent="0.25">
      <c r="C766" s="52"/>
      <c r="AA766" s="2"/>
      <c r="AC766" s="4"/>
      <c r="AD766" s="5"/>
    </row>
    <row r="767" spans="3:30" x14ac:dyDescent="0.25">
      <c r="C767" s="52"/>
      <c r="AA767" s="2"/>
      <c r="AC767" s="4"/>
      <c r="AD767" s="5"/>
    </row>
    <row r="768" spans="3:30" x14ac:dyDescent="0.25">
      <c r="C768" s="52"/>
      <c r="AA768" s="2"/>
      <c r="AC768" s="4"/>
      <c r="AD768" s="5"/>
    </row>
    <row r="769" spans="3:30" x14ac:dyDescent="0.25">
      <c r="C769" s="52"/>
      <c r="AA769" s="2"/>
      <c r="AC769" s="4"/>
      <c r="AD769" s="5"/>
    </row>
    <row r="770" spans="3:30" x14ac:dyDescent="0.25">
      <c r="C770" s="52"/>
      <c r="AA770" s="2"/>
      <c r="AC770" s="4"/>
      <c r="AD770" s="5"/>
    </row>
    <row r="771" spans="3:30" x14ac:dyDescent="0.25">
      <c r="C771" s="52"/>
      <c r="AA771" s="2"/>
      <c r="AC771" s="4"/>
      <c r="AD771" s="5"/>
    </row>
    <row r="772" spans="3:30" x14ac:dyDescent="0.25">
      <c r="C772" s="52"/>
      <c r="AA772" s="2"/>
      <c r="AC772" s="4"/>
      <c r="AD772" s="5"/>
    </row>
    <row r="773" spans="3:30" x14ac:dyDescent="0.25">
      <c r="C773" s="52"/>
      <c r="AA773" s="2"/>
      <c r="AC773" s="4"/>
      <c r="AD773" s="5"/>
    </row>
    <row r="774" spans="3:30" x14ac:dyDescent="0.25">
      <c r="C774" s="52"/>
      <c r="AA774" s="2"/>
      <c r="AC774" s="4"/>
      <c r="AD774" s="5"/>
    </row>
    <row r="775" spans="3:30" x14ac:dyDescent="0.25">
      <c r="C775" s="52"/>
      <c r="AA775" s="2"/>
      <c r="AC775" s="4"/>
      <c r="AD775" s="5"/>
    </row>
    <row r="776" spans="3:30" x14ac:dyDescent="0.25">
      <c r="C776" s="52"/>
      <c r="AA776" s="2"/>
      <c r="AC776" s="4"/>
      <c r="AD776" s="5"/>
    </row>
    <row r="777" spans="3:30" x14ac:dyDescent="0.25">
      <c r="C777" s="52"/>
      <c r="AA777" s="2"/>
      <c r="AC777" s="4"/>
      <c r="AD777" s="5"/>
    </row>
    <row r="778" spans="3:30" x14ac:dyDescent="0.25">
      <c r="C778" s="52"/>
      <c r="AA778" s="2"/>
      <c r="AC778" s="4"/>
      <c r="AD778" s="5"/>
    </row>
    <row r="779" spans="3:30" x14ac:dyDescent="0.25">
      <c r="C779" s="52"/>
      <c r="AA779" s="2"/>
      <c r="AC779" s="4"/>
      <c r="AD779" s="5"/>
    </row>
    <row r="780" spans="3:30" x14ac:dyDescent="0.25">
      <c r="C780" s="52"/>
      <c r="AA780" s="2"/>
      <c r="AC780" s="4"/>
      <c r="AD780" s="5"/>
    </row>
    <row r="781" spans="3:30" x14ac:dyDescent="0.25">
      <c r="C781" s="52"/>
      <c r="AA781" s="2"/>
      <c r="AC781" s="4"/>
      <c r="AD781" s="5"/>
    </row>
    <row r="782" spans="3:30" x14ac:dyDescent="0.25">
      <c r="C782" s="52"/>
      <c r="AA782" s="2"/>
      <c r="AC782" s="4"/>
      <c r="AD782" s="5"/>
    </row>
    <row r="783" spans="3:30" x14ac:dyDescent="0.25">
      <c r="C783" s="52"/>
      <c r="AA783" s="2"/>
      <c r="AC783" s="4"/>
      <c r="AD783" s="5"/>
    </row>
    <row r="784" spans="3:30" x14ac:dyDescent="0.25">
      <c r="C784" s="52"/>
      <c r="AA784" s="2"/>
      <c r="AC784" s="4"/>
      <c r="AD784" s="5"/>
    </row>
    <row r="785" spans="3:30" x14ac:dyDescent="0.25">
      <c r="C785" s="52"/>
      <c r="AA785" s="2"/>
      <c r="AC785" s="4"/>
      <c r="AD785" s="5"/>
    </row>
    <row r="786" spans="3:30" x14ac:dyDescent="0.25">
      <c r="C786" s="52"/>
      <c r="AA786" s="2"/>
      <c r="AC786" s="4"/>
      <c r="AD786" s="5"/>
    </row>
    <row r="787" spans="3:30" x14ac:dyDescent="0.25">
      <c r="C787" s="52"/>
      <c r="AA787" s="2"/>
      <c r="AC787" s="4"/>
      <c r="AD787" s="5"/>
    </row>
    <row r="788" spans="3:30" x14ac:dyDescent="0.25">
      <c r="C788" s="52"/>
      <c r="AA788" s="2"/>
      <c r="AC788" s="4"/>
      <c r="AD788" s="5"/>
    </row>
    <row r="789" spans="3:30" x14ac:dyDescent="0.25">
      <c r="C789" s="52"/>
      <c r="AA789" s="2"/>
      <c r="AC789" s="4"/>
      <c r="AD789" s="5"/>
    </row>
    <row r="790" spans="3:30" x14ac:dyDescent="0.25">
      <c r="C790" s="52"/>
      <c r="AA790" s="2"/>
      <c r="AC790" s="4"/>
      <c r="AD790" s="5"/>
    </row>
    <row r="791" spans="3:30" x14ac:dyDescent="0.25">
      <c r="C791" s="52"/>
      <c r="AA791" s="2"/>
      <c r="AC791" s="4"/>
      <c r="AD791" s="5"/>
    </row>
    <row r="792" spans="3:30" x14ac:dyDescent="0.25">
      <c r="C792" s="52"/>
      <c r="AA792" s="2"/>
      <c r="AC792" s="4"/>
      <c r="AD792" s="5"/>
    </row>
    <row r="793" spans="3:30" x14ac:dyDescent="0.25">
      <c r="C793" s="52"/>
      <c r="AA793" s="2"/>
      <c r="AC793" s="4"/>
      <c r="AD793" s="5"/>
    </row>
    <row r="794" spans="3:30" x14ac:dyDescent="0.25">
      <c r="C794" s="52"/>
      <c r="AA794" s="2"/>
      <c r="AC794" s="4"/>
      <c r="AD794" s="5"/>
    </row>
    <row r="795" spans="3:30" x14ac:dyDescent="0.25">
      <c r="C795" s="52"/>
      <c r="AA795" s="2"/>
      <c r="AC795" s="4"/>
      <c r="AD795" s="5"/>
    </row>
    <row r="796" spans="3:30" x14ac:dyDescent="0.25">
      <c r="C796" s="52"/>
      <c r="AA796" s="2"/>
      <c r="AC796" s="4"/>
      <c r="AD796" s="5"/>
    </row>
    <row r="797" spans="3:30" x14ac:dyDescent="0.25">
      <c r="C797" s="52"/>
      <c r="AA797" s="2"/>
      <c r="AC797" s="4"/>
      <c r="AD797" s="5"/>
    </row>
    <row r="798" spans="3:30" x14ac:dyDescent="0.25">
      <c r="C798" s="52"/>
      <c r="AA798" s="2"/>
      <c r="AC798" s="4"/>
      <c r="AD798" s="5"/>
    </row>
    <row r="799" spans="3:30" x14ac:dyDescent="0.25">
      <c r="C799" s="52"/>
      <c r="AA799" s="2"/>
      <c r="AC799" s="4"/>
      <c r="AD799" s="5"/>
    </row>
    <row r="800" spans="3:30" x14ac:dyDescent="0.25">
      <c r="C800" s="52"/>
      <c r="AA800" s="2"/>
      <c r="AC800" s="4"/>
      <c r="AD800" s="5"/>
    </row>
    <row r="801" spans="3:30" x14ac:dyDescent="0.25">
      <c r="C801" s="52"/>
      <c r="AA801" s="2"/>
      <c r="AC801" s="4"/>
      <c r="AD801" s="5"/>
    </row>
    <row r="802" spans="3:30" x14ac:dyDescent="0.25">
      <c r="C802" s="52"/>
      <c r="AA802" s="2"/>
      <c r="AC802" s="4"/>
      <c r="AD802" s="5"/>
    </row>
    <row r="803" spans="3:30" x14ac:dyDescent="0.25">
      <c r="C803" s="52"/>
      <c r="AA803" s="2"/>
      <c r="AC803" s="4"/>
      <c r="AD803" s="5"/>
    </row>
    <row r="804" spans="3:30" x14ac:dyDescent="0.25">
      <c r="C804" s="52"/>
      <c r="AA804" s="2"/>
      <c r="AC804" s="4"/>
      <c r="AD804" s="5"/>
    </row>
    <row r="805" spans="3:30" x14ac:dyDescent="0.25">
      <c r="C805" s="52"/>
      <c r="AA805" s="2"/>
      <c r="AC805" s="4"/>
      <c r="AD805" s="5"/>
    </row>
    <row r="806" spans="3:30" x14ac:dyDescent="0.25">
      <c r="C806" s="52"/>
      <c r="AA806" s="2"/>
      <c r="AC806" s="4"/>
      <c r="AD806" s="5"/>
    </row>
    <row r="807" spans="3:30" x14ac:dyDescent="0.25">
      <c r="C807" s="52"/>
      <c r="AA807" s="2"/>
      <c r="AC807" s="4"/>
      <c r="AD807" s="5"/>
    </row>
    <row r="808" spans="3:30" x14ac:dyDescent="0.25">
      <c r="C808" s="52"/>
      <c r="AA808" s="2"/>
      <c r="AC808" s="4"/>
      <c r="AD808" s="5"/>
    </row>
    <row r="809" spans="3:30" x14ac:dyDescent="0.25">
      <c r="C809" s="52"/>
      <c r="AA809" s="2"/>
      <c r="AC809" s="4"/>
      <c r="AD809" s="5"/>
    </row>
    <row r="810" spans="3:30" x14ac:dyDescent="0.25">
      <c r="C810" s="52"/>
      <c r="AA810" s="2"/>
      <c r="AC810" s="4"/>
      <c r="AD810" s="5"/>
    </row>
    <row r="811" spans="3:30" x14ac:dyDescent="0.25">
      <c r="C811" s="52"/>
      <c r="AA811" s="2"/>
      <c r="AC811" s="4"/>
      <c r="AD811" s="5"/>
    </row>
    <row r="812" spans="3:30" x14ac:dyDescent="0.25">
      <c r="C812" s="52"/>
      <c r="AA812" s="2"/>
      <c r="AC812" s="4"/>
      <c r="AD812" s="5"/>
    </row>
    <row r="813" spans="3:30" x14ac:dyDescent="0.25">
      <c r="C813" s="52"/>
      <c r="AA813" s="2"/>
      <c r="AC813" s="4"/>
      <c r="AD813" s="5"/>
    </row>
    <row r="814" spans="3:30" x14ac:dyDescent="0.25">
      <c r="C814" s="52"/>
      <c r="AA814" s="2"/>
      <c r="AC814" s="4"/>
      <c r="AD814" s="5"/>
    </row>
    <row r="815" spans="3:30" x14ac:dyDescent="0.25">
      <c r="C815" s="52"/>
      <c r="AA815" s="2"/>
      <c r="AC815" s="4"/>
      <c r="AD815" s="5"/>
    </row>
    <row r="816" spans="3:30" x14ac:dyDescent="0.25">
      <c r="C816" s="52"/>
      <c r="AA816" s="2"/>
      <c r="AC816" s="4"/>
      <c r="AD816" s="5"/>
    </row>
    <row r="817" spans="3:30" x14ac:dyDescent="0.25">
      <c r="C817" s="52"/>
      <c r="AA817" s="2"/>
      <c r="AC817" s="4"/>
      <c r="AD817" s="5"/>
    </row>
    <row r="818" spans="3:30" x14ac:dyDescent="0.25">
      <c r="C818" s="52"/>
      <c r="AA818" s="2"/>
      <c r="AC818" s="4"/>
      <c r="AD818" s="5"/>
    </row>
    <row r="819" spans="3:30" x14ac:dyDescent="0.25">
      <c r="C819" s="52"/>
      <c r="AA819" s="2"/>
      <c r="AC819" s="4"/>
      <c r="AD819" s="5"/>
    </row>
    <row r="820" spans="3:30" x14ac:dyDescent="0.25">
      <c r="C820" s="52"/>
      <c r="AA820" s="2"/>
      <c r="AC820" s="4"/>
      <c r="AD820" s="5"/>
    </row>
    <row r="821" spans="3:30" x14ac:dyDescent="0.25">
      <c r="C821" s="52"/>
      <c r="AA821" s="2"/>
      <c r="AC821" s="4"/>
      <c r="AD821" s="5"/>
    </row>
    <row r="822" spans="3:30" x14ac:dyDescent="0.25">
      <c r="C822" s="52"/>
      <c r="AA822" s="2"/>
      <c r="AC822" s="4"/>
      <c r="AD822" s="5"/>
    </row>
    <row r="823" spans="3:30" x14ac:dyDescent="0.25">
      <c r="C823" s="52"/>
      <c r="AA823" s="2"/>
      <c r="AC823" s="4"/>
      <c r="AD823" s="5"/>
    </row>
    <row r="824" spans="3:30" x14ac:dyDescent="0.25">
      <c r="C824" s="52"/>
      <c r="AA824" s="2"/>
      <c r="AC824" s="4"/>
      <c r="AD824" s="5"/>
    </row>
    <row r="825" spans="3:30" x14ac:dyDescent="0.25">
      <c r="C825" s="52"/>
      <c r="AA825" s="2"/>
      <c r="AC825" s="4"/>
      <c r="AD825" s="5"/>
    </row>
    <row r="826" spans="3:30" x14ac:dyDescent="0.25">
      <c r="C826" s="52"/>
      <c r="AA826" s="2"/>
      <c r="AC826" s="4"/>
      <c r="AD826" s="5"/>
    </row>
    <row r="827" spans="3:30" x14ac:dyDescent="0.25">
      <c r="C827" s="52"/>
      <c r="AA827" s="2"/>
      <c r="AC827" s="4"/>
      <c r="AD827" s="5"/>
    </row>
    <row r="828" spans="3:30" x14ac:dyDescent="0.25">
      <c r="C828" s="52"/>
      <c r="AA828" s="2"/>
      <c r="AC828" s="4"/>
      <c r="AD828" s="5"/>
    </row>
    <row r="829" spans="3:30" x14ac:dyDescent="0.25">
      <c r="C829" s="52"/>
      <c r="AA829" s="2"/>
      <c r="AC829" s="4"/>
      <c r="AD829" s="5"/>
    </row>
    <row r="830" spans="3:30" x14ac:dyDescent="0.25">
      <c r="C830" s="52"/>
      <c r="AA830" s="2"/>
      <c r="AC830" s="4"/>
      <c r="AD830" s="5"/>
    </row>
    <row r="831" spans="3:30" x14ac:dyDescent="0.25">
      <c r="C831" s="52"/>
      <c r="AA831" s="2"/>
      <c r="AC831" s="4"/>
      <c r="AD831" s="5"/>
    </row>
    <row r="832" spans="3:30" x14ac:dyDescent="0.25">
      <c r="C832" s="52"/>
      <c r="AA832" s="2"/>
      <c r="AC832" s="4"/>
      <c r="AD832" s="5"/>
    </row>
    <row r="833" spans="3:30" x14ac:dyDescent="0.25">
      <c r="C833" s="52"/>
      <c r="AA833" s="2"/>
      <c r="AC833" s="4"/>
      <c r="AD833" s="5"/>
    </row>
    <row r="834" spans="3:30" x14ac:dyDescent="0.25">
      <c r="C834" s="52"/>
      <c r="AA834" s="2"/>
      <c r="AC834" s="4"/>
      <c r="AD834" s="5"/>
    </row>
    <row r="835" spans="3:30" x14ac:dyDescent="0.25">
      <c r="C835" s="52"/>
      <c r="AA835" s="2"/>
      <c r="AC835" s="4"/>
      <c r="AD835" s="5"/>
    </row>
    <row r="836" spans="3:30" x14ac:dyDescent="0.25">
      <c r="C836" s="52"/>
      <c r="AA836" s="2"/>
      <c r="AC836" s="4"/>
      <c r="AD836" s="5"/>
    </row>
    <row r="837" spans="3:30" x14ac:dyDescent="0.25">
      <c r="C837" s="52"/>
      <c r="AA837" s="2"/>
      <c r="AC837" s="4"/>
      <c r="AD837" s="5"/>
    </row>
    <row r="838" spans="3:30" x14ac:dyDescent="0.25">
      <c r="C838" s="52"/>
      <c r="AA838" s="2"/>
      <c r="AC838" s="4"/>
      <c r="AD838" s="5"/>
    </row>
    <row r="839" spans="3:30" x14ac:dyDescent="0.25">
      <c r="C839" s="52"/>
      <c r="AA839" s="2"/>
      <c r="AC839" s="4"/>
      <c r="AD839" s="5"/>
    </row>
    <row r="840" spans="3:30" x14ac:dyDescent="0.25">
      <c r="C840" s="52"/>
      <c r="AA840" s="2"/>
      <c r="AC840" s="4"/>
      <c r="AD840" s="5"/>
    </row>
    <row r="841" spans="3:30" x14ac:dyDescent="0.25">
      <c r="C841" s="52"/>
      <c r="AA841" s="2"/>
      <c r="AC841" s="4"/>
      <c r="AD841" s="5"/>
    </row>
    <row r="842" spans="3:30" x14ac:dyDescent="0.25">
      <c r="C842" s="52"/>
      <c r="AA842" s="2"/>
      <c r="AC842" s="4"/>
      <c r="AD842" s="5"/>
    </row>
    <row r="843" spans="3:30" x14ac:dyDescent="0.25">
      <c r="C843" s="52"/>
      <c r="AA843" s="2"/>
      <c r="AC843" s="4"/>
      <c r="AD843" s="5"/>
    </row>
    <row r="844" spans="3:30" x14ac:dyDescent="0.25">
      <c r="C844" s="52"/>
      <c r="AA844" s="2"/>
      <c r="AC844" s="4"/>
      <c r="AD844" s="5"/>
    </row>
    <row r="845" spans="3:30" x14ac:dyDescent="0.25">
      <c r="C845" s="52"/>
      <c r="AA845" s="2"/>
      <c r="AC845" s="4"/>
      <c r="AD845" s="5"/>
    </row>
    <row r="846" spans="3:30" x14ac:dyDescent="0.25">
      <c r="C846" s="52"/>
      <c r="AA846" s="2"/>
      <c r="AC846" s="4"/>
      <c r="AD846" s="5"/>
    </row>
    <row r="847" spans="3:30" x14ac:dyDescent="0.25">
      <c r="C847" s="52"/>
      <c r="AA847" s="2"/>
      <c r="AC847" s="4"/>
      <c r="AD847" s="5"/>
    </row>
    <row r="848" spans="3:30" x14ac:dyDescent="0.25">
      <c r="C848" s="52"/>
      <c r="AA848" s="2"/>
      <c r="AC848" s="4"/>
      <c r="AD848" s="5"/>
    </row>
    <row r="849" spans="3:30" x14ac:dyDescent="0.25">
      <c r="C849" s="52"/>
      <c r="AA849" s="2"/>
      <c r="AC849" s="4"/>
      <c r="AD849" s="5"/>
    </row>
    <row r="850" spans="3:30" x14ac:dyDescent="0.25">
      <c r="C850" s="52"/>
      <c r="AA850" s="2"/>
      <c r="AC850" s="4"/>
      <c r="AD850" s="5"/>
    </row>
    <row r="851" spans="3:30" x14ac:dyDescent="0.25">
      <c r="C851" s="52"/>
      <c r="AA851" s="2"/>
      <c r="AC851" s="4"/>
      <c r="AD851" s="5"/>
    </row>
    <row r="852" spans="3:30" x14ac:dyDescent="0.25">
      <c r="C852" s="52"/>
      <c r="AA852" s="2"/>
      <c r="AC852" s="4"/>
      <c r="AD852" s="5"/>
    </row>
    <row r="853" spans="3:30" x14ac:dyDescent="0.25">
      <c r="C853" s="52"/>
      <c r="AA853" s="2"/>
      <c r="AC853" s="4"/>
      <c r="AD853" s="5"/>
    </row>
    <row r="854" spans="3:30" x14ac:dyDescent="0.25">
      <c r="C854" s="52"/>
      <c r="AA854" s="2"/>
      <c r="AC854" s="4"/>
      <c r="AD854" s="5"/>
    </row>
    <row r="855" spans="3:30" x14ac:dyDescent="0.25">
      <c r="C855" s="52"/>
      <c r="AA855" s="2"/>
      <c r="AC855" s="4"/>
      <c r="AD855" s="5"/>
    </row>
    <row r="856" spans="3:30" x14ac:dyDescent="0.25">
      <c r="C856" s="52"/>
      <c r="AA856" s="2"/>
      <c r="AC856" s="4"/>
      <c r="AD856" s="5"/>
    </row>
    <row r="857" spans="3:30" x14ac:dyDescent="0.25">
      <c r="C857" s="52"/>
      <c r="AA857" s="2"/>
      <c r="AC857" s="4"/>
      <c r="AD857" s="5"/>
    </row>
    <row r="858" spans="3:30" x14ac:dyDescent="0.25">
      <c r="C858" s="52"/>
      <c r="AA858" s="2"/>
      <c r="AC858" s="4"/>
      <c r="AD858" s="5"/>
    </row>
    <row r="859" spans="3:30" x14ac:dyDescent="0.25">
      <c r="C859" s="52"/>
      <c r="AA859" s="2"/>
      <c r="AC859" s="4"/>
      <c r="AD859" s="5"/>
    </row>
    <row r="860" spans="3:30" x14ac:dyDescent="0.25">
      <c r="C860" s="52"/>
      <c r="AA860" s="2"/>
      <c r="AC860" s="4"/>
      <c r="AD860" s="5"/>
    </row>
    <row r="861" spans="3:30" x14ac:dyDescent="0.25">
      <c r="C861" s="52"/>
      <c r="AA861" s="2"/>
      <c r="AC861" s="4"/>
      <c r="AD861" s="5"/>
    </row>
    <row r="862" spans="3:30" x14ac:dyDescent="0.25">
      <c r="C862" s="52"/>
      <c r="AA862" s="2"/>
      <c r="AC862" s="4"/>
      <c r="AD862" s="5"/>
    </row>
    <row r="863" spans="3:30" x14ac:dyDescent="0.25">
      <c r="C863" s="52"/>
      <c r="AA863" s="2"/>
      <c r="AC863" s="4"/>
      <c r="AD863" s="5"/>
    </row>
    <row r="864" spans="3:30" x14ac:dyDescent="0.25">
      <c r="C864" s="52"/>
      <c r="AA864" s="2"/>
      <c r="AC864" s="4"/>
      <c r="AD864" s="5"/>
    </row>
    <row r="865" spans="3:30" x14ac:dyDescent="0.25">
      <c r="C865" s="52"/>
      <c r="AA865" s="2"/>
      <c r="AC865" s="4"/>
      <c r="AD865" s="5"/>
    </row>
    <row r="866" spans="3:30" x14ac:dyDescent="0.25">
      <c r="C866" s="52"/>
      <c r="AA866" s="2"/>
      <c r="AC866" s="4"/>
      <c r="AD866" s="5"/>
    </row>
    <row r="867" spans="3:30" x14ac:dyDescent="0.25">
      <c r="C867" s="52"/>
      <c r="AA867" s="2"/>
      <c r="AC867" s="4"/>
      <c r="AD867" s="5"/>
    </row>
    <row r="868" spans="3:30" x14ac:dyDescent="0.25">
      <c r="C868" s="52"/>
      <c r="AA868" s="2"/>
      <c r="AC868" s="4"/>
      <c r="AD868" s="5"/>
    </row>
    <row r="869" spans="3:30" x14ac:dyDescent="0.25">
      <c r="C869" s="52"/>
      <c r="AA869" s="2"/>
      <c r="AC869" s="4"/>
      <c r="AD869" s="5"/>
    </row>
    <row r="870" spans="3:30" x14ac:dyDescent="0.25">
      <c r="C870" s="52"/>
      <c r="AA870" s="2"/>
      <c r="AC870" s="4"/>
      <c r="AD870" s="5"/>
    </row>
    <row r="871" spans="3:30" x14ac:dyDescent="0.25">
      <c r="C871" s="52"/>
      <c r="AA871" s="2"/>
      <c r="AC871" s="4"/>
      <c r="AD871" s="5"/>
    </row>
    <row r="872" spans="3:30" x14ac:dyDescent="0.25">
      <c r="C872" s="52"/>
      <c r="AA872" s="2"/>
      <c r="AC872" s="4"/>
      <c r="AD872" s="5"/>
    </row>
    <row r="873" spans="3:30" x14ac:dyDescent="0.25">
      <c r="C873" s="52"/>
      <c r="AA873" s="2"/>
      <c r="AC873" s="4"/>
      <c r="AD873" s="5"/>
    </row>
    <row r="874" spans="3:30" x14ac:dyDescent="0.25">
      <c r="C874" s="52"/>
      <c r="AA874" s="2"/>
      <c r="AC874" s="4"/>
      <c r="AD874" s="5"/>
    </row>
    <row r="875" spans="3:30" x14ac:dyDescent="0.25">
      <c r="C875" s="52"/>
      <c r="AA875" s="2"/>
      <c r="AC875" s="4"/>
      <c r="AD875" s="5"/>
    </row>
    <row r="876" spans="3:30" x14ac:dyDescent="0.25">
      <c r="C876" s="52"/>
      <c r="AA876" s="2"/>
      <c r="AC876" s="4"/>
      <c r="AD876" s="5"/>
    </row>
    <row r="877" spans="3:30" x14ac:dyDescent="0.25">
      <c r="C877" s="52"/>
      <c r="AA877" s="2"/>
      <c r="AC877" s="4"/>
      <c r="AD877" s="5"/>
    </row>
    <row r="878" spans="3:30" x14ac:dyDescent="0.25">
      <c r="C878" s="52"/>
      <c r="AA878" s="2"/>
      <c r="AC878" s="4"/>
      <c r="AD878" s="5"/>
    </row>
    <row r="879" spans="3:30" x14ac:dyDescent="0.25">
      <c r="C879" s="52"/>
      <c r="AA879" s="2"/>
      <c r="AC879" s="4"/>
      <c r="AD879" s="5"/>
    </row>
    <row r="880" spans="3:30" x14ac:dyDescent="0.25">
      <c r="C880" s="52"/>
      <c r="AA880" s="2"/>
      <c r="AC880" s="4"/>
      <c r="AD880" s="5"/>
    </row>
    <row r="881" spans="3:30" x14ac:dyDescent="0.25">
      <c r="C881" s="52"/>
      <c r="AA881" s="2"/>
      <c r="AC881" s="4"/>
      <c r="AD881" s="5"/>
    </row>
    <row r="882" spans="3:30" x14ac:dyDescent="0.25">
      <c r="C882" s="52"/>
      <c r="AA882" s="2"/>
      <c r="AC882" s="4"/>
      <c r="AD882" s="5"/>
    </row>
    <row r="883" spans="3:30" x14ac:dyDescent="0.25">
      <c r="C883" s="52"/>
      <c r="AA883" s="2"/>
      <c r="AC883" s="4"/>
      <c r="AD883" s="5"/>
    </row>
    <row r="884" spans="3:30" x14ac:dyDescent="0.25">
      <c r="C884" s="52"/>
      <c r="AA884" s="2"/>
      <c r="AC884" s="4"/>
      <c r="AD884" s="5"/>
    </row>
    <row r="885" spans="3:30" x14ac:dyDescent="0.25">
      <c r="C885" s="52"/>
      <c r="AA885" s="2"/>
      <c r="AC885" s="4"/>
      <c r="AD885" s="5"/>
    </row>
    <row r="886" spans="3:30" x14ac:dyDescent="0.25">
      <c r="C886" s="52"/>
      <c r="AA886" s="2"/>
      <c r="AC886" s="4"/>
      <c r="AD886" s="5"/>
    </row>
    <row r="887" spans="3:30" x14ac:dyDescent="0.25">
      <c r="C887" s="52"/>
      <c r="AA887" s="2"/>
      <c r="AC887" s="4"/>
      <c r="AD887" s="5"/>
    </row>
    <row r="888" spans="3:30" x14ac:dyDescent="0.25">
      <c r="C888" s="52"/>
      <c r="AA888" s="2"/>
      <c r="AC888" s="4"/>
      <c r="AD888" s="5"/>
    </row>
    <row r="889" spans="3:30" x14ac:dyDescent="0.25">
      <c r="C889" s="52"/>
      <c r="AA889" s="2"/>
      <c r="AC889" s="4"/>
      <c r="AD889" s="5"/>
    </row>
    <row r="890" spans="3:30" x14ac:dyDescent="0.25">
      <c r="C890" s="52"/>
      <c r="AA890" s="2"/>
      <c r="AC890" s="4"/>
      <c r="AD890" s="5"/>
    </row>
    <row r="891" spans="3:30" x14ac:dyDescent="0.25">
      <c r="C891" s="52"/>
      <c r="AA891" s="2"/>
      <c r="AC891" s="4"/>
      <c r="AD891" s="5"/>
    </row>
    <row r="892" spans="3:30" x14ac:dyDescent="0.25">
      <c r="C892" s="52"/>
      <c r="AA892" s="2"/>
      <c r="AC892" s="4"/>
      <c r="AD892" s="5"/>
    </row>
    <row r="893" spans="3:30" x14ac:dyDescent="0.25">
      <c r="C893" s="52"/>
      <c r="AA893" s="2"/>
      <c r="AC893" s="4"/>
      <c r="AD893" s="5"/>
    </row>
    <row r="894" spans="3:30" x14ac:dyDescent="0.25">
      <c r="C894" s="52"/>
      <c r="AA894" s="2"/>
      <c r="AC894" s="4"/>
      <c r="AD894" s="5"/>
    </row>
    <row r="895" spans="3:30" x14ac:dyDescent="0.25">
      <c r="C895" s="52"/>
      <c r="AA895" s="2"/>
      <c r="AC895" s="4"/>
      <c r="AD895" s="5"/>
    </row>
    <row r="896" spans="3:30" x14ac:dyDescent="0.25">
      <c r="C896" s="52"/>
      <c r="AA896" s="2"/>
      <c r="AC896" s="4"/>
      <c r="AD896" s="5"/>
    </row>
    <row r="897" spans="3:30" x14ac:dyDescent="0.25">
      <c r="C897" s="52"/>
      <c r="AA897" s="2"/>
      <c r="AC897" s="4"/>
      <c r="AD897" s="5"/>
    </row>
    <row r="898" spans="3:30" x14ac:dyDescent="0.25">
      <c r="C898" s="52"/>
      <c r="AA898" s="2"/>
      <c r="AC898" s="4"/>
      <c r="AD898" s="5"/>
    </row>
    <row r="899" spans="3:30" x14ac:dyDescent="0.25">
      <c r="C899" s="52"/>
      <c r="AA899" s="2"/>
      <c r="AC899" s="4"/>
      <c r="AD899" s="5"/>
    </row>
    <row r="900" spans="3:30" x14ac:dyDescent="0.25">
      <c r="C900" s="52"/>
      <c r="AA900" s="2"/>
      <c r="AC900" s="4"/>
      <c r="AD900" s="5"/>
    </row>
    <row r="901" spans="3:30" x14ac:dyDescent="0.25">
      <c r="C901" s="52"/>
      <c r="AA901" s="2"/>
      <c r="AC901" s="4"/>
      <c r="AD901" s="5"/>
    </row>
    <row r="902" spans="3:30" x14ac:dyDescent="0.25">
      <c r="C902" s="52"/>
      <c r="AA902" s="2"/>
      <c r="AC902" s="4"/>
      <c r="AD902" s="5"/>
    </row>
    <row r="903" spans="3:30" x14ac:dyDescent="0.25">
      <c r="C903" s="52"/>
      <c r="AA903" s="2"/>
      <c r="AC903" s="4"/>
      <c r="AD903" s="5"/>
    </row>
    <row r="904" spans="3:30" x14ac:dyDescent="0.25">
      <c r="C904" s="52"/>
      <c r="AA904" s="2"/>
      <c r="AC904" s="4"/>
      <c r="AD904" s="5"/>
    </row>
    <row r="905" spans="3:30" x14ac:dyDescent="0.25">
      <c r="C905" s="52"/>
      <c r="AA905" s="2"/>
      <c r="AC905" s="4"/>
      <c r="AD905" s="5"/>
    </row>
    <row r="906" spans="3:30" x14ac:dyDescent="0.25">
      <c r="C906" s="52"/>
      <c r="AA906" s="2"/>
      <c r="AC906" s="4"/>
      <c r="AD906" s="5"/>
    </row>
    <row r="907" spans="3:30" x14ac:dyDescent="0.25">
      <c r="C907" s="52"/>
      <c r="AA907" s="2"/>
      <c r="AC907" s="4"/>
      <c r="AD907" s="5"/>
    </row>
    <row r="908" spans="3:30" x14ac:dyDescent="0.25">
      <c r="C908" s="52"/>
      <c r="AA908" s="2"/>
      <c r="AC908" s="4"/>
      <c r="AD908" s="5"/>
    </row>
    <row r="909" spans="3:30" x14ac:dyDescent="0.25">
      <c r="C909" s="52"/>
      <c r="AA909" s="2"/>
      <c r="AC909" s="4"/>
      <c r="AD909" s="5"/>
    </row>
    <row r="910" spans="3:30" x14ac:dyDescent="0.25">
      <c r="C910" s="52"/>
      <c r="AA910" s="2"/>
      <c r="AC910" s="4"/>
      <c r="AD910" s="5"/>
    </row>
    <row r="911" spans="3:30" x14ac:dyDescent="0.25">
      <c r="C911" s="52"/>
      <c r="AA911" s="2"/>
      <c r="AC911" s="4"/>
      <c r="AD911" s="5"/>
    </row>
    <row r="912" spans="3:30" x14ac:dyDescent="0.25">
      <c r="C912" s="52"/>
      <c r="AA912" s="2"/>
      <c r="AC912" s="4"/>
      <c r="AD912" s="5"/>
    </row>
    <row r="913" spans="3:30" x14ac:dyDescent="0.25">
      <c r="C913" s="52"/>
      <c r="AA913" s="2"/>
      <c r="AC913" s="4"/>
      <c r="AD913" s="5"/>
    </row>
    <row r="914" spans="3:30" x14ac:dyDescent="0.25">
      <c r="C914" s="52"/>
      <c r="AA914" s="2"/>
      <c r="AC914" s="4"/>
      <c r="AD914" s="5"/>
    </row>
    <row r="915" spans="3:30" x14ac:dyDescent="0.25">
      <c r="C915" s="52"/>
      <c r="AA915" s="2"/>
      <c r="AC915" s="4"/>
      <c r="AD915" s="5"/>
    </row>
    <row r="916" spans="3:30" x14ac:dyDescent="0.25">
      <c r="C916" s="52"/>
      <c r="AA916" s="2"/>
      <c r="AC916" s="4"/>
      <c r="AD916" s="5"/>
    </row>
    <row r="917" spans="3:30" x14ac:dyDescent="0.25">
      <c r="C917" s="52"/>
      <c r="AA917" s="2"/>
      <c r="AC917" s="4"/>
      <c r="AD917" s="5"/>
    </row>
    <row r="918" spans="3:30" x14ac:dyDescent="0.25">
      <c r="C918" s="52"/>
      <c r="AA918" s="2"/>
      <c r="AC918" s="4"/>
      <c r="AD918" s="5"/>
    </row>
    <row r="919" spans="3:30" x14ac:dyDescent="0.25">
      <c r="C919" s="52"/>
      <c r="AA919" s="2"/>
      <c r="AC919" s="4"/>
      <c r="AD919" s="5"/>
    </row>
    <row r="920" spans="3:30" x14ac:dyDescent="0.25">
      <c r="C920" s="52"/>
      <c r="AA920" s="2"/>
      <c r="AC920" s="4"/>
      <c r="AD920" s="5"/>
    </row>
    <row r="921" spans="3:30" x14ac:dyDescent="0.25">
      <c r="C921" s="52"/>
      <c r="AA921" s="2"/>
      <c r="AC921" s="4"/>
      <c r="AD921" s="5"/>
    </row>
    <row r="922" spans="3:30" x14ac:dyDescent="0.25">
      <c r="C922" s="52"/>
      <c r="AA922" s="2"/>
      <c r="AC922" s="4"/>
      <c r="AD922" s="5"/>
    </row>
    <row r="923" spans="3:30" x14ac:dyDescent="0.25">
      <c r="C923" s="52"/>
      <c r="AA923" s="2"/>
      <c r="AC923" s="4"/>
      <c r="AD923" s="5"/>
    </row>
    <row r="924" spans="3:30" x14ac:dyDescent="0.25">
      <c r="C924" s="52"/>
      <c r="AA924" s="2"/>
      <c r="AC924" s="4"/>
      <c r="AD924" s="5"/>
    </row>
    <row r="925" spans="3:30" x14ac:dyDescent="0.25">
      <c r="C925" s="52"/>
      <c r="AA925" s="2"/>
      <c r="AC925" s="4"/>
      <c r="AD925" s="5"/>
    </row>
    <row r="926" spans="3:30" x14ac:dyDescent="0.25">
      <c r="C926" s="52"/>
      <c r="AA926" s="2"/>
      <c r="AC926" s="4"/>
      <c r="AD926" s="5"/>
    </row>
    <row r="927" spans="3:30" x14ac:dyDescent="0.25">
      <c r="C927" s="52"/>
      <c r="AA927" s="2"/>
      <c r="AC927" s="4"/>
      <c r="AD927" s="5"/>
    </row>
    <row r="928" spans="3:30" x14ac:dyDescent="0.25">
      <c r="C928" s="52"/>
      <c r="AA928" s="2"/>
      <c r="AC928" s="4"/>
      <c r="AD928" s="5"/>
    </row>
    <row r="929" spans="3:30" x14ac:dyDescent="0.25">
      <c r="C929" s="52"/>
      <c r="AA929" s="2"/>
      <c r="AC929" s="4"/>
      <c r="AD929" s="5"/>
    </row>
    <row r="930" spans="3:30" x14ac:dyDescent="0.25">
      <c r="C930" s="52"/>
      <c r="AA930" s="2"/>
      <c r="AC930" s="4"/>
      <c r="AD930" s="5"/>
    </row>
    <row r="931" spans="3:30" x14ac:dyDescent="0.25">
      <c r="C931" s="52"/>
      <c r="AA931" s="2"/>
      <c r="AC931" s="4"/>
      <c r="AD931" s="5"/>
    </row>
    <row r="932" spans="3:30" x14ac:dyDescent="0.25">
      <c r="C932" s="52"/>
      <c r="AA932" s="2"/>
      <c r="AC932" s="4"/>
      <c r="AD932" s="5"/>
    </row>
    <row r="933" spans="3:30" x14ac:dyDescent="0.25">
      <c r="C933" s="52"/>
      <c r="AA933" s="2"/>
      <c r="AC933" s="4"/>
      <c r="AD933" s="5"/>
    </row>
    <row r="934" spans="3:30" x14ac:dyDescent="0.25">
      <c r="C934" s="52"/>
      <c r="AA934" s="2"/>
      <c r="AC934" s="4"/>
      <c r="AD934" s="5"/>
    </row>
    <row r="935" spans="3:30" x14ac:dyDescent="0.25">
      <c r="C935" s="52"/>
      <c r="AA935" s="2"/>
      <c r="AC935" s="4"/>
      <c r="AD935" s="5"/>
    </row>
    <row r="936" spans="3:30" x14ac:dyDescent="0.25">
      <c r="C936" s="52"/>
      <c r="AA936" s="2"/>
      <c r="AC936" s="4"/>
      <c r="AD936" s="5"/>
    </row>
    <row r="937" spans="3:30" x14ac:dyDescent="0.25">
      <c r="C937" s="52"/>
      <c r="AA937" s="2"/>
      <c r="AC937" s="4"/>
      <c r="AD937" s="5"/>
    </row>
    <row r="938" spans="3:30" x14ac:dyDescent="0.25">
      <c r="C938" s="52"/>
      <c r="AA938" s="2"/>
      <c r="AC938" s="4"/>
      <c r="AD938" s="5"/>
    </row>
    <row r="939" spans="3:30" x14ac:dyDescent="0.25">
      <c r="C939" s="52"/>
      <c r="AA939" s="2"/>
      <c r="AC939" s="4"/>
      <c r="AD939" s="5"/>
    </row>
    <row r="940" spans="3:30" x14ac:dyDescent="0.25">
      <c r="C940" s="52"/>
      <c r="AA940" s="2"/>
      <c r="AC940" s="4"/>
      <c r="AD940" s="5"/>
    </row>
    <row r="941" spans="3:30" x14ac:dyDescent="0.25">
      <c r="C941" s="52"/>
      <c r="AA941" s="2"/>
      <c r="AC941" s="4"/>
      <c r="AD941" s="5"/>
    </row>
    <row r="942" spans="3:30" x14ac:dyDescent="0.25">
      <c r="C942" s="52"/>
      <c r="AA942" s="2"/>
      <c r="AC942" s="4"/>
      <c r="AD942" s="5"/>
    </row>
    <row r="943" spans="3:30" x14ac:dyDescent="0.25">
      <c r="C943" s="52"/>
      <c r="AA943" s="2"/>
      <c r="AC943" s="4"/>
      <c r="AD943" s="5"/>
    </row>
    <row r="944" spans="3:30" x14ac:dyDescent="0.25">
      <c r="C944" s="52"/>
      <c r="AA944" s="2"/>
      <c r="AC944" s="4"/>
      <c r="AD944" s="5"/>
    </row>
    <row r="945" spans="3:30" x14ac:dyDescent="0.25">
      <c r="C945" s="52"/>
      <c r="AA945" s="2"/>
      <c r="AC945" s="4"/>
      <c r="AD945" s="5"/>
    </row>
    <row r="946" spans="3:30" x14ac:dyDescent="0.25">
      <c r="C946" s="52"/>
      <c r="AA946" s="2"/>
      <c r="AC946" s="4"/>
      <c r="AD946" s="5"/>
    </row>
    <row r="947" spans="3:30" x14ac:dyDescent="0.25">
      <c r="C947" s="52"/>
      <c r="AA947" s="2"/>
      <c r="AC947" s="4"/>
      <c r="AD947" s="5"/>
    </row>
    <row r="948" spans="3:30" x14ac:dyDescent="0.25">
      <c r="C948" s="52"/>
      <c r="AA948" s="2"/>
      <c r="AC948" s="4"/>
      <c r="AD948" s="5"/>
    </row>
    <row r="949" spans="3:30" x14ac:dyDescent="0.25">
      <c r="C949" s="52"/>
      <c r="AA949" s="2"/>
      <c r="AC949" s="4"/>
      <c r="AD949" s="5"/>
    </row>
    <row r="950" spans="3:30" x14ac:dyDescent="0.25">
      <c r="C950" s="52"/>
      <c r="AA950" s="2"/>
      <c r="AC950" s="4"/>
      <c r="AD950" s="5"/>
    </row>
    <row r="951" spans="3:30" x14ac:dyDescent="0.25">
      <c r="C951" s="52"/>
      <c r="AA951" s="2"/>
      <c r="AC951" s="4"/>
      <c r="AD951" s="5"/>
    </row>
    <row r="952" spans="3:30" x14ac:dyDescent="0.25">
      <c r="C952" s="52"/>
      <c r="AA952" s="2"/>
      <c r="AC952" s="4"/>
      <c r="AD952" s="5"/>
    </row>
    <row r="953" spans="3:30" x14ac:dyDescent="0.25">
      <c r="C953" s="52"/>
      <c r="AA953" s="2"/>
      <c r="AC953" s="4"/>
      <c r="AD953" s="5"/>
    </row>
    <row r="954" spans="3:30" x14ac:dyDescent="0.25">
      <c r="C954" s="52"/>
      <c r="AA954" s="2"/>
      <c r="AC954" s="4"/>
      <c r="AD954" s="5"/>
    </row>
    <row r="955" spans="3:30" x14ac:dyDescent="0.25">
      <c r="C955" s="52"/>
      <c r="AA955" s="2"/>
      <c r="AC955" s="4"/>
      <c r="AD955" s="5"/>
    </row>
    <row r="956" spans="3:30" x14ac:dyDescent="0.25">
      <c r="C956" s="52"/>
      <c r="AA956" s="2"/>
      <c r="AC956" s="4"/>
      <c r="AD956" s="5"/>
    </row>
    <row r="957" spans="3:30" x14ac:dyDescent="0.25">
      <c r="C957" s="52"/>
      <c r="AA957" s="2"/>
      <c r="AC957" s="4"/>
      <c r="AD957" s="5"/>
    </row>
    <row r="958" spans="3:30" x14ac:dyDescent="0.25">
      <c r="C958" s="52"/>
      <c r="AA958" s="2"/>
      <c r="AC958" s="4"/>
      <c r="AD958" s="5"/>
    </row>
    <row r="959" spans="3:30" x14ac:dyDescent="0.25">
      <c r="C959" s="52"/>
      <c r="AA959" s="2"/>
      <c r="AC959" s="4"/>
      <c r="AD959" s="5"/>
    </row>
    <row r="960" spans="3:30" x14ac:dyDescent="0.25">
      <c r="C960" s="52"/>
      <c r="AA960" s="2"/>
      <c r="AC960" s="4"/>
      <c r="AD960" s="5"/>
    </row>
    <row r="961" spans="3:30" x14ac:dyDescent="0.25">
      <c r="C961" s="52"/>
      <c r="AA961" s="2"/>
      <c r="AC961" s="4"/>
      <c r="AD961" s="5"/>
    </row>
    <row r="962" spans="3:30" x14ac:dyDescent="0.25">
      <c r="C962" s="52"/>
      <c r="AA962" s="2"/>
      <c r="AC962" s="4"/>
      <c r="AD962" s="5"/>
    </row>
    <row r="963" spans="3:30" x14ac:dyDescent="0.25">
      <c r="C963" s="52"/>
      <c r="AA963" s="2"/>
      <c r="AC963" s="4"/>
      <c r="AD963" s="5"/>
    </row>
    <row r="964" spans="3:30" x14ac:dyDescent="0.25">
      <c r="C964" s="52"/>
      <c r="AA964" s="2"/>
      <c r="AC964" s="4"/>
      <c r="AD964" s="5"/>
    </row>
    <row r="965" spans="3:30" x14ac:dyDescent="0.25">
      <c r="C965" s="52"/>
      <c r="AA965" s="2"/>
      <c r="AC965" s="4"/>
      <c r="AD965" s="5"/>
    </row>
    <row r="966" spans="3:30" x14ac:dyDescent="0.25">
      <c r="C966" s="52"/>
      <c r="AA966" s="2"/>
      <c r="AC966" s="4"/>
      <c r="AD966" s="5"/>
    </row>
    <row r="967" spans="3:30" x14ac:dyDescent="0.25">
      <c r="C967" s="52"/>
      <c r="AA967" s="2"/>
      <c r="AC967" s="4"/>
      <c r="AD967" s="5"/>
    </row>
    <row r="968" spans="3:30" x14ac:dyDescent="0.25">
      <c r="C968" s="52"/>
      <c r="AA968" s="2"/>
      <c r="AC968" s="4"/>
      <c r="AD968" s="5"/>
    </row>
    <row r="969" spans="3:30" x14ac:dyDescent="0.25">
      <c r="C969" s="52"/>
      <c r="AA969" s="2"/>
      <c r="AC969" s="4"/>
      <c r="AD969" s="5"/>
    </row>
    <row r="970" spans="3:30" x14ac:dyDescent="0.25">
      <c r="C970" s="52"/>
      <c r="AA970" s="2"/>
      <c r="AC970" s="4"/>
      <c r="AD970" s="5"/>
    </row>
    <row r="971" spans="3:30" x14ac:dyDescent="0.25">
      <c r="C971" s="52"/>
      <c r="AA971" s="2"/>
      <c r="AC971" s="4"/>
      <c r="AD971" s="5"/>
    </row>
    <row r="972" spans="3:30" x14ac:dyDescent="0.25">
      <c r="C972" s="52"/>
      <c r="AA972" s="2"/>
      <c r="AC972" s="4"/>
      <c r="AD972" s="5"/>
    </row>
    <row r="973" spans="3:30" x14ac:dyDescent="0.25">
      <c r="C973" s="52"/>
      <c r="AA973" s="2"/>
      <c r="AC973" s="4"/>
      <c r="AD973" s="5"/>
    </row>
    <row r="974" spans="3:30" x14ac:dyDescent="0.25">
      <c r="C974" s="52"/>
      <c r="AA974" s="2"/>
      <c r="AC974" s="4"/>
      <c r="AD974" s="5"/>
    </row>
    <row r="975" spans="3:30" x14ac:dyDescent="0.25">
      <c r="C975" s="52"/>
      <c r="AA975" s="2"/>
      <c r="AC975" s="4"/>
      <c r="AD975" s="5"/>
    </row>
    <row r="976" spans="3:30" x14ac:dyDescent="0.25">
      <c r="C976" s="52"/>
      <c r="AA976" s="2"/>
      <c r="AC976" s="4"/>
      <c r="AD976" s="5"/>
    </row>
    <row r="977" spans="3:30" x14ac:dyDescent="0.25">
      <c r="C977" s="52"/>
      <c r="AA977" s="2"/>
      <c r="AC977" s="4"/>
      <c r="AD977" s="5"/>
    </row>
    <row r="978" spans="3:30" x14ac:dyDescent="0.25">
      <c r="C978" s="52"/>
      <c r="AA978" s="2"/>
      <c r="AC978" s="4"/>
      <c r="AD978" s="5"/>
    </row>
    <row r="979" spans="3:30" x14ac:dyDescent="0.25">
      <c r="C979" s="52"/>
      <c r="AA979" s="2"/>
      <c r="AC979" s="4"/>
      <c r="AD979" s="5"/>
    </row>
    <row r="980" spans="3:30" x14ac:dyDescent="0.25">
      <c r="C980" s="52"/>
      <c r="AA980" s="2"/>
      <c r="AC980" s="4"/>
      <c r="AD980" s="5"/>
    </row>
    <row r="981" spans="3:30" x14ac:dyDescent="0.25">
      <c r="C981" s="52"/>
      <c r="AA981" s="2"/>
      <c r="AC981" s="4"/>
      <c r="AD981" s="5"/>
    </row>
    <row r="982" spans="3:30" x14ac:dyDescent="0.25">
      <c r="C982" s="52"/>
      <c r="AA982" s="2"/>
      <c r="AC982" s="4"/>
      <c r="AD982" s="5"/>
    </row>
    <row r="983" spans="3:30" x14ac:dyDescent="0.25">
      <c r="C983" s="52"/>
      <c r="AA983" s="2"/>
      <c r="AC983" s="4"/>
      <c r="AD983" s="5"/>
    </row>
    <row r="984" spans="3:30" x14ac:dyDescent="0.25">
      <c r="C984" s="52"/>
      <c r="AA984" s="2"/>
      <c r="AC984" s="4"/>
      <c r="AD984" s="5"/>
    </row>
    <row r="985" spans="3:30" x14ac:dyDescent="0.25">
      <c r="C985" s="52"/>
      <c r="AA985" s="2"/>
      <c r="AC985" s="4"/>
      <c r="AD985" s="5"/>
    </row>
    <row r="986" spans="3:30" x14ac:dyDescent="0.25">
      <c r="C986" s="52"/>
      <c r="AA986" s="2"/>
      <c r="AC986" s="4"/>
      <c r="AD986" s="5"/>
    </row>
    <row r="987" spans="3:30" x14ac:dyDescent="0.25">
      <c r="C987" s="52"/>
      <c r="AA987" s="2"/>
      <c r="AC987" s="4"/>
      <c r="AD987" s="5"/>
    </row>
    <row r="988" spans="3:30" x14ac:dyDescent="0.25">
      <c r="C988" s="52"/>
      <c r="AA988" s="2"/>
      <c r="AC988" s="4"/>
      <c r="AD988" s="5"/>
    </row>
    <row r="989" spans="3:30" x14ac:dyDescent="0.25">
      <c r="C989" s="52"/>
      <c r="AA989" s="2"/>
      <c r="AC989" s="4"/>
      <c r="AD989" s="5"/>
    </row>
    <row r="990" spans="3:30" x14ac:dyDescent="0.25">
      <c r="C990" s="52"/>
      <c r="AA990" s="2"/>
      <c r="AC990" s="4"/>
      <c r="AD990" s="5"/>
    </row>
    <row r="991" spans="3:30" x14ac:dyDescent="0.25">
      <c r="C991" s="52"/>
      <c r="AA991" s="2"/>
      <c r="AC991" s="4"/>
      <c r="AD991" s="5"/>
    </row>
    <row r="992" spans="3:30" x14ac:dyDescent="0.25">
      <c r="C992" s="52"/>
      <c r="AA992" s="2"/>
      <c r="AC992" s="4"/>
      <c r="AD992" s="5"/>
    </row>
    <row r="993" spans="3:30" x14ac:dyDescent="0.25">
      <c r="C993" s="52"/>
      <c r="AA993" s="2"/>
      <c r="AC993" s="4"/>
      <c r="AD993" s="5"/>
    </row>
    <row r="994" spans="3:30" x14ac:dyDescent="0.25">
      <c r="C994" s="52"/>
      <c r="AA994" s="2"/>
      <c r="AC994" s="4"/>
      <c r="AD994" s="5"/>
    </row>
    <row r="995" spans="3:30" x14ac:dyDescent="0.25">
      <c r="C995" s="52"/>
      <c r="AA995" s="2"/>
      <c r="AC995" s="4"/>
      <c r="AD995" s="5"/>
    </row>
    <row r="996" spans="3:30" x14ac:dyDescent="0.25">
      <c r="C996" s="52"/>
      <c r="AA996" s="2"/>
      <c r="AC996" s="4"/>
      <c r="AD996" s="5"/>
    </row>
    <row r="997" spans="3:30" x14ac:dyDescent="0.25">
      <c r="C997" s="52"/>
      <c r="AA997" s="2"/>
      <c r="AC997" s="4"/>
      <c r="AD997" s="5"/>
    </row>
    <row r="998" spans="3:30" x14ac:dyDescent="0.25">
      <c r="C998" s="52"/>
      <c r="AA998" s="2"/>
      <c r="AC998" s="4"/>
      <c r="AD998" s="5"/>
    </row>
    <row r="999" spans="3:30" x14ac:dyDescent="0.25">
      <c r="C999" s="52"/>
      <c r="AA999" s="2"/>
      <c r="AC999" s="4"/>
      <c r="AD999" s="5"/>
    </row>
    <row r="1000" spans="3:30" x14ac:dyDescent="0.25">
      <c r="C1000" s="52"/>
      <c r="AA1000" s="2"/>
      <c r="AC1000" s="4"/>
      <c r="AD1000" s="5"/>
    </row>
    <row r="1001" spans="3:30" x14ac:dyDescent="0.25">
      <c r="C1001" s="52"/>
      <c r="AA1001" s="2"/>
      <c r="AC1001" s="4"/>
      <c r="AD1001" s="5"/>
    </row>
    <row r="1002" spans="3:30" x14ac:dyDescent="0.25">
      <c r="C1002" s="52"/>
      <c r="AA1002" s="2"/>
      <c r="AC1002" s="4"/>
      <c r="AD1002" s="5"/>
    </row>
    <row r="1003" spans="3:30" x14ac:dyDescent="0.25">
      <c r="C1003" s="52"/>
      <c r="AA1003" s="2"/>
      <c r="AC1003" s="4"/>
      <c r="AD1003" s="5"/>
    </row>
    <row r="1004" spans="3:30" x14ac:dyDescent="0.25">
      <c r="C1004" s="52"/>
      <c r="AA1004" s="2"/>
      <c r="AC1004" s="4"/>
      <c r="AD1004" s="5"/>
    </row>
    <row r="1005" spans="3:30" x14ac:dyDescent="0.25">
      <c r="C1005" s="52"/>
      <c r="AA1005" s="2"/>
      <c r="AC1005" s="4"/>
      <c r="AD1005" s="5"/>
    </row>
    <row r="1006" spans="3:30" x14ac:dyDescent="0.25">
      <c r="C1006" s="52"/>
      <c r="AA1006" s="2"/>
      <c r="AC1006" s="4"/>
      <c r="AD1006" s="5"/>
    </row>
    <row r="1007" spans="3:30" x14ac:dyDescent="0.25">
      <c r="C1007" s="52"/>
      <c r="AA1007" s="2"/>
      <c r="AC1007" s="4"/>
      <c r="AD1007" s="5"/>
    </row>
    <row r="1008" spans="3:30" x14ac:dyDescent="0.25">
      <c r="C1008" s="52"/>
      <c r="AA1008" s="2"/>
      <c r="AC1008" s="4"/>
      <c r="AD1008" s="5"/>
    </row>
    <row r="1009" spans="3:30" x14ac:dyDescent="0.25">
      <c r="C1009" s="52"/>
      <c r="AA1009" s="2"/>
      <c r="AC1009" s="4"/>
      <c r="AD1009" s="5"/>
    </row>
    <row r="1010" spans="3:30" x14ac:dyDescent="0.25">
      <c r="C1010" s="52"/>
      <c r="AA1010" s="2"/>
      <c r="AC1010" s="4"/>
      <c r="AD1010" s="5"/>
    </row>
    <row r="1011" spans="3:30" x14ac:dyDescent="0.25">
      <c r="C1011" s="52"/>
      <c r="AA1011" s="2"/>
      <c r="AC1011" s="4"/>
      <c r="AD1011" s="5"/>
    </row>
    <row r="1012" spans="3:30" x14ac:dyDescent="0.25">
      <c r="C1012" s="52"/>
      <c r="AA1012" s="2"/>
      <c r="AC1012" s="4"/>
      <c r="AD1012" s="5"/>
    </row>
    <row r="1013" spans="3:30" x14ac:dyDescent="0.25">
      <c r="C1013" s="52"/>
      <c r="AA1013" s="2"/>
      <c r="AC1013" s="4"/>
      <c r="AD1013" s="5"/>
    </row>
    <row r="1014" spans="3:30" x14ac:dyDescent="0.25">
      <c r="C1014" s="52"/>
      <c r="AA1014" s="2"/>
      <c r="AC1014" s="4"/>
      <c r="AD1014" s="5"/>
    </row>
    <row r="1015" spans="3:30" x14ac:dyDescent="0.25">
      <c r="C1015" s="52"/>
      <c r="AA1015" s="2"/>
      <c r="AC1015" s="4"/>
      <c r="AD1015" s="5"/>
    </row>
    <row r="1016" spans="3:30" x14ac:dyDescent="0.25">
      <c r="C1016" s="52"/>
      <c r="AA1016" s="2"/>
      <c r="AC1016" s="4"/>
      <c r="AD1016" s="5"/>
    </row>
    <row r="1017" spans="3:30" x14ac:dyDescent="0.25">
      <c r="C1017" s="52"/>
      <c r="AA1017" s="2"/>
      <c r="AC1017" s="4"/>
      <c r="AD1017" s="5"/>
    </row>
    <row r="1018" spans="3:30" x14ac:dyDescent="0.25">
      <c r="C1018" s="52"/>
      <c r="AA1018" s="2"/>
      <c r="AC1018" s="4"/>
      <c r="AD1018" s="5"/>
    </row>
    <row r="1019" spans="3:30" x14ac:dyDescent="0.25">
      <c r="C1019" s="52"/>
      <c r="AA1019" s="2"/>
      <c r="AC1019" s="4"/>
      <c r="AD1019" s="5"/>
    </row>
    <row r="1020" spans="3:30" x14ac:dyDescent="0.25">
      <c r="C1020" s="52"/>
      <c r="AA1020" s="2"/>
      <c r="AC1020" s="4"/>
      <c r="AD1020" s="5"/>
    </row>
    <row r="1021" spans="3:30" x14ac:dyDescent="0.25">
      <c r="C1021" s="52"/>
      <c r="AA1021" s="2"/>
      <c r="AC1021" s="4"/>
      <c r="AD1021" s="5"/>
    </row>
    <row r="1022" spans="3:30" x14ac:dyDescent="0.25">
      <c r="C1022" s="52"/>
      <c r="AA1022" s="2"/>
      <c r="AC1022" s="4"/>
      <c r="AD1022" s="5"/>
    </row>
    <row r="1023" spans="3:30" x14ac:dyDescent="0.25">
      <c r="C1023" s="52"/>
      <c r="AA1023" s="2"/>
      <c r="AC1023" s="4"/>
      <c r="AD1023" s="5"/>
    </row>
    <row r="1024" spans="3:30" x14ac:dyDescent="0.25">
      <c r="C1024" s="52"/>
      <c r="AA1024" s="2"/>
      <c r="AC1024" s="4"/>
      <c r="AD1024" s="5"/>
    </row>
    <row r="1025" spans="3:30" x14ac:dyDescent="0.25">
      <c r="C1025" s="52"/>
      <c r="AA1025" s="2"/>
      <c r="AC1025" s="4"/>
      <c r="AD1025" s="5"/>
    </row>
    <row r="1026" spans="3:30" x14ac:dyDescent="0.25">
      <c r="C1026" s="52"/>
      <c r="AA1026" s="2"/>
      <c r="AC1026" s="4"/>
      <c r="AD1026" s="5"/>
    </row>
    <row r="1027" spans="3:30" x14ac:dyDescent="0.25">
      <c r="C1027" s="52"/>
      <c r="AA1027" s="2"/>
      <c r="AC1027" s="4"/>
      <c r="AD1027" s="5"/>
    </row>
    <row r="1028" spans="3:30" x14ac:dyDescent="0.25">
      <c r="C1028" s="52"/>
      <c r="AA1028" s="2"/>
      <c r="AC1028" s="4"/>
      <c r="AD1028" s="5"/>
    </row>
    <row r="1029" spans="3:30" x14ac:dyDescent="0.25">
      <c r="C1029" s="52"/>
      <c r="AA1029" s="2"/>
      <c r="AC1029" s="4"/>
      <c r="AD1029" s="5"/>
    </row>
    <row r="1030" spans="3:30" x14ac:dyDescent="0.25">
      <c r="C1030" s="52"/>
      <c r="AA1030" s="2"/>
      <c r="AC1030" s="4"/>
      <c r="AD1030" s="5"/>
    </row>
    <row r="1031" spans="3:30" x14ac:dyDescent="0.25">
      <c r="C1031" s="52"/>
      <c r="AA1031" s="2"/>
      <c r="AC1031" s="4"/>
      <c r="AD1031" s="5"/>
    </row>
    <row r="1032" spans="3:30" x14ac:dyDescent="0.25">
      <c r="C1032" s="52"/>
      <c r="AA1032" s="2"/>
      <c r="AC1032" s="4"/>
      <c r="AD1032" s="5"/>
    </row>
    <row r="1033" spans="3:30" x14ac:dyDescent="0.25">
      <c r="C1033" s="52"/>
      <c r="AA1033" s="2"/>
      <c r="AC1033" s="4"/>
      <c r="AD1033" s="5"/>
    </row>
    <row r="1034" spans="3:30" x14ac:dyDescent="0.25">
      <c r="C1034" s="52"/>
      <c r="AA1034" s="2"/>
      <c r="AC1034" s="4"/>
      <c r="AD1034" s="5"/>
    </row>
    <row r="1035" spans="3:30" x14ac:dyDescent="0.25">
      <c r="C1035" s="52"/>
      <c r="AA1035" s="2"/>
      <c r="AC1035" s="4"/>
      <c r="AD1035" s="5"/>
    </row>
    <row r="1036" spans="3:30" x14ac:dyDescent="0.25">
      <c r="C1036" s="52"/>
      <c r="AA1036" s="2"/>
      <c r="AC1036" s="4"/>
      <c r="AD1036" s="5"/>
    </row>
    <row r="1037" spans="3:30" x14ac:dyDescent="0.25">
      <c r="C1037" s="52"/>
      <c r="AA1037" s="2"/>
      <c r="AC1037" s="4"/>
      <c r="AD1037" s="5"/>
    </row>
    <row r="1038" spans="3:30" x14ac:dyDescent="0.25">
      <c r="C1038" s="52"/>
      <c r="AA1038" s="2"/>
      <c r="AC1038" s="4"/>
      <c r="AD1038" s="5"/>
    </row>
    <row r="1039" spans="3:30" x14ac:dyDescent="0.25">
      <c r="C1039" s="52"/>
      <c r="AA1039" s="2"/>
      <c r="AC1039" s="4"/>
      <c r="AD1039" s="5"/>
    </row>
    <row r="1040" spans="3:30" x14ac:dyDescent="0.25">
      <c r="C1040" s="52"/>
      <c r="AA1040" s="2"/>
      <c r="AC1040" s="4"/>
      <c r="AD1040" s="5"/>
    </row>
    <row r="1041" spans="3:30" x14ac:dyDescent="0.25">
      <c r="C1041" s="52"/>
      <c r="AA1041" s="2"/>
      <c r="AC1041" s="4"/>
      <c r="AD1041" s="5"/>
    </row>
    <row r="1042" spans="3:30" x14ac:dyDescent="0.25">
      <c r="C1042" s="52"/>
      <c r="AA1042" s="2"/>
      <c r="AC1042" s="4"/>
      <c r="AD1042" s="5"/>
    </row>
    <row r="1043" spans="3:30" x14ac:dyDescent="0.25">
      <c r="C1043" s="52"/>
      <c r="AA1043" s="2"/>
      <c r="AC1043" s="4"/>
      <c r="AD1043" s="5"/>
    </row>
    <row r="1044" spans="3:30" x14ac:dyDescent="0.25">
      <c r="C1044" s="52"/>
      <c r="AA1044" s="2"/>
      <c r="AC1044" s="4"/>
      <c r="AD1044" s="5"/>
    </row>
    <row r="1045" spans="3:30" x14ac:dyDescent="0.25">
      <c r="C1045" s="52"/>
      <c r="AA1045" s="2"/>
      <c r="AC1045" s="4"/>
      <c r="AD1045" s="5"/>
    </row>
    <row r="1046" spans="3:30" x14ac:dyDescent="0.25">
      <c r="C1046" s="52"/>
      <c r="AA1046" s="2"/>
      <c r="AC1046" s="4"/>
      <c r="AD1046" s="5"/>
    </row>
    <row r="1047" spans="3:30" x14ac:dyDescent="0.25">
      <c r="C1047" s="52"/>
      <c r="AA1047" s="2"/>
      <c r="AC1047" s="4"/>
      <c r="AD1047" s="5"/>
    </row>
    <row r="1048" spans="3:30" x14ac:dyDescent="0.25">
      <c r="C1048" s="52"/>
      <c r="AA1048" s="2"/>
      <c r="AC1048" s="4"/>
      <c r="AD1048" s="5"/>
    </row>
    <row r="1049" spans="3:30" x14ac:dyDescent="0.25">
      <c r="C1049" s="52"/>
      <c r="AA1049" s="2"/>
      <c r="AC1049" s="4"/>
      <c r="AD1049" s="5"/>
    </row>
    <row r="1050" spans="3:30" x14ac:dyDescent="0.25">
      <c r="C1050" s="52"/>
      <c r="AA1050" s="2"/>
      <c r="AC1050" s="4"/>
      <c r="AD1050" s="5"/>
    </row>
    <row r="1051" spans="3:30" x14ac:dyDescent="0.25">
      <c r="C1051" s="52"/>
      <c r="AA1051" s="2"/>
      <c r="AC1051" s="4"/>
      <c r="AD1051" s="5"/>
    </row>
    <row r="1052" spans="3:30" x14ac:dyDescent="0.25">
      <c r="C1052" s="52"/>
      <c r="AA1052" s="2"/>
      <c r="AC1052" s="4"/>
      <c r="AD1052" s="5"/>
    </row>
    <row r="1053" spans="3:30" x14ac:dyDescent="0.25">
      <c r="C1053" s="52"/>
      <c r="AA1053" s="2"/>
      <c r="AC1053" s="4"/>
      <c r="AD1053" s="5"/>
    </row>
    <row r="1054" spans="3:30" x14ac:dyDescent="0.25">
      <c r="C1054" s="52"/>
      <c r="AA1054" s="2"/>
      <c r="AC1054" s="4"/>
      <c r="AD1054" s="5"/>
    </row>
    <row r="1055" spans="3:30" x14ac:dyDescent="0.25">
      <c r="C1055" s="52"/>
      <c r="AA1055" s="2"/>
      <c r="AC1055" s="4"/>
      <c r="AD1055" s="5"/>
    </row>
    <row r="1056" spans="3:30" x14ac:dyDescent="0.25">
      <c r="C1056" s="52"/>
      <c r="AA1056" s="2"/>
      <c r="AC1056" s="4"/>
      <c r="AD1056" s="5"/>
    </row>
    <row r="1057" spans="3:30" x14ac:dyDescent="0.25">
      <c r="C1057" s="52"/>
      <c r="AA1057" s="2"/>
      <c r="AC1057" s="4"/>
      <c r="AD1057" s="5"/>
    </row>
    <row r="1058" spans="3:30" x14ac:dyDescent="0.25">
      <c r="C1058" s="52"/>
      <c r="AA1058" s="2"/>
      <c r="AC1058" s="4"/>
      <c r="AD1058" s="5"/>
    </row>
    <row r="1059" spans="3:30" x14ac:dyDescent="0.25">
      <c r="C1059" s="52"/>
      <c r="AA1059" s="2"/>
      <c r="AC1059" s="4"/>
      <c r="AD1059" s="5"/>
    </row>
    <row r="1060" spans="3:30" x14ac:dyDescent="0.25">
      <c r="C1060" s="52"/>
      <c r="AA1060" s="2"/>
      <c r="AC1060" s="4"/>
      <c r="AD1060" s="5"/>
    </row>
    <row r="1061" spans="3:30" x14ac:dyDescent="0.25">
      <c r="C1061" s="52"/>
      <c r="AA1061" s="2"/>
      <c r="AC1061" s="4"/>
      <c r="AD1061" s="5"/>
    </row>
    <row r="1062" spans="3:30" x14ac:dyDescent="0.25">
      <c r="C1062" s="52"/>
      <c r="AA1062" s="2"/>
      <c r="AC1062" s="4"/>
      <c r="AD1062" s="5"/>
    </row>
    <row r="1063" spans="3:30" x14ac:dyDescent="0.25">
      <c r="C1063" s="52"/>
      <c r="AA1063" s="2"/>
      <c r="AC1063" s="4"/>
      <c r="AD1063" s="5"/>
    </row>
    <row r="1064" spans="3:30" x14ac:dyDescent="0.25">
      <c r="C1064" s="52"/>
      <c r="AA1064" s="2"/>
      <c r="AC1064" s="4"/>
      <c r="AD1064" s="5"/>
    </row>
    <row r="1065" spans="3:30" x14ac:dyDescent="0.25">
      <c r="C1065" s="52"/>
      <c r="AA1065" s="2"/>
      <c r="AC1065" s="4"/>
      <c r="AD1065" s="5"/>
    </row>
    <row r="1066" spans="3:30" x14ac:dyDescent="0.25">
      <c r="C1066" s="52"/>
      <c r="AA1066" s="2"/>
      <c r="AC1066" s="4"/>
      <c r="AD1066" s="5"/>
    </row>
    <row r="1067" spans="3:30" x14ac:dyDescent="0.25">
      <c r="C1067" s="52"/>
      <c r="AA1067" s="2"/>
      <c r="AC1067" s="4"/>
      <c r="AD1067" s="5"/>
    </row>
    <row r="1068" spans="3:30" x14ac:dyDescent="0.25">
      <c r="C1068" s="52"/>
      <c r="AA1068" s="2"/>
      <c r="AC1068" s="4"/>
      <c r="AD1068" s="5"/>
    </row>
    <row r="1069" spans="3:30" x14ac:dyDescent="0.25">
      <c r="C1069" s="52"/>
      <c r="AA1069" s="2"/>
      <c r="AC1069" s="4"/>
      <c r="AD1069" s="5"/>
    </row>
    <row r="1070" spans="3:30" x14ac:dyDescent="0.25">
      <c r="C1070" s="52"/>
      <c r="AA1070" s="2"/>
      <c r="AC1070" s="4"/>
      <c r="AD1070" s="5"/>
    </row>
    <row r="1071" spans="3:30" x14ac:dyDescent="0.25">
      <c r="C1071" s="52"/>
      <c r="AA1071" s="2"/>
      <c r="AC1071" s="4"/>
      <c r="AD1071" s="5"/>
    </row>
    <row r="1072" spans="3:30" x14ac:dyDescent="0.25">
      <c r="C1072" s="52"/>
      <c r="AA1072" s="2"/>
      <c r="AC1072" s="4"/>
      <c r="AD1072" s="5"/>
    </row>
    <row r="1073" spans="3:30" x14ac:dyDescent="0.25">
      <c r="C1073" s="52"/>
      <c r="AA1073" s="2"/>
      <c r="AC1073" s="4"/>
      <c r="AD1073" s="5"/>
    </row>
    <row r="1074" spans="3:30" x14ac:dyDescent="0.25">
      <c r="C1074" s="52"/>
      <c r="AA1074" s="2"/>
      <c r="AC1074" s="4"/>
      <c r="AD1074" s="5"/>
    </row>
    <row r="1075" spans="3:30" x14ac:dyDescent="0.25">
      <c r="C1075" s="52"/>
      <c r="AA1075" s="2"/>
      <c r="AC1075" s="4"/>
      <c r="AD1075" s="5"/>
    </row>
    <row r="1076" spans="3:30" x14ac:dyDescent="0.25">
      <c r="C1076" s="52"/>
      <c r="AA1076" s="2"/>
      <c r="AC1076" s="4"/>
      <c r="AD1076" s="5"/>
    </row>
    <row r="1077" spans="3:30" x14ac:dyDescent="0.25">
      <c r="C1077" s="52"/>
      <c r="AA1077" s="2"/>
      <c r="AC1077" s="4"/>
      <c r="AD1077" s="5"/>
    </row>
    <row r="1078" spans="3:30" x14ac:dyDescent="0.25">
      <c r="C1078" s="52"/>
      <c r="AA1078" s="2"/>
      <c r="AC1078" s="4"/>
      <c r="AD1078" s="5"/>
    </row>
    <row r="1079" spans="3:30" x14ac:dyDescent="0.25">
      <c r="C1079" s="52"/>
      <c r="AA1079" s="2"/>
      <c r="AC1079" s="4"/>
      <c r="AD1079" s="5"/>
    </row>
    <row r="1080" spans="3:30" x14ac:dyDescent="0.25">
      <c r="C1080" s="52"/>
      <c r="AA1080" s="2"/>
      <c r="AC1080" s="4"/>
      <c r="AD1080" s="5"/>
    </row>
    <row r="1081" spans="3:30" x14ac:dyDescent="0.25">
      <c r="C1081" s="52"/>
      <c r="AA1081" s="2"/>
      <c r="AC1081" s="4"/>
      <c r="AD1081" s="5"/>
    </row>
    <row r="1082" spans="3:30" x14ac:dyDescent="0.25">
      <c r="C1082" s="52"/>
      <c r="AA1082" s="2"/>
      <c r="AC1082" s="4"/>
      <c r="AD1082" s="5"/>
    </row>
    <row r="1083" spans="3:30" x14ac:dyDescent="0.25">
      <c r="C1083" s="52"/>
      <c r="AA1083" s="2"/>
      <c r="AC1083" s="4"/>
      <c r="AD1083" s="5"/>
    </row>
    <row r="1084" spans="3:30" x14ac:dyDescent="0.25">
      <c r="C1084" s="52"/>
      <c r="AA1084" s="2"/>
      <c r="AC1084" s="4"/>
      <c r="AD1084" s="5"/>
    </row>
    <row r="1085" spans="3:30" x14ac:dyDescent="0.25">
      <c r="C1085" s="52"/>
      <c r="AA1085" s="2"/>
      <c r="AC1085" s="4"/>
      <c r="AD1085" s="5"/>
    </row>
    <row r="1086" spans="3:30" x14ac:dyDescent="0.25">
      <c r="C1086" s="52"/>
      <c r="AA1086" s="2"/>
      <c r="AC1086" s="4"/>
      <c r="AD1086" s="5"/>
    </row>
    <row r="1087" spans="3:30" x14ac:dyDescent="0.25">
      <c r="C1087" s="52"/>
      <c r="AA1087" s="2"/>
      <c r="AC1087" s="4"/>
      <c r="AD1087" s="5"/>
    </row>
    <row r="1088" spans="3:30" x14ac:dyDescent="0.25">
      <c r="C1088" s="52"/>
      <c r="AA1088" s="2"/>
      <c r="AC1088" s="4"/>
      <c r="AD1088" s="5"/>
    </row>
    <row r="1089" spans="3:30" x14ac:dyDescent="0.25">
      <c r="C1089" s="52"/>
      <c r="AA1089" s="2"/>
      <c r="AC1089" s="4"/>
      <c r="AD1089" s="5"/>
    </row>
    <row r="1090" spans="3:30" x14ac:dyDescent="0.25">
      <c r="C1090" s="52"/>
      <c r="AA1090" s="2"/>
      <c r="AC1090" s="4"/>
      <c r="AD1090" s="5"/>
    </row>
    <row r="1091" spans="3:30" x14ac:dyDescent="0.25">
      <c r="C1091" s="52"/>
      <c r="AA1091" s="2"/>
      <c r="AC1091" s="4"/>
      <c r="AD1091" s="5"/>
    </row>
    <row r="1092" spans="3:30" x14ac:dyDescent="0.25">
      <c r="C1092" s="52"/>
      <c r="AA1092" s="2"/>
      <c r="AC1092" s="4"/>
      <c r="AD1092" s="5"/>
    </row>
    <row r="1093" spans="3:30" x14ac:dyDescent="0.25">
      <c r="C1093" s="52"/>
      <c r="AA1093" s="2"/>
      <c r="AC1093" s="4"/>
      <c r="AD1093" s="5"/>
    </row>
    <row r="1094" spans="3:30" x14ac:dyDescent="0.25">
      <c r="C1094" s="52"/>
      <c r="AA1094" s="2"/>
      <c r="AC1094" s="4"/>
      <c r="AD1094" s="5"/>
    </row>
    <row r="1095" spans="3:30" x14ac:dyDescent="0.25">
      <c r="C1095" s="52"/>
      <c r="AA1095" s="2"/>
      <c r="AC1095" s="4"/>
      <c r="AD1095" s="5"/>
    </row>
    <row r="1096" spans="3:30" x14ac:dyDescent="0.25">
      <c r="C1096" s="52"/>
      <c r="AA1096" s="2"/>
      <c r="AC1096" s="4"/>
      <c r="AD1096" s="5"/>
    </row>
    <row r="1097" spans="3:30" x14ac:dyDescent="0.25">
      <c r="C1097" s="52"/>
      <c r="AA1097" s="2"/>
      <c r="AC1097" s="4"/>
      <c r="AD1097" s="5"/>
    </row>
    <row r="1098" spans="3:30" x14ac:dyDescent="0.25">
      <c r="C1098" s="52"/>
      <c r="AA1098" s="2"/>
      <c r="AC1098" s="4"/>
      <c r="AD1098" s="5"/>
    </row>
    <row r="1099" spans="3:30" x14ac:dyDescent="0.25">
      <c r="C1099" s="52"/>
      <c r="AA1099" s="2"/>
      <c r="AC1099" s="4"/>
      <c r="AD1099" s="5"/>
    </row>
    <row r="1100" spans="3:30" x14ac:dyDescent="0.25">
      <c r="C1100" s="52"/>
      <c r="AA1100" s="2"/>
      <c r="AC1100" s="4"/>
      <c r="AD1100" s="5"/>
    </row>
    <row r="1101" spans="3:30" x14ac:dyDescent="0.25">
      <c r="C1101" s="52"/>
      <c r="AA1101" s="2"/>
      <c r="AC1101" s="4"/>
      <c r="AD1101" s="5"/>
    </row>
    <row r="1102" spans="3:30" x14ac:dyDescent="0.25">
      <c r="C1102" s="52"/>
      <c r="AA1102" s="2"/>
      <c r="AC1102" s="4"/>
      <c r="AD1102" s="5"/>
    </row>
    <row r="1103" spans="3:30" x14ac:dyDescent="0.25">
      <c r="C1103" s="52"/>
      <c r="AA1103" s="2"/>
      <c r="AC1103" s="4"/>
      <c r="AD1103" s="5"/>
    </row>
    <row r="1104" spans="3:30" x14ac:dyDescent="0.25">
      <c r="C1104" s="52"/>
      <c r="AA1104" s="2"/>
      <c r="AC1104" s="4"/>
      <c r="AD1104" s="5"/>
    </row>
    <row r="1105" spans="3:30" x14ac:dyDescent="0.25">
      <c r="C1105" s="52"/>
      <c r="AA1105" s="2"/>
      <c r="AC1105" s="4"/>
      <c r="AD1105" s="5"/>
    </row>
    <row r="1106" spans="3:30" x14ac:dyDescent="0.25">
      <c r="C1106" s="52"/>
      <c r="AA1106" s="2"/>
      <c r="AC1106" s="4"/>
      <c r="AD1106" s="5"/>
    </row>
    <row r="1107" spans="3:30" x14ac:dyDescent="0.25">
      <c r="C1107" s="52"/>
      <c r="AA1107" s="2"/>
      <c r="AC1107" s="4"/>
      <c r="AD1107" s="5"/>
    </row>
    <row r="1108" spans="3:30" x14ac:dyDescent="0.25">
      <c r="C1108" s="52"/>
      <c r="AA1108" s="2"/>
      <c r="AC1108" s="4"/>
      <c r="AD1108" s="5"/>
    </row>
    <row r="1109" spans="3:30" x14ac:dyDescent="0.25">
      <c r="C1109" s="52"/>
      <c r="AA1109" s="2"/>
      <c r="AC1109" s="4"/>
      <c r="AD1109" s="5"/>
    </row>
    <row r="1110" spans="3:30" x14ac:dyDescent="0.25">
      <c r="C1110" s="52"/>
      <c r="AA1110" s="2"/>
      <c r="AC1110" s="4"/>
      <c r="AD1110" s="5"/>
    </row>
    <row r="1111" spans="3:30" x14ac:dyDescent="0.25">
      <c r="C1111" s="52"/>
      <c r="AA1111" s="2"/>
      <c r="AC1111" s="4"/>
      <c r="AD1111" s="5"/>
    </row>
    <row r="1112" spans="3:30" x14ac:dyDescent="0.25">
      <c r="C1112" s="52"/>
      <c r="AA1112" s="2"/>
      <c r="AC1112" s="4"/>
      <c r="AD1112" s="5"/>
    </row>
    <row r="1113" spans="3:30" x14ac:dyDescent="0.25">
      <c r="C1113" s="52"/>
      <c r="AA1113" s="2"/>
      <c r="AC1113" s="4"/>
      <c r="AD1113" s="5"/>
    </row>
    <row r="1114" spans="3:30" x14ac:dyDescent="0.25">
      <c r="C1114" s="52"/>
      <c r="AA1114" s="2"/>
      <c r="AC1114" s="4"/>
      <c r="AD1114" s="5"/>
    </row>
    <row r="1115" spans="3:30" x14ac:dyDescent="0.25">
      <c r="C1115" s="52"/>
      <c r="AA1115" s="2"/>
      <c r="AC1115" s="4"/>
      <c r="AD1115" s="5"/>
    </row>
    <row r="1116" spans="3:30" x14ac:dyDescent="0.25">
      <c r="C1116" s="52"/>
      <c r="AA1116" s="2"/>
      <c r="AC1116" s="4"/>
      <c r="AD1116" s="5"/>
    </row>
    <row r="1117" spans="3:30" x14ac:dyDescent="0.25">
      <c r="C1117" s="52"/>
      <c r="AA1117" s="2"/>
      <c r="AC1117" s="4"/>
      <c r="AD1117" s="5"/>
    </row>
    <row r="1118" spans="3:30" x14ac:dyDescent="0.25">
      <c r="C1118" s="52"/>
      <c r="AA1118" s="2"/>
      <c r="AC1118" s="4"/>
      <c r="AD1118" s="5"/>
    </row>
    <row r="1119" spans="3:30" x14ac:dyDescent="0.25">
      <c r="C1119" s="52"/>
      <c r="AA1119" s="2"/>
      <c r="AC1119" s="4"/>
      <c r="AD1119" s="5"/>
    </row>
    <row r="1120" spans="3:30" x14ac:dyDescent="0.25">
      <c r="C1120" s="52"/>
      <c r="AA1120" s="2"/>
      <c r="AC1120" s="4"/>
      <c r="AD1120" s="5"/>
    </row>
    <row r="1121" spans="3:30" x14ac:dyDescent="0.25">
      <c r="C1121" s="52"/>
      <c r="AA1121" s="2"/>
      <c r="AC1121" s="4"/>
      <c r="AD1121" s="5"/>
    </row>
    <row r="1122" spans="3:30" x14ac:dyDescent="0.25">
      <c r="C1122" s="52"/>
      <c r="AA1122" s="2"/>
      <c r="AC1122" s="4"/>
      <c r="AD1122" s="5"/>
    </row>
    <row r="1123" spans="3:30" x14ac:dyDescent="0.25">
      <c r="C1123" s="52"/>
      <c r="AA1123" s="2"/>
      <c r="AC1123" s="4"/>
      <c r="AD1123" s="5"/>
    </row>
    <row r="1124" spans="3:30" x14ac:dyDescent="0.25">
      <c r="C1124" s="52"/>
      <c r="AA1124" s="2"/>
      <c r="AC1124" s="4"/>
      <c r="AD1124" s="5"/>
    </row>
    <row r="1125" spans="3:30" x14ac:dyDescent="0.25">
      <c r="C1125" s="52"/>
      <c r="AA1125" s="2"/>
      <c r="AC1125" s="4"/>
      <c r="AD1125" s="5"/>
    </row>
    <row r="1126" spans="3:30" x14ac:dyDescent="0.25">
      <c r="C1126" s="52"/>
      <c r="AA1126" s="2"/>
      <c r="AC1126" s="4"/>
      <c r="AD1126" s="5"/>
    </row>
    <row r="1127" spans="3:30" x14ac:dyDescent="0.25">
      <c r="C1127" s="52"/>
      <c r="AA1127" s="2"/>
      <c r="AC1127" s="4"/>
      <c r="AD1127" s="5"/>
    </row>
    <row r="1128" spans="3:30" x14ac:dyDescent="0.25">
      <c r="C1128" s="52"/>
      <c r="AA1128" s="2"/>
      <c r="AC1128" s="4"/>
      <c r="AD1128" s="5"/>
    </row>
    <row r="1129" spans="3:30" x14ac:dyDescent="0.25">
      <c r="C1129" s="52"/>
      <c r="AA1129" s="2"/>
      <c r="AC1129" s="4"/>
      <c r="AD1129" s="5"/>
    </row>
    <row r="1130" spans="3:30" x14ac:dyDescent="0.25">
      <c r="C1130" s="52"/>
      <c r="AA1130" s="2"/>
      <c r="AC1130" s="4"/>
      <c r="AD1130" s="5"/>
    </row>
    <row r="1131" spans="3:30" x14ac:dyDescent="0.25">
      <c r="C1131" s="52"/>
      <c r="AA1131" s="2"/>
      <c r="AC1131" s="4"/>
      <c r="AD1131" s="5"/>
    </row>
    <row r="1132" spans="3:30" x14ac:dyDescent="0.25">
      <c r="C1132" s="52"/>
      <c r="AA1132" s="2"/>
      <c r="AC1132" s="4"/>
      <c r="AD1132" s="5"/>
    </row>
    <row r="1133" spans="3:30" x14ac:dyDescent="0.25">
      <c r="C1133" s="52"/>
      <c r="AA1133" s="2"/>
      <c r="AC1133" s="4"/>
      <c r="AD1133" s="5"/>
    </row>
    <row r="1134" spans="3:30" x14ac:dyDescent="0.25">
      <c r="C1134" s="52"/>
      <c r="AA1134" s="2"/>
      <c r="AC1134" s="4"/>
      <c r="AD1134" s="5"/>
    </row>
    <row r="1135" spans="3:30" x14ac:dyDescent="0.25">
      <c r="C1135" s="52"/>
      <c r="AA1135" s="2"/>
      <c r="AC1135" s="4"/>
      <c r="AD1135" s="5"/>
    </row>
    <row r="1136" spans="3:30" x14ac:dyDescent="0.25">
      <c r="C1136" s="52"/>
      <c r="AA1136" s="2"/>
      <c r="AC1136" s="4"/>
      <c r="AD1136" s="5"/>
    </row>
    <row r="1137" spans="3:30" x14ac:dyDescent="0.25">
      <c r="C1137" s="52"/>
      <c r="AA1137" s="2"/>
      <c r="AC1137" s="4"/>
      <c r="AD1137" s="5"/>
    </row>
    <row r="1138" spans="3:30" x14ac:dyDescent="0.25">
      <c r="C1138" s="52"/>
      <c r="AA1138" s="2"/>
      <c r="AC1138" s="4"/>
      <c r="AD1138" s="5"/>
    </row>
    <row r="1139" spans="3:30" x14ac:dyDescent="0.25">
      <c r="C1139" s="52"/>
      <c r="AA1139" s="2"/>
      <c r="AC1139" s="4"/>
      <c r="AD1139" s="5"/>
    </row>
    <row r="1140" spans="3:30" x14ac:dyDescent="0.25">
      <c r="C1140" s="52"/>
      <c r="AA1140" s="2"/>
      <c r="AC1140" s="4"/>
      <c r="AD1140" s="5"/>
    </row>
    <row r="1141" spans="3:30" x14ac:dyDescent="0.25">
      <c r="C1141" s="52"/>
      <c r="AA1141" s="2"/>
      <c r="AC1141" s="4"/>
      <c r="AD1141" s="5"/>
    </row>
    <row r="1142" spans="3:30" x14ac:dyDescent="0.25">
      <c r="C1142" s="52"/>
      <c r="AA1142" s="2"/>
      <c r="AC1142" s="4"/>
      <c r="AD1142" s="5"/>
    </row>
    <row r="1143" spans="3:30" x14ac:dyDescent="0.25">
      <c r="C1143" s="52"/>
      <c r="AA1143" s="2"/>
      <c r="AC1143" s="4"/>
      <c r="AD1143" s="5"/>
    </row>
    <row r="1144" spans="3:30" x14ac:dyDescent="0.25">
      <c r="C1144" s="52"/>
      <c r="AA1144" s="2"/>
      <c r="AC1144" s="4"/>
      <c r="AD1144" s="5"/>
    </row>
    <row r="1145" spans="3:30" x14ac:dyDescent="0.25">
      <c r="C1145" s="52"/>
      <c r="AA1145" s="2"/>
      <c r="AC1145" s="4"/>
      <c r="AD1145" s="5"/>
    </row>
    <row r="1146" spans="3:30" x14ac:dyDescent="0.25">
      <c r="C1146" s="52"/>
      <c r="AA1146" s="2"/>
      <c r="AC1146" s="4"/>
      <c r="AD1146" s="5"/>
    </row>
    <row r="1147" spans="3:30" x14ac:dyDescent="0.25">
      <c r="C1147" s="52"/>
      <c r="AA1147" s="2"/>
      <c r="AC1147" s="4"/>
      <c r="AD1147" s="5"/>
    </row>
    <row r="1148" spans="3:30" x14ac:dyDescent="0.25">
      <c r="C1148" s="52"/>
      <c r="AA1148" s="2"/>
      <c r="AC1148" s="4"/>
      <c r="AD1148" s="5"/>
    </row>
    <row r="1149" spans="3:30" x14ac:dyDescent="0.25">
      <c r="C1149" s="52"/>
      <c r="AA1149" s="2"/>
      <c r="AC1149" s="4"/>
      <c r="AD1149" s="5"/>
    </row>
    <row r="1150" spans="3:30" x14ac:dyDescent="0.25">
      <c r="C1150" s="52"/>
      <c r="AA1150" s="2"/>
      <c r="AC1150" s="4"/>
      <c r="AD1150" s="5"/>
    </row>
    <row r="1151" spans="3:30" x14ac:dyDescent="0.25">
      <c r="C1151" s="52"/>
      <c r="AA1151" s="2"/>
      <c r="AC1151" s="4"/>
      <c r="AD1151" s="5"/>
    </row>
    <row r="1152" spans="3:30" x14ac:dyDescent="0.25">
      <c r="C1152" s="52"/>
      <c r="AA1152" s="2"/>
      <c r="AC1152" s="4"/>
      <c r="AD1152" s="5"/>
    </row>
    <row r="1153" spans="3:30" x14ac:dyDescent="0.25">
      <c r="C1153" s="52"/>
      <c r="AA1153" s="2"/>
      <c r="AC1153" s="4"/>
      <c r="AD1153" s="5"/>
    </row>
    <row r="1154" spans="3:30" x14ac:dyDescent="0.25">
      <c r="C1154" s="52"/>
      <c r="AA1154" s="2"/>
      <c r="AC1154" s="4"/>
      <c r="AD1154" s="5"/>
    </row>
    <row r="1155" spans="3:30" x14ac:dyDescent="0.25">
      <c r="C1155" s="52"/>
      <c r="AA1155" s="2"/>
      <c r="AC1155" s="4"/>
      <c r="AD1155" s="5"/>
    </row>
    <row r="1156" spans="3:30" x14ac:dyDescent="0.25">
      <c r="C1156" s="52"/>
      <c r="AA1156" s="2"/>
      <c r="AC1156" s="4"/>
      <c r="AD1156" s="5"/>
    </row>
    <row r="1157" spans="3:30" x14ac:dyDescent="0.25">
      <c r="C1157" s="52"/>
      <c r="AA1157" s="2"/>
      <c r="AC1157" s="4"/>
      <c r="AD1157" s="5"/>
    </row>
    <row r="1158" spans="3:30" x14ac:dyDescent="0.25">
      <c r="C1158" s="52"/>
      <c r="AA1158" s="2"/>
      <c r="AC1158" s="4"/>
      <c r="AD1158" s="5"/>
    </row>
    <row r="1159" spans="3:30" x14ac:dyDescent="0.25">
      <c r="C1159" s="52"/>
      <c r="AA1159" s="2"/>
      <c r="AC1159" s="4"/>
      <c r="AD1159" s="5"/>
    </row>
    <row r="1160" spans="3:30" x14ac:dyDescent="0.25">
      <c r="C1160" s="52"/>
      <c r="AA1160" s="2"/>
      <c r="AC1160" s="4"/>
      <c r="AD1160" s="5"/>
    </row>
    <row r="1161" spans="3:30" x14ac:dyDescent="0.25">
      <c r="C1161" s="52"/>
      <c r="AA1161" s="2"/>
      <c r="AC1161" s="4"/>
      <c r="AD1161" s="5"/>
    </row>
    <row r="1162" spans="3:30" x14ac:dyDescent="0.25">
      <c r="C1162" s="52"/>
      <c r="AA1162" s="2"/>
      <c r="AC1162" s="4"/>
      <c r="AD1162" s="5"/>
    </row>
    <row r="1163" spans="3:30" x14ac:dyDescent="0.25">
      <c r="C1163" s="52"/>
      <c r="AA1163" s="2"/>
      <c r="AC1163" s="4"/>
      <c r="AD1163" s="5"/>
    </row>
    <row r="1164" spans="3:30" x14ac:dyDescent="0.25">
      <c r="C1164" s="52"/>
      <c r="AA1164" s="2"/>
      <c r="AC1164" s="4"/>
      <c r="AD1164" s="5"/>
    </row>
    <row r="1165" spans="3:30" x14ac:dyDescent="0.25">
      <c r="C1165" s="52"/>
      <c r="AA1165" s="2"/>
      <c r="AC1165" s="4"/>
      <c r="AD1165" s="5"/>
    </row>
    <row r="1166" spans="3:30" x14ac:dyDescent="0.25">
      <c r="C1166" s="52"/>
      <c r="AA1166" s="2"/>
      <c r="AC1166" s="4"/>
      <c r="AD1166" s="5"/>
    </row>
    <row r="1167" spans="3:30" x14ac:dyDescent="0.25">
      <c r="C1167" s="52"/>
      <c r="AA1167" s="2"/>
      <c r="AC1167" s="4"/>
      <c r="AD1167" s="5"/>
    </row>
    <row r="1168" spans="3:30" x14ac:dyDescent="0.25">
      <c r="C1168" s="52"/>
      <c r="AA1168" s="2"/>
      <c r="AC1168" s="4"/>
      <c r="AD1168" s="5"/>
    </row>
    <row r="1169" spans="3:30" x14ac:dyDescent="0.25">
      <c r="C1169" s="52"/>
      <c r="AA1169" s="2"/>
      <c r="AC1169" s="4"/>
      <c r="AD1169" s="5"/>
    </row>
    <row r="1170" spans="3:30" x14ac:dyDescent="0.25">
      <c r="C1170" s="52"/>
      <c r="AA1170" s="2"/>
      <c r="AC1170" s="4"/>
      <c r="AD1170" s="5"/>
    </row>
    <row r="1171" spans="3:30" x14ac:dyDescent="0.25">
      <c r="C1171" s="52"/>
      <c r="AA1171" s="2"/>
      <c r="AC1171" s="4"/>
      <c r="AD1171" s="5"/>
    </row>
    <row r="1172" spans="3:30" x14ac:dyDescent="0.25">
      <c r="C1172" s="52"/>
      <c r="AA1172" s="2"/>
      <c r="AC1172" s="4"/>
      <c r="AD1172" s="5"/>
    </row>
    <row r="1173" spans="3:30" x14ac:dyDescent="0.25">
      <c r="C1173" s="52"/>
      <c r="AA1173" s="2"/>
      <c r="AC1173" s="4"/>
      <c r="AD1173" s="5"/>
    </row>
    <row r="1174" spans="3:30" x14ac:dyDescent="0.25">
      <c r="C1174" s="52"/>
      <c r="AA1174" s="2"/>
      <c r="AC1174" s="4"/>
      <c r="AD1174" s="5"/>
    </row>
    <row r="1175" spans="3:30" x14ac:dyDescent="0.25">
      <c r="C1175" s="52"/>
      <c r="AA1175" s="2"/>
      <c r="AC1175" s="4"/>
      <c r="AD1175" s="5"/>
    </row>
    <row r="1176" spans="3:30" x14ac:dyDescent="0.25">
      <c r="C1176" s="52"/>
      <c r="AA1176" s="2"/>
      <c r="AC1176" s="4"/>
      <c r="AD1176" s="5"/>
    </row>
    <row r="1177" spans="3:30" x14ac:dyDescent="0.25">
      <c r="C1177" s="52"/>
      <c r="AA1177" s="2"/>
      <c r="AC1177" s="4"/>
      <c r="AD1177" s="5"/>
    </row>
    <row r="1178" spans="3:30" x14ac:dyDescent="0.25">
      <c r="C1178" s="52"/>
      <c r="AA1178" s="2"/>
      <c r="AC1178" s="4"/>
      <c r="AD1178" s="5"/>
    </row>
    <row r="1179" spans="3:30" x14ac:dyDescent="0.25">
      <c r="C1179" s="52"/>
      <c r="AA1179" s="2"/>
      <c r="AC1179" s="4"/>
      <c r="AD1179" s="5"/>
    </row>
    <row r="1180" spans="3:30" x14ac:dyDescent="0.25">
      <c r="C1180" s="52"/>
      <c r="AA1180" s="2"/>
      <c r="AC1180" s="4"/>
      <c r="AD1180" s="5"/>
    </row>
    <row r="1181" spans="3:30" x14ac:dyDescent="0.25">
      <c r="C1181" s="52"/>
      <c r="AA1181" s="2"/>
      <c r="AC1181" s="4"/>
      <c r="AD1181" s="5"/>
    </row>
    <row r="1182" spans="3:30" x14ac:dyDescent="0.25">
      <c r="C1182" s="52"/>
      <c r="AA1182" s="2"/>
      <c r="AC1182" s="4"/>
      <c r="AD1182" s="5"/>
    </row>
    <row r="1183" spans="3:30" x14ac:dyDescent="0.25">
      <c r="C1183" s="52"/>
      <c r="AA1183" s="2"/>
      <c r="AC1183" s="4"/>
      <c r="AD1183" s="5"/>
    </row>
    <row r="1184" spans="3:30" x14ac:dyDescent="0.25">
      <c r="C1184" s="52"/>
      <c r="AA1184" s="2"/>
      <c r="AC1184" s="4"/>
      <c r="AD1184" s="5"/>
    </row>
    <row r="1185" spans="3:30" x14ac:dyDescent="0.25">
      <c r="C1185" s="52"/>
      <c r="AA1185" s="2"/>
      <c r="AC1185" s="4"/>
      <c r="AD1185" s="5"/>
    </row>
    <row r="1186" spans="3:30" x14ac:dyDescent="0.25">
      <c r="C1186" s="52"/>
      <c r="AA1186" s="2"/>
      <c r="AC1186" s="4"/>
      <c r="AD1186" s="5"/>
    </row>
    <row r="1187" spans="3:30" x14ac:dyDescent="0.25">
      <c r="C1187" s="52"/>
      <c r="AA1187" s="2"/>
      <c r="AC1187" s="4"/>
      <c r="AD1187" s="5"/>
    </row>
    <row r="1188" spans="3:30" x14ac:dyDescent="0.25">
      <c r="C1188" s="52"/>
      <c r="AA1188" s="2"/>
      <c r="AC1188" s="4"/>
      <c r="AD1188" s="5"/>
    </row>
    <row r="1189" spans="3:30" x14ac:dyDescent="0.25">
      <c r="C1189" s="52"/>
      <c r="AA1189" s="2"/>
      <c r="AC1189" s="4"/>
      <c r="AD1189" s="5"/>
    </row>
    <row r="1190" spans="3:30" x14ac:dyDescent="0.25">
      <c r="C1190" s="52"/>
      <c r="AA1190" s="2"/>
      <c r="AC1190" s="4"/>
      <c r="AD1190" s="5"/>
    </row>
    <row r="1191" spans="3:30" x14ac:dyDescent="0.25">
      <c r="C1191" s="52"/>
      <c r="AA1191" s="2"/>
      <c r="AC1191" s="4"/>
      <c r="AD1191" s="5"/>
    </row>
    <row r="1192" spans="3:30" x14ac:dyDescent="0.25">
      <c r="C1192" s="52"/>
      <c r="AA1192" s="2"/>
      <c r="AC1192" s="4"/>
      <c r="AD1192" s="5"/>
    </row>
    <row r="1193" spans="3:30" x14ac:dyDescent="0.25">
      <c r="C1193" s="52"/>
      <c r="AA1193" s="2"/>
      <c r="AC1193" s="4"/>
      <c r="AD1193" s="5"/>
    </row>
    <row r="1194" spans="3:30" x14ac:dyDescent="0.25">
      <c r="C1194" s="52"/>
      <c r="AA1194" s="2"/>
      <c r="AC1194" s="4"/>
      <c r="AD1194" s="5"/>
    </row>
    <row r="1195" spans="3:30" x14ac:dyDescent="0.25">
      <c r="C1195" s="52"/>
      <c r="AA1195" s="2"/>
      <c r="AC1195" s="4"/>
      <c r="AD1195" s="5"/>
    </row>
    <row r="1196" spans="3:30" x14ac:dyDescent="0.25">
      <c r="C1196" s="52"/>
      <c r="AA1196" s="2"/>
      <c r="AC1196" s="4"/>
      <c r="AD1196" s="5"/>
    </row>
    <row r="1197" spans="3:30" x14ac:dyDescent="0.25">
      <c r="C1197" s="52"/>
      <c r="AA1197" s="2"/>
      <c r="AC1197" s="4"/>
      <c r="AD1197" s="5"/>
    </row>
    <row r="1198" spans="3:30" x14ac:dyDescent="0.25">
      <c r="C1198" s="52"/>
      <c r="AA1198" s="2"/>
      <c r="AC1198" s="4"/>
      <c r="AD1198" s="5"/>
    </row>
    <row r="1199" spans="3:30" x14ac:dyDescent="0.25">
      <c r="C1199" s="52"/>
      <c r="AA1199" s="2"/>
      <c r="AC1199" s="4"/>
      <c r="AD1199" s="5"/>
    </row>
    <row r="1200" spans="3:30" x14ac:dyDescent="0.25">
      <c r="C1200" s="52"/>
      <c r="AA1200" s="2"/>
      <c r="AC1200" s="4"/>
      <c r="AD1200" s="5"/>
    </row>
    <row r="1201" spans="3:30" x14ac:dyDescent="0.25">
      <c r="C1201" s="52"/>
      <c r="AA1201" s="2"/>
      <c r="AC1201" s="4"/>
      <c r="AD1201" s="5"/>
    </row>
    <row r="1202" spans="3:30" x14ac:dyDescent="0.25">
      <c r="C1202" s="52"/>
      <c r="AA1202" s="2"/>
      <c r="AC1202" s="4"/>
      <c r="AD1202" s="5"/>
    </row>
    <row r="1203" spans="3:30" x14ac:dyDescent="0.25">
      <c r="C1203" s="52"/>
      <c r="AA1203" s="2"/>
      <c r="AC1203" s="4"/>
      <c r="AD1203" s="5"/>
    </row>
    <row r="1204" spans="3:30" x14ac:dyDescent="0.25">
      <c r="C1204" s="52"/>
      <c r="AA1204" s="2"/>
      <c r="AC1204" s="4"/>
      <c r="AD1204" s="5"/>
    </row>
    <row r="1205" spans="3:30" x14ac:dyDescent="0.25">
      <c r="C1205" s="52"/>
      <c r="AA1205" s="2"/>
      <c r="AC1205" s="4"/>
      <c r="AD1205" s="5"/>
    </row>
    <row r="1206" spans="3:30" x14ac:dyDescent="0.25">
      <c r="C1206" s="52"/>
      <c r="AA1206" s="2"/>
      <c r="AC1206" s="4"/>
      <c r="AD1206" s="5"/>
    </row>
    <row r="1207" spans="3:30" x14ac:dyDescent="0.25">
      <c r="C1207" s="52"/>
      <c r="AA1207" s="2"/>
      <c r="AC1207" s="4"/>
      <c r="AD1207" s="5"/>
    </row>
    <row r="1208" spans="3:30" x14ac:dyDescent="0.25">
      <c r="C1208" s="52"/>
      <c r="AA1208" s="2"/>
      <c r="AC1208" s="4"/>
      <c r="AD1208" s="5"/>
    </row>
    <row r="1209" spans="3:30" x14ac:dyDescent="0.25">
      <c r="C1209" s="52"/>
      <c r="AA1209" s="2"/>
      <c r="AC1209" s="4"/>
      <c r="AD1209" s="5"/>
    </row>
    <row r="1210" spans="3:30" x14ac:dyDescent="0.25">
      <c r="C1210" s="52"/>
      <c r="AA1210" s="2"/>
      <c r="AC1210" s="4"/>
      <c r="AD1210" s="5"/>
    </row>
    <row r="1211" spans="3:30" x14ac:dyDescent="0.25">
      <c r="C1211" s="52"/>
      <c r="AA1211" s="2"/>
      <c r="AC1211" s="4"/>
      <c r="AD1211" s="5"/>
    </row>
    <row r="1212" spans="3:30" x14ac:dyDescent="0.25">
      <c r="C1212" s="52"/>
      <c r="AA1212" s="2"/>
      <c r="AC1212" s="4"/>
      <c r="AD1212" s="5"/>
    </row>
    <row r="1213" spans="3:30" x14ac:dyDescent="0.25">
      <c r="C1213" s="52"/>
      <c r="AA1213" s="2"/>
      <c r="AC1213" s="4"/>
      <c r="AD1213" s="5"/>
    </row>
    <row r="1214" spans="3:30" x14ac:dyDescent="0.25">
      <c r="C1214" s="52"/>
      <c r="AA1214" s="2"/>
      <c r="AC1214" s="4"/>
      <c r="AD1214" s="5"/>
    </row>
    <row r="1215" spans="3:30" x14ac:dyDescent="0.25">
      <c r="C1215" s="52"/>
      <c r="AA1215" s="2"/>
      <c r="AC1215" s="4"/>
      <c r="AD1215" s="5"/>
    </row>
    <row r="1216" spans="3:30" x14ac:dyDescent="0.25">
      <c r="C1216" s="52"/>
      <c r="AA1216" s="2"/>
      <c r="AC1216" s="4"/>
      <c r="AD1216" s="5"/>
    </row>
    <row r="1217" spans="3:30" x14ac:dyDescent="0.25">
      <c r="C1217" s="52"/>
      <c r="AA1217" s="2"/>
      <c r="AC1217" s="4"/>
      <c r="AD1217" s="5"/>
    </row>
    <row r="1218" spans="3:30" x14ac:dyDescent="0.25">
      <c r="C1218" s="52"/>
      <c r="AA1218" s="2"/>
      <c r="AC1218" s="4"/>
      <c r="AD1218" s="5"/>
    </row>
    <row r="1219" spans="3:30" x14ac:dyDescent="0.25">
      <c r="C1219" s="52"/>
      <c r="AA1219" s="2"/>
      <c r="AC1219" s="4"/>
      <c r="AD1219" s="5"/>
    </row>
    <row r="1220" spans="3:30" x14ac:dyDescent="0.25">
      <c r="C1220" s="52"/>
      <c r="AA1220" s="2"/>
      <c r="AC1220" s="4"/>
      <c r="AD1220" s="5"/>
    </row>
    <row r="1221" spans="3:30" x14ac:dyDescent="0.25">
      <c r="C1221" s="52"/>
      <c r="AA1221" s="2"/>
      <c r="AC1221" s="4"/>
      <c r="AD1221" s="5"/>
    </row>
    <row r="1222" spans="3:30" x14ac:dyDescent="0.25">
      <c r="C1222" s="52"/>
      <c r="AA1222" s="2"/>
      <c r="AC1222" s="4"/>
      <c r="AD1222" s="5"/>
    </row>
    <row r="1223" spans="3:30" x14ac:dyDescent="0.25">
      <c r="C1223" s="52"/>
      <c r="AA1223" s="2"/>
      <c r="AC1223" s="4"/>
      <c r="AD1223" s="5"/>
    </row>
    <row r="1224" spans="3:30" x14ac:dyDescent="0.25">
      <c r="C1224" s="52"/>
      <c r="AA1224" s="2"/>
      <c r="AC1224" s="4"/>
      <c r="AD1224" s="5"/>
    </row>
    <row r="1225" spans="3:30" x14ac:dyDescent="0.25">
      <c r="C1225" s="52"/>
      <c r="AA1225" s="2"/>
      <c r="AC1225" s="4"/>
      <c r="AD1225" s="5"/>
    </row>
    <row r="1226" spans="3:30" x14ac:dyDescent="0.25">
      <c r="C1226" s="52"/>
      <c r="AA1226" s="2"/>
      <c r="AC1226" s="4"/>
      <c r="AD1226" s="5"/>
    </row>
    <row r="1227" spans="3:30" x14ac:dyDescent="0.25">
      <c r="C1227" s="52"/>
      <c r="AA1227" s="2"/>
      <c r="AC1227" s="4"/>
      <c r="AD1227" s="5"/>
    </row>
    <row r="1228" spans="3:30" x14ac:dyDescent="0.25">
      <c r="C1228" s="52"/>
      <c r="AA1228" s="2"/>
      <c r="AC1228" s="4"/>
      <c r="AD1228" s="5"/>
    </row>
    <row r="1229" spans="3:30" x14ac:dyDescent="0.25">
      <c r="C1229" s="52"/>
      <c r="AA1229" s="2"/>
      <c r="AC1229" s="4"/>
      <c r="AD1229" s="5"/>
    </row>
    <row r="1230" spans="3:30" x14ac:dyDescent="0.25">
      <c r="C1230" s="52"/>
      <c r="AA1230" s="2"/>
      <c r="AC1230" s="4"/>
      <c r="AD1230" s="5"/>
    </row>
    <row r="1231" spans="3:30" x14ac:dyDescent="0.25">
      <c r="C1231" s="52"/>
      <c r="AA1231" s="2"/>
      <c r="AC1231" s="4"/>
      <c r="AD1231" s="5"/>
    </row>
    <row r="1232" spans="3:30" x14ac:dyDescent="0.25">
      <c r="C1232" s="52"/>
      <c r="AA1232" s="2"/>
      <c r="AC1232" s="4"/>
      <c r="AD1232" s="5"/>
    </row>
    <row r="1233" spans="3:30" x14ac:dyDescent="0.25">
      <c r="C1233" s="52"/>
      <c r="AA1233" s="2"/>
      <c r="AC1233" s="4"/>
      <c r="AD1233" s="5"/>
    </row>
    <row r="1234" spans="3:30" x14ac:dyDescent="0.25">
      <c r="C1234" s="52"/>
      <c r="AA1234" s="2"/>
      <c r="AC1234" s="4"/>
      <c r="AD1234" s="5"/>
    </row>
    <row r="1235" spans="3:30" x14ac:dyDescent="0.25">
      <c r="C1235" s="52"/>
      <c r="AA1235" s="2"/>
      <c r="AC1235" s="4"/>
      <c r="AD1235" s="5"/>
    </row>
    <row r="1236" spans="3:30" x14ac:dyDescent="0.25">
      <c r="C1236" s="52"/>
      <c r="AA1236" s="2"/>
      <c r="AC1236" s="4"/>
      <c r="AD1236" s="5"/>
    </row>
    <row r="1237" spans="3:30" x14ac:dyDescent="0.25">
      <c r="C1237" s="52"/>
      <c r="AA1237" s="2"/>
      <c r="AC1237" s="4"/>
      <c r="AD1237" s="5"/>
    </row>
    <row r="1238" spans="3:30" x14ac:dyDescent="0.25">
      <c r="C1238" s="52"/>
      <c r="AA1238" s="2"/>
      <c r="AC1238" s="4"/>
      <c r="AD1238" s="5"/>
    </row>
    <row r="1239" spans="3:30" x14ac:dyDescent="0.25">
      <c r="C1239" s="52"/>
      <c r="AA1239" s="2"/>
      <c r="AC1239" s="4"/>
      <c r="AD1239" s="5"/>
    </row>
    <row r="1240" spans="3:30" x14ac:dyDescent="0.25">
      <c r="C1240" s="52"/>
      <c r="AA1240" s="2"/>
      <c r="AC1240" s="4"/>
      <c r="AD1240" s="5"/>
    </row>
    <row r="1241" spans="3:30" x14ac:dyDescent="0.25">
      <c r="C1241" s="52"/>
      <c r="AA1241" s="2"/>
      <c r="AC1241" s="4"/>
      <c r="AD1241" s="5"/>
    </row>
    <row r="1242" spans="3:30" x14ac:dyDescent="0.25">
      <c r="C1242" s="52"/>
      <c r="AA1242" s="2"/>
      <c r="AC1242" s="4"/>
      <c r="AD1242" s="5"/>
    </row>
    <row r="1243" spans="3:30" x14ac:dyDescent="0.25">
      <c r="C1243" s="52"/>
      <c r="AA1243" s="2"/>
      <c r="AC1243" s="4"/>
      <c r="AD1243" s="5"/>
    </row>
    <row r="1244" spans="3:30" x14ac:dyDescent="0.25">
      <c r="C1244" s="52"/>
      <c r="AA1244" s="2"/>
      <c r="AC1244" s="4"/>
      <c r="AD1244" s="5"/>
    </row>
    <row r="1245" spans="3:30" x14ac:dyDescent="0.25">
      <c r="C1245" s="52"/>
      <c r="AA1245" s="2"/>
      <c r="AC1245" s="4"/>
      <c r="AD1245" s="5"/>
    </row>
    <row r="1246" spans="3:30" x14ac:dyDescent="0.25">
      <c r="C1246" s="52"/>
      <c r="AA1246" s="2"/>
      <c r="AC1246" s="4"/>
      <c r="AD1246" s="5"/>
    </row>
    <row r="1247" spans="3:30" x14ac:dyDescent="0.25">
      <c r="C1247" s="52"/>
      <c r="AA1247" s="2"/>
      <c r="AC1247" s="4"/>
      <c r="AD1247" s="5"/>
    </row>
    <row r="1248" spans="3:30" x14ac:dyDescent="0.25">
      <c r="C1248" s="52"/>
      <c r="AA1248" s="2"/>
      <c r="AC1248" s="4"/>
      <c r="AD1248" s="5"/>
    </row>
    <row r="1249" spans="3:30" x14ac:dyDescent="0.25">
      <c r="C1249" s="52"/>
      <c r="AA1249" s="2"/>
      <c r="AC1249" s="4"/>
      <c r="AD1249" s="5"/>
    </row>
    <row r="1250" spans="3:30" x14ac:dyDescent="0.25">
      <c r="C1250" s="52"/>
      <c r="AA1250" s="2"/>
      <c r="AC1250" s="4"/>
      <c r="AD1250" s="5"/>
    </row>
    <row r="1251" spans="3:30" x14ac:dyDescent="0.25">
      <c r="C1251" s="52"/>
      <c r="AA1251" s="2"/>
      <c r="AC1251" s="4"/>
      <c r="AD1251" s="5"/>
    </row>
    <row r="1252" spans="3:30" x14ac:dyDescent="0.25">
      <c r="C1252" s="52"/>
      <c r="AA1252" s="2"/>
      <c r="AC1252" s="4"/>
      <c r="AD1252" s="5"/>
    </row>
    <row r="1253" spans="3:30" x14ac:dyDescent="0.25">
      <c r="C1253" s="52"/>
      <c r="AA1253" s="2"/>
      <c r="AC1253" s="4"/>
      <c r="AD1253" s="5"/>
    </row>
    <row r="1254" spans="3:30" x14ac:dyDescent="0.25">
      <c r="C1254" s="52"/>
      <c r="AA1254" s="2"/>
      <c r="AC1254" s="4"/>
      <c r="AD1254" s="5"/>
    </row>
    <row r="1255" spans="3:30" x14ac:dyDescent="0.25">
      <c r="C1255" s="52"/>
      <c r="AA1255" s="2"/>
      <c r="AC1255" s="4"/>
      <c r="AD1255" s="5"/>
    </row>
    <row r="1256" spans="3:30" x14ac:dyDescent="0.25">
      <c r="C1256" s="52"/>
      <c r="AA1256" s="2"/>
      <c r="AC1256" s="4"/>
      <c r="AD1256" s="5"/>
    </row>
    <row r="1257" spans="3:30" x14ac:dyDescent="0.25">
      <c r="C1257" s="52"/>
      <c r="AA1257" s="2"/>
      <c r="AC1257" s="4"/>
      <c r="AD1257" s="5"/>
    </row>
    <row r="1258" spans="3:30" x14ac:dyDescent="0.25">
      <c r="C1258" s="52"/>
      <c r="AA1258" s="2"/>
      <c r="AC1258" s="4"/>
      <c r="AD1258" s="5"/>
    </row>
    <row r="1259" spans="3:30" x14ac:dyDescent="0.25">
      <c r="C1259" s="52"/>
      <c r="AA1259" s="2"/>
      <c r="AC1259" s="4"/>
      <c r="AD1259" s="5"/>
    </row>
    <row r="1260" spans="3:30" x14ac:dyDescent="0.25">
      <c r="C1260" s="52"/>
      <c r="AA1260" s="2"/>
      <c r="AC1260" s="4"/>
      <c r="AD1260" s="5"/>
    </row>
    <row r="1261" spans="3:30" x14ac:dyDescent="0.25">
      <c r="C1261" s="52"/>
      <c r="AA1261" s="2"/>
      <c r="AC1261" s="4"/>
      <c r="AD1261" s="5"/>
    </row>
    <row r="1262" spans="3:30" x14ac:dyDescent="0.25">
      <c r="C1262" s="52"/>
      <c r="AA1262" s="2"/>
      <c r="AC1262" s="4"/>
      <c r="AD1262" s="5"/>
    </row>
    <row r="1263" spans="3:30" x14ac:dyDescent="0.25">
      <c r="C1263" s="52"/>
      <c r="AA1263" s="2"/>
      <c r="AC1263" s="4"/>
      <c r="AD1263" s="5"/>
    </row>
    <row r="1264" spans="3:30" x14ac:dyDescent="0.25">
      <c r="C1264" s="52"/>
      <c r="AA1264" s="2"/>
      <c r="AC1264" s="4"/>
      <c r="AD1264" s="5"/>
    </row>
    <row r="1265" spans="3:30" x14ac:dyDescent="0.25">
      <c r="C1265" s="52"/>
      <c r="AA1265" s="2"/>
      <c r="AC1265" s="4"/>
      <c r="AD1265" s="5"/>
    </row>
    <row r="1266" spans="3:30" x14ac:dyDescent="0.25">
      <c r="C1266" s="52"/>
      <c r="AA1266" s="2"/>
      <c r="AC1266" s="4"/>
      <c r="AD1266" s="5"/>
    </row>
    <row r="1267" spans="3:30" x14ac:dyDescent="0.25">
      <c r="C1267" s="52"/>
      <c r="AA1267" s="2"/>
      <c r="AC1267" s="4"/>
      <c r="AD1267" s="5"/>
    </row>
    <row r="1268" spans="3:30" x14ac:dyDescent="0.25">
      <c r="C1268" s="52"/>
      <c r="AA1268" s="2"/>
      <c r="AC1268" s="4"/>
      <c r="AD1268" s="5"/>
    </row>
    <row r="1269" spans="3:30" x14ac:dyDescent="0.25">
      <c r="C1269" s="52"/>
      <c r="AA1269" s="2"/>
      <c r="AC1269" s="4"/>
      <c r="AD1269" s="5"/>
    </row>
    <row r="1270" spans="3:30" x14ac:dyDescent="0.25">
      <c r="C1270" s="52"/>
      <c r="AA1270" s="2"/>
      <c r="AC1270" s="4"/>
      <c r="AD1270" s="5"/>
    </row>
    <row r="1271" spans="3:30" x14ac:dyDescent="0.25">
      <c r="C1271" s="52"/>
      <c r="AA1271" s="2"/>
      <c r="AC1271" s="4"/>
      <c r="AD1271" s="5"/>
    </row>
    <row r="1272" spans="3:30" x14ac:dyDescent="0.25">
      <c r="C1272" s="52"/>
      <c r="AA1272" s="2"/>
      <c r="AC1272" s="4"/>
      <c r="AD1272" s="5"/>
    </row>
    <row r="1273" spans="3:30" x14ac:dyDescent="0.25">
      <c r="C1273" s="52"/>
      <c r="AA1273" s="2"/>
      <c r="AC1273" s="4"/>
      <c r="AD1273" s="5"/>
    </row>
    <row r="1274" spans="3:30" x14ac:dyDescent="0.25">
      <c r="C1274" s="52"/>
      <c r="AA1274" s="2"/>
      <c r="AC1274" s="4"/>
      <c r="AD1274" s="5"/>
    </row>
    <row r="1275" spans="3:30" x14ac:dyDescent="0.25">
      <c r="C1275" s="52"/>
      <c r="AA1275" s="2"/>
      <c r="AC1275" s="4"/>
      <c r="AD1275" s="5"/>
    </row>
    <row r="1276" spans="3:30" x14ac:dyDescent="0.25">
      <c r="C1276" s="52"/>
      <c r="AA1276" s="2"/>
      <c r="AC1276" s="4"/>
      <c r="AD1276" s="5"/>
    </row>
    <row r="1277" spans="3:30" x14ac:dyDescent="0.25">
      <c r="C1277" s="52"/>
      <c r="AA1277" s="2"/>
      <c r="AC1277" s="4"/>
      <c r="AD1277" s="5"/>
    </row>
    <row r="1278" spans="3:30" x14ac:dyDescent="0.25">
      <c r="C1278" s="52"/>
      <c r="AA1278" s="2"/>
      <c r="AC1278" s="4"/>
      <c r="AD1278" s="5"/>
    </row>
    <row r="1279" spans="3:30" x14ac:dyDescent="0.25">
      <c r="C1279" s="52"/>
      <c r="AA1279" s="2"/>
      <c r="AC1279" s="4"/>
      <c r="AD1279" s="5"/>
    </row>
    <row r="1280" spans="3:30" x14ac:dyDescent="0.25">
      <c r="C1280" s="52"/>
      <c r="AA1280" s="2"/>
      <c r="AC1280" s="4"/>
      <c r="AD1280" s="5"/>
    </row>
    <row r="1281" spans="3:30" x14ac:dyDescent="0.25">
      <c r="C1281" s="52"/>
      <c r="AA1281" s="2"/>
      <c r="AC1281" s="4"/>
      <c r="AD1281" s="5"/>
    </row>
    <row r="1282" spans="3:30" x14ac:dyDescent="0.25">
      <c r="C1282" s="52"/>
      <c r="AA1282" s="2"/>
      <c r="AC1282" s="4"/>
      <c r="AD1282" s="5"/>
    </row>
    <row r="1283" spans="3:30" x14ac:dyDescent="0.25">
      <c r="C1283" s="52"/>
      <c r="AA1283" s="2"/>
      <c r="AC1283" s="4"/>
      <c r="AD1283" s="5"/>
    </row>
    <row r="1284" spans="3:30" x14ac:dyDescent="0.25">
      <c r="C1284" s="52"/>
      <c r="AA1284" s="2"/>
      <c r="AC1284" s="4"/>
      <c r="AD1284" s="5"/>
    </row>
    <row r="1285" spans="3:30" x14ac:dyDescent="0.25">
      <c r="C1285" s="52"/>
      <c r="AA1285" s="2"/>
      <c r="AC1285" s="4"/>
      <c r="AD1285" s="5"/>
    </row>
    <row r="1286" spans="3:30" x14ac:dyDescent="0.25">
      <c r="C1286" s="52"/>
      <c r="AA1286" s="2"/>
      <c r="AC1286" s="4"/>
      <c r="AD1286" s="5"/>
    </row>
    <row r="1287" spans="3:30" x14ac:dyDescent="0.25">
      <c r="C1287" s="52"/>
      <c r="AA1287" s="2"/>
      <c r="AC1287" s="4"/>
      <c r="AD1287" s="5"/>
    </row>
    <row r="1288" spans="3:30" x14ac:dyDescent="0.25">
      <c r="C1288" s="52"/>
      <c r="AA1288" s="2"/>
      <c r="AC1288" s="4"/>
      <c r="AD1288" s="5"/>
    </row>
    <row r="1289" spans="3:30" x14ac:dyDescent="0.25">
      <c r="C1289" s="52"/>
      <c r="AA1289" s="2"/>
      <c r="AC1289" s="4"/>
      <c r="AD1289" s="5"/>
    </row>
    <row r="1290" spans="3:30" x14ac:dyDescent="0.25">
      <c r="C1290" s="52"/>
      <c r="AA1290" s="2"/>
      <c r="AC1290" s="4"/>
      <c r="AD1290" s="5"/>
    </row>
    <row r="1291" spans="3:30" x14ac:dyDescent="0.25">
      <c r="C1291" s="52"/>
      <c r="AA1291" s="2"/>
      <c r="AC1291" s="4"/>
      <c r="AD1291" s="5"/>
    </row>
    <row r="1292" spans="3:30" x14ac:dyDescent="0.25">
      <c r="C1292" s="52"/>
      <c r="AA1292" s="2"/>
      <c r="AC1292" s="4"/>
      <c r="AD1292" s="5"/>
    </row>
    <row r="1293" spans="3:30" x14ac:dyDescent="0.25">
      <c r="C1293" s="52"/>
      <c r="AA1293" s="2"/>
      <c r="AC1293" s="4"/>
      <c r="AD1293" s="5"/>
    </row>
    <row r="1294" spans="3:30" x14ac:dyDescent="0.25">
      <c r="C1294" s="52"/>
      <c r="AA1294" s="2"/>
      <c r="AC1294" s="4"/>
      <c r="AD1294" s="5"/>
    </row>
    <row r="1295" spans="3:30" x14ac:dyDescent="0.25">
      <c r="C1295" s="52"/>
      <c r="AA1295" s="2"/>
      <c r="AC1295" s="4"/>
      <c r="AD1295" s="5"/>
    </row>
    <row r="1296" spans="3:30" x14ac:dyDescent="0.25">
      <c r="C1296" s="52"/>
      <c r="AA1296" s="2"/>
      <c r="AC1296" s="4"/>
      <c r="AD1296" s="5"/>
    </row>
    <row r="1297" spans="3:30" x14ac:dyDescent="0.25">
      <c r="C1297" s="52"/>
      <c r="AA1297" s="2"/>
      <c r="AC1297" s="4"/>
      <c r="AD1297" s="5"/>
    </row>
    <row r="1298" spans="3:30" x14ac:dyDescent="0.25">
      <c r="C1298" s="52"/>
      <c r="AA1298" s="2"/>
      <c r="AC1298" s="4"/>
      <c r="AD1298" s="5"/>
    </row>
    <row r="1299" spans="3:30" x14ac:dyDescent="0.25">
      <c r="C1299" s="52"/>
      <c r="AA1299" s="2"/>
      <c r="AC1299" s="4"/>
      <c r="AD1299" s="5"/>
    </row>
    <row r="1300" spans="3:30" x14ac:dyDescent="0.25">
      <c r="C1300" s="52"/>
      <c r="AA1300" s="2"/>
      <c r="AC1300" s="4"/>
      <c r="AD1300" s="5"/>
    </row>
    <row r="1301" spans="3:30" x14ac:dyDescent="0.25">
      <c r="C1301" s="52"/>
      <c r="AA1301" s="2"/>
      <c r="AC1301" s="4"/>
      <c r="AD1301" s="5"/>
    </row>
    <row r="1302" spans="3:30" x14ac:dyDescent="0.25">
      <c r="C1302" s="52"/>
      <c r="AA1302" s="2"/>
      <c r="AC1302" s="4"/>
      <c r="AD1302" s="5"/>
    </row>
    <row r="1303" spans="3:30" x14ac:dyDescent="0.25">
      <c r="C1303" s="52"/>
      <c r="AA1303" s="2"/>
      <c r="AC1303" s="4"/>
      <c r="AD1303" s="5"/>
    </row>
    <row r="1304" spans="3:30" x14ac:dyDescent="0.25">
      <c r="C1304" s="52"/>
      <c r="AA1304" s="2"/>
      <c r="AC1304" s="4"/>
      <c r="AD1304" s="5"/>
    </row>
    <row r="1305" spans="3:30" x14ac:dyDescent="0.25">
      <c r="C1305" s="52"/>
      <c r="AA1305" s="2"/>
      <c r="AC1305" s="4"/>
      <c r="AD1305" s="5"/>
    </row>
    <row r="1306" spans="3:30" x14ac:dyDescent="0.25">
      <c r="C1306" s="52"/>
      <c r="AA1306" s="2"/>
      <c r="AC1306" s="4"/>
      <c r="AD1306" s="5"/>
    </row>
    <row r="1307" spans="3:30" x14ac:dyDescent="0.25">
      <c r="C1307" s="52"/>
      <c r="AA1307" s="2"/>
      <c r="AC1307" s="4"/>
      <c r="AD1307" s="5"/>
    </row>
    <row r="1308" spans="3:30" x14ac:dyDescent="0.25">
      <c r="C1308" s="52"/>
      <c r="AA1308" s="2"/>
      <c r="AC1308" s="4"/>
      <c r="AD1308" s="5"/>
    </row>
    <row r="1309" spans="3:30" x14ac:dyDescent="0.25">
      <c r="C1309" s="52"/>
      <c r="AA1309" s="2"/>
      <c r="AC1309" s="4"/>
      <c r="AD1309" s="5"/>
    </row>
    <row r="1310" spans="3:30" x14ac:dyDescent="0.25">
      <c r="C1310" s="52"/>
      <c r="AA1310" s="2"/>
      <c r="AC1310" s="4"/>
      <c r="AD1310" s="5"/>
    </row>
    <row r="1311" spans="3:30" x14ac:dyDescent="0.25">
      <c r="C1311" s="52"/>
      <c r="AA1311" s="2"/>
      <c r="AC1311" s="4"/>
      <c r="AD1311" s="5"/>
    </row>
    <row r="1312" spans="3:30" x14ac:dyDescent="0.25">
      <c r="C1312" s="52"/>
      <c r="AA1312" s="2"/>
      <c r="AC1312" s="4"/>
      <c r="AD1312" s="5"/>
    </row>
    <row r="1313" spans="3:30" x14ac:dyDescent="0.25">
      <c r="C1313" s="52"/>
      <c r="AA1313" s="2"/>
      <c r="AC1313" s="4"/>
      <c r="AD1313" s="5"/>
    </row>
    <row r="1314" spans="3:30" x14ac:dyDescent="0.25">
      <c r="C1314" s="52"/>
      <c r="AA1314" s="2"/>
      <c r="AC1314" s="4"/>
      <c r="AD1314" s="5"/>
    </row>
    <row r="1315" spans="3:30" x14ac:dyDescent="0.25">
      <c r="C1315" s="52"/>
      <c r="AA1315" s="2"/>
      <c r="AC1315" s="4"/>
      <c r="AD1315" s="5"/>
    </row>
    <row r="1316" spans="3:30" x14ac:dyDescent="0.25">
      <c r="C1316" s="52"/>
      <c r="AA1316" s="2"/>
      <c r="AC1316" s="4"/>
      <c r="AD1316" s="5"/>
    </row>
    <row r="1317" spans="3:30" x14ac:dyDescent="0.25">
      <c r="C1317" s="52"/>
      <c r="AA1317" s="2"/>
      <c r="AC1317" s="4"/>
      <c r="AD1317" s="5"/>
    </row>
    <row r="1318" spans="3:30" x14ac:dyDescent="0.25">
      <c r="C1318" s="52"/>
      <c r="AA1318" s="2"/>
      <c r="AC1318" s="4"/>
      <c r="AD1318" s="5"/>
    </row>
    <row r="1319" spans="3:30" x14ac:dyDescent="0.25">
      <c r="C1319" s="52"/>
      <c r="AA1319" s="2"/>
      <c r="AC1319" s="4"/>
      <c r="AD1319" s="5"/>
    </row>
    <row r="1320" spans="3:30" x14ac:dyDescent="0.25">
      <c r="C1320" s="52"/>
      <c r="AA1320" s="2"/>
      <c r="AC1320" s="4"/>
      <c r="AD1320" s="5"/>
    </row>
    <row r="1321" spans="3:30" x14ac:dyDescent="0.25">
      <c r="C1321" s="52"/>
      <c r="AA1321" s="2"/>
      <c r="AC1321" s="4"/>
      <c r="AD1321" s="5"/>
    </row>
    <row r="1322" spans="3:30" x14ac:dyDescent="0.25">
      <c r="C1322" s="52"/>
      <c r="AA1322" s="2"/>
      <c r="AC1322" s="4"/>
      <c r="AD1322" s="5"/>
    </row>
    <row r="1323" spans="3:30" x14ac:dyDescent="0.25">
      <c r="C1323" s="52"/>
      <c r="AA1323" s="2"/>
      <c r="AC1323" s="4"/>
      <c r="AD1323" s="5"/>
    </row>
    <row r="1324" spans="3:30" x14ac:dyDescent="0.25">
      <c r="C1324" s="52"/>
      <c r="AA1324" s="2"/>
      <c r="AC1324" s="4"/>
      <c r="AD1324" s="5"/>
    </row>
    <row r="1325" spans="3:30" x14ac:dyDescent="0.25">
      <c r="C1325" s="52"/>
      <c r="AA1325" s="2"/>
      <c r="AC1325" s="4"/>
      <c r="AD1325" s="5"/>
    </row>
    <row r="1326" spans="3:30" x14ac:dyDescent="0.25">
      <c r="C1326" s="52"/>
      <c r="AA1326" s="2"/>
      <c r="AC1326" s="4"/>
      <c r="AD1326" s="5"/>
    </row>
    <row r="1327" spans="3:30" x14ac:dyDescent="0.25">
      <c r="C1327" s="52"/>
      <c r="AA1327" s="2"/>
      <c r="AC1327" s="4"/>
      <c r="AD1327" s="5"/>
    </row>
    <row r="1328" spans="3:30" x14ac:dyDescent="0.25">
      <c r="C1328" s="52"/>
      <c r="AA1328" s="2"/>
      <c r="AC1328" s="4"/>
      <c r="AD1328" s="5"/>
    </row>
    <row r="1329" spans="3:30" x14ac:dyDescent="0.25">
      <c r="C1329" s="52"/>
      <c r="AA1329" s="2"/>
      <c r="AC1329" s="4"/>
      <c r="AD1329" s="5"/>
    </row>
    <row r="1330" spans="3:30" x14ac:dyDescent="0.25">
      <c r="C1330" s="52"/>
      <c r="AA1330" s="2"/>
      <c r="AC1330" s="4"/>
      <c r="AD1330" s="5"/>
    </row>
    <row r="1331" spans="3:30" x14ac:dyDescent="0.25">
      <c r="C1331" s="52"/>
      <c r="AA1331" s="2"/>
      <c r="AC1331" s="4"/>
      <c r="AD1331" s="5"/>
    </row>
    <row r="1332" spans="3:30" x14ac:dyDescent="0.25">
      <c r="C1332" s="52"/>
      <c r="AA1332" s="2"/>
      <c r="AC1332" s="4"/>
      <c r="AD1332" s="5"/>
    </row>
    <row r="1333" spans="3:30" x14ac:dyDescent="0.25">
      <c r="C1333" s="52"/>
      <c r="AA1333" s="2"/>
      <c r="AC1333" s="4"/>
      <c r="AD1333" s="5"/>
    </row>
    <row r="1334" spans="3:30" x14ac:dyDescent="0.25">
      <c r="C1334" s="52"/>
      <c r="AA1334" s="2"/>
      <c r="AC1334" s="4"/>
      <c r="AD1334" s="5"/>
    </row>
    <row r="1335" spans="3:30" x14ac:dyDescent="0.25">
      <c r="C1335" s="52"/>
      <c r="AA1335" s="2"/>
      <c r="AC1335" s="4"/>
      <c r="AD1335" s="5"/>
    </row>
    <row r="1336" spans="3:30" x14ac:dyDescent="0.25">
      <c r="C1336" s="52"/>
      <c r="AA1336" s="2"/>
      <c r="AC1336" s="4"/>
      <c r="AD1336" s="5"/>
    </row>
    <row r="1337" spans="3:30" x14ac:dyDescent="0.25">
      <c r="C1337" s="52"/>
      <c r="AA1337" s="2"/>
      <c r="AC1337" s="4"/>
      <c r="AD1337" s="5"/>
    </row>
    <row r="1338" spans="3:30" x14ac:dyDescent="0.25">
      <c r="C1338" s="52"/>
      <c r="AA1338" s="2"/>
      <c r="AC1338" s="4"/>
      <c r="AD1338" s="5"/>
    </row>
    <row r="1339" spans="3:30" x14ac:dyDescent="0.25">
      <c r="C1339" s="52"/>
      <c r="AA1339" s="2"/>
      <c r="AC1339" s="4"/>
      <c r="AD1339" s="5"/>
    </row>
    <row r="1340" spans="3:30" x14ac:dyDescent="0.25">
      <c r="C1340" s="52"/>
      <c r="AA1340" s="2"/>
      <c r="AC1340" s="4"/>
      <c r="AD1340" s="5"/>
    </row>
    <row r="1341" spans="3:30" x14ac:dyDescent="0.25">
      <c r="C1341" s="52"/>
      <c r="AA1341" s="2"/>
      <c r="AC1341" s="4"/>
      <c r="AD1341" s="5"/>
    </row>
    <row r="1342" spans="3:30" x14ac:dyDescent="0.25">
      <c r="C1342" s="52"/>
      <c r="AA1342" s="2"/>
      <c r="AC1342" s="4"/>
      <c r="AD1342" s="5"/>
    </row>
    <row r="1343" spans="3:30" x14ac:dyDescent="0.25">
      <c r="C1343" s="52"/>
      <c r="AA1343" s="2"/>
      <c r="AC1343" s="4"/>
      <c r="AD1343" s="5"/>
    </row>
    <row r="1344" spans="3:30" x14ac:dyDescent="0.25">
      <c r="C1344" s="52"/>
      <c r="AA1344" s="2"/>
      <c r="AC1344" s="4"/>
      <c r="AD1344" s="5"/>
    </row>
    <row r="1345" spans="3:30" x14ac:dyDescent="0.25">
      <c r="C1345" s="52"/>
      <c r="AA1345" s="2"/>
      <c r="AC1345" s="4"/>
      <c r="AD1345" s="5"/>
    </row>
    <row r="1346" spans="3:30" x14ac:dyDescent="0.25">
      <c r="C1346" s="52"/>
      <c r="AA1346" s="2"/>
      <c r="AC1346" s="4"/>
      <c r="AD1346" s="5"/>
    </row>
    <row r="1347" spans="3:30" x14ac:dyDescent="0.25">
      <c r="C1347" s="52"/>
      <c r="AA1347" s="2"/>
      <c r="AC1347" s="4"/>
      <c r="AD1347" s="5"/>
    </row>
    <row r="1348" spans="3:30" x14ac:dyDescent="0.25">
      <c r="C1348" s="52"/>
      <c r="AA1348" s="2"/>
      <c r="AC1348" s="4"/>
      <c r="AD1348" s="5"/>
    </row>
    <row r="1349" spans="3:30" x14ac:dyDescent="0.25">
      <c r="C1349" s="52"/>
      <c r="AA1349" s="2"/>
      <c r="AC1349" s="4"/>
      <c r="AD1349" s="5"/>
    </row>
    <row r="1350" spans="3:30" x14ac:dyDescent="0.25">
      <c r="C1350" s="52"/>
      <c r="AA1350" s="2"/>
      <c r="AC1350" s="4"/>
      <c r="AD1350" s="5"/>
    </row>
    <row r="1351" spans="3:30" x14ac:dyDescent="0.25">
      <c r="C1351" s="52"/>
      <c r="AA1351" s="2"/>
      <c r="AC1351" s="4"/>
      <c r="AD1351" s="5"/>
    </row>
    <row r="1352" spans="3:30" x14ac:dyDescent="0.25">
      <c r="C1352" s="52"/>
      <c r="AA1352" s="2"/>
      <c r="AC1352" s="4"/>
      <c r="AD1352" s="5"/>
    </row>
    <row r="1353" spans="3:30" x14ac:dyDescent="0.25">
      <c r="C1353" s="52"/>
      <c r="AA1353" s="2"/>
      <c r="AC1353" s="4"/>
      <c r="AD1353" s="5"/>
    </row>
    <row r="1354" spans="3:30" x14ac:dyDescent="0.25">
      <c r="C1354" s="52"/>
      <c r="AA1354" s="2"/>
      <c r="AC1354" s="4"/>
      <c r="AD1354" s="5"/>
    </row>
    <row r="1355" spans="3:30" x14ac:dyDescent="0.25">
      <c r="C1355" s="52"/>
      <c r="AA1355" s="2"/>
      <c r="AC1355" s="4"/>
      <c r="AD1355" s="5"/>
    </row>
    <row r="1356" spans="3:30" x14ac:dyDescent="0.25">
      <c r="C1356" s="52"/>
      <c r="AA1356" s="2"/>
      <c r="AC1356" s="4"/>
      <c r="AD1356" s="5"/>
    </row>
    <row r="1357" spans="3:30" x14ac:dyDescent="0.25">
      <c r="C1357" s="52"/>
      <c r="AA1357" s="2"/>
      <c r="AC1357" s="4"/>
      <c r="AD1357" s="5"/>
    </row>
    <row r="1358" spans="3:30" x14ac:dyDescent="0.25">
      <c r="C1358" s="52"/>
      <c r="AA1358" s="2"/>
      <c r="AC1358" s="4"/>
      <c r="AD1358" s="5"/>
    </row>
    <row r="1359" spans="3:30" x14ac:dyDescent="0.25">
      <c r="C1359" s="52"/>
      <c r="AA1359" s="2"/>
      <c r="AC1359" s="4"/>
      <c r="AD1359" s="5"/>
    </row>
    <row r="1360" spans="3:30" x14ac:dyDescent="0.25">
      <c r="C1360" s="52"/>
      <c r="AA1360" s="2"/>
      <c r="AC1360" s="4"/>
      <c r="AD1360" s="5"/>
    </row>
    <row r="1361" spans="3:30" x14ac:dyDescent="0.25">
      <c r="C1361" s="52"/>
      <c r="AA1361" s="2"/>
      <c r="AC1361" s="4"/>
      <c r="AD1361" s="5"/>
    </row>
    <row r="1362" spans="3:30" x14ac:dyDescent="0.25">
      <c r="C1362" s="52"/>
      <c r="AA1362" s="2"/>
      <c r="AC1362" s="4"/>
      <c r="AD1362" s="5"/>
    </row>
    <row r="1363" spans="3:30" x14ac:dyDescent="0.25">
      <c r="C1363" s="52"/>
      <c r="AA1363" s="2"/>
      <c r="AC1363" s="4"/>
      <c r="AD1363" s="5"/>
    </row>
    <row r="1364" spans="3:30" x14ac:dyDescent="0.25">
      <c r="C1364" s="52"/>
      <c r="AA1364" s="2"/>
      <c r="AC1364" s="4"/>
      <c r="AD1364" s="5"/>
    </row>
    <row r="1365" spans="3:30" x14ac:dyDescent="0.25">
      <c r="C1365" s="52"/>
      <c r="AA1365" s="2"/>
      <c r="AC1365" s="4"/>
      <c r="AD1365" s="5"/>
    </row>
    <row r="1366" spans="3:30" x14ac:dyDescent="0.25">
      <c r="C1366" s="52"/>
      <c r="AA1366" s="2"/>
      <c r="AC1366" s="4"/>
      <c r="AD1366" s="5"/>
    </row>
    <row r="1367" spans="3:30" x14ac:dyDescent="0.25">
      <c r="C1367" s="52"/>
      <c r="AA1367" s="2"/>
      <c r="AC1367" s="4"/>
      <c r="AD1367" s="5"/>
    </row>
    <row r="1368" spans="3:30" x14ac:dyDescent="0.25">
      <c r="C1368" s="52"/>
      <c r="AA1368" s="2"/>
      <c r="AC1368" s="4"/>
      <c r="AD1368" s="5"/>
    </row>
    <row r="1369" spans="3:30" x14ac:dyDescent="0.25">
      <c r="C1369" s="52"/>
      <c r="AA1369" s="2"/>
      <c r="AC1369" s="4"/>
      <c r="AD1369" s="5"/>
    </row>
    <row r="1370" spans="3:30" x14ac:dyDescent="0.25">
      <c r="C1370" s="52"/>
      <c r="AA1370" s="2"/>
      <c r="AC1370" s="4"/>
      <c r="AD1370" s="5"/>
    </row>
    <row r="1371" spans="3:30" x14ac:dyDescent="0.25">
      <c r="C1371" s="52"/>
      <c r="AA1371" s="2"/>
      <c r="AC1371" s="4"/>
      <c r="AD1371" s="5"/>
    </row>
    <row r="1372" spans="3:30" x14ac:dyDescent="0.25">
      <c r="C1372" s="52"/>
      <c r="AA1372" s="2"/>
      <c r="AC1372" s="4"/>
      <c r="AD1372" s="5"/>
    </row>
    <row r="1373" spans="3:30" x14ac:dyDescent="0.25">
      <c r="C1373" s="52"/>
      <c r="AA1373" s="2"/>
      <c r="AC1373" s="4"/>
      <c r="AD1373" s="5"/>
    </row>
    <row r="1374" spans="3:30" x14ac:dyDescent="0.25">
      <c r="C1374" s="52"/>
      <c r="AA1374" s="2"/>
      <c r="AC1374" s="4"/>
      <c r="AD1374" s="5"/>
    </row>
    <row r="1375" spans="3:30" x14ac:dyDescent="0.25">
      <c r="C1375" s="52"/>
      <c r="AA1375" s="2"/>
      <c r="AC1375" s="4"/>
      <c r="AD1375" s="5"/>
    </row>
    <row r="1376" spans="3:30" x14ac:dyDescent="0.25">
      <c r="C1376" s="52"/>
      <c r="AA1376" s="2"/>
      <c r="AC1376" s="4"/>
      <c r="AD1376" s="5"/>
    </row>
    <row r="1377" spans="3:30" x14ac:dyDescent="0.25">
      <c r="C1377" s="52"/>
      <c r="AA1377" s="2"/>
      <c r="AC1377" s="4"/>
      <c r="AD1377" s="5"/>
    </row>
    <row r="1378" spans="3:30" x14ac:dyDescent="0.25">
      <c r="C1378" s="52"/>
      <c r="AA1378" s="2"/>
      <c r="AC1378" s="4"/>
      <c r="AD1378" s="5"/>
    </row>
    <row r="1379" spans="3:30" x14ac:dyDescent="0.25">
      <c r="C1379" s="52"/>
      <c r="AA1379" s="2"/>
      <c r="AC1379" s="4"/>
      <c r="AD1379" s="5"/>
    </row>
    <row r="1380" spans="3:30" x14ac:dyDescent="0.25">
      <c r="C1380" s="52"/>
      <c r="AA1380" s="2"/>
      <c r="AC1380" s="4"/>
      <c r="AD1380" s="5"/>
    </row>
    <row r="1381" spans="3:30" x14ac:dyDescent="0.25">
      <c r="C1381" s="52"/>
      <c r="AA1381" s="2"/>
      <c r="AC1381" s="4"/>
      <c r="AD1381" s="5"/>
    </row>
    <row r="1382" spans="3:30" x14ac:dyDescent="0.25">
      <c r="C1382" s="52"/>
      <c r="AA1382" s="2"/>
      <c r="AC1382" s="4"/>
      <c r="AD1382" s="5"/>
    </row>
    <row r="1383" spans="3:30" x14ac:dyDescent="0.25">
      <c r="C1383" s="52"/>
      <c r="AA1383" s="2"/>
      <c r="AC1383" s="4"/>
      <c r="AD1383" s="5"/>
    </row>
    <row r="1384" spans="3:30" x14ac:dyDescent="0.25">
      <c r="C1384" s="52"/>
      <c r="AA1384" s="2"/>
      <c r="AC1384" s="4"/>
      <c r="AD1384" s="5"/>
    </row>
    <row r="1385" spans="3:30" x14ac:dyDescent="0.25">
      <c r="C1385" s="52"/>
      <c r="AA1385" s="2"/>
      <c r="AC1385" s="4"/>
      <c r="AD1385" s="5"/>
    </row>
    <row r="1386" spans="3:30" x14ac:dyDescent="0.25">
      <c r="C1386" s="52"/>
      <c r="AA1386" s="2"/>
      <c r="AC1386" s="4"/>
      <c r="AD1386" s="5"/>
    </row>
    <row r="1387" spans="3:30" x14ac:dyDescent="0.25">
      <c r="C1387" s="52"/>
      <c r="AA1387" s="2"/>
      <c r="AC1387" s="4"/>
      <c r="AD1387" s="5"/>
    </row>
    <row r="1388" spans="3:30" x14ac:dyDescent="0.25">
      <c r="C1388" s="52"/>
      <c r="AA1388" s="2"/>
      <c r="AC1388" s="4"/>
      <c r="AD1388" s="5"/>
    </row>
    <row r="1389" spans="3:30" x14ac:dyDescent="0.25">
      <c r="C1389" s="52"/>
      <c r="AA1389" s="2"/>
      <c r="AC1389" s="4"/>
      <c r="AD1389" s="5"/>
    </row>
    <row r="1390" spans="3:30" x14ac:dyDescent="0.25">
      <c r="C1390" s="52"/>
      <c r="AA1390" s="2"/>
      <c r="AC1390" s="4"/>
      <c r="AD1390" s="5"/>
    </row>
    <row r="1391" spans="3:30" x14ac:dyDescent="0.25">
      <c r="C1391" s="52"/>
      <c r="AA1391" s="2"/>
      <c r="AC1391" s="4"/>
      <c r="AD1391" s="5"/>
    </row>
    <row r="1392" spans="3:30" x14ac:dyDescent="0.25">
      <c r="C1392" s="52"/>
      <c r="AA1392" s="2"/>
      <c r="AC1392" s="4"/>
      <c r="AD1392" s="5"/>
    </row>
    <row r="1393" spans="3:30" x14ac:dyDescent="0.25">
      <c r="C1393" s="52"/>
      <c r="AA1393" s="2"/>
      <c r="AC1393" s="4"/>
      <c r="AD1393" s="5"/>
    </row>
    <row r="1394" spans="3:30" x14ac:dyDescent="0.25">
      <c r="C1394" s="52"/>
      <c r="AA1394" s="2"/>
      <c r="AC1394" s="4"/>
      <c r="AD1394" s="5"/>
    </row>
    <row r="1395" spans="3:30" x14ac:dyDescent="0.25">
      <c r="C1395" s="52"/>
      <c r="AA1395" s="2"/>
      <c r="AC1395" s="4"/>
      <c r="AD1395" s="5"/>
    </row>
    <row r="1396" spans="3:30" x14ac:dyDescent="0.25">
      <c r="C1396" s="52"/>
      <c r="AA1396" s="2"/>
      <c r="AC1396" s="4"/>
      <c r="AD1396" s="5"/>
    </row>
    <row r="1397" spans="3:30" x14ac:dyDescent="0.25">
      <c r="C1397" s="52"/>
      <c r="AA1397" s="2"/>
      <c r="AC1397" s="4"/>
      <c r="AD1397" s="5"/>
    </row>
    <row r="1398" spans="3:30" x14ac:dyDescent="0.25">
      <c r="C1398" s="52"/>
      <c r="AA1398" s="2"/>
      <c r="AC1398" s="4"/>
      <c r="AD1398" s="5"/>
    </row>
    <row r="1399" spans="3:30" x14ac:dyDescent="0.25">
      <c r="C1399" s="52"/>
      <c r="AA1399" s="2"/>
      <c r="AC1399" s="4"/>
      <c r="AD1399" s="5"/>
    </row>
    <row r="1400" spans="3:30" x14ac:dyDescent="0.25">
      <c r="C1400" s="52"/>
      <c r="AA1400" s="2"/>
      <c r="AC1400" s="4"/>
      <c r="AD1400" s="5"/>
    </row>
    <row r="1401" spans="3:30" x14ac:dyDescent="0.25">
      <c r="C1401" s="52"/>
      <c r="AA1401" s="2"/>
      <c r="AC1401" s="4"/>
      <c r="AD1401" s="5"/>
    </row>
    <row r="1402" spans="3:30" x14ac:dyDescent="0.25">
      <c r="C1402" s="52"/>
      <c r="AA1402" s="2"/>
      <c r="AC1402" s="4"/>
      <c r="AD1402" s="5"/>
    </row>
    <row r="1403" spans="3:30" x14ac:dyDescent="0.25">
      <c r="C1403" s="52"/>
      <c r="AA1403" s="2"/>
      <c r="AC1403" s="4"/>
      <c r="AD1403" s="5"/>
    </row>
    <row r="1404" spans="3:30" x14ac:dyDescent="0.25">
      <c r="C1404" s="52"/>
      <c r="AA1404" s="2"/>
      <c r="AC1404" s="4"/>
      <c r="AD1404" s="5"/>
    </row>
    <row r="1405" spans="3:30" x14ac:dyDescent="0.25">
      <c r="C1405" s="52"/>
      <c r="AA1405" s="2"/>
      <c r="AC1405" s="4"/>
      <c r="AD1405" s="5"/>
    </row>
    <row r="1406" spans="3:30" x14ac:dyDescent="0.25">
      <c r="C1406" s="52"/>
      <c r="AA1406" s="2"/>
      <c r="AC1406" s="4"/>
      <c r="AD1406" s="5"/>
    </row>
    <row r="1407" spans="3:30" x14ac:dyDescent="0.25">
      <c r="C1407" s="52"/>
      <c r="AA1407" s="2"/>
      <c r="AC1407" s="4"/>
      <c r="AD1407" s="5"/>
    </row>
    <row r="1408" spans="3:30" x14ac:dyDescent="0.25">
      <c r="C1408" s="52"/>
      <c r="AA1408" s="2"/>
      <c r="AC1408" s="4"/>
      <c r="AD1408" s="5"/>
    </row>
    <row r="1409" spans="3:30" x14ac:dyDescent="0.25">
      <c r="C1409" s="52"/>
      <c r="AA1409" s="2"/>
      <c r="AC1409" s="4"/>
      <c r="AD1409" s="5"/>
    </row>
    <row r="1410" spans="3:30" x14ac:dyDescent="0.25">
      <c r="C1410" s="52"/>
      <c r="AA1410" s="2"/>
      <c r="AC1410" s="4"/>
      <c r="AD1410" s="5"/>
    </row>
    <row r="1411" spans="3:30" x14ac:dyDescent="0.25">
      <c r="C1411" s="52"/>
      <c r="AA1411" s="2"/>
      <c r="AC1411" s="4"/>
      <c r="AD1411" s="5"/>
    </row>
    <row r="1412" spans="3:30" x14ac:dyDescent="0.25">
      <c r="C1412" s="52"/>
      <c r="AA1412" s="2"/>
      <c r="AC1412" s="4"/>
      <c r="AD1412" s="5"/>
    </row>
    <row r="1413" spans="3:30" x14ac:dyDescent="0.25">
      <c r="C1413" s="52"/>
      <c r="AA1413" s="2"/>
      <c r="AC1413" s="4"/>
      <c r="AD1413" s="5"/>
    </row>
    <row r="1414" spans="3:30" x14ac:dyDescent="0.25">
      <c r="C1414" s="52"/>
      <c r="AA1414" s="2"/>
      <c r="AC1414" s="4"/>
      <c r="AD1414" s="5"/>
    </row>
    <row r="1415" spans="3:30" x14ac:dyDescent="0.25">
      <c r="C1415" s="52"/>
      <c r="AA1415" s="2"/>
      <c r="AC1415" s="4"/>
      <c r="AD1415" s="5"/>
    </row>
    <row r="1416" spans="3:30" x14ac:dyDescent="0.25">
      <c r="C1416" s="52"/>
      <c r="AA1416" s="2"/>
      <c r="AC1416" s="4"/>
      <c r="AD1416" s="5"/>
    </row>
    <row r="1417" spans="3:30" x14ac:dyDescent="0.25">
      <c r="C1417" s="52"/>
      <c r="AA1417" s="2"/>
      <c r="AC1417" s="4"/>
      <c r="AD1417" s="5"/>
    </row>
    <row r="1418" spans="3:30" x14ac:dyDescent="0.25">
      <c r="C1418" s="52"/>
      <c r="AA1418" s="2"/>
      <c r="AC1418" s="4"/>
      <c r="AD1418" s="5"/>
    </row>
    <row r="1419" spans="3:30" x14ac:dyDescent="0.25">
      <c r="C1419" s="52"/>
      <c r="AA1419" s="2"/>
      <c r="AC1419" s="4"/>
      <c r="AD1419" s="5"/>
    </row>
    <row r="1420" spans="3:30" x14ac:dyDescent="0.25">
      <c r="C1420" s="52"/>
      <c r="AA1420" s="2"/>
      <c r="AC1420" s="4"/>
      <c r="AD1420" s="5"/>
    </row>
    <row r="1421" spans="3:30" x14ac:dyDescent="0.25">
      <c r="C1421" s="52"/>
      <c r="AA1421" s="2"/>
      <c r="AC1421" s="4"/>
      <c r="AD1421" s="5"/>
    </row>
    <row r="1422" spans="3:30" x14ac:dyDescent="0.25">
      <c r="C1422" s="52"/>
      <c r="AA1422" s="2"/>
      <c r="AC1422" s="4"/>
      <c r="AD1422" s="5"/>
    </row>
    <row r="1423" spans="3:30" x14ac:dyDescent="0.25">
      <c r="C1423" s="52"/>
      <c r="AA1423" s="2"/>
      <c r="AC1423" s="4"/>
      <c r="AD1423" s="5"/>
    </row>
    <row r="1424" spans="3:30" x14ac:dyDescent="0.25">
      <c r="C1424" s="52"/>
      <c r="AA1424" s="2"/>
      <c r="AC1424" s="4"/>
      <c r="AD1424" s="5"/>
    </row>
    <row r="1425" spans="1:32" x14ac:dyDescent="0.25">
      <c r="C1425" s="52"/>
      <c r="AA1425" s="2"/>
      <c r="AC1425" s="4"/>
      <c r="AD1425" s="5"/>
    </row>
    <row r="1426" spans="1:32" x14ac:dyDescent="0.25">
      <c r="C1426" s="52"/>
      <c r="AA1426" s="2"/>
      <c r="AC1426" s="4"/>
      <c r="AD1426" s="5"/>
    </row>
    <row r="1427" spans="1:32" x14ac:dyDescent="0.25">
      <c r="C1427" s="52"/>
      <c r="AA1427" s="2"/>
      <c r="AC1427" s="4"/>
      <c r="AD1427" s="5"/>
    </row>
    <row r="1428" spans="1:32" x14ac:dyDescent="0.25">
      <c r="C1428" s="52"/>
      <c r="AA1428" s="2"/>
      <c r="AC1428" s="4"/>
      <c r="AD1428" s="5"/>
    </row>
    <row r="1429" spans="1:32" x14ac:dyDescent="0.25">
      <c r="C1429" s="52"/>
      <c r="AA1429" s="2"/>
      <c r="AC1429" s="4"/>
      <c r="AD1429" s="5"/>
    </row>
    <row r="1430" spans="1:32" x14ac:dyDescent="0.25">
      <c r="C1430" s="52"/>
    </row>
    <row r="1431" spans="1:32" s="1" customFormat="1" x14ac:dyDescent="0.25">
      <c r="A1431" s="3"/>
      <c r="B1431" s="3"/>
      <c r="C1431" s="52"/>
      <c r="G1431" s="53"/>
      <c r="H1431" s="53"/>
      <c r="I1431" s="53"/>
      <c r="J1431" s="53"/>
      <c r="K1431" s="53"/>
      <c r="L1431" s="53"/>
      <c r="N1431" s="5"/>
      <c r="O1431" s="54"/>
      <c r="P1431" s="55"/>
      <c r="Q1431" s="55"/>
      <c r="Z1431" s="2"/>
      <c r="AA1431" s="3"/>
      <c r="AB1431" s="4"/>
      <c r="AC1431" s="5"/>
      <c r="AD1431" s="3"/>
      <c r="AE1431" s="3"/>
      <c r="AF1431" s="3"/>
    </row>
    <row r="1432" spans="1:32" s="1" customFormat="1" x14ac:dyDescent="0.25">
      <c r="A1432" s="3"/>
      <c r="B1432" s="3"/>
      <c r="C1432" s="52"/>
      <c r="G1432" s="53"/>
      <c r="H1432" s="53"/>
      <c r="I1432" s="53"/>
      <c r="J1432" s="53"/>
      <c r="K1432" s="53"/>
      <c r="L1432" s="53"/>
      <c r="N1432" s="5"/>
      <c r="O1432" s="54"/>
      <c r="P1432" s="55"/>
      <c r="Q1432" s="55"/>
      <c r="Z1432" s="2"/>
      <c r="AA1432" s="3"/>
      <c r="AB1432" s="4"/>
      <c r="AC1432" s="5"/>
      <c r="AD1432" s="3"/>
      <c r="AE1432" s="3"/>
      <c r="AF1432" s="3"/>
    </row>
    <row r="1433" spans="1:32" s="1" customFormat="1" x14ac:dyDescent="0.25">
      <c r="A1433" s="3"/>
      <c r="B1433" s="3"/>
      <c r="C1433" s="52"/>
      <c r="G1433" s="53"/>
      <c r="H1433" s="53"/>
      <c r="I1433" s="53"/>
      <c r="J1433" s="53"/>
      <c r="K1433" s="53"/>
      <c r="L1433" s="53"/>
      <c r="N1433" s="5"/>
      <c r="O1433" s="54"/>
      <c r="P1433" s="55"/>
      <c r="Q1433" s="55"/>
      <c r="Z1433" s="2"/>
      <c r="AA1433" s="3"/>
      <c r="AB1433" s="4"/>
      <c r="AC1433" s="5"/>
      <c r="AD1433" s="3"/>
      <c r="AE1433" s="3"/>
      <c r="AF1433" s="3"/>
    </row>
    <row r="1434" spans="1:32" s="1" customFormat="1" x14ac:dyDescent="0.25">
      <c r="A1434" s="3"/>
      <c r="B1434" s="3"/>
      <c r="C1434" s="52"/>
      <c r="G1434" s="53"/>
      <c r="H1434" s="53"/>
      <c r="I1434" s="53"/>
      <c r="J1434" s="53"/>
      <c r="K1434" s="53"/>
      <c r="L1434" s="53"/>
      <c r="N1434" s="5"/>
      <c r="O1434" s="54"/>
      <c r="P1434" s="55"/>
      <c r="Q1434" s="55"/>
      <c r="Z1434" s="2"/>
      <c r="AA1434" s="3"/>
      <c r="AB1434" s="4"/>
      <c r="AC1434" s="5"/>
      <c r="AD1434" s="3"/>
      <c r="AE1434" s="3"/>
      <c r="AF1434" s="3"/>
    </row>
    <row r="1435" spans="1:32" s="1" customFormat="1" x14ac:dyDescent="0.25">
      <c r="A1435" s="3"/>
      <c r="B1435" s="3"/>
      <c r="C1435" s="52"/>
      <c r="G1435" s="53"/>
      <c r="H1435" s="53"/>
      <c r="I1435" s="53"/>
      <c r="J1435" s="53"/>
      <c r="K1435" s="53"/>
      <c r="L1435" s="53"/>
      <c r="N1435" s="5"/>
      <c r="O1435" s="54"/>
      <c r="P1435" s="55"/>
      <c r="Q1435" s="55"/>
      <c r="Z1435" s="2"/>
      <c r="AA1435" s="3"/>
      <c r="AB1435" s="4"/>
      <c r="AC1435" s="5"/>
      <c r="AD1435" s="3"/>
      <c r="AE1435" s="3"/>
      <c r="AF1435" s="3"/>
    </row>
    <row r="1436" spans="1:32" s="1" customFormat="1" x14ac:dyDescent="0.25">
      <c r="A1436" s="3"/>
      <c r="B1436" s="3"/>
      <c r="C1436" s="52"/>
      <c r="G1436" s="53"/>
      <c r="H1436" s="53"/>
      <c r="I1436" s="53"/>
      <c r="J1436" s="53"/>
      <c r="K1436" s="53"/>
      <c r="L1436" s="53"/>
      <c r="N1436" s="5"/>
      <c r="O1436" s="54"/>
      <c r="P1436" s="55"/>
      <c r="Q1436" s="55"/>
      <c r="Z1436" s="2"/>
      <c r="AA1436" s="3"/>
      <c r="AB1436" s="4"/>
      <c r="AC1436" s="5"/>
      <c r="AD1436" s="3"/>
      <c r="AE1436" s="3"/>
      <c r="AF1436" s="3"/>
    </row>
    <row r="1437" spans="1:32" s="1" customFormat="1" x14ac:dyDescent="0.25">
      <c r="A1437" s="3"/>
      <c r="B1437" s="3"/>
      <c r="C1437" s="52"/>
      <c r="G1437" s="53"/>
      <c r="H1437" s="53"/>
      <c r="I1437" s="53"/>
      <c r="J1437" s="53"/>
      <c r="K1437" s="53"/>
      <c r="L1437" s="53"/>
      <c r="N1437" s="5"/>
      <c r="O1437" s="54"/>
      <c r="P1437" s="55"/>
      <c r="Q1437" s="55"/>
      <c r="Z1437" s="2"/>
      <c r="AA1437" s="3"/>
      <c r="AB1437" s="4"/>
      <c r="AC1437" s="5"/>
      <c r="AD1437" s="3"/>
      <c r="AE1437" s="3"/>
      <c r="AF1437" s="3"/>
    </row>
    <row r="1438" spans="1:32" s="1" customFormat="1" x14ac:dyDescent="0.25">
      <c r="A1438" s="3"/>
      <c r="B1438" s="3"/>
      <c r="C1438" s="52"/>
      <c r="G1438" s="53"/>
      <c r="H1438" s="53"/>
      <c r="I1438" s="53"/>
      <c r="J1438" s="53"/>
      <c r="K1438" s="53"/>
      <c r="L1438" s="53"/>
      <c r="N1438" s="5"/>
      <c r="O1438" s="54"/>
      <c r="P1438" s="55"/>
      <c r="Q1438" s="55"/>
      <c r="Z1438" s="2"/>
      <c r="AA1438" s="3"/>
      <c r="AB1438" s="4"/>
      <c r="AC1438" s="5"/>
      <c r="AD1438" s="3"/>
      <c r="AE1438" s="3"/>
      <c r="AF1438" s="3"/>
    </row>
    <row r="1439" spans="1:32" s="1" customFormat="1" x14ac:dyDescent="0.25">
      <c r="A1439" s="3"/>
      <c r="B1439" s="3"/>
      <c r="C1439" s="52"/>
      <c r="G1439" s="53"/>
      <c r="H1439" s="53"/>
      <c r="I1439" s="53"/>
      <c r="J1439" s="53"/>
      <c r="K1439" s="53"/>
      <c r="L1439" s="53"/>
      <c r="N1439" s="5"/>
      <c r="O1439" s="54"/>
      <c r="P1439" s="55"/>
      <c r="Q1439" s="55"/>
      <c r="Z1439" s="2"/>
      <c r="AA1439" s="3"/>
      <c r="AB1439" s="4"/>
      <c r="AC1439" s="5"/>
      <c r="AD1439" s="3"/>
      <c r="AE1439" s="3"/>
      <c r="AF1439" s="3"/>
    </row>
    <row r="1440" spans="1:32" s="1" customFormat="1" x14ac:dyDescent="0.25">
      <c r="A1440" s="3"/>
      <c r="B1440" s="3"/>
      <c r="C1440" s="52"/>
      <c r="G1440" s="53"/>
      <c r="H1440" s="53"/>
      <c r="I1440" s="53"/>
      <c r="J1440" s="53"/>
      <c r="K1440" s="53"/>
      <c r="L1440" s="53"/>
      <c r="N1440" s="5"/>
      <c r="O1440" s="54"/>
      <c r="P1440" s="55"/>
      <c r="Q1440" s="55"/>
      <c r="Z1440" s="2"/>
      <c r="AA1440" s="3"/>
      <c r="AB1440" s="4"/>
      <c r="AC1440" s="5"/>
      <c r="AD1440" s="3"/>
      <c r="AE1440" s="3"/>
      <c r="AF1440" s="3"/>
    </row>
    <row r="1441" spans="1:32" s="1" customFormat="1" x14ac:dyDescent="0.25">
      <c r="A1441" s="3"/>
      <c r="B1441" s="3"/>
      <c r="C1441" s="52"/>
      <c r="G1441" s="53"/>
      <c r="H1441" s="53"/>
      <c r="I1441" s="53"/>
      <c r="J1441" s="53"/>
      <c r="K1441" s="53"/>
      <c r="L1441" s="53"/>
      <c r="N1441" s="5"/>
      <c r="O1441" s="54"/>
      <c r="P1441" s="55"/>
      <c r="Q1441" s="55"/>
      <c r="Z1441" s="2"/>
      <c r="AA1441" s="3"/>
      <c r="AB1441" s="4"/>
      <c r="AC1441" s="5"/>
      <c r="AD1441" s="3"/>
      <c r="AE1441" s="3"/>
      <c r="AF1441" s="3"/>
    </row>
    <row r="1442" spans="1:32" s="1" customFormat="1" x14ac:dyDescent="0.25">
      <c r="A1442" s="3"/>
      <c r="B1442" s="3"/>
      <c r="C1442" s="52"/>
      <c r="G1442" s="53"/>
      <c r="H1442" s="53"/>
      <c r="I1442" s="53"/>
      <c r="J1442" s="53"/>
      <c r="K1442" s="53"/>
      <c r="L1442" s="53"/>
      <c r="N1442" s="5"/>
      <c r="O1442" s="54"/>
      <c r="P1442" s="55"/>
      <c r="Q1442" s="55"/>
      <c r="Z1442" s="2"/>
      <c r="AA1442" s="3"/>
      <c r="AB1442" s="4"/>
      <c r="AC1442" s="5"/>
      <c r="AD1442" s="3"/>
      <c r="AE1442" s="3"/>
      <c r="AF1442" s="3"/>
    </row>
    <row r="1443" spans="1:32" s="1" customFormat="1" x14ac:dyDescent="0.25">
      <c r="A1443" s="3"/>
      <c r="B1443" s="3"/>
      <c r="C1443" s="52"/>
      <c r="G1443" s="53"/>
      <c r="H1443" s="53"/>
      <c r="I1443" s="53"/>
      <c r="J1443" s="53"/>
      <c r="K1443" s="53"/>
      <c r="L1443" s="53"/>
      <c r="N1443" s="5"/>
      <c r="O1443" s="54"/>
      <c r="P1443" s="55"/>
      <c r="Q1443" s="55"/>
      <c r="Z1443" s="2"/>
      <c r="AA1443" s="3"/>
      <c r="AB1443" s="4"/>
      <c r="AC1443" s="5"/>
      <c r="AD1443" s="3"/>
      <c r="AE1443" s="3"/>
      <c r="AF1443" s="3"/>
    </row>
    <row r="1444" spans="1:32" s="1" customFormat="1" x14ac:dyDescent="0.25">
      <c r="A1444" s="3"/>
      <c r="B1444" s="3"/>
      <c r="C1444" s="52"/>
      <c r="G1444" s="53"/>
      <c r="H1444" s="53"/>
      <c r="I1444" s="53"/>
      <c r="J1444" s="53"/>
      <c r="K1444" s="53"/>
      <c r="L1444" s="53"/>
      <c r="N1444" s="5"/>
      <c r="O1444" s="54"/>
      <c r="P1444" s="55"/>
      <c r="Q1444" s="55"/>
      <c r="Z1444" s="2"/>
      <c r="AA1444" s="3"/>
      <c r="AB1444" s="4"/>
      <c r="AC1444" s="5"/>
      <c r="AD1444" s="3"/>
      <c r="AE1444" s="3"/>
      <c r="AF1444" s="3"/>
    </row>
    <row r="1445" spans="1:32" s="1" customFormat="1" x14ac:dyDescent="0.25">
      <c r="A1445" s="3"/>
      <c r="B1445" s="3"/>
      <c r="C1445" s="52"/>
      <c r="G1445" s="53"/>
      <c r="H1445" s="53"/>
      <c r="I1445" s="53"/>
      <c r="J1445" s="53"/>
      <c r="K1445" s="53"/>
      <c r="L1445" s="53"/>
      <c r="N1445" s="5"/>
      <c r="O1445" s="54"/>
      <c r="P1445" s="55"/>
      <c r="Q1445" s="55"/>
      <c r="Z1445" s="2"/>
      <c r="AA1445" s="3"/>
      <c r="AB1445" s="4"/>
      <c r="AC1445" s="5"/>
      <c r="AD1445" s="3"/>
      <c r="AE1445" s="3"/>
      <c r="AF1445" s="3"/>
    </row>
    <row r="1446" spans="1:32" s="1" customFormat="1" x14ac:dyDescent="0.25">
      <c r="A1446" s="3"/>
      <c r="B1446" s="3"/>
      <c r="C1446" s="52"/>
      <c r="G1446" s="53"/>
      <c r="H1446" s="53"/>
      <c r="I1446" s="53"/>
      <c r="J1446" s="53"/>
      <c r="K1446" s="53"/>
      <c r="L1446" s="53"/>
      <c r="N1446" s="5"/>
      <c r="O1446" s="54"/>
      <c r="P1446" s="55"/>
      <c r="Q1446" s="55"/>
      <c r="Z1446" s="2"/>
      <c r="AA1446" s="3"/>
      <c r="AB1446" s="4"/>
      <c r="AC1446" s="5"/>
      <c r="AD1446" s="3"/>
      <c r="AE1446" s="3"/>
      <c r="AF1446" s="3"/>
    </row>
    <row r="1447" spans="1:32" s="1" customFormat="1" x14ac:dyDescent="0.25">
      <c r="A1447" s="3"/>
      <c r="B1447" s="3"/>
      <c r="C1447" s="52"/>
      <c r="G1447" s="53"/>
      <c r="H1447" s="53"/>
      <c r="I1447" s="53"/>
      <c r="J1447" s="53"/>
      <c r="K1447" s="53"/>
      <c r="L1447" s="53"/>
      <c r="N1447" s="5"/>
      <c r="O1447" s="54"/>
      <c r="P1447" s="55"/>
      <c r="Q1447" s="55"/>
      <c r="Z1447" s="2"/>
      <c r="AA1447" s="3"/>
      <c r="AB1447" s="4"/>
      <c r="AC1447" s="5"/>
      <c r="AD1447" s="3"/>
      <c r="AE1447" s="3"/>
      <c r="AF1447" s="3"/>
    </row>
    <row r="1448" spans="1:32" s="1" customFormat="1" x14ac:dyDescent="0.25">
      <c r="A1448" s="3"/>
      <c r="B1448" s="3"/>
      <c r="C1448" s="52"/>
      <c r="G1448" s="53"/>
      <c r="H1448" s="53"/>
      <c r="I1448" s="53"/>
      <c r="J1448" s="53"/>
      <c r="K1448" s="53"/>
      <c r="L1448" s="53"/>
      <c r="N1448" s="5"/>
      <c r="O1448" s="54"/>
      <c r="P1448" s="55"/>
      <c r="Q1448" s="55"/>
      <c r="Z1448" s="2"/>
      <c r="AA1448" s="3"/>
      <c r="AB1448" s="4"/>
      <c r="AC1448" s="5"/>
      <c r="AD1448" s="3"/>
      <c r="AE1448" s="3"/>
      <c r="AF1448" s="3"/>
    </row>
    <row r="1449" spans="1:32" s="1" customFormat="1" x14ac:dyDescent="0.25">
      <c r="A1449" s="3"/>
      <c r="B1449" s="3"/>
      <c r="C1449" s="52"/>
      <c r="G1449" s="53"/>
      <c r="H1449" s="53"/>
      <c r="I1449" s="53"/>
      <c r="J1449" s="53"/>
      <c r="K1449" s="53"/>
      <c r="L1449" s="53"/>
      <c r="N1449" s="5"/>
      <c r="O1449" s="54"/>
      <c r="P1449" s="55"/>
      <c r="Q1449" s="55"/>
      <c r="Z1449" s="2"/>
      <c r="AA1449" s="3"/>
      <c r="AB1449" s="4"/>
      <c r="AC1449" s="5"/>
      <c r="AD1449" s="3"/>
      <c r="AE1449" s="3"/>
      <c r="AF1449" s="3"/>
    </row>
    <row r="1450" spans="1:32" s="1" customFormat="1" x14ac:dyDescent="0.25">
      <c r="A1450" s="3"/>
      <c r="B1450" s="3"/>
      <c r="C1450" s="52"/>
      <c r="G1450" s="53"/>
      <c r="H1450" s="53"/>
      <c r="I1450" s="53"/>
      <c r="J1450" s="53"/>
      <c r="K1450" s="53"/>
      <c r="L1450" s="53"/>
      <c r="N1450" s="5"/>
      <c r="O1450" s="54"/>
      <c r="P1450" s="55"/>
      <c r="Q1450" s="55"/>
      <c r="Z1450" s="2"/>
      <c r="AA1450" s="3"/>
      <c r="AB1450" s="4"/>
      <c r="AC1450" s="5"/>
      <c r="AD1450" s="3"/>
      <c r="AE1450" s="3"/>
      <c r="AF1450" s="3"/>
    </row>
    <row r="1451" spans="1:32" s="1" customFormat="1" x14ac:dyDescent="0.25">
      <c r="A1451" s="3"/>
      <c r="B1451" s="3"/>
      <c r="C1451" s="52"/>
      <c r="G1451" s="53"/>
      <c r="H1451" s="53"/>
      <c r="I1451" s="53"/>
      <c r="J1451" s="53"/>
      <c r="K1451" s="53"/>
      <c r="L1451" s="53"/>
      <c r="N1451" s="5"/>
      <c r="O1451" s="54"/>
      <c r="P1451" s="55"/>
      <c r="Q1451" s="55"/>
      <c r="Z1451" s="2"/>
      <c r="AA1451" s="3"/>
      <c r="AB1451" s="4"/>
      <c r="AC1451" s="5"/>
      <c r="AD1451" s="3"/>
      <c r="AE1451" s="3"/>
      <c r="AF1451" s="3"/>
    </row>
    <row r="1452" spans="1:32" s="1" customFormat="1" x14ac:dyDescent="0.25">
      <c r="A1452" s="3"/>
      <c r="B1452" s="3"/>
      <c r="C1452" s="52"/>
      <c r="G1452" s="53"/>
      <c r="H1452" s="53"/>
      <c r="I1452" s="53"/>
      <c r="J1452" s="53"/>
      <c r="K1452" s="53"/>
      <c r="L1452" s="53"/>
      <c r="N1452" s="5"/>
      <c r="O1452" s="54"/>
      <c r="P1452" s="55"/>
      <c r="Q1452" s="55"/>
      <c r="Z1452" s="2"/>
      <c r="AA1452" s="3"/>
      <c r="AB1452" s="4"/>
      <c r="AC1452" s="5"/>
      <c r="AD1452" s="3"/>
      <c r="AE1452" s="3"/>
      <c r="AF1452" s="3"/>
    </row>
    <row r="1453" spans="1:32" s="1" customFormat="1" x14ac:dyDescent="0.25">
      <c r="A1453" s="3"/>
      <c r="B1453" s="3"/>
      <c r="C1453" s="52"/>
      <c r="G1453" s="53"/>
      <c r="H1453" s="53"/>
      <c r="I1453" s="53"/>
      <c r="J1453" s="53"/>
      <c r="K1453" s="53"/>
      <c r="L1453" s="53"/>
      <c r="N1453" s="5"/>
      <c r="O1453" s="54"/>
      <c r="P1453" s="55"/>
      <c r="Q1453" s="55"/>
      <c r="Z1453" s="2"/>
      <c r="AA1453" s="3"/>
      <c r="AB1453" s="4"/>
      <c r="AC1453" s="5"/>
      <c r="AD1453" s="3"/>
      <c r="AE1453" s="3"/>
      <c r="AF1453" s="3"/>
    </row>
    <row r="1454" spans="1:32" s="1" customFormat="1" x14ac:dyDescent="0.25">
      <c r="A1454" s="3"/>
      <c r="B1454" s="3"/>
      <c r="C1454" s="52"/>
      <c r="G1454" s="53"/>
      <c r="H1454" s="53"/>
      <c r="I1454" s="53"/>
      <c r="J1454" s="53"/>
      <c r="K1454" s="53"/>
      <c r="L1454" s="53"/>
      <c r="N1454" s="5"/>
      <c r="O1454" s="54"/>
      <c r="P1454" s="55"/>
      <c r="Q1454" s="55"/>
      <c r="Z1454" s="2"/>
      <c r="AA1454" s="3"/>
      <c r="AB1454" s="4"/>
      <c r="AC1454" s="5"/>
      <c r="AD1454" s="3"/>
      <c r="AE1454" s="3"/>
      <c r="AF1454" s="3"/>
    </row>
    <row r="1455" spans="1:32" s="1" customFormat="1" x14ac:dyDescent="0.25">
      <c r="A1455" s="3"/>
      <c r="B1455" s="3"/>
      <c r="C1455" s="52"/>
      <c r="G1455" s="53"/>
      <c r="H1455" s="53"/>
      <c r="I1455" s="53"/>
      <c r="J1455" s="53"/>
      <c r="K1455" s="53"/>
      <c r="L1455" s="53"/>
      <c r="N1455" s="5"/>
      <c r="O1455" s="54"/>
      <c r="P1455" s="55"/>
      <c r="Q1455" s="55"/>
      <c r="Z1455" s="2"/>
      <c r="AA1455" s="3"/>
      <c r="AB1455" s="4"/>
      <c r="AC1455" s="5"/>
      <c r="AD1455" s="3"/>
      <c r="AE1455" s="3"/>
      <c r="AF1455" s="3"/>
    </row>
    <row r="1456" spans="1:32" s="1" customFormat="1" x14ac:dyDescent="0.25">
      <c r="A1456" s="3"/>
      <c r="B1456" s="3"/>
      <c r="C1456" s="52"/>
      <c r="G1456" s="53"/>
      <c r="H1456" s="53"/>
      <c r="I1456" s="53"/>
      <c r="J1456" s="53"/>
      <c r="K1456" s="53"/>
      <c r="L1456" s="53"/>
      <c r="N1456" s="5"/>
      <c r="O1456" s="54"/>
      <c r="P1456" s="55"/>
      <c r="Q1456" s="55"/>
      <c r="Z1456" s="2"/>
      <c r="AA1456" s="3"/>
      <c r="AB1456" s="4"/>
      <c r="AC1456" s="5"/>
      <c r="AD1456" s="3"/>
      <c r="AE1456" s="3"/>
      <c r="AF1456" s="3"/>
    </row>
    <row r="1457" spans="1:32" s="1" customFormat="1" x14ac:dyDescent="0.25">
      <c r="A1457" s="3"/>
      <c r="B1457" s="3"/>
      <c r="C1457" s="52"/>
      <c r="G1457" s="53"/>
      <c r="H1457" s="53"/>
      <c r="I1457" s="53"/>
      <c r="J1457" s="53"/>
      <c r="K1457" s="53"/>
      <c r="L1457" s="53"/>
      <c r="N1457" s="5"/>
      <c r="O1457" s="54"/>
      <c r="P1457" s="55"/>
      <c r="Q1457" s="55"/>
      <c r="Z1457" s="2"/>
      <c r="AA1457" s="3"/>
      <c r="AB1457" s="4"/>
      <c r="AC1457" s="5"/>
      <c r="AD1457" s="3"/>
      <c r="AE1457" s="3"/>
      <c r="AF1457" s="3"/>
    </row>
    <row r="1458" spans="1:32" s="1" customFormat="1" x14ac:dyDescent="0.25">
      <c r="A1458" s="3"/>
      <c r="B1458" s="3"/>
      <c r="C1458" s="52"/>
      <c r="G1458" s="53"/>
      <c r="H1458" s="53"/>
      <c r="I1458" s="53"/>
      <c r="J1458" s="53"/>
      <c r="K1458" s="53"/>
      <c r="L1458" s="53"/>
      <c r="N1458" s="5"/>
      <c r="O1458" s="54"/>
      <c r="P1458" s="55"/>
      <c r="Q1458" s="55"/>
      <c r="Z1458" s="2"/>
      <c r="AA1458" s="3"/>
      <c r="AB1458" s="4"/>
      <c r="AC1458" s="5"/>
      <c r="AD1458" s="3"/>
      <c r="AE1458" s="3"/>
      <c r="AF1458" s="3"/>
    </row>
    <row r="1459" spans="1:32" s="1" customFormat="1" x14ac:dyDescent="0.25">
      <c r="A1459" s="3"/>
      <c r="B1459" s="3"/>
      <c r="C1459" s="52"/>
      <c r="G1459" s="53"/>
      <c r="H1459" s="53"/>
      <c r="I1459" s="53"/>
      <c r="J1459" s="53"/>
      <c r="K1459" s="53"/>
      <c r="L1459" s="53"/>
      <c r="N1459" s="5"/>
      <c r="O1459" s="54"/>
      <c r="P1459" s="55"/>
      <c r="Q1459" s="55"/>
      <c r="Z1459" s="2"/>
      <c r="AA1459" s="3"/>
      <c r="AB1459" s="4"/>
      <c r="AC1459" s="5"/>
      <c r="AD1459" s="3"/>
      <c r="AE1459" s="3"/>
      <c r="AF1459" s="3"/>
    </row>
    <row r="1460" spans="1:32" s="1" customFormat="1" x14ac:dyDescent="0.25">
      <c r="A1460" s="3"/>
      <c r="B1460" s="3"/>
      <c r="C1460" s="52"/>
      <c r="G1460" s="53"/>
      <c r="H1460" s="53"/>
      <c r="I1460" s="53"/>
      <c r="J1460" s="53"/>
      <c r="K1460" s="53"/>
      <c r="L1460" s="53"/>
      <c r="N1460" s="5"/>
      <c r="O1460" s="54"/>
      <c r="P1460" s="55"/>
      <c r="Q1460" s="55"/>
      <c r="Z1460" s="2"/>
      <c r="AA1460" s="3"/>
      <c r="AB1460" s="4"/>
      <c r="AC1460" s="5"/>
      <c r="AD1460" s="3"/>
      <c r="AE1460" s="3"/>
      <c r="AF1460" s="3"/>
    </row>
    <row r="1461" spans="1:32" s="1" customFormat="1" x14ac:dyDescent="0.25">
      <c r="A1461" s="3"/>
      <c r="B1461" s="3"/>
      <c r="C1461" s="52"/>
      <c r="G1461" s="53"/>
      <c r="H1461" s="53"/>
      <c r="I1461" s="53"/>
      <c r="J1461" s="53"/>
      <c r="K1461" s="53"/>
      <c r="L1461" s="53"/>
      <c r="N1461" s="5"/>
      <c r="O1461" s="54"/>
      <c r="P1461" s="55"/>
      <c r="Q1461" s="55"/>
      <c r="Z1461" s="2"/>
      <c r="AA1461" s="3"/>
      <c r="AB1461" s="4"/>
      <c r="AC1461" s="5"/>
      <c r="AD1461" s="3"/>
      <c r="AE1461" s="3"/>
      <c r="AF1461" s="3"/>
    </row>
    <row r="1462" spans="1:32" s="1" customFormat="1" x14ac:dyDescent="0.25">
      <c r="A1462" s="3"/>
      <c r="B1462" s="3"/>
      <c r="C1462" s="52"/>
      <c r="G1462" s="53"/>
      <c r="H1462" s="53"/>
      <c r="I1462" s="53"/>
      <c r="J1462" s="53"/>
      <c r="K1462" s="53"/>
      <c r="L1462" s="53"/>
      <c r="N1462" s="5"/>
      <c r="O1462" s="54"/>
      <c r="P1462" s="55"/>
      <c r="Q1462" s="55"/>
      <c r="Z1462" s="2"/>
      <c r="AA1462" s="3"/>
      <c r="AB1462" s="4"/>
      <c r="AC1462" s="5"/>
      <c r="AD1462" s="3"/>
      <c r="AE1462" s="3"/>
      <c r="AF1462" s="3"/>
    </row>
    <row r="1463" spans="1:32" s="1" customFormat="1" x14ac:dyDescent="0.25">
      <c r="A1463" s="3"/>
      <c r="B1463" s="3"/>
      <c r="C1463" s="52"/>
      <c r="G1463" s="53"/>
      <c r="H1463" s="53"/>
      <c r="I1463" s="53"/>
      <c r="J1463" s="53"/>
      <c r="K1463" s="53"/>
      <c r="L1463" s="53"/>
      <c r="N1463" s="5"/>
      <c r="O1463" s="54"/>
      <c r="P1463" s="55"/>
      <c r="Q1463" s="55"/>
      <c r="Z1463" s="2"/>
      <c r="AA1463" s="3"/>
      <c r="AB1463" s="4"/>
      <c r="AC1463" s="5"/>
      <c r="AD1463" s="3"/>
      <c r="AE1463" s="3"/>
      <c r="AF1463" s="3"/>
    </row>
    <row r="1464" spans="1:32" s="1" customFormat="1" x14ac:dyDescent="0.25">
      <c r="A1464" s="3"/>
      <c r="B1464" s="3"/>
      <c r="C1464" s="52"/>
      <c r="G1464" s="53"/>
      <c r="H1464" s="53"/>
      <c r="I1464" s="53"/>
      <c r="J1464" s="53"/>
      <c r="K1464" s="53"/>
      <c r="L1464" s="53"/>
      <c r="N1464" s="5"/>
      <c r="O1464" s="54"/>
      <c r="P1464" s="55"/>
      <c r="Q1464" s="55"/>
      <c r="Z1464" s="2"/>
      <c r="AA1464" s="3"/>
      <c r="AB1464" s="4"/>
      <c r="AC1464" s="5"/>
      <c r="AD1464" s="3"/>
      <c r="AE1464" s="3"/>
      <c r="AF1464" s="3"/>
    </row>
    <row r="1465" spans="1:32" s="1" customFormat="1" x14ac:dyDescent="0.25">
      <c r="A1465" s="3"/>
      <c r="B1465" s="3"/>
      <c r="C1465" s="52"/>
      <c r="G1465" s="53"/>
      <c r="H1465" s="53"/>
      <c r="I1465" s="53"/>
      <c r="J1465" s="53"/>
      <c r="K1465" s="53"/>
      <c r="L1465" s="53"/>
      <c r="N1465" s="5"/>
      <c r="O1465" s="54"/>
      <c r="P1465" s="55"/>
      <c r="Q1465" s="55"/>
      <c r="Z1465" s="2"/>
      <c r="AA1465" s="3"/>
      <c r="AB1465" s="4"/>
      <c r="AC1465" s="5"/>
      <c r="AD1465" s="3"/>
      <c r="AE1465" s="3"/>
      <c r="AF1465" s="3"/>
    </row>
    <row r="1466" spans="1:32" s="1" customFormat="1" x14ac:dyDescent="0.25">
      <c r="A1466" s="3"/>
      <c r="B1466" s="3"/>
      <c r="C1466" s="52"/>
      <c r="G1466" s="53"/>
      <c r="H1466" s="53"/>
      <c r="I1466" s="53"/>
      <c r="J1466" s="53"/>
      <c r="K1466" s="53"/>
      <c r="L1466" s="53"/>
      <c r="N1466" s="5"/>
      <c r="O1466" s="54"/>
      <c r="P1466" s="55"/>
      <c r="Q1466" s="55"/>
      <c r="Z1466" s="2"/>
      <c r="AA1466" s="3"/>
      <c r="AB1466" s="4"/>
      <c r="AC1466" s="5"/>
      <c r="AD1466" s="3"/>
      <c r="AE1466" s="3"/>
      <c r="AF1466" s="3"/>
    </row>
    <row r="1467" spans="1:32" s="1" customFormat="1" x14ac:dyDescent="0.25">
      <c r="A1467" s="3"/>
      <c r="B1467" s="3"/>
      <c r="C1467" s="52"/>
      <c r="G1467" s="53"/>
      <c r="H1467" s="53"/>
      <c r="I1467" s="53"/>
      <c r="J1467" s="53"/>
      <c r="K1467" s="53"/>
      <c r="L1467" s="53"/>
      <c r="N1467" s="5"/>
      <c r="O1467" s="54"/>
      <c r="P1467" s="55"/>
      <c r="Q1467" s="55"/>
      <c r="Z1467" s="2"/>
      <c r="AA1467" s="3"/>
      <c r="AB1467" s="4"/>
      <c r="AC1467" s="5"/>
      <c r="AD1467" s="3"/>
      <c r="AE1467" s="3"/>
      <c r="AF1467" s="3"/>
    </row>
    <row r="1468" spans="1:32" s="1" customFormat="1" x14ac:dyDescent="0.25">
      <c r="A1468" s="3"/>
      <c r="B1468" s="3"/>
      <c r="C1468" s="52"/>
      <c r="G1468" s="53"/>
      <c r="H1468" s="53"/>
      <c r="I1468" s="53"/>
      <c r="J1468" s="53"/>
      <c r="K1468" s="53"/>
      <c r="L1468" s="53"/>
      <c r="N1468" s="5"/>
      <c r="O1468" s="54"/>
      <c r="P1468" s="55"/>
      <c r="Q1468" s="55"/>
      <c r="Z1468" s="2"/>
      <c r="AA1468" s="3"/>
      <c r="AB1468" s="4"/>
      <c r="AC1468" s="5"/>
      <c r="AD1468" s="3"/>
      <c r="AE1468" s="3"/>
      <c r="AF1468" s="3"/>
    </row>
    <row r="1469" spans="1:32" s="1" customFormat="1" x14ac:dyDescent="0.25">
      <c r="A1469" s="3"/>
      <c r="B1469" s="3"/>
      <c r="C1469" s="52"/>
      <c r="G1469" s="53"/>
      <c r="H1469" s="53"/>
      <c r="I1469" s="53"/>
      <c r="J1469" s="53"/>
      <c r="K1469" s="53"/>
      <c r="L1469" s="53"/>
      <c r="N1469" s="5"/>
      <c r="O1469" s="54"/>
      <c r="P1469" s="55"/>
      <c r="Q1469" s="55"/>
      <c r="Z1469" s="2"/>
      <c r="AA1469" s="3"/>
      <c r="AB1469" s="4"/>
      <c r="AC1469" s="5"/>
      <c r="AD1469" s="3"/>
      <c r="AE1469" s="3"/>
      <c r="AF1469" s="3"/>
    </row>
    <row r="1470" spans="1:32" s="1" customFormat="1" x14ac:dyDescent="0.25">
      <c r="A1470" s="3"/>
      <c r="B1470" s="3"/>
      <c r="C1470" s="52"/>
      <c r="G1470" s="53"/>
      <c r="H1470" s="53"/>
      <c r="I1470" s="53"/>
      <c r="J1470" s="53"/>
      <c r="K1470" s="53"/>
      <c r="L1470" s="53"/>
      <c r="N1470" s="5"/>
      <c r="O1470" s="54"/>
      <c r="P1470" s="55"/>
      <c r="Q1470" s="55"/>
      <c r="Z1470" s="2"/>
      <c r="AA1470" s="3"/>
      <c r="AB1470" s="4"/>
      <c r="AC1470" s="5"/>
      <c r="AD1470" s="3"/>
      <c r="AE1470" s="3"/>
      <c r="AF1470" s="3"/>
    </row>
    <row r="1471" spans="1:32" s="1" customFormat="1" x14ac:dyDescent="0.25">
      <c r="A1471" s="3"/>
      <c r="B1471" s="3"/>
      <c r="C1471" s="52"/>
      <c r="G1471" s="53"/>
      <c r="H1471" s="53"/>
      <c r="I1471" s="53"/>
      <c r="J1471" s="53"/>
      <c r="K1471" s="53"/>
      <c r="L1471" s="53"/>
      <c r="N1471" s="5"/>
      <c r="O1471" s="54"/>
      <c r="P1471" s="55"/>
      <c r="Q1471" s="55"/>
      <c r="Z1471" s="2"/>
      <c r="AA1471" s="3"/>
      <c r="AB1471" s="4"/>
      <c r="AC1471" s="5"/>
      <c r="AD1471" s="3"/>
      <c r="AE1471" s="3"/>
      <c r="AF1471" s="3"/>
    </row>
    <row r="1472" spans="1:32" s="1" customFormat="1" x14ac:dyDescent="0.25">
      <c r="A1472" s="3"/>
      <c r="B1472" s="3"/>
      <c r="C1472" s="52"/>
      <c r="G1472" s="53"/>
      <c r="H1472" s="53"/>
      <c r="I1472" s="53"/>
      <c r="J1472" s="53"/>
      <c r="K1472" s="53"/>
      <c r="L1472" s="53"/>
      <c r="N1472" s="5"/>
      <c r="O1472" s="54"/>
      <c r="P1472" s="55"/>
      <c r="Q1472" s="55"/>
      <c r="Z1472" s="2"/>
      <c r="AA1472" s="3"/>
      <c r="AB1472" s="4"/>
      <c r="AC1472" s="5"/>
      <c r="AD1472" s="3"/>
      <c r="AE1472" s="3"/>
      <c r="AF1472" s="3"/>
    </row>
    <row r="1473" spans="1:32" s="1" customFormat="1" x14ac:dyDescent="0.25">
      <c r="A1473" s="3"/>
      <c r="B1473" s="3"/>
      <c r="C1473" s="52"/>
      <c r="G1473" s="53"/>
      <c r="H1473" s="53"/>
      <c r="I1473" s="53"/>
      <c r="J1473" s="53"/>
      <c r="K1473" s="53"/>
      <c r="L1473" s="53"/>
      <c r="N1473" s="5"/>
      <c r="O1473" s="54"/>
      <c r="P1473" s="55"/>
      <c r="Q1473" s="55"/>
      <c r="Z1473" s="2"/>
      <c r="AA1473" s="3"/>
      <c r="AB1473" s="4"/>
      <c r="AC1473" s="5"/>
      <c r="AD1473" s="3"/>
      <c r="AE1473" s="3"/>
      <c r="AF1473" s="3"/>
    </row>
    <row r="1474" spans="1:32" s="1" customFormat="1" x14ac:dyDescent="0.25">
      <c r="A1474" s="3"/>
      <c r="B1474" s="3"/>
      <c r="C1474" s="52"/>
      <c r="G1474" s="53"/>
      <c r="H1474" s="53"/>
      <c r="I1474" s="53"/>
      <c r="J1474" s="53"/>
      <c r="K1474" s="53"/>
      <c r="L1474" s="53"/>
      <c r="N1474" s="5"/>
      <c r="O1474" s="54"/>
      <c r="P1474" s="55"/>
      <c r="Q1474" s="55"/>
      <c r="Z1474" s="2"/>
      <c r="AA1474" s="3"/>
      <c r="AB1474" s="4"/>
      <c r="AC1474" s="5"/>
      <c r="AD1474" s="3"/>
      <c r="AE1474" s="3"/>
      <c r="AF1474" s="3"/>
    </row>
    <row r="1475" spans="1:32" s="1" customFormat="1" x14ac:dyDescent="0.25">
      <c r="A1475" s="3"/>
      <c r="B1475" s="3"/>
      <c r="C1475" s="52"/>
      <c r="G1475" s="53"/>
      <c r="H1475" s="53"/>
      <c r="I1475" s="53"/>
      <c r="J1475" s="53"/>
      <c r="K1475" s="53"/>
      <c r="L1475" s="53"/>
      <c r="N1475" s="5"/>
      <c r="O1475" s="54"/>
      <c r="P1475" s="55"/>
      <c r="Q1475" s="55"/>
      <c r="Z1475" s="2"/>
      <c r="AA1475" s="3"/>
      <c r="AB1475" s="4"/>
      <c r="AC1475" s="5"/>
      <c r="AD1475" s="3"/>
      <c r="AE1475" s="3"/>
      <c r="AF1475" s="3"/>
    </row>
    <row r="1476" spans="1:32" s="1" customFormat="1" x14ac:dyDescent="0.25">
      <c r="A1476" s="3"/>
      <c r="B1476" s="3"/>
      <c r="C1476" s="52"/>
      <c r="G1476" s="53"/>
      <c r="H1476" s="53"/>
      <c r="I1476" s="53"/>
      <c r="J1476" s="53"/>
      <c r="K1476" s="53"/>
      <c r="L1476" s="53"/>
      <c r="N1476" s="5"/>
      <c r="O1476" s="54"/>
      <c r="P1476" s="55"/>
      <c r="Q1476" s="55"/>
      <c r="Z1476" s="2"/>
      <c r="AA1476" s="3"/>
      <c r="AB1476" s="4"/>
      <c r="AC1476" s="5"/>
      <c r="AD1476" s="3"/>
      <c r="AE1476" s="3"/>
      <c r="AF1476" s="3"/>
    </row>
    <row r="1477" spans="1:32" s="1" customFormat="1" x14ac:dyDescent="0.25">
      <c r="A1477" s="3"/>
      <c r="B1477" s="3"/>
      <c r="C1477" s="52"/>
      <c r="G1477" s="53"/>
      <c r="H1477" s="53"/>
      <c r="I1477" s="53"/>
      <c r="J1477" s="53"/>
      <c r="K1477" s="53"/>
      <c r="L1477" s="53"/>
      <c r="N1477" s="5"/>
      <c r="O1477" s="54"/>
      <c r="P1477" s="55"/>
      <c r="Q1477" s="55"/>
      <c r="Z1477" s="2"/>
      <c r="AA1477" s="3"/>
      <c r="AB1477" s="4"/>
      <c r="AC1477" s="5"/>
      <c r="AD1477" s="3"/>
      <c r="AE1477" s="3"/>
      <c r="AF1477" s="3"/>
    </row>
    <row r="1478" spans="1:32" s="1" customFormat="1" x14ac:dyDescent="0.25">
      <c r="A1478" s="3"/>
      <c r="B1478" s="3"/>
      <c r="C1478" s="52"/>
      <c r="G1478" s="53"/>
      <c r="H1478" s="53"/>
      <c r="I1478" s="53"/>
      <c r="J1478" s="53"/>
      <c r="K1478" s="53"/>
      <c r="L1478" s="53"/>
      <c r="N1478" s="5"/>
      <c r="O1478" s="54"/>
      <c r="P1478" s="55"/>
      <c r="Q1478" s="55"/>
      <c r="Z1478" s="2"/>
      <c r="AA1478" s="3"/>
      <c r="AB1478" s="4"/>
      <c r="AC1478" s="5"/>
      <c r="AD1478" s="3"/>
      <c r="AE1478" s="3"/>
      <c r="AF1478" s="3"/>
    </row>
    <row r="1479" spans="1:32" s="1" customFormat="1" x14ac:dyDescent="0.25">
      <c r="A1479" s="3"/>
      <c r="B1479" s="3"/>
      <c r="C1479" s="52"/>
      <c r="G1479" s="53"/>
      <c r="H1479" s="53"/>
      <c r="I1479" s="53"/>
      <c r="J1479" s="53"/>
      <c r="K1479" s="53"/>
      <c r="L1479" s="53"/>
      <c r="N1479" s="5"/>
      <c r="O1479" s="54"/>
      <c r="P1479" s="55"/>
      <c r="Q1479" s="55"/>
      <c r="Z1479" s="2"/>
      <c r="AA1479" s="3"/>
      <c r="AB1479" s="4"/>
      <c r="AC1479" s="5"/>
      <c r="AD1479" s="3"/>
      <c r="AE1479" s="3"/>
      <c r="AF1479" s="3"/>
    </row>
    <row r="1480" spans="1:32" s="1" customFormat="1" x14ac:dyDescent="0.25">
      <c r="A1480" s="3"/>
      <c r="B1480" s="3"/>
      <c r="C1480" s="52"/>
      <c r="G1480" s="53"/>
      <c r="H1480" s="53"/>
      <c r="I1480" s="53"/>
      <c r="J1480" s="53"/>
      <c r="K1480" s="53"/>
      <c r="L1480" s="53"/>
      <c r="N1480" s="5"/>
      <c r="O1480" s="54"/>
      <c r="P1480" s="55"/>
      <c r="Q1480" s="55"/>
      <c r="Z1480" s="2"/>
      <c r="AA1480" s="3"/>
      <c r="AB1480" s="4"/>
      <c r="AC1480" s="5"/>
      <c r="AD1480" s="3"/>
      <c r="AE1480" s="3"/>
      <c r="AF1480" s="3"/>
    </row>
    <row r="1481" spans="1:32" s="1" customFormat="1" x14ac:dyDescent="0.25">
      <c r="A1481" s="3"/>
      <c r="B1481" s="3"/>
      <c r="C1481" s="52"/>
      <c r="G1481" s="53"/>
      <c r="H1481" s="53"/>
      <c r="I1481" s="53"/>
      <c r="J1481" s="53"/>
      <c r="K1481" s="53"/>
      <c r="L1481" s="53"/>
      <c r="N1481" s="5"/>
      <c r="O1481" s="54"/>
      <c r="P1481" s="55"/>
      <c r="Q1481" s="55"/>
      <c r="Z1481" s="2"/>
      <c r="AA1481" s="3"/>
      <c r="AB1481" s="4"/>
      <c r="AC1481" s="5"/>
      <c r="AD1481" s="3"/>
      <c r="AE1481" s="3"/>
      <c r="AF1481" s="3"/>
    </row>
    <row r="1482" spans="1:32" s="1" customFormat="1" x14ac:dyDescent="0.25">
      <c r="A1482" s="3"/>
      <c r="B1482" s="3"/>
      <c r="C1482" s="52"/>
      <c r="G1482" s="53"/>
      <c r="H1482" s="53"/>
      <c r="I1482" s="53"/>
      <c r="J1482" s="53"/>
      <c r="K1482" s="53"/>
      <c r="L1482" s="53"/>
      <c r="N1482" s="5"/>
      <c r="O1482" s="54"/>
      <c r="P1482" s="55"/>
      <c r="Q1482" s="55"/>
      <c r="Z1482" s="2"/>
      <c r="AA1482" s="3"/>
      <c r="AB1482" s="4"/>
      <c r="AC1482" s="5"/>
      <c r="AD1482" s="3"/>
      <c r="AE1482" s="3"/>
      <c r="AF1482" s="3"/>
    </row>
    <row r="1483" spans="1:32" s="1" customFormat="1" x14ac:dyDescent="0.25">
      <c r="A1483" s="3"/>
      <c r="B1483" s="3"/>
      <c r="C1483" s="52"/>
      <c r="G1483" s="53"/>
      <c r="H1483" s="53"/>
      <c r="I1483" s="53"/>
      <c r="J1483" s="53"/>
      <c r="K1483" s="53"/>
      <c r="L1483" s="53"/>
      <c r="N1483" s="5"/>
      <c r="O1483" s="54"/>
      <c r="P1483" s="55"/>
      <c r="Q1483" s="55"/>
      <c r="Z1483" s="2"/>
      <c r="AA1483" s="3"/>
      <c r="AB1483" s="4"/>
      <c r="AC1483" s="5"/>
      <c r="AD1483" s="3"/>
      <c r="AE1483" s="3"/>
      <c r="AF1483" s="3"/>
    </row>
    <row r="1484" spans="1:32" s="1" customFormat="1" x14ac:dyDescent="0.25">
      <c r="A1484" s="3"/>
      <c r="B1484" s="3"/>
      <c r="C1484" s="52"/>
      <c r="G1484" s="53"/>
      <c r="H1484" s="53"/>
      <c r="I1484" s="53"/>
      <c r="J1484" s="53"/>
      <c r="K1484" s="53"/>
      <c r="L1484" s="53"/>
      <c r="N1484" s="5"/>
      <c r="O1484" s="54"/>
      <c r="P1484" s="55"/>
      <c r="Q1484" s="55"/>
      <c r="Z1484" s="2"/>
      <c r="AA1484" s="3"/>
      <c r="AB1484" s="4"/>
      <c r="AC1484" s="5"/>
      <c r="AD1484" s="3"/>
      <c r="AE1484" s="3"/>
      <c r="AF1484" s="3"/>
    </row>
    <row r="1485" spans="1:32" s="1" customFormat="1" x14ac:dyDescent="0.25">
      <c r="A1485" s="3"/>
      <c r="B1485" s="3"/>
      <c r="C1485" s="52"/>
      <c r="G1485" s="53"/>
      <c r="H1485" s="53"/>
      <c r="I1485" s="53"/>
      <c r="J1485" s="53"/>
      <c r="K1485" s="53"/>
      <c r="L1485" s="53"/>
      <c r="N1485" s="5"/>
      <c r="O1485" s="54"/>
      <c r="P1485" s="55"/>
      <c r="Q1485" s="55"/>
      <c r="Z1485" s="2"/>
      <c r="AA1485" s="3"/>
      <c r="AB1485" s="4"/>
      <c r="AC1485" s="5"/>
      <c r="AD1485" s="3"/>
      <c r="AE1485" s="3"/>
      <c r="AF1485" s="3"/>
    </row>
    <row r="1486" spans="1:32" s="1" customFormat="1" x14ac:dyDescent="0.25">
      <c r="A1486" s="3"/>
      <c r="B1486" s="3"/>
      <c r="C1486" s="52"/>
      <c r="G1486" s="53"/>
      <c r="H1486" s="53"/>
      <c r="I1486" s="53"/>
      <c r="J1486" s="53"/>
      <c r="K1486" s="53"/>
      <c r="L1486" s="53"/>
      <c r="N1486" s="5"/>
      <c r="O1486" s="54"/>
      <c r="P1486" s="55"/>
      <c r="Q1486" s="55"/>
      <c r="Z1486" s="2"/>
      <c r="AA1486" s="3"/>
      <c r="AB1486" s="4"/>
      <c r="AC1486" s="5"/>
      <c r="AD1486" s="3"/>
      <c r="AE1486" s="3"/>
      <c r="AF1486" s="3"/>
    </row>
    <row r="1487" spans="1:32" s="1" customFormat="1" x14ac:dyDescent="0.25">
      <c r="A1487" s="3"/>
      <c r="B1487" s="3"/>
      <c r="C1487" s="52"/>
      <c r="G1487" s="53"/>
      <c r="H1487" s="53"/>
      <c r="I1487" s="53"/>
      <c r="J1487" s="53"/>
      <c r="K1487" s="53"/>
      <c r="L1487" s="53"/>
      <c r="N1487" s="5"/>
      <c r="O1487" s="54"/>
      <c r="P1487" s="55"/>
      <c r="Q1487" s="55"/>
      <c r="Z1487" s="2"/>
      <c r="AA1487" s="3"/>
      <c r="AB1487" s="4"/>
      <c r="AC1487" s="5"/>
      <c r="AD1487" s="3"/>
      <c r="AE1487" s="3"/>
      <c r="AF1487" s="3"/>
    </row>
    <row r="1488" spans="1:32" s="1" customFormat="1" x14ac:dyDescent="0.25">
      <c r="A1488" s="3"/>
      <c r="B1488" s="3"/>
      <c r="C1488" s="52"/>
      <c r="G1488" s="53"/>
      <c r="H1488" s="53"/>
      <c r="I1488" s="53"/>
      <c r="J1488" s="53"/>
      <c r="K1488" s="53"/>
      <c r="L1488" s="53"/>
      <c r="N1488" s="5"/>
      <c r="O1488" s="54"/>
      <c r="P1488" s="55"/>
      <c r="Q1488" s="55"/>
      <c r="Z1488" s="2"/>
      <c r="AA1488" s="3"/>
      <c r="AB1488" s="4"/>
      <c r="AC1488" s="5"/>
      <c r="AD1488" s="3"/>
      <c r="AE1488" s="3"/>
      <c r="AF1488" s="3"/>
    </row>
    <row r="1489" spans="1:32" s="1" customFormat="1" x14ac:dyDescent="0.25">
      <c r="A1489" s="3"/>
      <c r="B1489" s="3"/>
      <c r="C1489" s="52"/>
      <c r="G1489" s="53"/>
      <c r="H1489" s="53"/>
      <c r="I1489" s="53"/>
      <c r="J1489" s="53"/>
      <c r="K1489" s="53"/>
      <c r="L1489" s="53"/>
      <c r="N1489" s="5"/>
      <c r="O1489" s="54"/>
      <c r="P1489" s="55"/>
      <c r="Q1489" s="55"/>
      <c r="Z1489" s="2"/>
      <c r="AA1489" s="3"/>
      <c r="AB1489" s="4"/>
      <c r="AC1489" s="5"/>
      <c r="AD1489" s="3"/>
      <c r="AE1489" s="3"/>
      <c r="AF1489" s="3"/>
    </row>
    <row r="1490" spans="1:32" s="1" customFormat="1" x14ac:dyDescent="0.25">
      <c r="A1490" s="3"/>
      <c r="B1490" s="3"/>
      <c r="C1490" s="52"/>
      <c r="G1490" s="53"/>
      <c r="H1490" s="53"/>
      <c r="I1490" s="53"/>
      <c r="J1490" s="53"/>
      <c r="K1490" s="53"/>
      <c r="L1490" s="53"/>
      <c r="N1490" s="5"/>
      <c r="O1490" s="54"/>
      <c r="P1490" s="55"/>
      <c r="Q1490" s="55"/>
      <c r="Z1490" s="2"/>
      <c r="AA1490" s="3"/>
      <c r="AB1490" s="4"/>
      <c r="AC1490" s="5"/>
      <c r="AD1490" s="3"/>
      <c r="AE1490" s="3"/>
      <c r="AF1490" s="3"/>
    </row>
    <row r="1491" spans="1:32" s="1" customFormat="1" x14ac:dyDescent="0.25">
      <c r="A1491" s="3"/>
      <c r="B1491" s="3"/>
      <c r="C1491" s="52"/>
      <c r="G1491" s="53"/>
      <c r="H1491" s="53"/>
      <c r="I1491" s="53"/>
      <c r="J1491" s="53"/>
      <c r="K1491" s="53"/>
      <c r="L1491" s="53"/>
      <c r="N1491" s="5"/>
      <c r="O1491" s="54"/>
      <c r="P1491" s="55"/>
      <c r="Q1491" s="55"/>
      <c r="Z1491" s="2"/>
      <c r="AA1491" s="3"/>
      <c r="AB1491" s="4"/>
      <c r="AC1491" s="5"/>
      <c r="AD1491" s="3"/>
      <c r="AE1491" s="3"/>
      <c r="AF1491" s="3"/>
    </row>
    <row r="1492" spans="1:32" s="1" customFormat="1" x14ac:dyDescent="0.25">
      <c r="A1492" s="3"/>
      <c r="B1492" s="3"/>
      <c r="C1492" s="52"/>
      <c r="G1492" s="53"/>
      <c r="H1492" s="53"/>
      <c r="I1492" s="53"/>
      <c r="J1492" s="53"/>
      <c r="K1492" s="53"/>
      <c r="L1492" s="53"/>
      <c r="N1492" s="5"/>
      <c r="O1492" s="54"/>
      <c r="P1492" s="55"/>
      <c r="Q1492" s="55"/>
      <c r="Z1492" s="2"/>
      <c r="AA1492" s="3"/>
      <c r="AB1492" s="4"/>
      <c r="AC1492" s="5"/>
      <c r="AD1492" s="3"/>
      <c r="AE1492" s="3"/>
      <c r="AF1492" s="3"/>
    </row>
    <row r="1493" spans="1:32" s="1" customFormat="1" x14ac:dyDescent="0.25">
      <c r="A1493" s="3"/>
      <c r="B1493" s="3"/>
      <c r="C1493" s="52"/>
      <c r="G1493" s="53"/>
      <c r="H1493" s="53"/>
      <c r="I1493" s="53"/>
      <c r="J1493" s="53"/>
      <c r="K1493" s="53"/>
      <c r="L1493" s="53"/>
      <c r="N1493" s="5"/>
      <c r="O1493" s="54"/>
      <c r="P1493" s="55"/>
      <c r="Q1493" s="55"/>
      <c r="Z1493" s="2"/>
      <c r="AA1493" s="3"/>
      <c r="AB1493" s="4"/>
      <c r="AC1493" s="5"/>
      <c r="AD1493" s="3"/>
      <c r="AE1493" s="3"/>
      <c r="AF1493" s="3"/>
    </row>
    <row r="1494" spans="1:32" s="1" customFormat="1" x14ac:dyDescent="0.25">
      <c r="A1494" s="3"/>
      <c r="B1494" s="3"/>
      <c r="C1494" s="52"/>
      <c r="G1494" s="53"/>
      <c r="H1494" s="53"/>
      <c r="I1494" s="53"/>
      <c r="J1494" s="53"/>
      <c r="K1494" s="53"/>
      <c r="L1494" s="53"/>
      <c r="N1494" s="5"/>
      <c r="O1494" s="54"/>
      <c r="P1494" s="55"/>
      <c r="Q1494" s="55"/>
      <c r="Z1494" s="2"/>
      <c r="AA1494" s="3"/>
      <c r="AB1494" s="4"/>
      <c r="AC1494" s="5"/>
      <c r="AD1494" s="3"/>
      <c r="AE1494" s="3"/>
      <c r="AF1494" s="3"/>
    </row>
    <row r="1495" spans="1:32" s="1" customFormat="1" x14ac:dyDescent="0.25">
      <c r="A1495" s="3"/>
      <c r="B1495" s="3"/>
      <c r="C1495" s="52"/>
      <c r="G1495" s="53"/>
      <c r="H1495" s="53"/>
      <c r="I1495" s="53"/>
      <c r="J1495" s="53"/>
      <c r="K1495" s="53"/>
      <c r="L1495" s="53"/>
      <c r="N1495" s="5"/>
      <c r="O1495" s="54"/>
      <c r="P1495" s="55"/>
      <c r="Q1495" s="55"/>
      <c r="Z1495" s="2"/>
      <c r="AA1495" s="3"/>
      <c r="AB1495" s="4"/>
      <c r="AC1495" s="5"/>
      <c r="AD1495" s="3"/>
      <c r="AE1495" s="3"/>
      <c r="AF1495" s="3"/>
    </row>
    <row r="1496" spans="1:32" s="1" customFormat="1" x14ac:dyDescent="0.25">
      <c r="A1496" s="3"/>
      <c r="B1496" s="3"/>
      <c r="C1496" s="52"/>
      <c r="G1496" s="53"/>
      <c r="H1496" s="53"/>
      <c r="I1496" s="53"/>
      <c r="J1496" s="53"/>
      <c r="K1496" s="53"/>
      <c r="L1496" s="53"/>
      <c r="N1496" s="5"/>
      <c r="O1496" s="54"/>
      <c r="P1496" s="55"/>
      <c r="Q1496" s="55"/>
      <c r="Z1496" s="2"/>
      <c r="AA1496" s="3"/>
      <c r="AB1496" s="4"/>
      <c r="AC1496" s="5"/>
      <c r="AD1496" s="3"/>
      <c r="AE1496" s="3"/>
      <c r="AF1496" s="3"/>
    </row>
    <row r="1497" spans="1:32" s="1" customFormat="1" x14ac:dyDescent="0.25">
      <c r="A1497" s="3"/>
      <c r="B1497" s="3"/>
      <c r="C1497" s="52"/>
      <c r="G1497" s="53"/>
      <c r="H1497" s="53"/>
      <c r="I1497" s="53"/>
      <c r="J1497" s="53"/>
      <c r="K1497" s="53"/>
      <c r="L1497" s="53"/>
      <c r="N1497" s="5"/>
      <c r="O1497" s="54"/>
      <c r="P1497" s="55"/>
      <c r="Q1497" s="55"/>
      <c r="Z1497" s="2"/>
      <c r="AA1497" s="3"/>
      <c r="AB1497" s="4"/>
      <c r="AC1497" s="5"/>
      <c r="AD1497" s="3"/>
      <c r="AE1497" s="3"/>
      <c r="AF1497" s="3"/>
    </row>
    <row r="1498" spans="1:32" s="1" customFormat="1" x14ac:dyDescent="0.25">
      <c r="A1498" s="3"/>
      <c r="B1498" s="3"/>
      <c r="C1498" s="52"/>
      <c r="G1498" s="53"/>
      <c r="H1498" s="53"/>
      <c r="I1498" s="53"/>
      <c r="J1498" s="53"/>
      <c r="K1498" s="53"/>
      <c r="L1498" s="53"/>
      <c r="N1498" s="5"/>
      <c r="O1498" s="54"/>
      <c r="P1498" s="55"/>
      <c r="Q1498" s="55"/>
      <c r="Z1498" s="2"/>
      <c r="AA1498" s="3"/>
      <c r="AB1498" s="4"/>
      <c r="AC1498" s="5"/>
      <c r="AD1498" s="3"/>
      <c r="AE1498" s="3"/>
      <c r="AF1498" s="3"/>
    </row>
    <row r="1499" spans="1:32" s="1" customFormat="1" x14ac:dyDescent="0.25">
      <c r="A1499" s="3"/>
      <c r="B1499" s="3"/>
      <c r="C1499" s="52"/>
      <c r="G1499" s="53"/>
      <c r="H1499" s="53"/>
      <c r="I1499" s="53"/>
      <c r="J1499" s="53"/>
      <c r="K1499" s="53"/>
      <c r="L1499" s="53"/>
      <c r="N1499" s="5"/>
      <c r="O1499" s="54"/>
      <c r="P1499" s="55"/>
      <c r="Q1499" s="55"/>
      <c r="Z1499" s="2"/>
      <c r="AA1499" s="3"/>
      <c r="AB1499" s="4"/>
      <c r="AC1499" s="5"/>
      <c r="AD1499" s="3"/>
      <c r="AE1499" s="3"/>
      <c r="AF1499" s="3"/>
    </row>
    <row r="1500" spans="1:32" s="1" customFormat="1" x14ac:dyDescent="0.25">
      <c r="A1500" s="3"/>
      <c r="B1500" s="3"/>
      <c r="C1500" s="52"/>
      <c r="G1500" s="53"/>
      <c r="H1500" s="53"/>
      <c r="I1500" s="53"/>
      <c r="J1500" s="53"/>
      <c r="K1500" s="53"/>
      <c r="L1500" s="53"/>
      <c r="N1500" s="5"/>
      <c r="O1500" s="54"/>
      <c r="P1500" s="55"/>
      <c r="Q1500" s="55"/>
      <c r="Z1500" s="2"/>
      <c r="AA1500" s="3"/>
      <c r="AB1500" s="4"/>
      <c r="AC1500" s="5"/>
      <c r="AD1500" s="3"/>
      <c r="AE1500" s="3"/>
      <c r="AF1500" s="3"/>
    </row>
    <row r="1501" spans="1:32" s="1" customFormat="1" x14ac:dyDescent="0.25">
      <c r="A1501" s="3"/>
      <c r="B1501" s="3"/>
      <c r="C1501" s="52"/>
      <c r="G1501" s="53"/>
      <c r="H1501" s="53"/>
      <c r="I1501" s="53"/>
      <c r="J1501" s="53"/>
      <c r="K1501" s="53"/>
      <c r="L1501" s="53"/>
      <c r="N1501" s="5"/>
      <c r="O1501" s="54"/>
      <c r="P1501" s="55"/>
      <c r="Q1501" s="55"/>
      <c r="Z1501" s="2"/>
      <c r="AA1501" s="3"/>
      <c r="AB1501" s="4"/>
      <c r="AC1501" s="5"/>
      <c r="AD1501" s="3"/>
      <c r="AE1501" s="3"/>
      <c r="AF1501" s="3"/>
    </row>
  </sheetData>
  <sheetProtection algorithmName="SHA-512" hashValue="WqZQsfWjiQGBlCMeU46nlxtyVD8Ckl85pJvlvkaQwNzmEXsfnQJ4i+4AyWJUymxL8mrO6ExF6hWJYmUa5gwp9w==" saltValue="p9DlvSxBImYyAkjkKJNUhQ==" spinCount="100000" sheet="1" objects="1" scenarios="1"/>
  <mergeCells count="13">
    <mergeCell ref="A1:R2"/>
    <mergeCell ref="A3:R4"/>
    <mergeCell ref="A5:R5"/>
    <mergeCell ref="A6:C6"/>
    <mergeCell ref="A7:C7"/>
    <mergeCell ref="A11:R11"/>
    <mergeCell ref="A12:R12"/>
    <mergeCell ref="A9:C9"/>
    <mergeCell ref="D6:R6"/>
    <mergeCell ref="D7:R7"/>
    <mergeCell ref="D8:R8"/>
    <mergeCell ref="D9:R9"/>
    <mergeCell ref="A8:C8"/>
  </mergeCells>
  <hyperlinks>
    <hyperlink ref="D7" r:id="rId1" xr:uid="{9999E64E-00E4-43B4-B397-26D2311E3278}"/>
    <hyperlink ref="D9" r:id="rId2" xr:uid="{F9288BAD-080F-4DE4-A77E-BF4ADFD611C1}"/>
    <hyperlink ref="A5" r:id="rId3" xr:uid="{776C4854-7CE0-4AC8-9F52-1C5ABE30BD03}"/>
  </hyperlinks>
  <pageMargins left="0.7" right="0.7" top="0.75" bottom="0.75" header="0.3" footer="0.3"/>
  <pageSetup paperSize="9" orientation="portrait"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AEC9-7154-4BC8-9A9D-6D3A7BCAA104}">
  <dimension ref="A1:R21"/>
  <sheetViews>
    <sheetView topLeftCell="B1" workbookViewId="0">
      <selection activeCell="I14" sqref="I14"/>
    </sheetView>
  </sheetViews>
  <sheetFormatPr defaultRowHeight="15" x14ac:dyDescent="0.25"/>
  <cols>
    <col min="1" max="1" width="9.140625" style="69"/>
    <col min="2" max="2" width="17.7109375" style="69" customWidth="1"/>
    <col min="3" max="3" width="26.5703125" style="69" customWidth="1"/>
    <col min="4" max="4" width="19.140625" style="69" customWidth="1"/>
    <col min="5" max="5" width="9.28515625" style="69" customWidth="1"/>
    <col min="6" max="6" width="25.28515625" style="69" customWidth="1"/>
    <col min="7" max="7" width="19.140625" style="69" customWidth="1"/>
    <col min="8" max="8" width="9.140625" style="69"/>
    <col min="9" max="9" width="22.7109375" style="69" customWidth="1"/>
    <col min="10" max="10" width="20.85546875" style="69" customWidth="1"/>
    <col min="11" max="11" width="38.5703125" style="69" customWidth="1"/>
    <col min="12" max="16" width="43.5703125" style="69" customWidth="1"/>
    <col min="17" max="16384" width="9.140625" style="69"/>
  </cols>
  <sheetData>
    <row r="1" spans="1:18" ht="27.75" customHeight="1" x14ac:dyDescent="0.45">
      <c r="A1" s="184" t="s">
        <v>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08"/>
      <c r="M1" s="108"/>
      <c r="N1" s="108"/>
      <c r="O1" s="108"/>
      <c r="P1" s="108"/>
      <c r="Q1" s="108"/>
      <c r="R1" s="108"/>
    </row>
    <row r="4" spans="1:18" ht="15.75" thickBot="1" x14ac:dyDescent="0.3"/>
    <row r="5" spans="1:18" ht="23.25" x14ac:dyDescent="0.35">
      <c r="C5" s="109" t="s">
        <v>24</v>
      </c>
      <c r="D5" s="110"/>
      <c r="E5" s="110"/>
      <c r="F5" s="110"/>
      <c r="G5" s="110"/>
      <c r="H5" s="110"/>
      <c r="I5" s="110"/>
      <c r="J5" s="111"/>
    </row>
    <row r="6" spans="1:18" x14ac:dyDescent="0.25">
      <c r="C6" s="96"/>
      <c r="J6" s="95"/>
    </row>
    <row r="7" spans="1:18" ht="15.75" x14ac:dyDescent="0.25">
      <c r="C7" s="112" t="s">
        <v>25</v>
      </c>
      <c r="J7" s="95"/>
    </row>
    <row r="8" spans="1:18" x14ac:dyDescent="0.25">
      <c r="C8" s="113" t="s">
        <v>15</v>
      </c>
      <c r="D8" s="105">
        <v>44546</v>
      </c>
      <c r="F8" s="98" t="s">
        <v>26</v>
      </c>
      <c r="G8" s="182" t="s">
        <v>36</v>
      </c>
      <c r="H8" s="182"/>
      <c r="I8" s="182"/>
      <c r="J8" s="183"/>
    </row>
    <row r="9" spans="1:18" x14ac:dyDescent="0.25">
      <c r="C9" s="113" t="s">
        <v>19</v>
      </c>
      <c r="D9" s="106">
        <f ca="1">TODAY()-D8</f>
        <v>17</v>
      </c>
      <c r="F9" s="97" t="s">
        <v>18</v>
      </c>
      <c r="G9" s="99"/>
      <c r="I9" s="97" t="s">
        <v>42</v>
      </c>
      <c r="J9" s="121">
        <v>0.91497899999999999</v>
      </c>
    </row>
    <row r="10" spans="1:18" ht="15" customHeight="1" x14ac:dyDescent="0.25">
      <c r="C10" s="113" t="s">
        <v>33</v>
      </c>
      <c r="D10" s="122">
        <v>2592000</v>
      </c>
      <c r="F10" s="97" t="s">
        <v>17</v>
      </c>
      <c r="G10" s="101"/>
      <c r="I10" s="185" t="s">
        <v>48</v>
      </c>
      <c r="J10" s="186"/>
    </row>
    <row r="11" spans="1:18" x14ac:dyDescent="0.25">
      <c r="C11" s="113" t="s">
        <v>34</v>
      </c>
      <c r="D11" s="122">
        <v>86400</v>
      </c>
      <c r="F11" s="97" t="s">
        <v>16</v>
      </c>
      <c r="G11" s="103"/>
      <c r="I11" s="185"/>
      <c r="J11" s="186"/>
    </row>
    <row r="12" spans="1:18" x14ac:dyDescent="0.25">
      <c r="C12" s="96"/>
      <c r="F12" s="97" t="str">
        <f>"Available Seed Value (" &amp; D14 &amp; ")"</f>
        <v>Available Seed Value ($)</v>
      </c>
      <c r="G12" s="99"/>
      <c r="I12" s="185"/>
      <c r="J12" s="186"/>
    </row>
    <row r="13" spans="1:18" x14ac:dyDescent="0.25">
      <c r="C13" s="114" t="s">
        <v>35</v>
      </c>
      <c r="F13" s="97" t="s">
        <v>11</v>
      </c>
      <c r="G13" s="104"/>
      <c r="I13" s="185"/>
      <c r="J13" s="186"/>
    </row>
    <row r="14" spans="1:18" ht="15.75" customHeight="1" x14ac:dyDescent="0.25">
      <c r="C14" s="113" t="s">
        <v>27</v>
      </c>
      <c r="D14" s="100" t="s">
        <v>10</v>
      </c>
      <c r="F14" s="97" t="s">
        <v>13</v>
      </c>
      <c r="G14" s="104"/>
      <c r="I14" s="141" t="s">
        <v>57</v>
      </c>
      <c r="J14" s="150">
        <v>24</v>
      </c>
    </row>
    <row r="15" spans="1:18" x14ac:dyDescent="0.25">
      <c r="C15" s="113" t="s">
        <v>32</v>
      </c>
      <c r="D15" s="107">
        <v>44561</v>
      </c>
      <c r="F15" s="97" t="s">
        <v>12</v>
      </c>
      <c r="G15" s="119">
        <f>G14+G13</f>
        <v>0</v>
      </c>
      <c r="I15" s="139"/>
      <c r="J15" s="140"/>
    </row>
    <row r="16" spans="1:18" x14ac:dyDescent="0.25">
      <c r="C16" s="113" t="s">
        <v>30</v>
      </c>
      <c r="D16" s="101"/>
      <c r="F16" s="97" t="s">
        <v>68</v>
      </c>
      <c r="G16" s="149"/>
      <c r="I16" s="139"/>
      <c r="J16" s="140"/>
    </row>
    <row r="17" spans="3:11" x14ac:dyDescent="0.25">
      <c r="C17" s="113" t="s">
        <v>31</v>
      </c>
      <c r="D17" s="102"/>
      <c r="F17" s="98" t="s">
        <v>28</v>
      </c>
      <c r="J17" s="95"/>
    </row>
    <row r="18" spans="3:11" x14ac:dyDescent="0.25">
      <c r="C18" s="96"/>
      <c r="F18" s="97" t="s">
        <v>14</v>
      </c>
      <c r="G18" s="99">
        <v>89.5</v>
      </c>
      <c r="J18" s="95"/>
    </row>
    <row r="19" spans="3:11" ht="15.75" thickBot="1" x14ac:dyDescent="0.3">
      <c r="C19" s="120"/>
      <c r="D19" s="116"/>
      <c r="E19" s="116"/>
      <c r="F19" s="118" t="s">
        <v>29</v>
      </c>
      <c r="G19" s="115">
        <v>515.21</v>
      </c>
      <c r="H19" s="116"/>
      <c r="I19" s="116"/>
      <c r="J19" s="117"/>
      <c r="K19" s="50"/>
    </row>
    <row r="21" spans="3:11" x14ac:dyDescent="0.25">
      <c r="F21" s="98"/>
    </row>
  </sheetData>
  <mergeCells count="3">
    <mergeCell ref="G8:J8"/>
    <mergeCell ref="A1:K1"/>
    <mergeCell ref="I10:J13"/>
  </mergeCells>
  <dataValidations disablePrompts="1" count="1">
    <dataValidation type="list" allowBlank="1" showInputMessage="1" showErrorMessage="1" sqref="D14" xr:uid="{D568F382-7436-4DBB-93BF-8BB1E4FFA58A}">
      <formula1>"£,$"</formula1>
    </dataValidation>
  </dataValidations>
  <pageMargins left="0.7" right="0.7" top="0.75" bottom="0.75" header="0.3" footer="0.3"/>
  <pageSetup paperSize="9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D5DC-D3CC-4857-B208-03D21C78B23C}">
  <dimension ref="A1:AN1492"/>
  <sheetViews>
    <sheetView showGridLines="0" showRowColHeaders="0" zoomScale="85" zoomScaleNormal="85" workbookViewId="0">
      <selection activeCell="B39" sqref="B39:C40"/>
    </sheetView>
  </sheetViews>
  <sheetFormatPr defaultRowHeight="15" customHeight="1" x14ac:dyDescent="0.25"/>
  <cols>
    <col min="1" max="1" width="1.140625" style="86" customWidth="1"/>
    <col min="2" max="3" width="12.140625" style="86" customWidth="1"/>
    <col min="4" max="5" width="12.140625" style="123" customWidth="1"/>
    <col min="6" max="6" width="1.42578125" style="123" customWidth="1"/>
    <col min="7" max="10" width="12.140625" style="135" customWidth="1"/>
    <col min="11" max="11" width="1.42578125" style="135" customWidth="1"/>
    <col min="12" max="12" width="12.140625" style="135" customWidth="1"/>
    <col min="13" max="13" width="12.140625" style="123" customWidth="1"/>
    <col min="14" max="14" width="12.140625" style="126" customWidth="1"/>
    <col min="15" max="15" width="12.140625" style="136" customWidth="1"/>
    <col min="16" max="16" width="1.42578125" style="134" customWidth="1"/>
    <col min="17" max="17" width="12.140625" style="134" customWidth="1"/>
    <col min="18" max="20" width="12.140625" style="123" customWidth="1"/>
    <col min="21" max="21" width="1.42578125" style="123" customWidth="1"/>
    <col min="22" max="25" width="12.140625" style="123" customWidth="1"/>
    <col min="26" max="26" width="1" style="124" customWidth="1"/>
    <col min="27" max="27" width="8.85546875" style="86" customWidth="1"/>
    <col min="28" max="28" width="28.85546875" style="125" customWidth="1"/>
    <col min="29" max="29" width="32" style="126" customWidth="1"/>
    <col min="30" max="30" width="64.7109375" style="86" customWidth="1"/>
    <col min="31" max="31" width="14.140625" style="86" customWidth="1"/>
    <col min="32" max="32" width="11.28515625" style="86" customWidth="1"/>
    <col min="33" max="16384" width="9.140625" style="86"/>
  </cols>
  <sheetData>
    <row r="1" spans="1:37" ht="39.75" customHeight="1" thickBot="1" x14ac:dyDescent="0.75">
      <c r="A1" s="163"/>
      <c r="B1" s="187" t="s">
        <v>49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55"/>
      <c r="AA1" s="138"/>
    </row>
    <row r="2" spans="1:37" ht="39.75" customHeight="1" x14ac:dyDescent="0.7">
      <c r="A2" s="152"/>
      <c r="B2" s="243" t="s">
        <v>80</v>
      </c>
      <c r="C2" s="244"/>
      <c r="D2" s="244"/>
      <c r="E2" s="245"/>
      <c r="F2" s="128"/>
      <c r="G2" s="243" t="s">
        <v>81</v>
      </c>
      <c r="H2" s="244"/>
      <c r="I2" s="244"/>
      <c r="J2" s="245"/>
      <c r="K2" s="128"/>
      <c r="L2" s="243" t="s">
        <v>82</v>
      </c>
      <c r="M2" s="244"/>
      <c r="N2" s="244"/>
      <c r="O2" s="245"/>
      <c r="P2" s="86"/>
      <c r="Q2" s="243" t="s">
        <v>74</v>
      </c>
      <c r="R2" s="244"/>
      <c r="S2" s="244"/>
      <c r="T2" s="245"/>
      <c r="U2" s="40"/>
      <c r="V2" s="243" t="s">
        <v>75</v>
      </c>
      <c r="W2" s="244"/>
      <c r="X2" s="244"/>
      <c r="Y2" s="245"/>
      <c r="Z2" s="156"/>
      <c r="AB2" s="86"/>
      <c r="AC2" s="86"/>
      <c r="AH2" s="207"/>
      <c r="AI2" s="207"/>
      <c r="AJ2" s="207"/>
      <c r="AK2" s="207"/>
    </row>
    <row r="3" spans="1:37" ht="15" customHeight="1" x14ac:dyDescent="0.4">
      <c r="A3" s="152"/>
      <c r="B3" s="208" t="s">
        <v>37</v>
      </c>
      <c r="C3" s="209"/>
      <c r="D3" s="209"/>
      <c r="E3" s="210"/>
      <c r="F3" s="127"/>
      <c r="G3" s="208" t="s">
        <v>39</v>
      </c>
      <c r="H3" s="209"/>
      <c r="I3" s="209"/>
      <c r="J3" s="210"/>
      <c r="K3" s="127"/>
      <c r="L3" s="208" t="s">
        <v>85</v>
      </c>
      <c r="M3" s="209"/>
      <c r="N3" s="209"/>
      <c r="O3" s="210"/>
      <c r="P3" s="86"/>
      <c r="Q3" s="208" t="s">
        <v>43</v>
      </c>
      <c r="R3" s="209"/>
      <c r="S3" s="209"/>
      <c r="T3" s="210"/>
      <c r="U3" s="40"/>
      <c r="V3" s="208" t="s">
        <v>83</v>
      </c>
      <c r="W3" s="209"/>
      <c r="X3" s="209"/>
      <c r="Y3" s="210"/>
      <c r="Z3" s="156"/>
      <c r="AB3" s="86"/>
      <c r="AC3" s="86"/>
      <c r="AH3" s="241"/>
      <c r="AI3" s="241"/>
      <c r="AJ3" s="241"/>
      <c r="AK3" s="241"/>
    </row>
    <row r="4" spans="1:37" ht="15" customHeight="1" x14ac:dyDescent="0.25">
      <c r="A4" s="164"/>
      <c r="B4" s="208"/>
      <c r="C4" s="209"/>
      <c r="D4" s="209"/>
      <c r="E4" s="210"/>
      <c r="F4" s="60"/>
      <c r="G4" s="208"/>
      <c r="H4" s="209"/>
      <c r="I4" s="209"/>
      <c r="J4" s="210"/>
      <c r="K4" s="60"/>
      <c r="L4" s="208"/>
      <c r="M4" s="209"/>
      <c r="N4" s="209"/>
      <c r="O4" s="210"/>
      <c r="P4" s="86"/>
      <c r="Q4" s="208"/>
      <c r="R4" s="209"/>
      <c r="S4" s="209"/>
      <c r="T4" s="210"/>
      <c r="U4" s="40"/>
      <c r="V4" s="208"/>
      <c r="W4" s="209"/>
      <c r="X4" s="209"/>
      <c r="Y4" s="210"/>
      <c r="Z4" s="156"/>
      <c r="AB4" s="86"/>
      <c r="AC4" s="86"/>
      <c r="AH4" s="241"/>
      <c r="AI4" s="241"/>
      <c r="AJ4" s="241"/>
      <c r="AK4" s="241"/>
    </row>
    <row r="5" spans="1:37" ht="15" customHeight="1" x14ac:dyDescent="0.25">
      <c r="A5" s="164"/>
      <c r="B5" s="211" t="e">
        <f>'Data Input'!D14 &amp; FIXED('Data Input'!G9*('Data Input'!G12/V5))</f>
        <v>#DIV/0!</v>
      </c>
      <c r="C5" s="212"/>
      <c r="D5" s="212"/>
      <c r="E5" s="213"/>
      <c r="F5" s="60"/>
      <c r="G5" s="217" t="str">
        <f>FIXED(('Data Input'!G9*86400)/2592000)</f>
        <v>0.00</v>
      </c>
      <c r="H5" s="218"/>
      <c r="I5" s="218"/>
      <c r="J5" s="219"/>
      <c r="K5" s="60"/>
      <c r="L5" s="211" t="e">
        <f>'Data Input'!G11/V5</f>
        <v>#DIV/0!</v>
      </c>
      <c r="M5" s="212"/>
      <c r="N5" s="212"/>
      <c r="O5" s="213"/>
      <c r="P5" s="86"/>
      <c r="Q5" s="223">
        <v>6.6799999999999998E-2</v>
      </c>
      <c r="R5" s="224"/>
      <c r="S5" s="224"/>
      <c r="T5" s="225"/>
      <c r="U5" s="86"/>
      <c r="V5" s="253">
        <f>'Data Input'!G10/'Data Input'!D10</f>
        <v>0</v>
      </c>
      <c r="W5" s="254"/>
      <c r="X5" s="254"/>
      <c r="Y5" s="255"/>
      <c r="Z5" s="156"/>
      <c r="AB5" s="86"/>
      <c r="AC5" s="86"/>
    </row>
    <row r="6" spans="1:37" ht="15" customHeight="1" x14ac:dyDescent="0.25">
      <c r="A6" s="164"/>
      <c r="B6" s="211"/>
      <c r="C6" s="212"/>
      <c r="D6" s="212"/>
      <c r="E6" s="213"/>
      <c r="F6" s="60"/>
      <c r="G6" s="217"/>
      <c r="H6" s="218"/>
      <c r="I6" s="218"/>
      <c r="J6" s="219"/>
      <c r="K6" s="60"/>
      <c r="L6" s="211"/>
      <c r="M6" s="212"/>
      <c r="N6" s="212"/>
      <c r="O6" s="213"/>
      <c r="P6" s="86"/>
      <c r="Q6" s="223"/>
      <c r="R6" s="224"/>
      <c r="S6" s="224"/>
      <c r="T6" s="225"/>
      <c r="U6" s="86"/>
      <c r="V6" s="253"/>
      <c r="W6" s="254"/>
      <c r="X6" s="254"/>
      <c r="Y6" s="255"/>
      <c r="Z6" s="156"/>
      <c r="AB6" s="86"/>
      <c r="AC6" s="86"/>
    </row>
    <row r="7" spans="1:37" ht="15" customHeight="1" x14ac:dyDescent="0.25">
      <c r="A7" s="165"/>
      <c r="B7" s="211"/>
      <c r="C7" s="212"/>
      <c r="D7" s="212"/>
      <c r="E7" s="213"/>
      <c r="F7" s="129"/>
      <c r="G7" s="217"/>
      <c r="H7" s="218"/>
      <c r="I7" s="218"/>
      <c r="J7" s="219"/>
      <c r="K7" s="129"/>
      <c r="L7" s="211"/>
      <c r="M7" s="212"/>
      <c r="N7" s="212"/>
      <c r="O7" s="213"/>
      <c r="P7" s="86"/>
      <c r="Q7" s="223"/>
      <c r="R7" s="224"/>
      <c r="S7" s="224"/>
      <c r="T7" s="225"/>
      <c r="U7" s="86"/>
      <c r="V7" s="253"/>
      <c r="W7" s="254"/>
      <c r="X7" s="254"/>
      <c r="Y7" s="255"/>
      <c r="Z7" s="156"/>
      <c r="AB7" s="86"/>
      <c r="AC7" s="86"/>
    </row>
    <row r="8" spans="1:37" ht="15" customHeight="1" x14ac:dyDescent="0.25">
      <c r="A8" s="165"/>
      <c r="B8" s="208" t="s">
        <v>54</v>
      </c>
      <c r="C8" s="209"/>
      <c r="D8" s="209"/>
      <c r="E8" s="210"/>
      <c r="F8" s="62"/>
      <c r="G8" s="208" t="s">
        <v>79</v>
      </c>
      <c r="H8" s="209"/>
      <c r="I8" s="209"/>
      <c r="J8" s="210"/>
      <c r="K8" s="62"/>
      <c r="L8" s="208" t="s">
        <v>86</v>
      </c>
      <c r="M8" s="209"/>
      <c r="N8" s="209"/>
      <c r="O8" s="210"/>
      <c r="P8" s="86"/>
      <c r="Q8" s="208" t="s">
        <v>73</v>
      </c>
      <c r="R8" s="209"/>
      <c r="S8" s="209"/>
      <c r="T8" s="210"/>
      <c r="U8" s="86"/>
      <c r="V8" s="208" t="s">
        <v>76</v>
      </c>
      <c r="W8" s="209"/>
      <c r="X8" s="209"/>
      <c r="Y8" s="210"/>
      <c r="Z8" s="156"/>
      <c r="AB8" s="86"/>
      <c r="AC8" s="86"/>
    </row>
    <row r="9" spans="1:37" ht="15" customHeight="1" x14ac:dyDescent="0.25">
      <c r="A9" s="165"/>
      <c r="B9" s="208"/>
      <c r="C9" s="209"/>
      <c r="D9" s="209"/>
      <c r="E9" s="210"/>
      <c r="F9" s="62"/>
      <c r="G9" s="208"/>
      <c r="H9" s="209"/>
      <c r="I9" s="209"/>
      <c r="J9" s="210"/>
      <c r="K9" s="62"/>
      <c r="L9" s="208"/>
      <c r="M9" s="209"/>
      <c r="N9" s="209"/>
      <c r="O9" s="210"/>
      <c r="P9" s="86"/>
      <c r="Q9" s="208"/>
      <c r="R9" s="209"/>
      <c r="S9" s="209"/>
      <c r="T9" s="210"/>
      <c r="U9" s="86"/>
      <c r="V9" s="208"/>
      <c r="W9" s="209"/>
      <c r="X9" s="209"/>
      <c r="Y9" s="210"/>
      <c r="Z9" s="156"/>
      <c r="AB9" s="86"/>
      <c r="AC9" s="86"/>
    </row>
    <row r="10" spans="1:37" ht="15" customHeight="1" x14ac:dyDescent="0.25">
      <c r="A10" s="165"/>
      <c r="B10" s="223">
        <f>IFERROR(('Data Input'!G9-'Data Input'!D16)/'Data Input'!D16,0)</f>
        <v>0</v>
      </c>
      <c r="C10" s="224"/>
      <c r="D10" s="224"/>
      <c r="E10" s="225"/>
      <c r="F10" s="6"/>
      <c r="G10" s="250" t="e">
        <f>_xlfn.CONCAT(TEXT(HOUR(24/G5/24),0)," Hrs ",TEXT(MINUTE(24/G5/24),0)," Mins")</f>
        <v>#DIV/0!</v>
      </c>
      <c r="H10" s="251"/>
      <c r="I10" s="251"/>
      <c r="J10" s="252"/>
      <c r="K10" s="6"/>
      <c r="L10" s="211" t="e">
        <f>'Data Input'!D14 &amp; FIXED('Data Input'!G12/V5)</f>
        <v>#DIV/0!</v>
      </c>
      <c r="M10" s="212"/>
      <c r="N10" s="212"/>
      <c r="O10" s="213"/>
      <c r="P10" s="86"/>
      <c r="Q10" s="238">
        <f>'Data Input'!J9</f>
        <v>0.91497899999999999</v>
      </c>
      <c r="R10" s="239"/>
      <c r="S10" s="239"/>
      <c r="T10" s="240"/>
      <c r="U10" s="86"/>
      <c r="V10" s="211" t="e">
        <f>V5*L5*B31</f>
        <v>#DIV/0!</v>
      </c>
      <c r="W10" s="212"/>
      <c r="X10" s="212"/>
      <c r="Y10" s="213"/>
      <c r="Z10" s="156"/>
      <c r="AB10" s="86"/>
      <c r="AC10" s="86"/>
    </row>
    <row r="11" spans="1:37" ht="15" customHeight="1" x14ac:dyDescent="0.25">
      <c r="A11" s="166"/>
      <c r="B11" s="223"/>
      <c r="C11" s="224"/>
      <c r="D11" s="224"/>
      <c r="E11" s="225"/>
      <c r="F11" s="61"/>
      <c r="G11" s="250"/>
      <c r="H11" s="251"/>
      <c r="I11" s="251"/>
      <c r="J11" s="252"/>
      <c r="K11" s="61"/>
      <c r="L11" s="211"/>
      <c r="M11" s="212"/>
      <c r="N11" s="212"/>
      <c r="O11" s="213"/>
      <c r="P11" s="86"/>
      <c r="Q11" s="238"/>
      <c r="R11" s="239"/>
      <c r="S11" s="239"/>
      <c r="T11" s="240"/>
      <c r="U11" s="86"/>
      <c r="V11" s="211"/>
      <c r="W11" s="212"/>
      <c r="X11" s="212"/>
      <c r="Y11" s="213"/>
      <c r="Z11" s="156"/>
      <c r="AB11" s="86"/>
      <c r="AC11" s="86"/>
      <c r="AH11" s="241"/>
      <c r="AI11" s="241"/>
      <c r="AJ11" s="241"/>
      <c r="AK11" s="241"/>
    </row>
    <row r="12" spans="1:37" ht="15" customHeight="1" x14ac:dyDescent="0.25">
      <c r="A12" s="166"/>
      <c r="B12" s="223"/>
      <c r="C12" s="224"/>
      <c r="D12" s="224"/>
      <c r="E12" s="225"/>
      <c r="F12" s="61"/>
      <c r="G12" s="250"/>
      <c r="H12" s="251"/>
      <c r="I12" s="251"/>
      <c r="J12" s="252"/>
      <c r="K12" s="61"/>
      <c r="L12" s="211"/>
      <c r="M12" s="212"/>
      <c r="N12" s="212"/>
      <c r="O12" s="213"/>
      <c r="P12" s="86"/>
      <c r="Q12" s="238"/>
      <c r="R12" s="239"/>
      <c r="S12" s="239"/>
      <c r="T12" s="240"/>
      <c r="U12" s="86"/>
      <c r="V12" s="211"/>
      <c r="W12" s="212"/>
      <c r="X12" s="212"/>
      <c r="Y12" s="213"/>
      <c r="Z12" s="156"/>
      <c r="AB12" s="86"/>
      <c r="AC12" s="86"/>
      <c r="AH12" s="241"/>
      <c r="AI12" s="241"/>
      <c r="AJ12" s="241"/>
      <c r="AK12" s="241"/>
    </row>
    <row r="13" spans="1:37" ht="15" customHeight="1" x14ac:dyDescent="0.3">
      <c r="A13" s="167"/>
      <c r="B13" s="208" t="s">
        <v>70</v>
      </c>
      <c r="C13" s="209"/>
      <c r="D13" s="209"/>
      <c r="E13" s="210"/>
      <c r="F13" s="132"/>
      <c r="G13" s="208" t="s">
        <v>41</v>
      </c>
      <c r="H13" s="209"/>
      <c r="I13" s="209"/>
      <c r="J13" s="210"/>
      <c r="K13" s="131"/>
      <c r="L13" s="208" t="s">
        <v>87</v>
      </c>
      <c r="M13" s="209"/>
      <c r="N13" s="209"/>
      <c r="O13" s="210"/>
      <c r="P13" s="86"/>
      <c r="Q13" s="208" t="s">
        <v>84</v>
      </c>
      <c r="R13" s="209"/>
      <c r="S13" s="209"/>
      <c r="T13" s="210"/>
      <c r="U13" s="86"/>
      <c r="V13" s="208" t="s">
        <v>77</v>
      </c>
      <c r="W13" s="209"/>
      <c r="X13" s="209"/>
      <c r="Y13" s="210"/>
      <c r="Z13" s="156"/>
      <c r="AB13" s="86"/>
      <c r="AC13" s="86"/>
      <c r="AH13" s="242"/>
      <c r="AI13" s="242"/>
      <c r="AJ13" s="242"/>
      <c r="AK13" s="242"/>
    </row>
    <row r="14" spans="1:37" ht="15" customHeight="1" x14ac:dyDescent="0.25">
      <c r="A14" s="168"/>
      <c r="B14" s="208"/>
      <c r="C14" s="209"/>
      <c r="D14" s="209"/>
      <c r="E14" s="210"/>
      <c r="F14" s="88"/>
      <c r="G14" s="208"/>
      <c r="H14" s="209"/>
      <c r="I14" s="209"/>
      <c r="J14" s="210"/>
      <c r="K14" s="131"/>
      <c r="L14" s="208"/>
      <c r="M14" s="209"/>
      <c r="N14" s="209"/>
      <c r="O14" s="210"/>
      <c r="P14" s="86"/>
      <c r="Q14" s="208"/>
      <c r="R14" s="209"/>
      <c r="S14" s="209"/>
      <c r="T14" s="210"/>
      <c r="U14" s="86"/>
      <c r="V14" s="208"/>
      <c r="W14" s="209"/>
      <c r="X14" s="209"/>
      <c r="Y14" s="210"/>
      <c r="Z14" s="156"/>
      <c r="AB14" s="86"/>
      <c r="AC14" s="86"/>
      <c r="AH14" s="242"/>
      <c r="AI14" s="242"/>
      <c r="AJ14" s="242"/>
      <c r="AK14" s="242"/>
    </row>
    <row r="15" spans="1:37" ht="15" customHeight="1" x14ac:dyDescent="0.25">
      <c r="A15" s="168"/>
      <c r="B15" s="211" t="e">
        <f>'Data Input'!D17/FIXED(('Data Input'!G12/V5)*G5)</f>
        <v>#DIV/0!</v>
      </c>
      <c r="C15" s="212"/>
      <c r="D15" s="212"/>
      <c r="E15" s="213"/>
      <c r="F15" s="88"/>
      <c r="G15" s="211" t="e">
        <f>G5*L5</f>
        <v>#DIV/0!</v>
      </c>
      <c r="H15" s="212"/>
      <c r="I15" s="212"/>
      <c r="J15" s="213"/>
      <c r="K15" s="131"/>
      <c r="L15" s="223">
        <f>'Data Input'!D11/'Data Input'!D10</f>
        <v>3.3333333333333333E-2</v>
      </c>
      <c r="M15" s="224"/>
      <c r="N15" s="224"/>
      <c r="O15" s="225"/>
      <c r="P15" s="86"/>
      <c r="Q15" s="211" t="e">
        <f>'Data Input'!D14 &amp; FIXED((Q10*(('Data Input'!G12/V5)/L5))+((Q10*(('Data Input'!G12/V5)/L5))*Q5))</f>
        <v>#DIV/0!</v>
      </c>
      <c r="R15" s="212"/>
      <c r="S15" s="212"/>
      <c r="T15" s="213"/>
      <c r="U15" s="86"/>
      <c r="V15" s="211" t="e">
        <f>'Data Input'!D14&amp;FIXED(V10*'Data Input'!G18)</f>
        <v>#DIV/0!</v>
      </c>
      <c r="W15" s="212"/>
      <c r="X15" s="212"/>
      <c r="Y15" s="213"/>
      <c r="Z15" s="156"/>
      <c r="AB15" s="86"/>
      <c r="AC15" s="86"/>
      <c r="AH15" s="242"/>
      <c r="AI15" s="242"/>
      <c r="AJ15" s="242"/>
      <c r="AK15" s="242"/>
    </row>
    <row r="16" spans="1:37" ht="15" customHeight="1" x14ac:dyDescent="0.25">
      <c r="A16" s="168"/>
      <c r="B16" s="211"/>
      <c r="C16" s="212"/>
      <c r="D16" s="212"/>
      <c r="E16" s="213"/>
      <c r="F16" s="88"/>
      <c r="G16" s="211"/>
      <c r="H16" s="212"/>
      <c r="I16" s="212"/>
      <c r="J16" s="213"/>
      <c r="K16" s="131"/>
      <c r="L16" s="223"/>
      <c r="M16" s="224"/>
      <c r="N16" s="224"/>
      <c r="O16" s="225"/>
      <c r="P16" s="86"/>
      <c r="Q16" s="211"/>
      <c r="R16" s="212"/>
      <c r="S16" s="212"/>
      <c r="T16" s="213"/>
      <c r="U16" s="40"/>
      <c r="V16" s="211"/>
      <c r="W16" s="212"/>
      <c r="X16" s="212"/>
      <c r="Y16" s="213"/>
      <c r="Z16" s="156"/>
      <c r="AB16" s="86"/>
      <c r="AC16" s="86"/>
    </row>
    <row r="17" spans="1:40" ht="15" customHeight="1" x14ac:dyDescent="0.25">
      <c r="A17" s="168"/>
      <c r="B17" s="211"/>
      <c r="C17" s="212"/>
      <c r="D17" s="212"/>
      <c r="E17" s="213"/>
      <c r="F17" s="130"/>
      <c r="G17" s="211"/>
      <c r="H17" s="212"/>
      <c r="I17" s="212"/>
      <c r="J17" s="213"/>
      <c r="K17" s="131"/>
      <c r="L17" s="223"/>
      <c r="M17" s="224"/>
      <c r="N17" s="224"/>
      <c r="O17" s="225"/>
      <c r="P17" s="86"/>
      <c r="Q17" s="211"/>
      <c r="R17" s="212"/>
      <c r="S17" s="212"/>
      <c r="T17" s="213"/>
      <c r="U17" s="40"/>
      <c r="V17" s="211"/>
      <c r="W17" s="212"/>
      <c r="X17" s="212"/>
      <c r="Y17" s="213"/>
      <c r="Z17" s="156"/>
      <c r="AB17" s="86"/>
      <c r="AC17" s="86"/>
    </row>
    <row r="18" spans="1:40" ht="15" customHeight="1" x14ac:dyDescent="0.25">
      <c r="A18" s="169"/>
      <c r="B18" s="208" t="s">
        <v>69</v>
      </c>
      <c r="C18" s="209"/>
      <c r="D18" s="209"/>
      <c r="E18" s="210"/>
      <c r="F18" s="130"/>
      <c r="G18" s="208" t="s">
        <v>72</v>
      </c>
      <c r="H18" s="209"/>
      <c r="I18" s="209"/>
      <c r="J18" s="210"/>
      <c r="K18" s="131"/>
      <c r="L18" s="208" t="s">
        <v>38</v>
      </c>
      <c r="M18" s="209"/>
      <c r="N18" s="209"/>
      <c r="O18" s="210"/>
      <c r="P18" s="86"/>
      <c r="Q18" s="208" t="s">
        <v>44</v>
      </c>
      <c r="R18" s="209"/>
      <c r="S18" s="209"/>
      <c r="T18" s="210"/>
      <c r="U18" s="40"/>
      <c r="V18" s="208" t="s">
        <v>78</v>
      </c>
      <c r="W18" s="209"/>
      <c r="X18" s="209"/>
      <c r="Y18" s="210"/>
      <c r="Z18" s="156"/>
      <c r="AB18" s="86"/>
      <c r="AC18" s="86"/>
    </row>
    <row r="19" spans="1:40" ht="15" customHeight="1" x14ac:dyDescent="0.25">
      <c r="A19" s="158"/>
      <c r="B19" s="208"/>
      <c r="C19" s="209"/>
      <c r="D19" s="209"/>
      <c r="E19" s="210"/>
      <c r="G19" s="208"/>
      <c r="H19" s="209"/>
      <c r="I19" s="209"/>
      <c r="J19" s="210"/>
      <c r="K19" s="133"/>
      <c r="L19" s="208"/>
      <c r="M19" s="209"/>
      <c r="N19" s="209"/>
      <c r="O19" s="210"/>
      <c r="P19" s="86"/>
      <c r="Q19" s="208"/>
      <c r="R19" s="209"/>
      <c r="S19" s="209"/>
      <c r="T19" s="210"/>
      <c r="U19" s="40"/>
      <c r="V19" s="208"/>
      <c r="W19" s="209"/>
      <c r="X19" s="209"/>
      <c r="Y19" s="210"/>
      <c r="Z19" s="156"/>
      <c r="AB19" s="86"/>
      <c r="AC19" s="86"/>
      <c r="AI19" s="125"/>
      <c r="AJ19" s="126"/>
    </row>
    <row r="20" spans="1:40" ht="15" customHeight="1" x14ac:dyDescent="0.25">
      <c r="A20" s="158"/>
      <c r="B20" s="235" t="e">
        <f>('Data Input'!$G$9*Dashboard!Q10)/'Data Input'!G16</f>
        <v>#DIV/0!</v>
      </c>
      <c r="C20" s="236"/>
      <c r="D20" s="236"/>
      <c r="E20" s="237"/>
      <c r="F20" s="86"/>
      <c r="G20" s="211" t="e">
        <f>'Data Input'!D14 &amp; FIXED(('Data Input'!G12/V5)*G5)</f>
        <v>#DIV/0!</v>
      </c>
      <c r="H20" s="212"/>
      <c r="I20" s="212"/>
      <c r="J20" s="213"/>
      <c r="K20" s="86"/>
      <c r="L20" s="223" t="e">
        <f>(('Data Input'!G12/V5)*G5)/('Data Input'!G9*('Data Input'!G12/V5))</f>
        <v>#DIV/0!</v>
      </c>
      <c r="M20" s="224"/>
      <c r="N20" s="224"/>
      <c r="O20" s="225"/>
      <c r="P20" s="86"/>
      <c r="Q20" s="238" t="e">
        <f>((Q10*(('Data Input'!G12/V5)/L5))+((Q10*(('Data Input'!G12/V5)/L5))*Q5))/'Data Input'!G19</f>
        <v>#DIV/0!</v>
      </c>
      <c r="R20" s="239"/>
      <c r="S20" s="239"/>
      <c r="T20" s="240"/>
      <c r="U20" s="40"/>
      <c r="V20" s="211" t="e">
        <f>'Data Input'!D14&amp; FIXED(V5*L5*(FIXED((('Data Input'!G12/V5)/L5)*(47.3/100))))</f>
        <v>#DIV/0!</v>
      </c>
      <c r="W20" s="212"/>
      <c r="X20" s="212"/>
      <c r="Y20" s="213"/>
      <c r="Z20" s="156"/>
      <c r="AB20" s="86"/>
      <c r="AC20" s="86"/>
    </row>
    <row r="21" spans="1:40" ht="15" customHeight="1" x14ac:dyDescent="0.25">
      <c r="A21" s="158"/>
      <c r="B21" s="235"/>
      <c r="C21" s="236"/>
      <c r="D21" s="236"/>
      <c r="E21" s="237"/>
      <c r="F21" s="86"/>
      <c r="G21" s="211"/>
      <c r="H21" s="212"/>
      <c r="I21" s="212"/>
      <c r="J21" s="213"/>
      <c r="K21" s="86"/>
      <c r="L21" s="223"/>
      <c r="M21" s="224"/>
      <c r="N21" s="224"/>
      <c r="O21" s="225"/>
      <c r="P21" s="86"/>
      <c r="Q21" s="238"/>
      <c r="R21" s="239"/>
      <c r="S21" s="239"/>
      <c r="T21" s="240"/>
      <c r="U21" s="40"/>
      <c r="V21" s="211"/>
      <c r="W21" s="212"/>
      <c r="X21" s="212"/>
      <c r="Y21" s="213"/>
      <c r="Z21" s="156"/>
      <c r="AB21" s="86"/>
      <c r="AC21" s="86"/>
    </row>
    <row r="22" spans="1:40" ht="15" customHeight="1" x14ac:dyDescent="0.25">
      <c r="A22" s="158"/>
      <c r="B22" s="235"/>
      <c r="C22" s="236"/>
      <c r="D22" s="236"/>
      <c r="E22" s="237"/>
      <c r="F22" s="86"/>
      <c r="G22" s="211"/>
      <c r="H22" s="212"/>
      <c r="I22" s="212"/>
      <c r="J22" s="213"/>
      <c r="K22" s="86"/>
      <c r="L22" s="223"/>
      <c r="M22" s="224"/>
      <c r="N22" s="224"/>
      <c r="O22" s="225"/>
      <c r="P22" s="86"/>
      <c r="Q22" s="238"/>
      <c r="R22" s="239"/>
      <c r="S22" s="239"/>
      <c r="T22" s="240"/>
      <c r="U22" s="86"/>
      <c r="V22" s="211"/>
      <c r="W22" s="212"/>
      <c r="X22" s="212"/>
      <c r="Y22" s="213"/>
      <c r="Z22" s="86"/>
      <c r="AB22" s="86"/>
      <c r="AC22" s="86"/>
    </row>
    <row r="23" spans="1:40" ht="15" customHeight="1" x14ac:dyDescent="0.25">
      <c r="A23" s="158"/>
      <c r="B23" s="208" t="s">
        <v>65</v>
      </c>
      <c r="C23" s="209"/>
      <c r="D23" s="209"/>
      <c r="E23" s="210"/>
      <c r="G23" s="208" t="s">
        <v>89</v>
      </c>
      <c r="H23" s="209"/>
      <c r="I23" s="209"/>
      <c r="J23" s="210"/>
      <c r="K23" s="86"/>
      <c r="L23" s="208" t="s">
        <v>66</v>
      </c>
      <c r="M23" s="209"/>
      <c r="N23" s="209"/>
      <c r="O23" s="210"/>
      <c r="P23" s="86"/>
      <c r="Q23" s="208" t="s">
        <v>64</v>
      </c>
      <c r="R23" s="209"/>
      <c r="S23" s="209"/>
      <c r="T23" s="210"/>
      <c r="U23" s="86"/>
      <c r="V23" s="208" t="s">
        <v>67</v>
      </c>
      <c r="W23" s="209"/>
      <c r="X23" s="209"/>
      <c r="Y23" s="210"/>
      <c r="Z23" s="86"/>
      <c r="AB23" s="86"/>
      <c r="AC23" s="86"/>
    </row>
    <row r="24" spans="1:40" ht="15" customHeight="1" x14ac:dyDescent="0.25">
      <c r="A24" s="158"/>
      <c r="B24" s="208"/>
      <c r="C24" s="209"/>
      <c r="D24" s="209"/>
      <c r="E24" s="210"/>
      <c r="G24" s="208"/>
      <c r="H24" s="209"/>
      <c r="I24" s="209"/>
      <c r="J24" s="210"/>
      <c r="K24" s="86"/>
      <c r="L24" s="208"/>
      <c r="M24" s="209"/>
      <c r="N24" s="209"/>
      <c r="O24" s="210"/>
      <c r="P24" s="86"/>
      <c r="Q24" s="208"/>
      <c r="R24" s="209"/>
      <c r="S24" s="209"/>
      <c r="T24" s="210"/>
      <c r="U24" s="86"/>
      <c r="V24" s="208"/>
      <c r="W24" s="209"/>
      <c r="X24" s="209"/>
      <c r="Y24" s="210"/>
      <c r="Z24" s="86"/>
      <c r="AB24" s="86"/>
      <c r="AC24" s="86"/>
    </row>
    <row r="25" spans="1:40" ht="15" customHeight="1" x14ac:dyDescent="0.25">
      <c r="A25" s="158"/>
      <c r="B25" s="223" t="e">
        <f>(FIXED(FIXED((Q10*(('Data Input'!G12/V5)/L5))+((Q10*(('Data Input'!G12/V5)/L5))*Q5))/Q10)-(FIXED(('Data Input'!G12/V5)/L5)))/FIXED(FIXED((Q10*(('Data Input'!G12/V5)/L5))+((Q10*(('Data Input'!G12/V5)/L5))*Q5))/Q10)</f>
        <v>#DIV/0!</v>
      </c>
      <c r="C25" s="224"/>
      <c r="D25" s="224"/>
      <c r="E25" s="225"/>
      <c r="G25" s="229" t="e">
        <f>G15/'Data Input'!G9</f>
        <v>#DIV/0!</v>
      </c>
      <c r="H25" s="230"/>
      <c r="I25" s="230"/>
      <c r="J25" s="231"/>
      <c r="K25" s="86"/>
      <c r="L25" s="223" t="e">
        <f>L15-L20</f>
        <v>#DIV/0!</v>
      </c>
      <c r="M25" s="224"/>
      <c r="N25" s="224"/>
      <c r="O25" s="225"/>
      <c r="P25" s="86"/>
      <c r="Q25" s="211" t="e">
        <f>'Data Input'!D14 &amp; FIXED(FIXED((Q10*(('Data Input'!G12/V5)/L5))+((Q10*(('Data Input'!G12/V5)/L5))*Q5))/Q10)</f>
        <v>#DIV/0!</v>
      </c>
      <c r="R25" s="212"/>
      <c r="S25" s="212"/>
      <c r="T25" s="213"/>
      <c r="U25" s="86"/>
      <c r="V25" s="211" t="e">
        <f>'Data Input'!D14 &amp; FIXED(('Data Input'!G12/V5)/L5)</f>
        <v>#DIV/0!</v>
      </c>
      <c r="W25" s="212"/>
      <c r="X25" s="212"/>
      <c r="Y25" s="213"/>
      <c r="Z25" s="86"/>
      <c r="AB25" s="86"/>
      <c r="AC25" s="86"/>
    </row>
    <row r="26" spans="1:40" ht="15" customHeight="1" x14ac:dyDescent="0.25">
      <c r="A26" s="158"/>
      <c r="B26" s="223"/>
      <c r="C26" s="224"/>
      <c r="D26" s="224"/>
      <c r="E26" s="225"/>
      <c r="G26" s="229"/>
      <c r="H26" s="230"/>
      <c r="I26" s="230"/>
      <c r="J26" s="231"/>
      <c r="K26" s="86"/>
      <c r="L26" s="223"/>
      <c r="M26" s="224"/>
      <c r="N26" s="224"/>
      <c r="O26" s="225"/>
      <c r="P26" s="86"/>
      <c r="Q26" s="211"/>
      <c r="R26" s="212"/>
      <c r="S26" s="212"/>
      <c r="T26" s="213"/>
      <c r="U26" s="86"/>
      <c r="V26" s="211"/>
      <c r="W26" s="212"/>
      <c r="X26" s="212"/>
      <c r="Y26" s="213"/>
      <c r="Z26" s="86"/>
      <c r="AB26" s="86"/>
      <c r="AC26" s="86"/>
    </row>
    <row r="27" spans="1:40" ht="15" customHeight="1" thickBot="1" x14ac:dyDescent="0.3">
      <c r="A27" s="158"/>
      <c r="B27" s="226"/>
      <c r="C27" s="227"/>
      <c r="D27" s="227"/>
      <c r="E27" s="228"/>
      <c r="F27" s="86"/>
      <c r="G27" s="232"/>
      <c r="H27" s="233"/>
      <c r="I27" s="233"/>
      <c r="J27" s="234"/>
      <c r="K27" s="86"/>
      <c r="L27" s="226"/>
      <c r="M27" s="227"/>
      <c r="N27" s="227"/>
      <c r="O27" s="228"/>
      <c r="P27" s="86"/>
      <c r="Q27" s="246"/>
      <c r="R27" s="247"/>
      <c r="S27" s="247"/>
      <c r="T27" s="248"/>
      <c r="U27" s="86"/>
      <c r="V27" s="246"/>
      <c r="W27" s="247"/>
      <c r="X27" s="247"/>
      <c r="Y27" s="248"/>
      <c r="Z27" s="86"/>
      <c r="AB27" s="86"/>
      <c r="AC27" s="86"/>
    </row>
    <row r="28" spans="1:40" ht="39.75" customHeight="1" thickBot="1" x14ac:dyDescent="0.75">
      <c r="A28" s="158"/>
      <c r="B28" s="198" t="s">
        <v>88</v>
      </c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200"/>
      <c r="Z28" s="86"/>
      <c r="AA28" s="249"/>
      <c r="AB28" s="249"/>
      <c r="AC28" s="249"/>
      <c r="AD28" s="249"/>
      <c r="AE28" s="123"/>
      <c r="AJ28" s="124"/>
      <c r="AK28" s="207"/>
      <c r="AL28" s="207"/>
      <c r="AM28" s="207"/>
      <c r="AN28" s="207"/>
    </row>
    <row r="29" spans="1:40" ht="15" customHeight="1" x14ac:dyDescent="0.25">
      <c r="A29" s="158"/>
      <c r="B29" s="214" t="s">
        <v>47</v>
      </c>
      <c r="C29" s="215"/>
      <c r="D29" s="215"/>
      <c r="E29" s="216"/>
      <c r="F29" s="86"/>
      <c r="G29" s="214" t="s">
        <v>45</v>
      </c>
      <c r="H29" s="215"/>
      <c r="I29" s="215"/>
      <c r="J29" s="216"/>
      <c r="K29" s="86"/>
      <c r="L29" s="214" t="s">
        <v>46</v>
      </c>
      <c r="M29" s="215"/>
      <c r="N29" s="215"/>
      <c r="O29" s="216"/>
      <c r="P29" s="86"/>
      <c r="Q29" s="214" t="s">
        <v>71</v>
      </c>
      <c r="R29" s="215"/>
      <c r="S29" s="215"/>
      <c r="T29" s="216"/>
      <c r="U29" s="86"/>
      <c r="V29" s="214" t="s">
        <v>90</v>
      </c>
      <c r="W29" s="215"/>
      <c r="X29" s="215"/>
      <c r="Y29" s="216"/>
      <c r="Z29" s="86"/>
      <c r="AC29" s="86"/>
      <c r="AE29" s="123"/>
      <c r="AJ29" s="124"/>
    </row>
    <row r="30" spans="1:40" ht="15" customHeight="1" x14ac:dyDescent="0.25">
      <c r="A30" s="158"/>
      <c r="B30" s="208"/>
      <c r="C30" s="209"/>
      <c r="D30" s="209"/>
      <c r="E30" s="210"/>
      <c r="F30" s="86"/>
      <c r="G30" s="208"/>
      <c r="H30" s="209"/>
      <c r="I30" s="209"/>
      <c r="J30" s="210"/>
      <c r="K30" s="86"/>
      <c r="L30" s="208"/>
      <c r="M30" s="209"/>
      <c r="N30" s="209"/>
      <c r="O30" s="210"/>
      <c r="P30" s="86"/>
      <c r="Q30" s="208"/>
      <c r="R30" s="209"/>
      <c r="S30" s="209"/>
      <c r="T30" s="210"/>
      <c r="U30" s="86"/>
      <c r="V30" s="208"/>
      <c r="W30" s="209"/>
      <c r="X30" s="209"/>
      <c r="Y30" s="210"/>
      <c r="Z30" s="86"/>
      <c r="AB30" s="86"/>
      <c r="AC30" s="86"/>
      <c r="AE30" s="123"/>
      <c r="AJ30" s="124"/>
    </row>
    <row r="31" spans="1:40" ht="15" customHeight="1" x14ac:dyDescent="0.25">
      <c r="A31" s="158"/>
      <c r="B31" s="217" t="e">
        <f>((('Data Input'!G12/V5)/L5)*(52.7/100))/'Data Input'!G18</f>
        <v>#DIV/0!</v>
      </c>
      <c r="C31" s="218"/>
      <c r="D31" s="218"/>
      <c r="E31" s="219"/>
      <c r="F31" s="86"/>
      <c r="G31" s="217" t="e">
        <f>'Data Input'!D14 &amp; FIXED((('Data Input'!G12/V5)/L5)*(52.7/100))</f>
        <v>#DIV/0!</v>
      </c>
      <c r="H31" s="218"/>
      <c r="I31" s="218"/>
      <c r="J31" s="219"/>
      <c r="K31" s="86"/>
      <c r="L31" s="217" t="e">
        <f>'Data Input'!D14 &amp; FIXED((('Data Input'!G12/V5)/L5)*(47.3/100))</f>
        <v>#DIV/0!</v>
      </c>
      <c r="M31" s="218"/>
      <c r="N31" s="218"/>
      <c r="O31" s="219"/>
      <c r="P31" s="86"/>
      <c r="Q31" s="217" t="e">
        <f>('Data Input'!G11/'Data Input'!G10)</f>
        <v>#DIV/0!</v>
      </c>
      <c r="R31" s="218"/>
      <c r="S31" s="218"/>
      <c r="T31" s="219"/>
      <c r="U31" s="86"/>
      <c r="V31" s="223" t="e">
        <f>G25/'Data Input'!J9</f>
        <v>#DIV/0!</v>
      </c>
      <c r="W31" s="224"/>
      <c r="X31" s="224"/>
      <c r="Y31" s="225"/>
      <c r="Z31" s="86"/>
      <c r="AB31" s="86"/>
      <c r="AC31" s="86"/>
      <c r="AJ31" s="124"/>
    </row>
    <row r="32" spans="1:40" ht="15" customHeight="1" x14ac:dyDescent="0.25">
      <c r="A32" s="158"/>
      <c r="B32" s="217"/>
      <c r="C32" s="218"/>
      <c r="D32" s="218"/>
      <c r="E32" s="219"/>
      <c r="F32" s="86"/>
      <c r="G32" s="217"/>
      <c r="H32" s="218"/>
      <c r="I32" s="218"/>
      <c r="J32" s="219"/>
      <c r="K32" s="86"/>
      <c r="L32" s="217"/>
      <c r="M32" s="218"/>
      <c r="N32" s="218"/>
      <c r="O32" s="219"/>
      <c r="P32" s="86"/>
      <c r="Q32" s="217"/>
      <c r="R32" s="218"/>
      <c r="S32" s="218"/>
      <c r="T32" s="219"/>
      <c r="U32" s="86"/>
      <c r="V32" s="223"/>
      <c r="W32" s="224"/>
      <c r="X32" s="224"/>
      <c r="Y32" s="225"/>
      <c r="Z32" s="86"/>
      <c r="AB32" s="86"/>
      <c r="AC32" s="86"/>
      <c r="AJ32" s="124"/>
    </row>
    <row r="33" spans="1:36" ht="15" customHeight="1" thickBot="1" x14ac:dyDescent="0.3">
      <c r="A33" s="158"/>
      <c r="B33" s="220"/>
      <c r="C33" s="221"/>
      <c r="D33" s="221"/>
      <c r="E33" s="222"/>
      <c r="F33" s="151"/>
      <c r="G33" s="220"/>
      <c r="H33" s="221"/>
      <c r="I33" s="221"/>
      <c r="J33" s="222"/>
      <c r="K33" s="151"/>
      <c r="L33" s="220"/>
      <c r="M33" s="221"/>
      <c r="N33" s="221"/>
      <c r="O33" s="222"/>
      <c r="P33" s="151"/>
      <c r="Q33" s="220"/>
      <c r="R33" s="221"/>
      <c r="S33" s="221"/>
      <c r="T33" s="222"/>
      <c r="U33" s="151"/>
      <c r="V33" s="226"/>
      <c r="W33" s="227"/>
      <c r="X33" s="227"/>
      <c r="Y33" s="228"/>
      <c r="Z33" s="86"/>
      <c r="AB33" s="86"/>
      <c r="AC33" s="259"/>
      <c r="AD33" s="259"/>
      <c r="AE33" s="259"/>
      <c r="AJ33" s="124"/>
    </row>
    <row r="34" spans="1:36" ht="15" customHeight="1" x14ac:dyDescent="0.25">
      <c r="A34" s="158"/>
      <c r="B34" s="198" t="s">
        <v>92</v>
      </c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200"/>
      <c r="N34" s="198" t="s">
        <v>95</v>
      </c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200"/>
      <c r="Z34" s="86"/>
      <c r="AB34" s="86"/>
      <c r="AC34" s="259"/>
      <c r="AD34" s="259"/>
      <c r="AE34" s="259"/>
      <c r="AJ34" s="124"/>
    </row>
    <row r="35" spans="1:36" ht="15" customHeight="1" x14ac:dyDescent="0.25">
      <c r="A35" s="158"/>
      <c r="B35" s="201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3"/>
      <c r="N35" s="201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3"/>
      <c r="Z35" s="86"/>
      <c r="AB35" s="86"/>
      <c r="AC35" s="86"/>
      <c r="AJ35" s="124"/>
    </row>
    <row r="36" spans="1:36" ht="15" customHeight="1" x14ac:dyDescent="0.25">
      <c r="A36" s="158"/>
      <c r="B36" s="201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3"/>
      <c r="N36" s="201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3"/>
      <c r="Z36" s="86"/>
      <c r="AB36" s="86"/>
      <c r="AC36" s="86"/>
      <c r="AJ36" s="124"/>
    </row>
    <row r="37" spans="1:36" ht="13.5" customHeight="1" x14ac:dyDescent="0.3">
      <c r="A37" s="158"/>
      <c r="B37" s="204" t="s">
        <v>11</v>
      </c>
      <c r="C37" s="205"/>
      <c r="D37" s="205" t="s">
        <v>40</v>
      </c>
      <c r="E37" s="205"/>
      <c r="F37" s="154"/>
      <c r="G37" s="205" t="s">
        <v>93</v>
      </c>
      <c r="H37" s="205"/>
      <c r="I37" s="205"/>
      <c r="J37" s="205" t="s">
        <v>94</v>
      </c>
      <c r="K37" s="205"/>
      <c r="L37" s="205"/>
      <c r="M37" s="206"/>
      <c r="N37" s="204" t="s">
        <v>11</v>
      </c>
      <c r="O37" s="205"/>
      <c r="P37" s="205" t="s">
        <v>40</v>
      </c>
      <c r="Q37" s="205"/>
      <c r="R37" s="154"/>
      <c r="S37" s="205" t="s">
        <v>93</v>
      </c>
      <c r="T37" s="205"/>
      <c r="U37" s="205"/>
      <c r="V37" s="205" t="s">
        <v>94</v>
      </c>
      <c r="W37" s="205"/>
      <c r="X37" s="205"/>
      <c r="Y37" s="206"/>
      <c r="Z37" s="86"/>
      <c r="AB37" s="86"/>
      <c r="AC37" s="86"/>
      <c r="AJ37" s="124"/>
    </row>
    <row r="38" spans="1:36" ht="13.5" customHeight="1" x14ac:dyDescent="0.3">
      <c r="A38" s="158"/>
      <c r="B38" s="204"/>
      <c r="C38" s="205"/>
      <c r="D38" s="205"/>
      <c r="E38" s="205"/>
      <c r="F38" s="154"/>
      <c r="G38" s="205"/>
      <c r="H38" s="205"/>
      <c r="I38" s="205"/>
      <c r="J38" s="205"/>
      <c r="K38" s="205"/>
      <c r="L38" s="205"/>
      <c r="M38" s="206"/>
      <c r="N38" s="204"/>
      <c r="O38" s="205"/>
      <c r="P38" s="205"/>
      <c r="Q38" s="205"/>
      <c r="R38" s="154"/>
      <c r="S38" s="205"/>
      <c r="T38" s="205"/>
      <c r="U38" s="205"/>
      <c r="V38" s="205"/>
      <c r="W38" s="205"/>
      <c r="X38" s="205"/>
      <c r="Y38" s="206"/>
      <c r="Z38" s="86"/>
      <c r="AB38" s="86"/>
      <c r="AC38" s="86"/>
      <c r="AJ38" s="124"/>
    </row>
    <row r="39" spans="1:36" ht="13.5" customHeight="1" x14ac:dyDescent="0.25">
      <c r="A39" s="158"/>
      <c r="B39" s="188" t="s">
        <v>91</v>
      </c>
      <c r="C39" s="189"/>
      <c r="D39" s="192">
        <f>'Data Input'!$D$16*(1 + (0.03 * 365) / (365/'Data Input'!$J$14))^((1/52) * (365/'Data Input'!$J$14))</f>
        <v>0</v>
      </c>
      <c r="E39" s="192"/>
      <c r="F39" s="192"/>
      <c r="G39" s="192" t="e">
        <f>'Data Input'!$D$14 &amp; FIXED('Data Input'!$G$12/$V$5 *D39)</f>
        <v>#DIV/0!</v>
      </c>
      <c r="H39" s="192"/>
      <c r="I39" s="192"/>
      <c r="J39" s="194" t="e">
        <f>'Data Input'!$D$14 &amp; FIXED(FIXED('Data Input'!$G$12/$V$5 *D39)*0.03)</f>
        <v>#DIV/0!</v>
      </c>
      <c r="K39" s="194"/>
      <c r="L39" s="194"/>
      <c r="M39" s="195"/>
      <c r="N39" s="188" t="s">
        <v>91</v>
      </c>
      <c r="O39" s="189"/>
      <c r="P39" s="192">
        <f>'Data Input'!$G$9*(1 + (0.03 * 365) / (365/'Data Input'!$J$14))^((1/52) * (365/'Data Input'!$J$14))</f>
        <v>0</v>
      </c>
      <c r="Q39" s="192"/>
      <c r="R39" s="192"/>
      <c r="S39" s="192" t="e">
        <f>'Data Input'!$D$14 &amp; FIXED('Data Input'!$G$12/$V$5 *P39)</f>
        <v>#DIV/0!</v>
      </c>
      <c r="T39" s="192"/>
      <c r="U39" s="192"/>
      <c r="V39" s="194" t="e">
        <f>'Data Input'!$D$14 &amp; FIXED(FIXED('Data Input'!$G$12/$V$5 *P39)*0.03)</f>
        <v>#DIV/0!</v>
      </c>
      <c r="W39" s="194"/>
      <c r="X39" s="194"/>
      <c r="Y39" s="195"/>
      <c r="Z39" s="86"/>
      <c r="AB39" s="86"/>
      <c r="AC39" s="259"/>
      <c r="AD39" s="259"/>
      <c r="AE39" s="259"/>
      <c r="AJ39" s="124"/>
    </row>
    <row r="40" spans="1:36" ht="13.5" customHeight="1" x14ac:dyDescent="0.25">
      <c r="A40" s="158"/>
      <c r="B40" s="188"/>
      <c r="C40" s="189"/>
      <c r="D40" s="192"/>
      <c r="E40" s="192"/>
      <c r="F40" s="192"/>
      <c r="G40" s="192"/>
      <c r="H40" s="192"/>
      <c r="I40" s="192"/>
      <c r="J40" s="194"/>
      <c r="K40" s="194"/>
      <c r="L40" s="194"/>
      <c r="M40" s="195"/>
      <c r="N40" s="188"/>
      <c r="O40" s="189"/>
      <c r="P40" s="192"/>
      <c r="Q40" s="192"/>
      <c r="R40" s="192"/>
      <c r="S40" s="192"/>
      <c r="T40" s="192"/>
      <c r="U40" s="192"/>
      <c r="V40" s="194"/>
      <c r="W40" s="194"/>
      <c r="X40" s="194"/>
      <c r="Y40" s="195"/>
      <c r="Z40" s="86"/>
      <c r="AA40" s="256"/>
      <c r="AB40" s="86"/>
      <c r="AC40" s="259"/>
      <c r="AD40" s="259"/>
      <c r="AE40" s="259"/>
      <c r="AJ40" s="124"/>
    </row>
    <row r="41" spans="1:36" ht="13.5" customHeight="1" x14ac:dyDescent="0.25">
      <c r="A41" s="158"/>
      <c r="B41" s="188" t="s">
        <v>50</v>
      </c>
      <c r="C41" s="189"/>
      <c r="D41" s="192">
        <f>'Data Input'!$D$16*(1 + (0.03 * 365) / (365/'Data Input'!$J$14))^((1/12) * (365/'Data Input'!$J$14))</f>
        <v>0</v>
      </c>
      <c r="E41" s="192"/>
      <c r="F41" s="192"/>
      <c r="G41" s="192" t="e">
        <f>'Data Input'!$D$14 &amp; FIXED('Data Input'!$G$12/$V$5 *D41)</f>
        <v>#DIV/0!</v>
      </c>
      <c r="H41" s="192"/>
      <c r="I41" s="192"/>
      <c r="J41" s="194" t="e">
        <f>'Data Input'!$D$14 &amp; FIXED(FIXED('Data Input'!$G$12/$V$5 *D41)*0.03)</f>
        <v>#DIV/0!</v>
      </c>
      <c r="K41" s="194"/>
      <c r="L41" s="194"/>
      <c r="M41" s="195"/>
      <c r="N41" s="188" t="s">
        <v>50</v>
      </c>
      <c r="O41" s="189"/>
      <c r="P41" s="192">
        <f>'Data Input'!$G$9*(1 + (0.03 * 365) / (365/'Data Input'!$J$14))^((1/12) * (365/'Data Input'!$J$14))</f>
        <v>0</v>
      </c>
      <c r="Q41" s="192"/>
      <c r="R41" s="192"/>
      <c r="S41" s="192" t="e">
        <f>'Data Input'!$D$14 &amp; FIXED('Data Input'!$G$12/$V$5 *P41)</f>
        <v>#DIV/0!</v>
      </c>
      <c r="T41" s="192"/>
      <c r="U41" s="192"/>
      <c r="V41" s="194" t="e">
        <f>'Data Input'!$D$14 &amp; FIXED(FIXED('Data Input'!$G$12/$V$5 *P41)*0.03)</f>
        <v>#DIV/0!</v>
      </c>
      <c r="W41" s="194"/>
      <c r="X41" s="194"/>
      <c r="Y41" s="195"/>
      <c r="Z41" s="86"/>
      <c r="AA41" s="256"/>
      <c r="AB41" s="86"/>
      <c r="AC41" s="259"/>
      <c r="AD41" s="259"/>
      <c r="AE41" s="259"/>
      <c r="AJ41" s="124"/>
    </row>
    <row r="42" spans="1:36" ht="13.5" customHeight="1" x14ac:dyDescent="0.3">
      <c r="A42" s="170"/>
      <c r="B42" s="188"/>
      <c r="C42" s="189"/>
      <c r="D42" s="192"/>
      <c r="E42" s="192"/>
      <c r="F42" s="192"/>
      <c r="G42" s="192"/>
      <c r="H42" s="192"/>
      <c r="I42" s="192"/>
      <c r="J42" s="194"/>
      <c r="K42" s="194"/>
      <c r="L42" s="194"/>
      <c r="M42" s="195"/>
      <c r="N42" s="188"/>
      <c r="O42" s="189"/>
      <c r="P42" s="192"/>
      <c r="Q42" s="192"/>
      <c r="R42" s="192"/>
      <c r="S42" s="192"/>
      <c r="T42" s="192"/>
      <c r="U42" s="192"/>
      <c r="V42" s="194"/>
      <c r="W42" s="194"/>
      <c r="X42" s="194"/>
      <c r="Y42" s="195"/>
      <c r="Z42" s="86"/>
      <c r="AA42" s="256"/>
      <c r="AB42" s="86"/>
      <c r="AC42" s="259"/>
      <c r="AD42" s="259"/>
      <c r="AE42" s="259"/>
      <c r="AJ42" s="124"/>
    </row>
    <row r="43" spans="1:36" ht="13.5" customHeight="1" x14ac:dyDescent="0.25">
      <c r="A43" s="171"/>
      <c r="B43" s="188" t="s">
        <v>55</v>
      </c>
      <c r="C43" s="189"/>
      <c r="D43" s="192">
        <f>'Data Input'!$D$16*(1 + (0.03 * 365) / (365/'Data Input'!$J$14))^((2/12) * (365/'Data Input'!$J$14))</f>
        <v>0</v>
      </c>
      <c r="E43" s="192"/>
      <c r="F43" s="192"/>
      <c r="G43" s="192" t="e">
        <f>'Data Input'!$D$14 &amp; FIXED('Data Input'!$G$12/$V$5 *D43)</f>
        <v>#DIV/0!</v>
      </c>
      <c r="H43" s="192"/>
      <c r="I43" s="192"/>
      <c r="J43" s="194" t="e">
        <f>'Data Input'!$D$14 &amp; FIXED(FIXED('Data Input'!$G$12/$V$5 *D43)*0.03)</f>
        <v>#DIV/0!</v>
      </c>
      <c r="K43" s="194"/>
      <c r="L43" s="194"/>
      <c r="M43" s="195"/>
      <c r="N43" s="188" t="s">
        <v>55</v>
      </c>
      <c r="O43" s="189"/>
      <c r="P43" s="192">
        <f>'Data Input'!$G$9*(1 + (0.03 * 365) / (365/'Data Input'!$J$14))^((2/12) * (365/'Data Input'!$J$14))</f>
        <v>0</v>
      </c>
      <c r="Q43" s="192"/>
      <c r="R43" s="192"/>
      <c r="S43" s="192" t="e">
        <f>'Data Input'!$D$14 &amp; FIXED('Data Input'!$G$12/$V$5 *P43)</f>
        <v>#DIV/0!</v>
      </c>
      <c r="T43" s="192"/>
      <c r="U43" s="192"/>
      <c r="V43" s="194" t="e">
        <f>'Data Input'!$D$14 &amp; FIXED(FIXED('Data Input'!$G$12/$V$5 *P43)*0.03)</f>
        <v>#DIV/0!</v>
      </c>
      <c r="W43" s="194"/>
      <c r="X43" s="194"/>
      <c r="Y43" s="195"/>
      <c r="Z43" s="86"/>
      <c r="AA43" s="256"/>
      <c r="AB43" s="86"/>
      <c r="AC43" s="259"/>
      <c r="AD43" s="259"/>
      <c r="AE43" s="259"/>
    </row>
    <row r="44" spans="1:36" ht="13.5" customHeight="1" x14ac:dyDescent="0.25">
      <c r="A44" s="171"/>
      <c r="B44" s="188"/>
      <c r="C44" s="189"/>
      <c r="D44" s="192"/>
      <c r="E44" s="192"/>
      <c r="F44" s="192"/>
      <c r="G44" s="192"/>
      <c r="H44" s="192"/>
      <c r="I44" s="192"/>
      <c r="J44" s="194"/>
      <c r="K44" s="194"/>
      <c r="L44" s="194"/>
      <c r="M44" s="195"/>
      <c r="N44" s="188"/>
      <c r="O44" s="189"/>
      <c r="P44" s="192"/>
      <c r="Q44" s="192"/>
      <c r="R44" s="192"/>
      <c r="S44" s="192"/>
      <c r="T44" s="192"/>
      <c r="U44" s="192"/>
      <c r="V44" s="194"/>
      <c r="W44" s="194"/>
      <c r="X44" s="194"/>
      <c r="Y44" s="195"/>
      <c r="Z44" s="86"/>
      <c r="AA44" s="256"/>
      <c r="AB44" s="86"/>
      <c r="AC44" s="259"/>
      <c r="AD44" s="259"/>
      <c r="AE44" s="259"/>
    </row>
    <row r="45" spans="1:36" ht="13.5" customHeight="1" x14ac:dyDescent="0.25">
      <c r="A45" s="171"/>
      <c r="B45" s="188" t="s">
        <v>51</v>
      </c>
      <c r="C45" s="189"/>
      <c r="D45" s="192">
        <f>'Data Input'!$D$16*(1 + (0.03 * 365) / (365/'Data Input'!$J$14))^((3/12) * (365/'Data Input'!$J$14))</f>
        <v>0</v>
      </c>
      <c r="E45" s="192"/>
      <c r="F45" s="192"/>
      <c r="G45" s="192" t="e">
        <f>'Data Input'!$D$14 &amp; FIXED('Data Input'!$G$12/$V$5 *D45)</f>
        <v>#DIV/0!</v>
      </c>
      <c r="H45" s="192"/>
      <c r="I45" s="192"/>
      <c r="J45" s="194" t="e">
        <f>'Data Input'!$D$14 &amp; FIXED(FIXED('Data Input'!$G$12/$V$5 *D45)*0.03)</f>
        <v>#DIV/0!</v>
      </c>
      <c r="K45" s="194"/>
      <c r="L45" s="194"/>
      <c r="M45" s="195"/>
      <c r="N45" s="188" t="s">
        <v>51</v>
      </c>
      <c r="O45" s="189"/>
      <c r="P45" s="192">
        <f>'Data Input'!$G$9*(1 + (0.03 * 365) / (365/'Data Input'!$J$14))^((3/12) * (365/'Data Input'!$J$14))</f>
        <v>0</v>
      </c>
      <c r="Q45" s="192"/>
      <c r="R45" s="192"/>
      <c r="S45" s="192" t="e">
        <f>'Data Input'!$D$14 &amp; FIXED('Data Input'!$G$12/$V$5 *P45)</f>
        <v>#DIV/0!</v>
      </c>
      <c r="T45" s="192"/>
      <c r="U45" s="192"/>
      <c r="V45" s="194" t="e">
        <f>'Data Input'!$D$14 &amp; FIXED(FIXED('Data Input'!$G$12/$V$5 *P45)*0.03)</f>
        <v>#DIV/0!</v>
      </c>
      <c r="W45" s="194"/>
      <c r="X45" s="194"/>
      <c r="Y45" s="195"/>
      <c r="Z45" s="86"/>
      <c r="AA45" s="256"/>
      <c r="AB45" s="86"/>
      <c r="AC45" s="259"/>
      <c r="AD45" s="259"/>
      <c r="AE45" s="259"/>
    </row>
    <row r="46" spans="1:36" ht="13.5" customHeight="1" x14ac:dyDescent="0.25">
      <c r="A46" s="172"/>
      <c r="B46" s="188"/>
      <c r="C46" s="189"/>
      <c r="D46" s="192"/>
      <c r="E46" s="192"/>
      <c r="F46" s="192"/>
      <c r="G46" s="192"/>
      <c r="H46" s="192"/>
      <c r="I46" s="192"/>
      <c r="J46" s="194"/>
      <c r="K46" s="194"/>
      <c r="L46" s="194"/>
      <c r="M46" s="195"/>
      <c r="N46" s="188"/>
      <c r="O46" s="189"/>
      <c r="P46" s="192"/>
      <c r="Q46" s="192"/>
      <c r="R46" s="192"/>
      <c r="S46" s="192"/>
      <c r="T46" s="192"/>
      <c r="U46" s="192"/>
      <c r="V46" s="194"/>
      <c r="W46" s="194"/>
      <c r="X46" s="194"/>
      <c r="Y46" s="195"/>
      <c r="Z46" s="86"/>
      <c r="AA46" s="256"/>
      <c r="AB46" s="86"/>
      <c r="AC46" s="259"/>
      <c r="AD46" s="259"/>
      <c r="AE46" s="259"/>
    </row>
    <row r="47" spans="1:36" ht="13.5" customHeight="1" x14ac:dyDescent="0.25">
      <c r="A47" s="172"/>
      <c r="B47" s="188" t="s">
        <v>56</v>
      </c>
      <c r="C47" s="189"/>
      <c r="D47" s="192">
        <f>'Data Input'!$D$16*(1 + (0.03 * 365) / (365/'Data Input'!$J$14))^((4/12) * (365/'Data Input'!$J$14))</f>
        <v>0</v>
      </c>
      <c r="E47" s="192"/>
      <c r="F47" s="192"/>
      <c r="G47" s="192" t="e">
        <f>'Data Input'!$D$14 &amp; FIXED('Data Input'!$G$12/$V$5 *D47)</f>
        <v>#DIV/0!</v>
      </c>
      <c r="H47" s="192"/>
      <c r="I47" s="192"/>
      <c r="J47" s="194" t="e">
        <f>'Data Input'!$D$14 &amp; FIXED(FIXED('Data Input'!$G$12/$V$5 *D47)*0.03)</f>
        <v>#DIV/0!</v>
      </c>
      <c r="K47" s="194"/>
      <c r="L47" s="194"/>
      <c r="M47" s="195"/>
      <c r="N47" s="188" t="s">
        <v>56</v>
      </c>
      <c r="O47" s="189"/>
      <c r="P47" s="192">
        <f>'Data Input'!$G$9*(1 + (0.03 * 365) / (365/'Data Input'!$J$14))^((4/12) * (365/'Data Input'!$J$14))</f>
        <v>0</v>
      </c>
      <c r="Q47" s="192"/>
      <c r="R47" s="192"/>
      <c r="S47" s="192" t="e">
        <f>'Data Input'!$D$14 &amp; FIXED('Data Input'!$G$12/$V$5 *P47)</f>
        <v>#DIV/0!</v>
      </c>
      <c r="T47" s="192"/>
      <c r="U47" s="192"/>
      <c r="V47" s="194" t="e">
        <f>'Data Input'!$D$14 &amp; FIXED(FIXED('Data Input'!$G$12/$V$5 *P47)*0.03)</f>
        <v>#DIV/0!</v>
      </c>
      <c r="W47" s="194"/>
      <c r="X47" s="194"/>
      <c r="Y47" s="195"/>
      <c r="AA47" s="256"/>
      <c r="AB47" s="86"/>
      <c r="AC47" s="259"/>
      <c r="AD47" s="259"/>
      <c r="AE47" s="259"/>
    </row>
    <row r="48" spans="1:36" ht="13.5" customHeight="1" x14ac:dyDescent="0.25">
      <c r="A48" s="172"/>
      <c r="B48" s="188"/>
      <c r="C48" s="189"/>
      <c r="D48" s="192"/>
      <c r="E48" s="192"/>
      <c r="F48" s="192"/>
      <c r="G48" s="192"/>
      <c r="H48" s="192"/>
      <c r="I48" s="192"/>
      <c r="J48" s="194"/>
      <c r="K48" s="194"/>
      <c r="L48" s="194"/>
      <c r="M48" s="195"/>
      <c r="N48" s="188"/>
      <c r="O48" s="189"/>
      <c r="P48" s="192"/>
      <c r="Q48" s="192"/>
      <c r="R48" s="192"/>
      <c r="S48" s="192"/>
      <c r="T48" s="192"/>
      <c r="U48" s="192"/>
      <c r="V48" s="194"/>
      <c r="W48" s="194"/>
      <c r="X48" s="194"/>
      <c r="Y48" s="195"/>
      <c r="AB48" s="86"/>
      <c r="AC48" s="259"/>
      <c r="AD48" s="259"/>
      <c r="AE48" s="259"/>
    </row>
    <row r="49" spans="1:31" ht="13.5" customHeight="1" x14ac:dyDescent="0.25">
      <c r="A49" s="158"/>
      <c r="B49" s="188" t="s">
        <v>58</v>
      </c>
      <c r="C49" s="189"/>
      <c r="D49" s="192">
        <f>'Data Input'!$D$16*(1 + (0.03 * 365) / (365/'Data Input'!$J$14))^((5/12) * (365/'Data Input'!$J$14))</f>
        <v>0</v>
      </c>
      <c r="E49" s="192"/>
      <c r="F49" s="192"/>
      <c r="G49" s="192" t="e">
        <f>'Data Input'!$D$14 &amp; FIXED('Data Input'!$G$12/$V$5 *D49)</f>
        <v>#DIV/0!</v>
      </c>
      <c r="H49" s="192"/>
      <c r="I49" s="192"/>
      <c r="J49" s="194" t="e">
        <f>'Data Input'!$D$14 &amp; FIXED(FIXED('Data Input'!$G$12/$V$5 *D49)*0.03)</f>
        <v>#DIV/0!</v>
      </c>
      <c r="K49" s="194"/>
      <c r="L49" s="194"/>
      <c r="M49" s="195"/>
      <c r="N49" s="188" t="s">
        <v>58</v>
      </c>
      <c r="O49" s="189"/>
      <c r="P49" s="192">
        <f>'Data Input'!$G$9*(1 + (0.03 * 365) / (365/'Data Input'!$J$14))^((5/12) * (365/'Data Input'!$J$14))</f>
        <v>0</v>
      </c>
      <c r="Q49" s="192"/>
      <c r="R49" s="192"/>
      <c r="S49" s="192" t="e">
        <f>'Data Input'!$D$14 &amp; FIXED('Data Input'!$G$12/$V$5 *P49)</f>
        <v>#DIV/0!</v>
      </c>
      <c r="T49" s="192"/>
      <c r="U49" s="192"/>
      <c r="V49" s="194" t="e">
        <f>'Data Input'!$D$14 &amp; FIXED(FIXED('Data Input'!$G$12/$V$5 *P49)*0.03)</f>
        <v>#DIV/0!</v>
      </c>
      <c r="W49" s="194"/>
      <c r="X49" s="194"/>
      <c r="Y49" s="195"/>
      <c r="AB49" s="86"/>
      <c r="AC49" s="259"/>
      <c r="AD49" s="259"/>
      <c r="AE49" s="259"/>
    </row>
    <row r="50" spans="1:31" ht="13.5" customHeight="1" x14ac:dyDescent="0.25">
      <c r="A50" s="158"/>
      <c r="B50" s="188"/>
      <c r="C50" s="189"/>
      <c r="D50" s="192"/>
      <c r="E50" s="192"/>
      <c r="F50" s="192"/>
      <c r="G50" s="192"/>
      <c r="H50" s="192"/>
      <c r="I50" s="192"/>
      <c r="J50" s="194"/>
      <c r="K50" s="194"/>
      <c r="L50" s="194"/>
      <c r="M50" s="195"/>
      <c r="N50" s="188"/>
      <c r="O50" s="189"/>
      <c r="P50" s="192"/>
      <c r="Q50" s="192"/>
      <c r="R50" s="192"/>
      <c r="S50" s="192"/>
      <c r="T50" s="192"/>
      <c r="U50" s="192"/>
      <c r="V50" s="194"/>
      <c r="W50" s="194"/>
      <c r="X50" s="194"/>
      <c r="Y50" s="195"/>
      <c r="AB50" s="86"/>
      <c r="AC50" s="259"/>
      <c r="AD50" s="259"/>
      <c r="AE50" s="259"/>
    </row>
    <row r="51" spans="1:31" ht="13.5" customHeight="1" x14ac:dyDescent="0.25">
      <c r="A51" s="158"/>
      <c r="B51" s="188" t="s">
        <v>52</v>
      </c>
      <c r="C51" s="189"/>
      <c r="D51" s="192">
        <f>'Data Input'!$D$16*(1 + (0.03 * 365) / (365/'Data Input'!$J$14))^((6/12) * (365/'Data Input'!$J$14))</f>
        <v>0</v>
      </c>
      <c r="E51" s="192"/>
      <c r="F51" s="192"/>
      <c r="G51" s="192" t="e">
        <f>'Data Input'!$D$14 &amp; FIXED('Data Input'!$G$12/$V$5 *D51)</f>
        <v>#DIV/0!</v>
      </c>
      <c r="H51" s="192"/>
      <c r="I51" s="192"/>
      <c r="J51" s="194" t="e">
        <f>'Data Input'!$D$14 &amp; FIXED(FIXED('Data Input'!$G$12/$V$5 *D51)*0.03)</f>
        <v>#DIV/0!</v>
      </c>
      <c r="K51" s="194"/>
      <c r="L51" s="194"/>
      <c r="M51" s="195"/>
      <c r="N51" s="188" t="s">
        <v>52</v>
      </c>
      <c r="O51" s="189"/>
      <c r="P51" s="192">
        <f>'Data Input'!$G$9*(1 + (0.03 * 365) / (365/'Data Input'!$J$14))^((6/12) * (365/'Data Input'!$J$14))</f>
        <v>0</v>
      </c>
      <c r="Q51" s="192"/>
      <c r="R51" s="192"/>
      <c r="S51" s="192" t="e">
        <f>'Data Input'!$D$14 &amp; FIXED('Data Input'!$G$12/$V$5 *P51)</f>
        <v>#DIV/0!</v>
      </c>
      <c r="T51" s="192"/>
      <c r="U51" s="192"/>
      <c r="V51" s="194" t="e">
        <f>'Data Input'!$D$14 &amp; FIXED(FIXED('Data Input'!$G$12/$V$5 *P51)*0.03)</f>
        <v>#DIV/0!</v>
      </c>
      <c r="W51" s="194"/>
      <c r="X51" s="194"/>
      <c r="Y51" s="195"/>
      <c r="AB51" s="86"/>
      <c r="AC51" s="259"/>
      <c r="AD51" s="259"/>
      <c r="AE51" s="259"/>
    </row>
    <row r="52" spans="1:31" ht="13.5" customHeight="1" x14ac:dyDescent="0.25">
      <c r="A52" s="158"/>
      <c r="B52" s="188"/>
      <c r="C52" s="189"/>
      <c r="D52" s="192"/>
      <c r="E52" s="192"/>
      <c r="F52" s="192"/>
      <c r="G52" s="192"/>
      <c r="H52" s="192"/>
      <c r="I52" s="192"/>
      <c r="J52" s="194"/>
      <c r="K52" s="194"/>
      <c r="L52" s="194"/>
      <c r="M52" s="195"/>
      <c r="N52" s="188"/>
      <c r="O52" s="189"/>
      <c r="P52" s="192"/>
      <c r="Q52" s="192"/>
      <c r="R52" s="192"/>
      <c r="S52" s="192"/>
      <c r="T52" s="192"/>
      <c r="U52" s="192"/>
      <c r="V52" s="194"/>
      <c r="W52" s="194"/>
      <c r="X52" s="194"/>
      <c r="Y52" s="195"/>
      <c r="AB52" s="86"/>
      <c r="AC52" s="259"/>
      <c r="AD52" s="259"/>
      <c r="AE52" s="259"/>
    </row>
    <row r="53" spans="1:31" ht="13.5" customHeight="1" x14ac:dyDescent="0.25">
      <c r="A53" s="158"/>
      <c r="B53" s="188" t="s">
        <v>59</v>
      </c>
      <c r="C53" s="189"/>
      <c r="D53" s="192">
        <f>'Data Input'!$D$16*(1 + (0.03 * 365) / (365/'Data Input'!$J$14))^((7/12) * (365/'Data Input'!$J$14))</f>
        <v>0</v>
      </c>
      <c r="E53" s="192"/>
      <c r="F53" s="192"/>
      <c r="G53" s="192" t="e">
        <f>'Data Input'!$D$14 &amp; FIXED('Data Input'!$G$12/$V$5 *D53)</f>
        <v>#DIV/0!</v>
      </c>
      <c r="H53" s="192"/>
      <c r="I53" s="192"/>
      <c r="J53" s="194" t="e">
        <f>'Data Input'!$D$14 &amp; FIXED(FIXED('Data Input'!$G$12/$V$5 *D53)*0.03)</f>
        <v>#DIV/0!</v>
      </c>
      <c r="K53" s="194"/>
      <c r="L53" s="194"/>
      <c r="M53" s="195"/>
      <c r="N53" s="188" t="s">
        <v>59</v>
      </c>
      <c r="O53" s="189"/>
      <c r="P53" s="192">
        <f>'Data Input'!$G$9*(1 + (0.03 * 365) / (365/'Data Input'!$J$14))^((7/12) * (365/'Data Input'!$J$14))</f>
        <v>0</v>
      </c>
      <c r="Q53" s="192"/>
      <c r="R53" s="192"/>
      <c r="S53" s="192" t="e">
        <f>'Data Input'!$D$14 &amp; FIXED('Data Input'!$G$12/$V$5 *P53)</f>
        <v>#DIV/0!</v>
      </c>
      <c r="T53" s="192"/>
      <c r="U53" s="192"/>
      <c r="V53" s="194" t="e">
        <f>'Data Input'!$D$14 &amp; FIXED(FIXED('Data Input'!$G$12/$V$5 *P53)*0.03)</f>
        <v>#DIV/0!</v>
      </c>
      <c r="W53" s="194"/>
      <c r="X53" s="194"/>
      <c r="Y53" s="195"/>
      <c r="AA53" s="124"/>
      <c r="AC53" s="259"/>
      <c r="AD53" s="259"/>
      <c r="AE53" s="259"/>
    </row>
    <row r="54" spans="1:31" ht="13.5" customHeight="1" x14ac:dyDescent="0.25">
      <c r="A54" s="158"/>
      <c r="B54" s="188"/>
      <c r="C54" s="189"/>
      <c r="D54" s="192"/>
      <c r="E54" s="192"/>
      <c r="F54" s="192"/>
      <c r="G54" s="192"/>
      <c r="H54" s="192"/>
      <c r="I54" s="192"/>
      <c r="J54" s="194"/>
      <c r="K54" s="194"/>
      <c r="L54" s="194"/>
      <c r="M54" s="195"/>
      <c r="N54" s="188"/>
      <c r="O54" s="189"/>
      <c r="P54" s="192"/>
      <c r="Q54" s="192"/>
      <c r="R54" s="192"/>
      <c r="S54" s="192"/>
      <c r="T54" s="192"/>
      <c r="U54" s="192"/>
      <c r="V54" s="194"/>
      <c r="W54" s="194"/>
      <c r="X54" s="194"/>
      <c r="Y54" s="195"/>
      <c r="AA54" s="124"/>
      <c r="AC54" s="259"/>
      <c r="AD54" s="259"/>
      <c r="AE54" s="259"/>
    </row>
    <row r="55" spans="1:31" ht="13.5" customHeight="1" x14ac:dyDescent="0.25">
      <c r="A55" s="158"/>
      <c r="B55" s="188" t="s">
        <v>60</v>
      </c>
      <c r="C55" s="189"/>
      <c r="D55" s="192">
        <f>'Data Input'!$D$16*(1 + (0.03 * 365) / (365/'Data Input'!$J$14))^((8/12) * (365/'Data Input'!$J$14))</f>
        <v>0</v>
      </c>
      <c r="E55" s="192"/>
      <c r="F55" s="192"/>
      <c r="G55" s="192" t="e">
        <f>'Data Input'!$D$14 &amp; FIXED('Data Input'!$G$12/$V$5 *D55)</f>
        <v>#DIV/0!</v>
      </c>
      <c r="H55" s="192"/>
      <c r="I55" s="192"/>
      <c r="J55" s="194" t="e">
        <f>'Data Input'!$D$14 &amp; FIXED(FIXED('Data Input'!$G$12/$V$5 *D55)*0.03)</f>
        <v>#DIV/0!</v>
      </c>
      <c r="K55" s="194"/>
      <c r="L55" s="194"/>
      <c r="M55" s="195"/>
      <c r="N55" s="188" t="s">
        <v>60</v>
      </c>
      <c r="O55" s="189"/>
      <c r="P55" s="192">
        <f>'Data Input'!$G$9*(1 + (0.03 * 365) / (365/'Data Input'!$J$14))^((8/12) * (365/'Data Input'!$J$14))</f>
        <v>0</v>
      </c>
      <c r="Q55" s="192"/>
      <c r="R55" s="192"/>
      <c r="S55" s="192" t="e">
        <f>'Data Input'!$D$14 &amp; FIXED('Data Input'!$G$12/$V$5 *P55)</f>
        <v>#DIV/0!</v>
      </c>
      <c r="T55" s="192"/>
      <c r="U55" s="192"/>
      <c r="V55" s="194" t="e">
        <f>'Data Input'!$D$14 &amp; FIXED(FIXED('Data Input'!$G$12/$V$5 *P55)*0.03)</f>
        <v>#DIV/0!</v>
      </c>
      <c r="W55" s="194"/>
      <c r="X55" s="194"/>
      <c r="Y55" s="195"/>
      <c r="AA55" s="124"/>
      <c r="AC55" s="259"/>
      <c r="AD55" s="259"/>
      <c r="AE55" s="259"/>
    </row>
    <row r="56" spans="1:31" ht="13.5" customHeight="1" x14ac:dyDescent="0.25">
      <c r="A56" s="158"/>
      <c r="B56" s="188"/>
      <c r="C56" s="189"/>
      <c r="D56" s="192"/>
      <c r="E56" s="192"/>
      <c r="F56" s="192"/>
      <c r="G56" s="192"/>
      <c r="H56" s="192"/>
      <c r="I56" s="192"/>
      <c r="J56" s="194"/>
      <c r="K56" s="194"/>
      <c r="L56" s="194"/>
      <c r="M56" s="195"/>
      <c r="N56" s="188"/>
      <c r="O56" s="189"/>
      <c r="P56" s="192"/>
      <c r="Q56" s="192"/>
      <c r="R56" s="192"/>
      <c r="S56" s="192"/>
      <c r="T56" s="192"/>
      <c r="U56" s="192"/>
      <c r="V56" s="194"/>
      <c r="W56" s="194"/>
      <c r="X56" s="194"/>
      <c r="Y56" s="195"/>
      <c r="AA56" s="124"/>
      <c r="AC56" s="259"/>
      <c r="AD56" s="259"/>
      <c r="AE56" s="259"/>
    </row>
    <row r="57" spans="1:31" ht="13.5" customHeight="1" x14ac:dyDescent="0.25">
      <c r="A57" s="158"/>
      <c r="B57" s="188" t="s">
        <v>61</v>
      </c>
      <c r="C57" s="189"/>
      <c r="D57" s="192">
        <f>'Data Input'!$D$16*(1 + (0.03 * 365) / (365/'Data Input'!$J$14))^((9/12) * (365/'Data Input'!$J$14))</f>
        <v>0</v>
      </c>
      <c r="E57" s="192"/>
      <c r="F57" s="192"/>
      <c r="G57" s="192" t="e">
        <f>'Data Input'!$D$14 &amp; FIXED('Data Input'!$G$12/$V$5 *D57)</f>
        <v>#DIV/0!</v>
      </c>
      <c r="H57" s="192"/>
      <c r="I57" s="192"/>
      <c r="J57" s="194" t="e">
        <f>'Data Input'!$D$14 &amp; FIXED(FIXED('Data Input'!$G$12/$V$5 *D57)*0.03)</f>
        <v>#DIV/0!</v>
      </c>
      <c r="K57" s="194"/>
      <c r="L57" s="194"/>
      <c r="M57" s="195"/>
      <c r="N57" s="188" t="s">
        <v>61</v>
      </c>
      <c r="O57" s="189"/>
      <c r="P57" s="192">
        <f>'Data Input'!$G$9*(1 + (0.03 * 365) / (365/'Data Input'!$J$14))^((9/12) * (365/'Data Input'!$J$14))</f>
        <v>0</v>
      </c>
      <c r="Q57" s="192"/>
      <c r="R57" s="192"/>
      <c r="S57" s="192" t="e">
        <f>'Data Input'!$D$14 &amp; FIXED('Data Input'!$G$12/$V$5 *P57)</f>
        <v>#DIV/0!</v>
      </c>
      <c r="T57" s="192"/>
      <c r="U57" s="192"/>
      <c r="V57" s="194" t="e">
        <f>'Data Input'!$D$14 &amp; FIXED(FIXED('Data Input'!$G$12/$V$5 *P57)*0.03)</f>
        <v>#DIV/0!</v>
      </c>
      <c r="W57" s="194"/>
      <c r="X57" s="194"/>
      <c r="Y57" s="195"/>
      <c r="AA57" s="124"/>
      <c r="AC57" s="259"/>
      <c r="AD57" s="259"/>
      <c r="AE57" s="259"/>
    </row>
    <row r="58" spans="1:31" ht="13.5" customHeight="1" x14ac:dyDescent="0.25">
      <c r="A58" s="158"/>
      <c r="B58" s="188"/>
      <c r="C58" s="189"/>
      <c r="D58" s="192"/>
      <c r="E58" s="192"/>
      <c r="F58" s="192"/>
      <c r="G58" s="192"/>
      <c r="H58" s="192"/>
      <c r="I58" s="192"/>
      <c r="J58" s="194"/>
      <c r="K58" s="194"/>
      <c r="L58" s="194"/>
      <c r="M58" s="195"/>
      <c r="N58" s="188"/>
      <c r="O58" s="189"/>
      <c r="P58" s="192"/>
      <c r="Q58" s="192"/>
      <c r="R58" s="192"/>
      <c r="S58" s="192"/>
      <c r="T58" s="192"/>
      <c r="U58" s="192"/>
      <c r="V58" s="194"/>
      <c r="W58" s="194"/>
      <c r="X58" s="194"/>
      <c r="Y58" s="195"/>
      <c r="AA58" s="124"/>
      <c r="AC58" s="259"/>
      <c r="AD58" s="259"/>
      <c r="AE58" s="259"/>
    </row>
    <row r="59" spans="1:31" ht="13.5" customHeight="1" x14ac:dyDescent="0.25">
      <c r="A59" s="158"/>
      <c r="B59" s="188" t="s">
        <v>62</v>
      </c>
      <c r="C59" s="189"/>
      <c r="D59" s="192">
        <f>'Data Input'!$D$16*(1 + (0.03 * 365) / (365/'Data Input'!$J$14))^((10/12) * (365/'Data Input'!$J$14))</f>
        <v>0</v>
      </c>
      <c r="E59" s="192"/>
      <c r="F59" s="192"/>
      <c r="G59" s="192" t="e">
        <f>'Data Input'!$D$14 &amp; FIXED('Data Input'!$G$12/$V$5 *D59)</f>
        <v>#DIV/0!</v>
      </c>
      <c r="H59" s="192"/>
      <c r="I59" s="192"/>
      <c r="J59" s="194" t="e">
        <f>'Data Input'!$D$14 &amp; FIXED(FIXED('Data Input'!$G$12/$V$5 *D59)*0.03)</f>
        <v>#DIV/0!</v>
      </c>
      <c r="K59" s="194"/>
      <c r="L59" s="194"/>
      <c r="M59" s="195"/>
      <c r="N59" s="188" t="s">
        <v>62</v>
      </c>
      <c r="O59" s="189"/>
      <c r="P59" s="192">
        <f>'Data Input'!$G$9*(1 + (0.03 * 365) / (365/'Data Input'!$J$14))^((10/12) * (365/'Data Input'!$J$14))</f>
        <v>0</v>
      </c>
      <c r="Q59" s="192"/>
      <c r="R59" s="192"/>
      <c r="S59" s="192" t="e">
        <f>'Data Input'!$D$14 &amp; FIXED('Data Input'!$G$12/$V$5 *P59)</f>
        <v>#DIV/0!</v>
      </c>
      <c r="T59" s="192"/>
      <c r="U59" s="192"/>
      <c r="V59" s="194" t="e">
        <f>'Data Input'!$D$14 &amp; FIXED(FIXED('Data Input'!$G$12/$V$5 *P59)*0.03)</f>
        <v>#DIV/0!</v>
      </c>
      <c r="W59" s="194"/>
      <c r="X59" s="194"/>
      <c r="Y59" s="195"/>
      <c r="AA59" s="124"/>
      <c r="AC59" s="259"/>
      <c r="AD59" s="259"/>
      <c r="AE59" s="259"/>
    </row>
    <row r="60" spans="1:31" ht="13.5" customHeight="1" x14ac:dyDescent="0.25">
      <c r="A60" s="158"/>
      <c r="B60" s="188"/>
      <c r="C60" s="189"/>
      <c r="D60" s="192"/>
      <c r="E60" s="192"/>
      <c r="F60" s="192"/>
      <c r="G60" s="192"/>
      <c r="H60" s="192"/>
      <c r="I60" s="192"/>
      <c r="J60" s="194"/>
      <c r="K60" s="194"/>
      <c r="L60" s="194"/>
      <c r="M60" s="195"/>
      <c r="N60" s="188"/>
      <c r="O60" s="189"/>
      <c r="P60" s="192"/>
      <c r="Q60" s="192"/>
      <c r="R60" s="192"/>
      <c r="S60" s="192"/>
      <c r="T60" s="192"/>
      <c r="U60" s="192"/>
      <c r="V60" s="194"/>
      <c r="W60" s="194"/>
      <c r="X60" s="194"/>
      <c r="Y60" s="195"/>
      <c r="AA60" s="124"/>
      <c r="AC60" s="259"/>
      <c r="AD60" s="259"/>
      <c r="AE60" s="259"/>
    </row>
    <row r="61" spans="1:31" ht="13.5" customHeight="1" x14ac:dyDescent="0.25">
      <c r="A61" s="158"/>
      <c r="B61" s="188" t="s">
        <v>63</v>
      </c>
      <c r="C61" s="189"/>
      <c r="D61" s="192">
        <f>'Data Input'!$D$16*(1 + (0.03 * 365) / (365/'Data Input'!$J$14))^((11/12) * (365/'Data Input'!$J$14))</f>
        <v>0</v>
      </c>
      <c r="E61" s="192"/>
      <c r="F61" s="192"/>
      <c r="G61" s="192" t="e">
        <f>'Data Input'!$D$14 &amp; FIXED('Data Input'!$G$12/$V$5 *D61)</f>
        <v>#DIV/0!</v>
      </c>
      <c r="H61" s="192"/>
      <c r="I61" s="192"/>
      <c r="J61" s="194" t="e">
        <f>'Data Input'!$D$14 &amp; FIXED(FIXED('Data Input'!$G$12/$V$5 *D61)*0.03)</f>
        <v>#DIV/0!</v>
      </c>
      <c r="K61" s="194"/>
      <c r="L61" s="194"/>
      <c r="M61" s="195"/>
      <c r="N61" s="188" t="s">
        <v>63</v>
      </c>
      <c r="O61" s="189"/>
      <c r="P61" s="192">
        <f>'Data Input'!$G$9*(1 + (0.03 * 365) / (365/'Data Input'!$J$14))^((11/12) * (365/'Data Input'!$J$14))</f>
        <v>0</v>
      </c>
      <c r="Q61" s="192"/>
      <c r="R61" s="192"/>
      <c r="S61" s="192" t="e">
        <f>'Data Input'!$D$14 &amp; FIXED('Data Input'!$G$12/$V$5 *P61)</f>
        <v>#DIV/0!</v>
      </c>
      <c r="T61" s="192"/>
      <c r="U61" s="192"/>
      <c r="V61" s="194" t="e">
        <f>'Data Input'!$D$14 &amp; FIXED(FIXED('Data Input'!$G$12/$V$5 *P61)*0.03)</f>
        <v>#DIV/0!</v>
      </c>
      <c r="W61" s="194"/>
      <c r="X61" s="194"/>
      <c r="Y61" s="195"/>
      <c r="AA61" s="124"/>
      <c r="AC61" s="259"/>
      <c r="AD61" s="259"/>
      <c r="AE61" s="259"/>
    </row>
    <row r="62" spans="1:31" ht="13.5" customHeight="1" x14ac:dyDescent="0.25">
      <c r="A62" s="158"/>
      <c r="B62" s="188"/>
      <c r="C62" s="189"/>
      <c r="D62" s="192"/>
      <c r="E62" s="192"/>
      <c r="F62" s="192"/>
      <c r="G62" s="192"/>
      <c r="H62" s="192"/>
      <c r="I62" s="192"/>
      <c r="J62" s="194"/>
      <c r="K62" s="194"/>
      <c r="L62" s="194"/>
      <c r="M62" s="195"/>
      <c r="N62" s="188"/>
      <c r="O62" s="189"/>
      <c r="P62" s="192"/>
      <c r="Q62" s="192"/>
      <c r="R62" s="192"/>
      <c r="S62" s="192"/>
      <c r="T62" s="192"/>
      <c r="U62" s="192"/>
      <c r="V62" s="194"/>
      <c r="W62" s="194"/>
      <c r="X62" s="194"/>
      <c r="Y62" s="195"/>
      <c r="AA62" s="124"/>
      <c r="AC62" s="259"/>
      <c r="AD62" s="259"/>
      <c r="AE62" s="259"/>
    </row>
    <row r="63" spans="1:31" ht="13.5" customHeight="1" x14ac:dyDescent="0.25">
      <c r="A63" s="158"/>
      <c r="B63" s="188" t="s">
        <v>53</v>
      </c>
      <c r="C63" s="189"/>
      <c r="D63" s="192">
        <f>'Data Input'!$D$16*(1 + (0.03 * 365) / (365/'Data Input'!$J$14))^((12/12) * (365/'Data Input'!$J$14))</f>
        <v>0</v>
      </c>
      <c r="E63" s="192"/>
      <c r="F63" s="192"/>
      <c r="G63" s="192" t="e">
        <f>'Data Input'!$D$14 &amp; FIXED('Data Input'!$G$12/$V$5 *D63)</f>
        <v>#DIV/0!</v>
      </c>
      <c r="H63" s="192"/>
      <c r="I63" s="192"/>
      <c r="J63" s="194" t="e">
        <f>'Data Input'!$D$14 &amp; FIXED(FIXED('Data Input'!$G$12/$V$5 *D63)*0.03)</f>
        <v>#DIV/0!</v>
      </c>
      <c r="K63" s="194"/>
      <c r="L63" s="194"/>
      <c r="M63" s="195"/>
      <c r="N63" s="188" t="s">
        <v>53</v>
      </c>
      <c r="O63" s="189"/>
      <c r="P63" s="192">
        <f>'Data Input'!$G$9*(1 + (0.03 * 365) / (365/'Data Input'!$J$14))^((12/12) * (365/'Data Input'!$J$14))</f>
        <v>0</v>
      </c>
      <c r="Q63" s="192"/>
      <c r="R63" s="192"/>
      <c r="S63" s="192" t="e">
        <f>'Data Input'!$D$14 &amp; FIXED('Data Input'!$G$12/$V$5 *P63)</f>
        <v>#DIV/0!</v>
      </c>
      <c r="T63" s="192"/>
      <c r="U63" s="192"/>
      <c r="V63" s="194" t="e">
        <f>'Data Input'!$D$14 &amp; FIXED(FIXED('Data Input'!$G$12/$V$5 *P63)*0.03)</f>
        <v>#DIV/0!</v>
      </c>
      <c r="W63" s="194"/>
      <c r="X63" s="194"/>
      <c r="Y63" s="195"/>
      <c r="AA63" s="124"/>
      <c r="AC63" s="259"/>
      <c r="AD63" s="259"/>
      <c r="AE63" s="259"/>
    </row>
    <row r="64" spans="1:31" ht="13.5" customHeight="1" thickBot="1" x14ac:dyDescent="0.3">
      <c r="A64" s="158"/>
      <c r="B64" s="190"/>
      <c r="C64" s="191"/>
      <c r="D64" s="193"/>
      <c r="E64" s="193"/>
      <c r="F64" s="193"/>
      <c r="G64" s="193"/>
      <c r="H64" s="193"/>
      <c r="I64" s="193"/>
      <c r="J64" s="196"/>
      <c r="K64" s="196"/>
      <c r="L64" s="196"/>
      <c r="M64" s="197"/>
      <c r="N64" s="190"/>
      <c r="O64" s="191"/>
      <c r="P64" s="193"/>
      <c r="Q64" s="193"/>
      <c r="R64" s="193"/>
      <c r="S64" s="193"/>
      <c r="T64" s="193"/>
      <c r="U64" s="193"/>
      <c r="V64" s="196"/>
      <c r="W64" s="196"/>
      <c r="X64" s="196"/>
      <c r="Y64" s="197"/>
      <c r="AA64" s="124"/>
      <c r="AC64" s="259"/>
      <c r="AD64" s="259"/>
      <c r="AE64" s="259"/>
    </row>
    <row r="65" spans="1:30" ht="15" customHeight="1" x14ac:dyDescent="0.4">
      <c r="A65" s="158"/>
      <c r="C65" s="127"/>
      <c r="D65" s="127"/>
      <c r="E65" s="127"/>
      <c r="F65" s="86"/>
      <c r="G65" s="86"/>
      <c r="H65" s="127"/>
      <c r="I65" s="127"/>
      <c r="J65" s="127"/>
      <c r="K65" s="86"/>
      <c r="L65" s="86"/>
      <c r="M65" s="127"/>
      <c r="N65" s="127"/>
      <c r="O65" s="127"/>
      <c r="P65" s="86"/>
      <c r="Q65" s="127"/>
      <c r="R65" s="127"/>
      <c r="S65" s="127"/>
      <c r="T65" s="127"/>
      <c r="U65" s="86"/>
      <c r="V65" s="127"/>
      <c r="W65" s="127"/>
      <c r="X65" s="127"/>
      <c r="Y65" s="127"/>
      <c r="AA65" s="124"/>
      <c r="AC65" s="125"/>
      <c r="AD65" s="126"/>
    </row>
    <row r="66" spans="1:30" ht="15" customHeight="1" x14ac:dyDescent="0.4">
      <c r="A66" s="158"/>
      <c r="B66" s="127"/>
      <c r="C66" s="127"/>
      <c r="D66" s="127"/>
      <c r="E66" s="127"/>
      <c r="F66" s="86"/>
      <c r="G66" s="127"/>
      <c r="H66" s="127"/>
      <c r="I66" s="127"/>
      <c r="J66" s="127"/>
      <c r="K66" s="86"/>
      <c r="L66" s="127"/>
      <c r="M66" s="127"/>
      <c r="N66" s="127"/>
      <c r="O66" s="127"/>
      <c r="P66" s="86"/>
      <c r="Q66" s="127"/>
      <c r="R66" s="127"/>
      <c r="S66" s="127"/>
      <c r="T66" s="127"/>
      <c r="U66" s="86"/>
      <c r="V66" s="127"/>
      <c r="W66" s="127"/>
      <c r="X66" s="127"/>
      <c r="Y66" s="127"/>
      <c r="AA66" s="124"/>
      <c r="AC66" s="125"/>
      <c r="AD66" s="126"/>
    </row>
    <row r="67" spans="1:30" ht="15" customHeight="1" x14ac:dyDescent="0.25">
      <c r="A67" s="158"/>
      <c r="C67" s="147"/>
      <c r="D67" s="147"/>
      <c r="E67" s="147"/>
      <c r="F67" s="86"/>
      <c r="G67" s="86"/>
      <c r="H67" s="147"/>
      <c r="I67" s="147"/>
      <c r="J67" s="147"/>
      <c r="K67" s="86"/>
      <c r="L67" s="147"/>
      <c r="M67" s="147"/>
      <c r="N67" s="147"/>
      <c r="O67" s="147"/>
      <c r="P67" s="86"/>
      <c r="Q67" s="147"/>
      <c r="R67" s="147"/>
      <c r="S67" s="147"/>
      <c r="T67" s="147"/>
      <c r="U67" s="86"/>
      <c r="V67" s="147"/>
      <c r="W67" s="147"/>
      <c r="X67" s="147"/>
      <c r="Y67" s="147"/>
      <c r="AA67" s="124"/>
      <c r="AC67" s="125"/>
      <c r="AD67" s="126"/>
    </row>
    <row r="68" spans="1:30" ht="15" customHeight="1" x14ac:dyDescent="0.25">
      <c r="A68" s="158"/>
      <c r="B68" s="147"/>
      <c r="C68" s="147"/>
      <c r="D68" s="147"/>
      <c r="E68" s="147"/>
      <c r="F68" s="86"/>
      <c r="G68" s="147"/>
      <c r="H68" s="147"/>
      <c r="I68" s="147"/>
      <c r="J68" s="147"/>
      <c r="K68" s="86"/>
      <c r="L68" s="147"/>
      <c r="M68" s="147"/>
      <c r="N68" s="147"/>
      <c r="O68" s="147"/>
      <c r="P68" s="86"/>
      <c r="Q68" s="147"/>
      <c r="R68" s="147"/>
      <c r="S68" s="147"/>
      <c r="T68" s="147"/>
      <c r="U68" s="86"/>
      <c r="V68" s="147"/>
      <c r="W68" s="147"/>
      <c r="X68" s="147"/>
      <c r="Y68" s="147"/>
      <c r="AA68" s="124"/>
      <c r="AC68" s="125"/>
      <c r="AD68" s="126"/>
    </row>
    <row r="69" spans="1:30" ht="15" customHeight="1" x14ac:dyDescent="0.25">
      <c r="A69" s="158"/>
      <c r="B69" s="147"/>
      <c r="C69" s="147"/>
      <c r="D69" s="147"/>
      <c r="E69" s="147"/>
      <c r="F69" s="86"/>
      <c r="G69" s="147"/>
      <c r="H69" s="147"/>
      <c r="I69" s="147"/>
      <c r="J69" s="147"/>
      <c r="K69" s="86"/>
      <c r="L69" s="147"/>
      <c r="M69" s="147"/>
      <c r="N69" s="147"/>
      <c r="O69" s="147"/>
      <c r="P69" s="86"/>
      <c r="Q69" s="147"/>
      <c r="R69" s="147"/>
      <c r="S69" s="147"/>
      <c r="T69" s="147"/>
      <c r="U69" s="86"/>
      <c r="V69" s="147"/>
      <c r="W69" s="147"/>
      <c r="X69" s="147"/>
      <c r="Y69" s="147"/>
      <c r="AA69" s="124"/>
      <c r="AC69" s="125"/>
      <c r="AD69" s="126"/>
    </row>
    <row r="70" spans="1:30" ht="15" customHeight="1" x14ac:dyDescent="0.25">
      <c r="A70" s="158"/>
      <c r="C70" s="148"/>
      <c r="D70" s="148"/>
      <c r="E70" s="148"/>
      <c r="F70" s="86"/>
      <c r="G70" s="86"/>
      <c r="H70" s="148"/>
      <c r="I70" s="148"/>
      <c r="J70" s="148"/>
      <c r="K70" s="86"/>
      <c r="L70" s="148"/>
      <c r="M70" s="148"/>
      <c r="N70" s="148"/>
      <c r="O70" s="148"/>
      <c r="P70" s="86"/>
      <c r="Q70" s="148"/>
      <c r="R70" s="148"/>
      <c r="S70" s="148"/>
      <c r="T70" s="148"/>
      <c r="U70" s="86"/>
      <c r="V70" s="148"/>
      <c r="W70" s="148"/>
      <c r="X70" s="148"/>
      <c r="Y70" s="148"/>
      <c r="AA70" s="124"/>
      <c r="AC70" s="125"/>
      <c r="AD70" s="126"/>
    </row>
    <row r="71" spans="1:30" ht="15" customHeight="1" x14ac:dyDescent="0.25">
      <c r="A71" s="158"/>
      <c r="B71" s="148"/>
      <c r="C71" s="148"/>
      <c r="D71" s="148"/>
      <c r="E71" s="148"/>
      <c r="F71" s="86"/>
      <c r="G71" s="148"/>
      <c r="H71" s="148"/>
      <c r="I71" s="148"/>
      <c r="J71" s="148"/>
      <c r="K71" s="86"/>
      <c r="L71" s="148"/>
      <c r="M71" s="148"/>
      <c r="N71" s="148"/>
      <c r="O71" s="148"/>
      <c r="P71" s="86"/>
      <c r="Q71" s="148"/>
      <c r="R71" s="148"/>
      <c r="S71" s="148"/>
      <c r="T71" s="148"/>
      <c r="U71" s="86"/>
      <c r="V71" s="148"/>
      <c r="W71" s="148"/>
      <c r="X71" s="148"/>
      <c r="Y71" s="148"/>
      <c r="AA71" s="124"/>
      <c r="AC71" s="125"/>
      <c r="AD71" s="126"/>
    </row>
    <row r="72" spans="1:30" ht="15" customHeight="1" x14ac:dyDescent="0.25">
      <c r="A72" s="158"/>
      <c r="B72" s="148"/>
      <c r="C72" s="148"/>
      <c r="D72" s="148"/>
      <c r="E72" s="148"/>
      <c r="F72" s="86"/>
      <c r="G72" s="148"/>
      <c r="H72" s="148"/>
      <c r="I72" s="148"/>
      <c r="J72" s="148"/>
      <c r="K72" s="86"/>
      <c r="L72" s="148"/>
      <c r="M72" s="148"/>
      <c r="N72" s="148"/>
      <c r="O72" s="148"/>
      <c r="P72" s="86"/>
      <c r="Q72" s="148"/>
      <c r="R72" s="148"/>
      <c r="S72" s="148"/>
      <c r="T72" s="148"/>
      <c r="U72" s="86"/>
      <c r="V72" s="148"/>
      <c r="W72" s="148"/>
      <c r="X72" s="148"/>
      <c r="Y72" s="148"/>
      <c r="Z72" s="157"/>
      <c r="AA72" s="124"/>
      <c r="AB72" s="257"/>
      <c r="AC72" s="258"/>
      <c r="AD72" s="126"/>
    </row>
    <row r="73" spans="1:30" ht="15" customHeight="1" x14ac:dyDescent="0.4">
      <c r="A73" s="158"/>
      <c r="B73" s="127"/>
      <c r="C73" s="127"/>
      <c r="D73" s="127"/>
      <c r="E73" s="127"/>
      <c r="F73" s="86"/>
      <c r="G73" s="127"/>
      <c r="H73" s="127"/>
      <c r="I73" s="127"/>
      <c r="J73" s="127"/>
      <c r="K73" s="86"/>
      <c r="L73" s="127"/>
      <c r="M73" s="127"/>
      <c r="N73" s="127"/>
      <c r="O73" s="127"/>
      <c r="P73" s="86"/>
      <c r="Q73" s="127"/>
      <c r="R73" s="127"/>
      <c r="S73" s="127"/>
      <c r="T73" s="127"/>
      <c r="U73" s="86"/>
      <c r="V73" s="127"/>
      <c r="W73" s="127"/>
      <c r="X73" s="127"/>
      <c r="Y73" s="127"/>
      <c r="Z73" s="157"/>
      <c r="AA73" s="124"/>
      <c r="AB73" s="257"/>
      <c r="AC73" s="258"/>
      <c r="AD73" s="258"/>
    </row>
    <row r="74" spans="1:30" ht="15" customHeight="1" x14ac:dyDescent="0.4">
      <c r="A74" s="158"/>
      <c r="B74" s="127"/>
      <c r="C74" s="127"/>
      <c r="D74" s="127"/>
      <c r="E74" s="127"/>
      <c r="F74" s="86"/>
      <c r="G74" s="127"/>
      <c r="H74" s="127"/>
      <c r="I74" s="127"/>
      <c r="J74" s="127"/>
      <c r="K74" s="86"/>
      <c r="L74" s="127"/>
      <c r="M74" s="127"/>
      <c r="N74" s="127"/>
      <c r="O74" s="127"/>
      <c r="P74" s="86"/>
      <c r="Q74" s="127"/>
      <c r="R74" s="127"/>
      <c r="S74" s="127"/>
      <c r="T74" s="127"/>
      <c r="U74" s="86"/>
      <c r="V74" s="127"/>
      <c r="W74" s="127"/>
      <c r="X74" s="127"/>
      <c r="Y74" s="127"/>
      <c r="Z74" s="157"/>
      <c r="AA74" s="124"/>
      <c r="AB74" s="257"/>
      <c r="AC74" s="258"/>
      <c r="AD74" s="258"/>
    </row>
    <row r="75" spans="1:30" ht="15" customHeight="1" x14ac:dyDescent="0.25">
      <c r="A75" s="158"/>
      <c r="B75" s="147"/>
      <c r="C75" s="147"/>
      <c r="D75" s="147"/>
      <c r="E75" s="147"/>
      <c r="F75" s="86"/>
      <c r="G75" s="147"/>
      <c r="H75" s="147"/>
      <c r="I75" s="147"/>
      <c r="J75" s="147"/>
      <c r="K75" s="86"/>
      <c r="L75" s="147"/>
      <c r="M75" s="147"/>
      <c r="N75" s="147"/>
      <c r="O75" s="147"/>
      <c r="P75" s="86"/>
      <c r="Q75" s="147"/>
      <c r="R75" s="147"/>
      <c r="S75" s="147"/>
      <c r="T75" s="147"/>
      <c r="U75" s="86"/>
      <c r="V75" s="147"/>
      <c r="W75" s="147"/>
      <c r="X75" s="147"/>
      <c r="Y75" s="147"/>
      <c r="Z75" s="157"/>
      <c r="AA75" s="124"/>
      <c r="AB75" s="257"/>
      <c r="AC75" s="258"/>
      <c r="AD75" s="258"/>
    </row>
    <row r="76" spans="1:30" ht="15" customHeight="1" x14ac:dyDescent="0.25">
      <c r="A76" s="158"/>
      <c r="B76" s="147"/>
      <c r="C76" s="147"/>
      <c r="D76" s="147"/>
      <c r="E76" s="147"/>
      <c r="F76" s="86"/>
      <c r="G76" s="147"/>
      <c r="H76" s="147"/>
      <c r="I76" s="147"/>
      <c r="J76" s="147"/>
      <c r="K76" s="86"/>
      <c r="L76" s="147"/>
      <c r="M76" s="147"/>
      <c r="N76" s="147"/>
      <c r="O76" s="147"/>
      <c r="P76" s="86"/>
      <c r="Q76" s="147"/>
      <c r="R76" s="147"/>
      <c r="S76" s="147"/>
      <c r="T76" s="147"/>
      <c r="U76" s="86"/>
      <c r="V76" s="147"/>
      <c r="W76" s="147"/>
      <c r="X76" s="147"/>
      <c r="Y76" s="147"/>
      <c r="Z76" s="157"/>
      <c r="AA76" s="124"/>
      <c r="AB76" s="257"/>
      <c r="AC76" s="258"/>
      <c r="AD76" s="258"/>
    </row>
    <row r="77" spans="1:30" ht="15" customHeight="1" x14ac:dyDescent="0.25">
      <c r="A77" s="158"/>
      <c r="B77" s="147"/>
      <c r="C77" s="147"/>
      <c r="D77" s="147"/>
      <c r="E77" s="147"/>
      <c r="F77" s="86"/>
      <c r="G77" s="147"/>
      <c r="H77" s="147"/>
      <c r="I77" s="147"/>
      <c r="J77" s="147"/>
      <c r="K77" s="86"/>
      <c r="L77" s="147"/>
      <c r="M77" s="147"/>
      <c r="N77" s="147"/>
      <c r="O77" s="147"/>
      <c r="P77" s="86"/>
      <c r="Q77" s="147"/>
      <c r="R77" s="147"/>
      <c r="S77" s="147"/>
      <c r="T77" s="147"/>
      <c r="U77" s="86"/>
      <c r="V77" s="147"/>
      <c r="W77" s="147"/>
      <c r="X77" s="147"/>
      <c r="Y77" s="147"/>
      <c r="Z77" s="157"/>
      <c r="AA77" s="124"/>
      <c r="AB77" s="257"/>
      <c r="AC77" s="258"/>
      <c r="AD77" s="258"/>
    </row>
    <row r="78" spans="1:30" ht="15" customHeight="1" x14ac:dyDescent="0.25">
      <c r="A78" s="158"/>
      <c r="B78" s="148"/>
      <c r="C78" s="148"/>
      <c r="D78" s="148"/>
      <c r="E78" s="148"/>
      <c r="F78" s="86"/>
      <c r="G78" s="148"/>
      <c r="H78" s="148"/>
      <c r="I78" s="148"/>
      <c r="J78" s="148"/>
      <c r="K78" s="86"/>
      <c r="L78" s="148"/>
      <c r="M78" s="148"/>
      <c r="N78" s="148"/>
      <c r="O78" s="148"/>
      <c r="P78" s="86"/>
      <c r="Q78" s="148"/>
      <c r="R78" s="148"/>
      <c r="S78" s="148"/>
      <c r="T78" s="148"/>
      <c r="U78" s="86"/>
      <c r="V78" s="148"/>
      <c r="W78" s="148"/>
      <c r="X78" s="148"/>
      <c r="Y78" s="148"/>
      <c r="Z78" s="157"/>
      <c r="AA78" s="124"/>
      <c r="AB78" s="257"/>
      <c r="AC78" s="258"/>
      <c r="AD78" s="258"/>
    </row>
    <row r="79" spans="1:30" ht="15" customHeight="1" x14ac:dyDescent="0.25">
      <c r="A79" s="158"/>
      <c r="B79" s="148"/>
      <c r="C79" s="148"/>
      <c r="D79" s="148"/>
      <c r="E79" s="148"/>
      <c r="F79" s="86"/>
      <c r="G79" s="148"/>
      <c r="H79" s="148"/>
      <c r="I79" s="148"/>
      <c r="J79" s="148"/>
      <c r="K79" s="86"/>
      <c r="L79" s="148"/>
      <c r="M79" s="148"/>
      <c r="N79" s="148"/>
      <c r="O79" s="148"/>
      <c r="P79" s="86"/>
      <c r="Q79" s="148"/>
      <c r="R79" s="148"/>
      <c r="S79" s="148"/>
      <c r="T79" s="148"/>
      <c r="U79" s="86"/>
      <c r="V79" s="148"/>
      <c r="W79" s="148"/>
      <c r="X79" s="148"/>
      <c r="Y79" s="148"/>
      <c r="Z79" s="157"/>
      <c r="AA79" s="124"/>
      <c r="AB79" s="257"/>
      <c r="AC79" s="258"/>
      <c r="AD79" s="258"/>
    </row>
    <row r="80" spans="1:30" ht="15" customHeight="1" x14ac:dyDescent="0.25">
      <c r="A80" s="158"/>
      <c r="B80" s="148"/>
      <c r="C80" s="148"/>
      <c r="D80" s="148"/>
      <c r="E80" s="148"/>
      <c r="F80" s="86"/>
      <c r="G80" s="148"/>
      <c r="H80" s="148"/>
      <c r="I80" s="148"/>
      <c r="J80" s="148"/>
      <c r="K80" s="86"/>
      <c r="L80" s="148"/>
      <c r="M80" s="148"/>
      <c r="N80" s="148"/>
      <c r="O80" s="148"/>
      <c r="P80" s="86"/>
      <c r="Q80" s="148"/>
      <c r="R80" s="148"/>
      <c r="S80" s="148"/>
      <c r="T80" s="148"/>
      <c r="U80" s="86"/>
      <c r="V80" s="148"/>
      <c r="W80" s="148"/>
      <c r="X80" s="148"/>
      <c r="Y80" s="148"/>
      <c r="Z80" s="157"/>
      <c r="AA80" s="124"/>
      <c r="AB80" s="257"/>
      <c r="AC80" s="258"/>
      <c r="AD80" s="126"/>
    </row>
    <row r="81" spans="1:30" ht="15" customHeight="1" x14ac:dyDescent="0.4">
      <c r="A81" s="158"/>
      <c r="B81" s="127"/>
      <c r="C81" s="127"/>
      <c r="D81" s="127"/>
      <c r="E81" s="127"/>
      <c r="F81" s="86"/>
      <c r="G81" s="142"/>
      <c r="H81" s="142"/>
      <c r="I81" s="142"/>
      <c r="J81" s="142"/>
      <c r="K81" s="86"/>
      <c r="L81" s="142"/>
      <c r="M81" s="142"/>
      <c r="N81" s="142"/>
      <c r="O81" s="142"/>
      <c r="P81" s="86"/>
      <c r="Q81" s="86"/>
      <c r="R81" s="86"/>
      <c r="S81" s="86"/>
      <c r="T81" s="86"/>
      <c r="U81" s="88"/>
      <c r="V81" s="86"/>
      <c r="W81" s="86"/>
      <c r="X81" s="86"/>
      <c r="Y81" s="86"/>
      <c r="Z81" s="157"/>
      <c r="AA81" s="124"/>
      <c r="AB81" s="257"/>
      <c r="AC81" s="258"/>
      <c r="AD81" s="126"/>
    </row>
    <row r="82" spans="1:30" ht="15" customHeight="1" x14ac:dyDescent="0.4">
      <c r="A82" s="158"/>
      <c r="B82" s="127"/>
      <c r="C82" s="127"/>
      <c r="D82" s="127"/>
      <c r="E82" s="127"/>
      <c r="F82" s="86"/>
      <c r="G82" s="142"/>
      <c r="H82" s="142"/>
      <c r="I82" s="142"/>
      <c r="J82" s="142"/>
      <c r="K82" s="86"/>
      <c r="L82" s="142"/>
      <c r="M82" s="142"/>
      <c r="N82" s="142"/>
      <c r="O82" s="142"/>
      <c r="P82" s="86"/>
      <c r="Q82" s="86"/>
      <c r="R82" s="86"/>
      <c r="S82" s="86"/>
      <c r="T82" s="86"/>
      <c r="U82" s="88"/>
      <c r="V82" s="86"/>
      <c r="W82" s="86"/>
      <c r="X82" s="86"/>
      <c r="Y82" s="86"/>
      <c r="Z82" s="157"/>
      <c r="AA82" s="124"/>
      <c r="AC82" s="125"/>
      <c r="AD82" s="126"/>
    </row>
    <row r="83" spans="1:30" ht="15" customHeight="1" x14ac:dyDescent="0.4">
      <c r="A83" s="158"/>
      <c r="B83" s="147"/>
      <c r="C83" s="147"/>
      <c r="D83" s="147"/>
      <c r="E83" s="147"/>
      <c r="F83" s="86"/>
      <c r="G83" s="143"/>
      <c r="H83" s="143"/>
      <c r="I83" s="143"/>
      <c r="J83" s="143"/>
      <c r="K83" s="86"/>
      <c r="L83" s="143"/>
      <c r="M83" s="143"/>
      <c r="N83" s="143"/>
      <c r="O83" s="143"/>
      <c r="P83" s="146"/>
      <c r="Q83" s="86"/>
      <c r="R83" s="86"/>
      <c r="S83" s="86"/>
      <c r="T83" s="86"/>
      <c r="U83" s="88"/>
      <c r="V83" s="86"/>
      <c r="W83" s="86"/>
      <c r="X83" s="86"/>
      <c r="Y83" s="86"/>
      <c r="Z83" s="157"/>
      <c r="AA83" s="124"/>
      <c r="AC83" s="125"/>
      <c r="AD83" s="126"/>
    </row>
    <row r="84" spans="1:30" ht="15" customHeight="1" x14ac:dyDescent="0.4">
      <c r="A84" s="158"/>
      <c r="B84" s="147"/>
      <c r="C84" s="147"/>
      <c r="D84" s="147"/>
      <c r="E84" s="147"/>
      <c r="F84" s="86"/>
      <c r="G84" s="143"/>
      <c r="H84" s="143"/>
      <c r="I84" s="143"/>
      <c r="J84" s="143"/>
      <c r="K84" s="86"/>
      <c r="L84" s="143"/>
      <c r="M84" s="143"/>
      <c r="N84" s="143"/>
      <c r="O84" s="143"/>
      <c r="P84" s="146"/>
      <c r="Q84" s="86"/>
      <c r="R84" s="86"/>
      <c r="S84" s="86"/>
      <c r="T84" s="86"/>
      <c r="U84" s="88"/>
      <c r="V84" s="86"/>
      <c r="W84" s="86"/>
      <c r="X84" s="86"/>
      <c r="Y84" s="86"/>
      <c r="Z84" s="157"/>
      <c r="AA84" s="124"/>
      <c r="AC84" s="125"/>
      <c r="AD84" s="126"/>
    </row>
    <row r="85" spans="1:30" ht="15" customHeight="1" x14ac:dyDescent="0.7">
      <c r="A85" s="158"/>
      <c r="B85" s="147"/>
      <c r="C85" s="147"/>
      <c r="D85" s="147"/>
      <c r="E85" s="147"/>
      <c r="F85" s="86"/>
      <c r="G85" s="143"/>
      <c r="H85" s="143"/>
      <c r="I85" s="143"/>
      <c r="J85" s="143"/>
      <c r="K85" s="86"/>
      <c r="L85" s="143"/>
      <c r="M85" s="143"/>
      <c r="N85" s="143"/>
      <c r="O85" s="143"/>
      <c r="P85" s="145"/>
      <c r="Q85" s="86"/>
      <c r="R85" s="86"/>
      <c r="S85" s="86"/>
      <c r="T85" s="86"/>
      <c r="U85" s="88"/>
      <c r="V85" s="86"/>
      <c r="W85" s="86"/>
      <c r="X85" s="86"/>
      <c r="Y85" s="86"/>
      <c r="Z85" s="157"/>
      <c r="AA85" s="124"/>
      <c r="AC85" s="125"/>
      <c r="AD85" s="126"/>
    </row>
    <row r="86" spans="1:30" ht="15" customHeight="1" thickBot="1" x14ac:dyDescent="0.75">
      <c r="A86" s="173"/>
      <c r="B86" s="153"/>
      <c r="C86" s="153"/>
      <c r="D86" s="153"/>
      <c r="E86" s="153"/>
      <c r="F86" s="151"/>
      <c r="G86" s="159"/>
      <c r="H86" s="159"/>
      <c r="I86" s="159"/>
      <c r="J86" s="159"/>
      <c r="K86" s="151"/>
      <c r="L86" s="153"/>
      <c r="M86" s="153"/>
      <c r="N86" s="153"/>
      <c r="O86" s="153"/>
      <c r="P86" s="160"/>
      <c r="Q86" s="151"/>
      <c r="R86" s="151"/>
      <c r="S86" s="151"/>
      <c r="T86" s="151"/>
      <c r="U86" s="161"/>
      <c r="V86" s="151"/>
      <c r="W86" s="151"/>
      <c r="X86" s="151"/>
      <c r="Y86" s="151"/>
      <c r="Z86" s="162"/>
      <c r="AA86" s="124"/>
      <c r="AC86" s="125"/>
      <c r="AD86" s="126"/>
    </row>
    <row r="87" spans="1:30" ht="15" customHeight="1" x14ac:dyDescent="0.7">
      <c r="B87" s="148"/>
      <c r="C87" s="148"/>
      <c r="D87" s="148"/>
      <c r="E87" s="148"/>
      <c r="F87" s="86"/>
      <c r="G87" s="144"/>
      <c r="H87" s="144"/>
      <c r="I87" s="144"/>
      <c r="J87" s="144"/>
      <c r="K87" s="86"/>
      <c r="L87" s="148"/>
      <c r="M87" s="148"/>
      <c r="N87" s="148"/>
      <c r="O87" s="148"/>
      <c r="P87" s="145"/>
      <c r="Q87" s="86"/>
      <c r="R87" s="86"/>
      <c r="S87" s="86"/>
      <c r="T87" s="86"/>
      <c r="U87" s="88"/>
      <c r="V87" s="86"/>
      <c r="W87" s="86"/>
      <c r="X87" s="86"/>
      <c r="Y87" s="86"/>
      <c r="AA87" s="124"/>
      <c r="AC87" s="125"/>
      <c r="AD87" s="126"/>
    </row>
    <row r="88" spans="1:30" ht="15" customHeight="1" x14ac:dyDescent="0.4">
      <c r="B88" s="148"/>
      <c r="C88" s="148"/>
      <c r="D88" s="148"/>
      <c r="E88" s="148"/>
      <c r="F88" s="86"/>
      <c r="G88" s="144"/>
      <c r="H88" s="144"/>
      <c r="I88" s="144"/>
      <c r="J88" s="144"/>
      <c r="K88" s="86"/>
      <c r="L88" s="148"/>
      <c r="M88" s="148"/>
      <c r="N88" s="148"/>
      <c r="O88" s="148"/>
      <c r="P88" s="146"/>
      <c r="Q88" s="86"/>
      <c r="R88" s="86"/>
      <c r="S88" s="86"/>
      <c r="T88" s="86"/>
      <c r="U88" s="88"/>
      <c r="V88" s="86"/>
      <c r="W88" s="86"/>
      <c r="X88" s="86"/>
      <c r="Y88" s="86"/>
      <c r="AA88" s="124"/>
      <c r="AC88" s="125"/>
      <c r="AD88" s="126"/>
    </row>
    <row r="89" spans="1:30" ht="15" customHeight="1" x14ac:dyDescent="0.25">
      <c r="C89" s="137"/>
      <c r="AA89" s="124"/>
      <c r="AC89" s="125"/>
      <c r="AD89" s="126"/>
    </row>
    <row r="90" spans="1:30" ht="15" customHeight="1" x14ac:dyDescent="0.25">
      <c r="C90" s="137"/>
      <c r="AA90" s="124"/>
      <c r="AC90" s="125"/>
      <c r="AD90" s="126"/>
    </row>
    <row r="91" spans="1:30" ht="15" customHeight="1" x14ac:dyDescent="0.25">
      <c r="C91" s="137"/>
      <c r="AA91" s="124"/>
      <c r="AC91" s="125"/>
      <c r="AD91" s="126"/>
    </row>
    <row r="92" spans="1:30" ht="15" customHeight="1" x14ac:dyDescent="0.25">
      <c r="C92" s="137"/>
      <c r="AA92" s="124"/>
      <c r="AC92" s="125"/>
      <c r="AD92" s="126"/>
    </row>
    <row r="93" spans="1:30" ht="15" customHeight="1" x14ac:dyDescent="0.25">
      <c r="C93" s="137"/>
      <c r="AA93" s="124"/>
      <c r="AC93" s="125"/>
      <c r="AD93" s="126"/>
    </row>
    <row r="94" spans="1:30" ht="15" customHeight="1" x14ac:dyDescent="0.25">
      <c r="C94" s="137"/>
      <c r="AA94" s="124"/>
      <c r="AC94" s="125"/>
      <c r="AD94" s="126"/>
    </row>
    <row r="95" spans="1:30" ht="15" customHeight="1" x14ac:dyDescent="0.25">
      <c r="C95" s="137"/>
      <c r="AA95" s="124"/>
      <c r="AC95" s="125"/>
      <c r="AD95" s="126"/>
    </row>
    <row r="96" spans="1:30" ht="15" customHeight="1" x14ac:dyDescent="0.25">
      <c r="C96" s="137"/>
      <c r="AA96" s="124"/>
      <c r="AC96" s="125"/>
      <c r="AD96" s="126"/>
    </row>
    <row r="97" spans="3:30" ht="15" customHeight="1" x14ac:dyDescent="0.25">
      <c r="C97" s="137"/>
      <c r="AA97" s="124"/>
      <c r="AC97" s="125"/>
      <c r="AD97" s="126"/>
    </row>
    <row r="98" spans="3:30" ht="15" customHeight="1" x14ac:dyDescent="0.25">
      <c r="C98" s="137"/>
      <c r="AA98" s="124"/>
      <c r="AC98" s="125"/>
      <c r="AD98" s="126"/>
    </row>
    <row r="99" spans="3:30" ht="15" customHeight="1" x14ac:dyDescent="0.25">
      <c r="C99" s="137"/>
      <c r="AA99" s="124"/>
      <c r="AC99" s="125"/>
      <c r="AD99" s="126"/>
    </row>
    <row r="100" spans="3:30" ht="15" customHeight="1" x14ac:dyDescent="0.25">
      <c r="C100" s="137"/>
      <c r="AA100" s="124"/>
      <c r="AC100" s="125"/>
      <c r="AD100" s="126"/>
    </row>
    <row r="101" spans="3:30" ht="15" customHeight="1" x14ac:dyDescent="0.25">
      <c r="C101" s="137"/>
      <c r="AA101" s="124"/>
      <c r="AC101" s="125"/>
      <c r="AD101" s="126"/>
    </row>
    <row r="102" spans="3:30" ht="15" customHeight="1" x14ac:dyDescent="0.25">
      <c r="C102" s="137"/>
      <c r="AA102" s="124"/>
      <c r="AC102" s="125"/>
      <c r="AD102" s="126"/>
    </row>
    <row r="103" spans="3:30" ht="15" customHeight="1" x14ac:dyDescent="0.25">
      <c r="C103" s="137"/>
      <c r="AA103" s="124"/>
      <c r="AC103" s="125"/>
      <c r="AD103" s="126"/>
    </row>
    <row r="104" spans="3:30" ht="15" customHeight="1" x14ac:dyDescent="0.25">
      <c r="C104" s="137"/>
      <c r="AA104" s="124"/>
      <c r="AC104" s="125"/>
      <c r="AD104" s="126"/>
    </row>
    <row r="105" spans="3:30" ht="15" customHeight="1" x14ac:dyDescent="0.25">
      <c r="C105" s="137"/>
      <c r="AA105" s="124"/>
      <c r="AC105" s="125"/>
      <c r="AD105" s="126"/>
    </row>
    <row r="106" spans="3:30" ht="15" customHeight="1" x14ac:dyDescent="0.25">
      <c r="C106" s="137"/>
      <c r="AA106" s="124"/>
      <c r="AC106" s="125"/>
      <c r="AD106" s="126"/>
    </row>
    <row r="107" spans="3:30" ht="15" customHeight="1" x14ac:dyDescent="0.25">
      <c r="C107" s="137"/>
      <c r="AA107" s="124"/>
      <c r="AC107" s="125"/>
      <c r="AD107" s="126"/>
    </row>
    <row r="108" spans="3:30" ht="15" customHeight="1" x14ac:dyDescent="0.25">
      <c r="C108" s="137"/>
      <c r="AA108" s="124"/>
      <c r="AC108" s="125"/>
      <c r="AD108" s="126"/>
    </row>
    <row r="109" spans="3:30" ht="15" customHeight="1" x14ac:dyDescent="0.25">
      <c r="C109" s="137"/>
      <c r="AA109" s="124"/>
      <c r="AC109" s="125"/>
      <c r="AD109" s="126"/>
    </row>
    <row r="110" spans="3:30" ht="15" customHeight="1" x14ac:dyDescent="0.25">
      <c r="C110" s="137"/>
      <c r="AA110" s="124"/>
      <c r="AC110" s="125"/>
      <c r="AD110" s="126"/>
    </row>
    <row r="111" spans="3:30" ht="15" customHeight="1" x14ac:dyDescent="0.25">
      <c r="C111" s="137"/>
      <c r="AA111" s="124"/>
      <c r="AC111" s="125"/>
      <c r="AD111" s="126"/>
    </row>
    <row r="112" spans="3:30" ht="15" customHeight="1" x14ac:dyDescent="0.25">
      <c r="C112" s="137"/>
      <c r="AA112" s="124"/>
      <c r="AC112" s="125"/>
      <c r="AD112" s="126"/>
    </row>
    <row r="113" spans="3:30" ht="15" customHeight="1" x14ac:dyDescent="0.25">
      <c r="C113" s="137"/>
      <c r="AA113" s="124"/>
      <c r="AC113" s="125"/>
      <c r="AD113" s="126"/>
    </row>
    <row r="114" spans="3:30" ht="15" customHeight="1" x14ac:dyDescent="0.25">
      <c r="C114" s="137"/>
      <c r="AA114" s="124"/>
      <c r="AC114" s="125"/>
      <c r="AD114" s="126"/>
    </row>
    <row r="115" spans="3:30" ht="15" customHeight="1" x14ac:dyDescent="0.25">
      <c r="C115" s="137"/>
      <c r="AA115" s="124"/>
      <c r="AC115" s="125"/>
      <c r="AD115" s="126"/>
    </row>
    <row r="116" spans="3:30" ht="15" customHeight="1" x14ac:dyDescent="0.25">
      <c r="C116" s="137"/>
      <c r="AA116" s="124"/>
      <c r="AC116" s="125"/>
      <c r="AD116" s="126"/>
    </row>
    <row r="117" spans="3:30" ht="15" customHeight="1" x14ac:dyDescent="0.25">
      <c r="C117" s="137"/>
      <c r="AA117" s="124"/>
      <c r="AC117" s="125"/>
      <c r="AD117" s="126"/>
    </row>
    <row r="118" spans="3:30" ht="15" customHeight="1" x14ac:dyDescent="0.25">
      <c r="C118" s="137"/>
      <c r="AA118" s="124"/>
      <c r="AC118" s="125"/>
      <c r="AD118" s="126"/>
    </row>
    <row r="119" spans="3:30" ht="15" customHeight="1" x14ac:dyDescent="0.25">
      <c r="C119" s="137"/>
      <c r="AA119" s="124"/>
      <c r="AC119" s="125"/>
      <c r="AD119" s="126"/>
    </row>
    <row r="120" spans="3:30" ht="15" customHeight="1" x14ac:dyDescent="0.25">
      <c r="C120" s="137"/>
      <c r="AA120" s="124"/>
      <c r="AC120" s="125"/>
      <c r="AD120" s="126"/>
    </row>
    <row r="121" spans="3:30" ht="15" customHeight="1" x14ac:dyDescent="0.25">
      <c r="C121" s="137"/>
      <c r="AA121" s="124"/>
      <c r="AC121" s="125"/>
      <c r="AD121" s="126"/>
    </row>
    <row r="122" spans="3:30" ht="15" customHeight="1" x14ac:dyDescent="0.25">
      <c r="C122" s="137"/>
      <c r="AA122" s="124"/>
      <c r="AC122" s="125"/>
      <c r="AD122" s="126"/>
    </row>
    <row r="123" spans="3:30" ht="15" customHeight="1" x14ac:dyDescent="0.25">
      <c r="C123" s="137"/>
      <c r="AA123" s="124"/>
      <c r="AC123" s="125"/>
      <c r="AD123" s="126"/>
    </row>
    <row r="124" spans="3:30" ht="15" customHeight="1" x14ac:dyDescent="0.25">
      <c r="C124" s="137"/>
      <c r="AA124" s="124"/>
      <c r="AC124" s="125"/>
      <c r="AD124" s="126"/>
    </row>
    <row r="125" spans="3:30" ht="15" customHeight="1" x14ac:dyDescent="0.25">
      <c r="C125" s="137"/>
      <c r="AA125" s="124"/>
      <c r="AC125" s="125"/>
      <c r="AD125" s="126"/>
    </row>
    <row r="126" spans="3:30" ht="15" customHeight="1" x14ac:dyDescent="0.25">
      <c r="C126" s="137"/>
      <c r="AA126" s="124"/>
      <c r="AC126" s="125"/>
      <c r="AD126" s="126"/>
    </row>
    <row r="127" spans="3:30" ht="15" customHeight="1" x14ac:dyDescent="0.25">
      <c r="C127" s="137"/>
      <c r="AA127" s="124"/>
      <c r="AC127" s="125"/>
      <c r="AD127" s="126"/>
    </row>
    <row r="128" spans="3:30" ht="15" customHeight="1" x14ac:dyDescent="0.25">
      <c r="C128" s="137"/>
      <c r="AA128" s="124"/>
      <c r="AC128" s="125"/>
      <c r="AD128" s="126"/>
    </row>
    <row r="129" spans="3:30" ht="15" customHeight="1" x14ac:dyDescent="0.25">
      <c r="C129" s="137"/>
      <c r="AA129" s="124"/>
      <c r="AC129" s="125"/>
      <c r="AD129" s="126"/>
    </row>
    <row r="130" spans="3:30" ht="15" customHeight="1" x14ac:dyDescent="0.25">
      <c r="C130" s="137"/>
      <c r="AA130" s="124"/>
      <c r="AC130" s="125"/>
      <c r="AD130" s="126"/>
    </row>
    <row r="131" spans="3:30" ht="15" customHeight="1" x14ac:dyDescent="0.25">
      <c r="C131" s="137"/>
      <c r="AA131" s="124"/>
      <c r="AC131" s="125"/>
      <c r="AD131" s="126"/>
    </row>
    <row r="132" spans="3:30" ht="15" customHeight="1" x14ac:dyDescent="0.25">
      <c r="C132" s="137"/>
      <c r="AA132" s="124"/>
      <c r="AC132" s="125"/>
      <c r="AD132" s="126"/>
    </row>
    <row r="133" spans="3:30" ht="15" customHeight="1" x14ac:dyDescent="0.25">
      <c r="C133" s="137"/>
      <c r="AA133" s="124"/>
      <c r="AC133" s="125"/>
      <c r="AD133" s="126"/>
    </row>
    <row r="134" spans="3:30" ht="15" customHeight="1" x14ac:dyDescent="0.25">
      <c r="C134" s="137"/>
      <c r="AA134" s="124"/>
      <c r="AC134" s="125"/>
      <c r="AD134" s="126"/>
    </row>
    <row r="135" spans="3:30" ht="15" customHeight="1" x14ac:dyDescent="0.25">
      <c r="C135" s="137"/>
      <c r="AA135" s="124"/>
      <c r="AC135" s="125"/>
      <c r="AD135" s="126"/>
    </row>
    <row r="136" spans="3:30" ht="15" customHeight="1" x14ac:dyDescent="0.25">
      <c r="C136" s="137"/>
      <c r="AA136" s="124"/>
      <c r="AC136" s="125"/>
      <c r="AD136" s="126"/>
    </row>
    <row r="137" spans="3:30" ht="15" customHeight="1" x14ac:dyDescent="0.25">
      <c r="C137" s="137"/>
      <c r="AA137" s="124"/>
      <c r="AC137" s="125"/>
      <c r="AD137" s="126"/>
    </row>
    <row r="138" spans="3:30" ht="15" customHeight="1" x14ac:dyDescent="0.25">
      <c r="C138" s="137"/>
      <c r="AA138" s="124"/>
      <c r="AC138" s="125"/>
      <c r="AD138" s="126"/>
    </row>
    <row r="139" spans="3:30" ht="15" customHeight="1" x14ac:dyDescent="0.25">
      <c r="C139" s="137"/>
      <c r="AA139" s="124"/>
      <c r="AC139" s="125"/>
      <c r="AD139" s="126"/>
    </row>
    <row r="140" spans="3:30" ht="15" customHeight="1" x14ac:dyDescent="0.25">
      <c r="C140" s="137"/>
      <c r="AA140" s="124"/>
      <c r="AC140" s="125"/>
      <c r="AD140" s="126"/>
    </row>
    <row r="141" spans="3:30" ht="15" customHeight="1" x14ac:dyDescent="0.25">
      <c r="C141" s="137"/>
      <c r="AA141" s="124"/>
      <c r="AC141" s="125"/>
      <c r="AD141" s="126"/>
    </row>
    <row r="142" spans="3:30" ht="15" customHeight="1" x14ac:dyDescent="0.25">
      <c r="C142" s="137"/>
      <c r="AA142" s="124"/>
      <c r="AC142" s="125"/>
      <c r="AD142" s="126"/>
    </row>
    <row r="143" spans="3:30" ht="15" customHeight="1" x14ac:dyDescent="0.25">
      <c r="C143" s="137"/>
      <c r="AA143" s="124"/>
      <c r="AC143" s="125"/>
      <c r="AD143" s="126"/>
    </row>
    <row r="144" spans="3:30" ht="15" customHeight="1" x14ac:dyDescent="0.25">
      <c r="C144" s="137"/>
      <c r="AA144" s="124"/>
      <c r="AC144" s="125"/>
      <c r="AD144" s="126"/>
    </row>
    <row r="145" spans="3:30" ht="15" customHeight="1" x14ac:dyDescent="0.25">
      <c r="C145" s="137"/>
      <c r="AA145" s="124"/>
      <c r="AC145" s="125"/>
      <c r="AD145" s="126"/>
    </row>
    <row r="146" spans="3:30" ht="15" customHeight="1" x14ac:dyDescent="0.25">
      <c r="C146" s="137"/>
      <c r="AA146" s="124"/>
      <c r="AC146" s="125"/>
      <c r="AD146" s="126"/>
    </row>
    <row r="147" spans="3:30" ht="15" customHeight="1" x14ac:dyDescent="0.25">
      <c r="C147" s="137"/>
      <c r="AA147" s="124"/>
      <c r="AC147" s="125"/>
      <c r="AD147" s="126"/>
    </row>
    <row r="148" spans="3:30" ht="15" customHeight="1" x14ac:dyDescent="0.25">
      <c r="C148" s="137"/>
      <c r="AA148" s="124"/>
      <c r="AC148" s="125"/>
      <c r="AD148" s="126"/>
    </row>
    <row r="149" spans="3:30" ht="15" customHeight="1" x14ac:dyDescent="0.25">
      <c r="C149" s="137"/>
      <c r="AA149" s="124"/>
      <c r="AC149" s="125"/>
      <c r="AD149" s="126"/>
    </row>
    <row r="150" spans="3:30" ht="15" customHeight="1" x14ac:dyDescent="0.25">
      <c r="C150" s="137"/>
      <c r="AA150" s="124"/>
      <c r="AC150" s="125"/>
      <c r="AD150" s="126"/>
    </row>
    <row r="151" spans="3:30" ht="15" customHeight="1" x14ac:dyDescent="0.25">
      <c r="C151" s="137"/>
      <c r="AA151" s="124"/>
      <c r="AC151" s="125"/>
      <c r="AD151" s="126"/>
    </row>
    <row r="152" spans="3:30" ht="15" customHeight="1" x14ac:dyDescent="0.25">
      <c r="C152" s="137"/>
      <c r="AA152" s="124"/>
      <c r="AC152" s="125"/>
      <c r="AD152" s="126"/>
    </row>
    <row r="153" spans="3:30" ht="15" customHeight="1" x14ac:dyDescent="0.25">
      <c r="C153" s="137"/>
      <c r="AA153" s="124"/>
      <c r="AC153" s="125"/>
      <c r="AD153" s="126"/>
    </row>
    <row r="154" spans="3:30" ht="15" customHeight="1" x14ac:dyDescent="0.25">
      <c r="C154" s="137"/>
      <c r="AA154" s="124"/>
      <c r="AC154" s="125"/>
      <c r="AD154" s="126"/>
    </row>
    <row r="155" spans="3:30" ht="15" customHeight="1" x14ac:dyDescent="0.25">
      <c r="C155" s="137"/>
      <c r="AA155" s="124"/>
      <c r="AC155" s="125"/>
      <c r="AD155" s="126"/>
    </row>
    <row r="156" spans="3:30" ht="15" customHeight="1" x14ac:dyDescent="0.25">
      <c r="C156" s="137"/>
      <c r="AA156" s="124"/>
      <c r="AC156" s="125"/>
      <c r="AD156" s="126"/>
    </row>
    <row r="157" spans="3:30" ht="15" customHeight="1" x14ac:dyDescent="0.25">
      <c r="C157" s="137"/>
      <c r="AA157" s="124"/>
      <c r="AC157" s="125"/>
      <c r="AD157" s="126"/>
    </row>
    <row r="158" spans="3:30" ht="15" customHeight="1" x14ac:dyDescent="0.25">
      <c r="C158" s="137"/>
      <c r="AA158" s="124"/>
      <c r="AC158" s="125"/>
      <c r="AD158" s="126"/>
    </row>
    <row r="159" spans="3:30" ht="15" customHeight="1" x14ac:dyDescent="0.25">
      <c r="C159" s="137"/>
      <c r="AA159" s="124"/>
      <c r="AC159" s="125"/>
      <c r="AD159" s="126"/>
    </row>
    <row r="160" spans="3:30" ht="15" customHeight="1" x14ac:dyDescent="0.25">
      <c r="C160" s="137"/>
      <c r="AA160" s="124"/>
      <c r="AC160" s="125"/>
      <c r="AD160" s="126"/>
    </row>
    <row r="161" spans="3:30" ht="15" customHeight="1" x14ac:dyDescent="0.25">
      <c r="C161" s="137"/>
      <c r="AA161" s="124"/>
      <c r="AC161" s="125"/>
      <c r="AD161" s="126"/>
    </row>
    <row r="162" spans="3:30" ht="15" customHeight="1" x14ac:dyDescent="0.25">
      <c r="C162" s="137"/>
      <c r="AA162" s="124"/>
      <c r="AC162" s="125"/>
      <c r="AD162" s="126"/>
    </row>
    <row r="163" spans="3:30" ht="15" customHeight="1" x14ac:dyDescent="0.25">
      <c r="C163" s="137"/>
      <c r="AA163" s="124"/>
      <c r="AC163" s="125"/>
      <c r="AD163" s="126"/>
    </row>
    <row r="164" spans="3:30" ht="15" customHeight="1" x14ac:dyDescent="0.25">
      <c r="C164" s="137"/>
      <c r="AA164" s="124"/>
      <c r="AC164" s="125"/>
      <c r="AD164" s="126"/>
    </row>
    <row r="165" spans="3:30" ht="15" customHeight="1" x14ac:dyDescent="0.25">
      <c r="C165" s="137"/>
      <c r="AA165" s="124"/>
      <c r="AC165" s="125"/>
      <c r="AD165" s="126"/>
    </row>
    <row r="166" spans="3:30" ht="15" customHeight="1" x14ac:dyDescent="0.25">
      <c r="C166" s="137"/>
      <c r="AA166" s="124"/>
      <c r="AC166" s="125"/>
      <c r="AD166" s="126"/>
    </row>
    <row r="167" spans="3:30" ht="15" customHeight="1" x14ac:dyDescent="0.25">
      <c r="C167" s="137"/>
      <c r="AA167" s="124"/>
      <c r="AC167" s="125"/>
      <c r="AD167" s="126"/>
    </row>
    <row r="168" spans="3:30" ht="15" customHeight="1" x14ac:dyDescent="0.25">
      <c r="C168" s="137"/>
      <c r="AA168" s="124"/>
      <c r="AC168" s="125"/>
      <c r="AD168" s="126"/>
    </row>
    <row r="169" spans="3:30" ht="15" customHeight="1" x14ac:dyDescent="0.25">
      <c r="C169" s="137"/>
      <c r="AA169" s="124"/>
      <c r="AC169" s="125"/>
      <c r="AD169" s="126"/>
    </row>
    <row r="170" spans="3:30" ht="15" customHeight="1" x14ac:dyDescent="0.25">
      <c r="C170" s="137"/>
      <c r="AA170" s="124"/>
      <c r="AC170" s="125"/>
      <c r="AD170" s="126"/>
    </row>
    <row r="171" spans="3:30" ht="15" customHeight="1" x14ac:dyDescent="0.25">
      <c r="C171" s="137"/>
      <c r="AA171" s="124"/>
      <c r="AC171" s="125"/>
      <c r="AD171" s="126"/>
    </row>
    <row r="172" spans="3:30" ht="15" customHeight="1" x14ac:dyDescent="0.25">
      <c r="C172" s="137"/>
      <c r="AA172" s="124"/>
      <c r="AC172" s="125"/>
      <c r="AD172" s="126"/>
    </row>
    <row r="173" spans="3:30" ht="15" customHeight="1" x14ac:dyDescent="0.25">
      <c r="C173" s="137"/>
      <c r="AA173" s="124"/>
      <c r="AC173" s="125"/>
      <c r="AD173" s="126"/>
    </row>
    <row r="174" spans="3:30" ht="15" customHeight="1" x14ac:dyDescent="0.25">
      <c r="C174" s="137"/>
      <c r="AA174" s="124"/>
      <c r="AC174" s="125"/>
      <c r="AD174" s="126"/>
    </row>
    <row r="175" spans="3:30" ht="15" customHeight="1" x14ac:dyDescent="0.25">
      <c r="C175" s="137"/>
      <c r="AA175" s="124"/>
      <c r="AC175" s="125"/>
      <c r="AD175" s="126"/>
    </row>
    <row r="176" spans="3:30" ht="15" customHeight="1" x14ac:dyDescent="0.25">
      <c r="C176" s="137"/>
      <c r="AA176" s="124"/>
      <c r="AC176" s="125"/>
      <c r="AD176" s="126"/>
    </row>
    <row r="177" spans="3:30" ht="15" customHeight="1" x14ac:dyDescent="0.25">
      <c r="C177" s="137"/>
      <c r="AA177" s="124"/>
      <c r="AC177" s="125"/>
      <c r="AD177" s="126"/>
    </row>
    <row r="178" spans="3:30" ht="15" customHeight="1" x14ac:dyDescent="0.25">
      <c r="C178" s="137"/>
      <c r="AA178" s="124"/>
      <c r="AC178" s="125"/>
      <c r="AD178" s="126"/>
    </row>
    <row r="179" spans="3:30" ht="15" customHeight="1" x14ac:dyDescent="0.25">
      <c r="C179" s="137"/>
      <c r="AA179" s="124"/>
      <c r="AC179" s="125"/>
      <c r="AD179" s="126"/>
    </row>
    <row r="180" spans="3:30" ht="15" customHeight="1" x14ac:dyDescent="0.25">
      <c r="C180" s="137"/>
      <c r="AA180" s="124"/>
      <c r="AC180" s="125"/>
      <c r="AD180" s="126"/>
    </row>
    <row r="181" spans="3:30" ht="15" customHeight="1" x14ac:dyDescent="0.25">
      <c r="C181" s="137"/>
      <c r="AA181" s="124"/>
      <c r="AC181" s="125"/>
      <c r="AD181" s="126"/>
    </row>
    <row r="182" spans="3:30" ht="15" customHeight="1" x14ac:dyDescent="0.25">
      <c r="C182" s="137"/>
      <c r="AA182" s="124"/>
      <c r="AC182" s="125"/>
      <c r="AD182" s="126"/>
    </row>
    <row r="183" spans="3:30" ht="15" customHeight="1" x14ac:dyDescent="0.25">
      <c r="C183" s="137"/>
      <c r="AA183" s="124"/>
      <c r="AC183" s="125"/>
      <c r="AD183" s="126"/>
    </row>
    <row r="184" spans="3:30" ht="15" customHeight="1" x14ac:dyDescent="0.25">
      <c r="C184" s="137"/>
      <c r="AA184" s="124"/>
      <c r="AC184" s="125"/>
      <c r="AD184" s="126"/>
    </row>
    <row r="185" spans="3:30" ht="15" customHeight="1" x14ac:dyDescent="0.25">
      <c r="C185" s="137"/>
      <c r="AA185" s="124"/>
      <c r="AC185" s="125"/>
      <c r="AD185" s="126"/>
    </row>
    <row r="186" spans="3:30" ht="15" customHeight="1" x14ac:dyDescent="0.25">
      <c r="C186" s="137"/>
      <c r="AA186" s="124"/>
      <c r="AC186" s="125"/>
      <c r="AD186" s="126"/>
    </row>
    <row r="187" spans="3:30" ht="15" customHeight="1" x14ac:dyDescent="0.25">
      <c r="C187" s="137"/>
      <c r="AA187" s="124"/>
      <c r="AC187" s="125"/>
      <c r="AD187" s="126"/>
    </row>
    <row r="188" spans="3:30" ht="15" customHeight="1" x14ac:dyDescent="0.25">
      <c r="C188" s="137"/>
      <c r="AA188" s="124"/>
      <c r="AC188" s="125"/>
      <c r="AD188" s="126"/>
    </row>
    <row r="189" spans="3:30" ht="15" customHeight="1" x14ac:dyDescent="0.25">
      <c r="C189" s="137"/>
      <c r="AA189" s="124"/>
      <c r="AC189" s="125"/>
      <c r="AD189" s="126"/>
    </row>
    <row r="190" spans="3:30" ht="15" customHeight="1" x14ac:dyDescent="0.25">
      <c r="C190" s="137"/>
      <c r="AA190" s="124"/>
      <c r="AC190" s="125"/>
      <c r="AD190" s="126"/>
    </row>
    <row r="191" spans="3:30" ht="15" customHeight="1" x14ac:dyDescent="0.25">
      <c r="C191" s="137"/>
      <c r="AA191" s="124"/>
      <c r="AC191" s="125"/>
      <c r="AD191" s="126"/>
    </row>
    <row r="192" spans="3:30" ht="15" customHeight="1" x14ac:dyDescent="0.25">
      <c r="C192" s="137"/>
      <c r="AA192" s="124"/>
      <c r="AC192" s="125"/>
      <c r="AD192" s="126"/>
    </row>
    <row r="193" spans="3:30" ht="15" customHeight="1" x14ac:dyDescent="0.25">
      <c r="C193" s="137"/>
      <c r="AA193" s="124"/>
      <c r="AC193" s="125"/>
      <c r="AD193" s="126"/>
    </row>
    <row r="194" spans="3:30" ht="15" customHeight="1" x14ac:dyDescent="0.25">
      <c r="C194" s="137"/>
      <c r="AA194" s="124"/>
      <c r="AC194" s="125"/>
      <c r="AD194" s="126"/>
    </row>
    <row r="195" spans="3:30" ht="15" customHeight="1" x14ac:dyDescent="0.25">
      <c r="C195" s="137"/>
      <c r="AA195" s="124"/>
      <c r="AC195" s="125"/>
      <c r="AD195" s="126"/>
    </row>
    <row r="196" spans="3:30" ht="15" customHeight="1" x14ac:dyDescent="0.25">
      <c r="C196" s="137"/>
      <c r="AA196" s="124"/>
      <c r="AC196" s="125"/>
      <c r="AD196" s="126"/>
    </row>
    <row r="197" spans="3:30" ht="15" customHeight="1" x14ac:dyDescent="0.25">
      <c r="C197" s="137"/>
      <c r="AA197" s="124"/>
      <c r="AC197" s="125"/>
      <c r="AD197" s="126"/>
    </row>
    <row r="198" spans="3:30" ht="15" customHeight="1" x14ac:dyDescent="0.25">
      <c r="C198" s="137"/>
      <c r="AA198" s="124"/>
      <c r="AC198" s="125"/>
      <c r="AD198" s="126"/>
    </row>
    <row r="199" spans="3:30" ht="15" customHeight="1" x14ac:dyDescent="0.25">
      <c r="C199" s="137"/>
      <c r="AA199" s="124"/>
      <c r="AC199" s="125"/>
      <c r="AD199" s="126"/>
    </row>
    <row r="200" spans="3:30" ht="15" customHeight="1" x14ac:dyDescent="0.25">
      <c r="C200" s="137"/>
      <c r="AA200" s="124"/>
      <c r="AC200" s="125"/>
      <c r="AD200" s="126"/>
    </row>
    <row r="201" spans="3:30" ht="15" customHeight="1" x14ac:dyDescent="0.25">
      <c r="C201" s="137"/>
      <c r="AA201" s="124"/>
      <c r="AC201" s="125"/>
      <c r="AD201" s="126"/>
    </row>
    <row r="202" spans="3:30" ht="15" customHeight="1" x14ac:dyDescent="0.25">
      <c r="C202" s="137"/>
      <c r="AA202" s="124"/>
      <c r="AC202" s="125"/>
      <c r="AD202" s="126"/>
    </row>
    <row r="203" spans="3:30" ht="15" customHeight="1" x14ac:dyDescent="0.25">
      <c r="C203" s="137"/>
      <c r="AA203" s="124"/>
      <c r="AC203" s="125"/>
      <c r="AD203" s="126"/>
    </row>
    <row r="204" spans="3:30" ht="15" customHeight="1" x14ac:dyDescent="0.25">
      <c r="C204" s="137"/>
      <c r="AA204" s="124"/>
      <c r="AC204" s="125"/>
      <c r="AD204" s="126"/>
    </row>
    <row r="205" spans="3:30" ht="15" customHeight="1" x14ac:dyDescent="0.25">
      <c r="C205" s="137"/>
      <c r="AA205" s="124"/>
      <c r="AC205" s="125"/>
      <c r="AD205" s="126"/>
    </row>
    <row r="206" spans="3:30" ht="15" customHeight="1" x14ac:dyDescent="0.25">
      <c r="C206" s="137"/>
      <c r="AA206" s="124"/>
      <c r="AC206" s="125"/>
      <c r="AD206" s="126"/>
    </row>
    <row r="207" spans="3:30" ht="15" customHeight="1" x14ac:dyDescent="0.25">
      <c r="C207" s="137"/>
      <c r="AA207" s="124"/>
      <c r="AC207" s="125"/>
      <c r="AD207" s="126"/>
    </row>
    <row r="208" spans="3:30" ht="15" customHeight="1" x14ac:dyDescent="0.25">
      <c r="C208" s="137"/>
      <c r="AA208" s="124"/>
      <c r="AC208" s="125"/>
      <c r="AD208" s="126"/>
    </row>
    <row r="209" spans="3:30" ht="15" customHeight="1" x14ac:dyDescent="0.25">
      <c r="C209" s="137"/>
      <c r="AA209" s="124"/>
      <c r="AC209" s="125"/>
      <c r="AD209" s="126"/>
    </row>
    <row r="210" spans="3:30" ht="15" customHeight="1" x14ac:dyDescent="0.25">
      <c r="C210" s="137"/>
      <c r="AA210" s="124"/>
      <c r="AC210" s="125"/>
      <c r="AD210" s="126"/>
    </row>
    <row r="211" spans="3:30" ht="15" customHeight="1" x14ac:dyDescent="0.25">
      <c r="C211" s="137"/>
      <c r="AA211" s="124"/>
      <c r="AC211" s="125"/>
      <c r="AD211" s="126"/>
    </row>
    <row r="212" spans="3:30" ht="15" customHeight="1" x14ac:dyDescent="0.25">
      <c r="C212" s="137"/>
      <c r="AA212" s="124"/>
      <c r="AC212" s="125"/>
      <c r="AD212" s="126"/>
    </row>
    <row r="213" spans="3:30" ht="15" customHeight="1" x14ac:dyDescent="0.25">
      <c r="C213" s="137"/>
      <c r="AA213" s="124"/>
      <c r="AC213" s="125"/>
      <c r="AD213" s="126"/>
    </row>
    <row r="214" spans="3:30" ht="15" customHeight="1" x14ac:dyDescent="0.25">
      <c r="C214" s="137"/>
      <c r="AA214" s="124"/>
      <c r="AC214" s="125"/>
      <c r="AD214" s="126"/>
    </row>
    <row r="215" spans="3:30" ht="15" customHeight="1" x14ac:dyDescent="0.25">
      <c r="C215" s="137"/>
      <c r="AA215" s="124"/>
      <c r="AC215" s="125"/>
      <c r="AD215" s="126"/>
    </row>
    <row r="216" spans="3:30" ht="15" customHeight="1" x14ac:dyDescent="0.25">
      <c r="C216" s="137"/>
      <c r="AA216" s="124"/>
      <c r="AC216" s="125"/>
      <c r="AD216" s="126"/>
    </row>
    <row r="217" spans="3:30" ht="15" customHeight="1" x14ac:dyDescent="0.25">
      <c r="C217" s="137"/>
      <c r="AA217" s="124"/>
      <c r="AC217" s="125"/>
      <c r="AD217" s="126"/>
    </row>
    <row r="218" spans="3:30" ht="15" customHeight="1" x14ac:dyDescent="0.25">
      <c r="C218" s="137"/>
      <c r="AA218" s="124"/>
      <c r="AC218" s="125"/>
      <c r="AD218" s="126"/>
    </row>
    <row r="219" spans="3:30" ht="15" customHeight="1" x14ac:dyDescent="0.25">
      <c r="C219" s="137"/>
      <c r="AA219" s="124"/>
      <c r="AC219" s="125"/>
      <c r="AD219" s="126"/>
    </row>
    <row r="220" spans="3:30" ht="15" customHeight="1" x14ac:dyDescent="0.25">
      <c r="C220" s="137"/>
      <c r="AA220" s="124"/>
      <c r="AC220" s="125"/>
      <c r="AD220" s="126"/>
    </row>
    <row r="221" spans="3:30" ht="15" customHeight="1" x14ac:dyDescent="0.25">
      <c r="C221" s="137"/>
      <c r="AA221" s="124"/>
      <c r="AC221" s="125"/>
      <c r="AD221" s="126"/>
    </row>
    <row r="222" spans="3:30" ht="15" customHeight="1" x14ac:dyDescent="0.25">
      <c r="C222" s="137"/>
      <c r="AA222" s="124"/>
      <c r="AC222" s="125"/>
      <c r="AD222" s="126"/>
    </row>
    <row r="223" spans="3:30" ht="15" customHeight="1" x14ac:dyDescent="0.25">
      <c r="C223" s="137"/>
      <c r="AA223" s="124"/>
      <c r="AC223" s="125"/>
      <c r="AD223" s="126"/>
    </row>
    <row r="224" spans="3:30" ht="15" customHeight="1" x14ac:dyDescent="0.25">
      <c r="C224" s="137"/>
      <c r="AA224" s="124"/>
      <c r="AC224" s="125"/>
      <c r="AD224" s="126"/>
    </row>
    <row r="225" spans="3:30" ht="15" customHeight="1" x14ac:dyDescent="0.25">
      <c r="C225" s="137"/>
      <c r="AA225" s="124"/>
      <c r="AC225" s="125"/>
      <c r="AD225" s="126"/>
    </row>
    <row r="226" spans="3:30" ht="15" customHeight="1" x14ac:dyDescent="0.25">
      <c r="C226" s="137"/>
      <c r="AA226" s="124"/>
      <c r="AC226" s="125"/>
      <c r="AD226" s="126"/>
    </row>
    <row r="227" spans="3:30" ht="15" customHeight="1" x14ac:dyDescent="0.25">
      <c r="C227" s="137"/>
      <c r="AA227" s="124"/>
      <c r="AC227" s="125"/>
      <c r="AD227" s="126"/>
    </row>
    <row r="228" spans="3:30" ht="15" customHeight="1" x14ac:dyDescent="0.25">
      <c r="C228" s="137"/>
      <c r="AA228" s="124"/>
      <c r="AC228" s="125"/>
      <c r="AD228" s="126"/>
    </row>
    <row r="229" spans="3:30" ht="15" customHeight="1" x14ac:dyDescent="0.25">
      <c r="C229" s="137"/>
      <c r="AA229" s="124"/>
      <c r="AC229" s="125"/>
      <c r="AD229" s="126"/>
    </row>
    <row r="230" spans="3:30" ht="15" customHeight="1" x14ac:dyDescent="0.25">
      <c r="C230" s="137"/>
      <c r="AA230" s="124"/>
      <c r="AC230" s="125"/>
      <c r="AD230" s="126"/>
    </row>
    <row r="231" spans="3:30" ht="15" customHeight="1" x14ac:dyDescent="0.25">
      <c r="C231" s="137"/>
      <c r="AA231" s="124"/>
      <c r="AC231" s="125"/>
      <c r="AD231" s="126"/>
    </row>
    <row r="232" spans="3:30" ht="15" customHeight="1" x14ac:dyDescent="0.25">
      <c r="C232" s="137"/>
      <c r="AA232" s="124"/>
      <c r="AC232" s="125"/>
      <c r="AD232" s="126"/>
    </row>
    <row r="233" spans="3:30" ht="15" customHeight="1" x14ac:dyDescent="0.25">
      <c r="C233" s="137"/>
      <c r="AA233" s="124"/>
      <c r="AC233" s="125"/>
      <c r="AD233" s="126"/>
    </row>
    <row r="234" spans="3:30" ht="15" customHeight="1" x14ac:dyDescent="0.25">
      <c r="C234" s="137"/>
      <c r="AA234" s="124"/>
      <c r="AC234" s="125"/>
      <c r="AD234" s="126"/>
    </row>
    <row r="235" spans="3:30" ht="15" customHeight="1" x14ac:dyDescent="0.25">
      <c r="C235" s="137"/>
      <c r="AA235" s="124"/>
      <c r="AC235" s="125"/>
      <c r="AD235" s="126"/>
    </row>
    <row r="236" spans="3:30" ht="15" customHeight="1" x14ac:dyDescent="0.25">
      <c r="C236" s="137"/>
      <c r="AA236" s="124"/>
      <c r="AC236" s="125"/>
      <c r="AD236" s="126"/>
    </row>
    <row r="237" spans="3:30" ht="15" customHeight="1" x14ac:dyDescent="0.25">
      <c r="C237" s="137"/>
      <c r="AA237" s="124"/>
      <c r="AC237" s="125"/>
      <c r="AD237" s="126"/>
    </row>
    <row r="238" spans="3:30" ht="15" customHeight="1" x14ac:dyDescent="0.25">
      <c r="C238" s="137"/>
      <c r="AA238" s="124"/>
      <c r="AC238" s="125"/>
      <c r="AD238" s="126"/>
    </row>
    <row r="239" spans="3:30" ht="15" customHeight="1" x14ac:dyDescent="0.25">
      <c r="C239" s="137"/>
      <c r="AA239" s="124"/>
      <c r="AC239" s="125"/>
      <c r="AD239" s="126"/>
    </row>
    <row r="240" spans="3:30" ht="15" customHeight="1" x14ac:dyDescent="0.25">
      <c r="C240" s="137"/>
      <c r="AA240" s="124"/>
      <c r="AC240" s="125"/>
      <c r="AD240" s="126"/>
    </row>
    <row r="241" spans="3:30" ht="15" customHeight="1" x14ac:dyDescent="0.25">
      <c r="C241" s="137"/>
      <c r="AA241" s="124"/>
      <c r="AC241" s="125"/>
      <c r="AD241" s="126"/>
    </row>
    <row r="242" spans="3:30" ht="15" customHeight="1" x14ac:dyDescent="0.25">
      <c r="C242" s="137"/>
      <c r="AA242" s="124"/>
      <c r="AC242" s="125"/>
      <c r="AD242" s="126"/>
    </row>
    <row r="243" spans="3:30" ht="15" customHeight="1" x14ac:dyDescent="0.25">
      <c r="C243" s="137"/>
      <c r="AA243" s="124"/>
      <c r="AC243" s="125"/>
      <c r="AD243" s="126"/>
    </row>
    <row r="244" spans="3:30" ht="15" customHeight="1" x14ac:dyDescent="0.25">
      <c r="C244" s="137"/>
      <c r="AA244" s="124"/>
      <c r="AC244" s="125"/>
      <c r="AD244" s="126"/>
    </row>
    <row r="245" spans="3:30" ht="15" customHeight="1" x14ac:dyDescent="0.25">
      <c r="C245" s="137"/>
      <c r="AA245" s="124"/>
      <c r="AC245" s="125"/>
      <c r="AD245" s="126"/>
    </row>
    <row r="246" spans="3:30" ht="15" customHeight="1" x14ac:dyDescent="0.25">
      <c r="C246" s="137"/>
      <c r="AA246" s="124"/>
      <c r="AC246" s="125"/>
      <c r="AD246" s="126"/>
    </row>
    <row r="247" spans="3:30" ht="15" customHeight="1" x14ac:dyDescent="0.25">
      <c r="C247" s="137"/>
      <c r="AA247" s="124"/>
      <c r="AC247" s="125"/>
      <c r="AD247" s="126"/>
    </row>
    <row r="248" spans="3:30" ht="15" customHeight="1" x14ac:dyDescent="0.25">
      <c r="C248" s="137"/>
      <c r="AA248" s="124"/>
      <c r="AC248" s="125"/>
      <c r="AD248" s="126"/>
    </row>
    <row r="249" spans="3:30" ht="15" customHeight="1" x14ac:dyDescent="0.25">
      <c r="C249" s="137"/>
      <c r="AA249" s="124"/>
      <c r="AC249" s="125"/>
      <c r="AD249" s="126"/>
    </row>
    <row r="250" spans="3:30" ht="15" customHeight="1" x14ac:dyDescent="0.25">
      <c r="C250" s="137"/>
      <c r="AA250" s="124"/>
      <c r="AC250" s="125"/>
      <c r="AD250" s="126"/>
    </row>
    <row r="251" spans="3:30" ht="15" customHeight="1" x14ac:dyDescent="0.25">
      <c r="C251" s="137"/>
      <c r="AA251" s="124"/>
      <c r="AC251" s="125"/>
      <c r="AD251" s="126"/>
    </row>
    <row r="252" spans="3:30" ht="15" customHeight="1" x14ac:dyDescent="0.25">
      <c r="C252" s="137"/>
      <c r="AA252" s="124"/>
      <c r="AC252" s="125"/>
      <c r="AD252" s="126"/>
    </row>
    <row r="253" spans="3:30" ht="15" customHeight="1" x14ac:dyDescent="0.25">
      <c r="C253" s="137"/>
      <c r="AA253" s="124"/>
      <c r="AC253" s="125"/>
      <c r="AD253" s="126"/>
    </row>
    <row r="254" spans="3:30" ht="15" customHeight="1" x14ac:dyDescent="0.25">
      <c r="C254" s="137"/>
      <c r="AA254" s="124"/>
      <c r="AC254" s="125"/>
      <c r="AD254" s="126"/>
    </row>
    <row r="255" spans="3:30" ht="15" customHeight="1" x14ac:dyDescent="0.25">
      <c r="C255" s="137"/>
      <c r="AA255" s="124"/>
      <c r="AC255" s="125"/>
      <c r="AD255" s="126"/>
    </row>
    <row r="256" spans="3:30" ht="15" customHeight="1" x14ac:dyDescent="0.25">
      <c r="C256" s="137"/>
      <c r="AA256" s="124"/>
      <c r="AC256" s="125"/>
      <c r="AD256" s="126"/>
    </row>
    <row r="257" spans="3:30" ht="15" customHeight="1" x14ac:dyDescent="0.25">
      <c r="C257" s="137"/>
      <c r="AA257" s="124"/>
      <c r="AC257" s="125"/>
      <c r="AD257" s="126"/>
    </row>
    <row r="258" spans="3:30" ht="15" customHeight="1" x14ac:dyDescent="0.25">
      <c r="C258" s="137"/>
      <c r="AA258" s="124"/>
      <c r="AC258" s="125"/>
      <c r="AD258" s="126"/>
    </row>
    <row r="259" spans="3:30" ht="15" customHeight="1" x14ac:dyDescent="0.25">
      <c r="C259" s="137"/>
      <c r="AA259" s="124"/>
      <c r="AC259" s="125"/>
      <c r="AD259" s="126"/>
    </row>
    <row r="260" spans="3:30" ht="15" customHeight="1" x14ac:dyDescent="0.25">
      <c r="C260" s="137"/>
      <c r="AA260" s="124"/>
      <c r="AC260" s="125"/>
      <c r="AD260" s="126"/>
    </row>
    <row r="261" spans="3:30" ht="15" customHeight="1" x14ac:dyDescent="0.25">
      <c r="C261" s="137"/>
      <c r="AA261" s="124"/>
      <c r="AC261" s="125"/>
      <c r="AD261" s="126"/>
    </row>
    <row r="262" spans="3:30" ht="15" customHeight="1" x14ac:dyDescent="0.25">
      <c r="C262" s="137"/>
      <c r="AA262" s="124"/>
      <c r="AC262" s="125"/>
      <c r="AD262" s="126"/>
    </row>
    <row r="263" spans="3:30" ht="15" customHeight="1" x14ac:dyDescent="0.25">
      <c r="C263" s="137"/>
      <c r="AA263" s="124"/>
      <c r="AC263" s="125"/>
      <c r="AD263" s="126"/>
    </row>
    <row r="264" spans="3:30" ht="15" customHeight="1" x14ac:dyDescent="0.25">
      <c r="C264" s="137"/>
      <c r="AA264" s="124"/>
      <c r="AC264" s="125"/>
      <c r="AD264" s="126"/>
    </row>
    <row r="265" spans="3:30" ht="15" customHeight="1" x14ac:dyDescent="0.25">
      <c r="C265" s="137"/>
      <c r="AA265" s="124"/>
      <c r="AC265" s="125"/>
      <c r="AD265" s="126"/>
    </row>
    <row r="266" spans="3:30" ht="15" customHeight="1" x14ac:dyDescent="0.25">
      <c r="C266" s="137"/>
      <c r="AA266" s="124"/>
      <c r="AC266" s="125"/>
      <c r="AD266" s="126"/>
    </row>
    <row r="267" spans="3:30" ht="15" customHeight="1" x14ac:dyDescent="0.25">
      <c r="C267" s="137"/>
      <c r="AA267" s="124"/>
      <c r="AC267" s="125"/>
      <c r="AD267" s="126"/>
    </row>
    <row r="268" spans="3:30" ht="15" customHeight="1" x14ac:dyDescent="0.25">
      <c r="C268" s="137"/>
      <c r="AA268" s="124"/>
      <c r="AC268" s="125"/>
      <c r="AD268" s="126"/>
    </row>
    <row r="269" spans="3:30" ht="15" customHeight="1" x14ac:dyDescent="0.25">
      <c r="C269" s="137"/>
      <c r="AA269" s="124"/>
      <c r="AC269" s="125"/>
      <c r="AD269" s="126"/>
    </row>
    <row r="270" spans="3:30" ht="15" customHeight="1" x14ac:dyDescent="0.25">
      <c r="C270" s="137"/>
      <c r="AA270" s="124"/>
      <c r="AC270" s="125"/>
      <c r="AD270" s="126"/>
    </row>
    <row r="271" spans="3:30" ht="15" customHeight="1" x14ac:dyDescent="0.25">
      <c r="C271" s="137"/>
      <c r="AA271" s="124"/>
      <c r="AC271" s="125"/>
      <c r="AD271" s="126"/>
    </row>
    <row r="272" spans="3:30" ht="15" customHeight="1" x14ac:dyDescent="0.25">
      <c r="C272" s="137"/>
      <c r="AA272" s="124"/>
      <c r="AC272" s="125"/>
      <c r="AD272" s="126"/>
    </row>
    <row r="273" spans="3:30" ht="15" customHeight="1" x14ac:dyDescent="0.25">
      <c r="C273" s="137"/>
      <c r="AA273" s="124"/>
      <c r="AC273" s="125"/>
      <c r="AD273" s="126"/>
    </row>
    <row r="274" spans="3:30" ht="15" customHeight="1" x14ac:dyDescent="0.25">
      <c r="C274" s="137"/>
      <c r="AA274" s="124"/>
      <c r="AC274" s="125"/>
      <c r="AD274" s="126"/>
    </row>
    <row r="275" spans="3:30" ht="15" customHeight="1" x14ac:dyDescent="0.25">
      <c r="C275" s="137"/>
      <c r="AA275" s="124"/>
      <c r="AC275" s="125"/>
      <c r="AD275" s="126"/>
    </row>
    <row r="276" spans="3:30" ht="15" customHeight="1" x14ac:dyDescent="0.25">
      <c r="C276" s="137"/>
      <c r="AA276" s="124"/>
      <c r="AC276" s="125"/>
      <c r="AD276" s="126"/>
    </row>
    <row r="277" spans="3:30" ht="15" customHeight="1" x14ac:dyDescent="0.25">
      <c r="C277" s="137"/>
      <c r="AA277" s="124"/>
      <c r="AC277" s="125"/>
      <c r="AD277" s="126"/>
    </row>
    <row r="278" spans="3:30" ht="15" customHeight="1" x14ac:dyDescent="0.25">
      <c r="C278" s="137"/>
      <c r="AA278" s="124"/>
      <c r="AC278" s="125"/>
      <c r="AD278" s="126"/>
    </row>
    <row r="279" spans="3:30" ht="15" customHeight="1" x14ac:dyDescent="0.25">
      <c r="C279" s="137"/>
      <c r="AA279" s="124"/>
      <c r="AC279" s="125"/>
      <c r="AD279" s="126"/>
    </row>
    <row r="280" spans="3:30" ht="15" customHeight="1" x14ac:dyDescent="0.25">
      <c r="C280" s="137"/>
      <c r="AA280" s="124"/>
      <c r="AC280" s="125"/>
      <c r="AD280" s="126"/>
    </row>
    <row r="281" spans="3:30" ht="15" customHeight="1" x14ac:dyDescent="0.25">
      <c r="C281" s="137"/>
      <c r="AA281" s="124"/>
      <c r="AC281" s="125"/>
      <c r="AD281" s="126"/>
    </row>
    <row r="282" spans="3:30" ht="15" customHeight="1" x14ac:dyDescent="0.25">
      <c r="C282" s="137"/>
      <c r="AA282" s="124"/>
      <c r="AC282" s="125"/>
      <c r="AD282" s="126"/>
    </row>
    <row r="283" spans="3:30" ht="15" customHeight="1" x14ac:dyDescent="0.25">
      <c r="C283" s="137"/>
      <c r="AA283" s="124"/>
      <c r="AC283" s="125"/>
      <c r="AD283" s="126"/>
    </row>
    <row r="284" spans="3:30" ht="15" customHeight="1" x14ac:dyDescent="0.25">
      <c r="C284" s="137"/>
      <c r="AA284" s="124"/>
      <c r="AC284" s="125"/>
      <c r="AD284" s="126"/>
    </row>
    <row r="285" spans="3:30" ht="15" customHeight="1" x14ac:dyDescent="0.25">
      <c r="C285" s="137"/>
      <c r="AA285" s="124"/>
      <c r="AC285" s="125"/>
      <c r="AD285" s="126"/>
    </row>
    <row r="286" spans="3:30" ht="15" customHeight="1" x14ac:dyDescent="0.25">
      <c r="C286" s="137"/>
      <c r="AA286" s="124"/>
      <c r="AC286" s="125"/>
      <c r="AD286" s="126"/>
    </row>
    <row r="287" spans="3:30" ht="15" customHeight="1" x14ac:dyDescent="0.25">
      <c r="C287" s="137"/>
      <c r="AA287" s="124"/>
      <c r="AC287" s="125"/>
      <c r="AD287" s="126"/>
    </row>
    <row r="288" spans="3:30" ht="15" customHeight="1" x14ac:dyDescent="0.25">
      <c r="C288" s="137"/>
      <c r="AA288" s="124"/>
      <c r="AC288" s="125"/>
      <c r="AD288" s="126"/>
    </row>
    <row r="289" spans="3:30" ht="15" customHeight="1" x14ac:dyDescent="0.25">
      <c r="C289" s="137"/>
      <c r="AA289" s="124"/>
      <c r="AC289" s="125"/>
      <c r="AD289" s="126"/>
    </row>
    <row r="290" spans="3:30" ht="15" customHeight="1" x14ac:dyDescent="0.25">
      <c r="C290" s="137"/>
      <c r="AA290" s="124"/>
      <c r="AC290" s="125"/>
      <c r="AD290" s="126"/>
    </row>
    <row r="291" spans="3:30" ht="15" customHeight="1" x14ac:dyDescent="0.25">
      <c r="C291" s="137"/>
      <c r="AA291" s="124"/>
      <c r="AC291" s="125"/>
      <c r="AD291" s="126"/>
    </row>
    <row r="292" spans="3:30" ht="15" customHeight="1" x14ac:dyDescent="0.25">
      <c r="C292" s="137"/>
      <c r="AA292" s="124"/>
      <c r="AC292" s="125"/>
      <c r="AD292" s="126"/>
    </row>
    <row r="293" spans="3:30" ht="15" customHeight="1" x14ac:dyDescent="0.25">
      <c r="C293" s="137"/>
      <c r="AA293" s="124"/>
      <c r="AC293" s="125"/>
      <c r="AD293" s="126"/>
    </row>
    <row r="294" spans="3:30" ht="15" customHeight="1" x14ac:dyDescent="0.25">
      <c r="C294" s="137"/>
      <c r="AA294" s="124"/>
      <c r="AC294" s="125"/>
      <c r="AD294" s="126"/>
    </row>
    <row r="295" spans="3:30" ht="15" customHeight="1" x14ac:dyDescent="0.25">
      <c r="C295" s="137"/>
      <c r="AA295" s="124"/>
      <c r="AC295" s="125"/>
      <c r="AD295" s="126"/>
    </row>
    <row r="296" spans="3:30" ht="15" customHeight="1" x14ac:dyDescent="0.25">
      <c r="C296" s="137"/>
      <c r="AA296" s="124"/>
      <c r="AC296" s="125"/>
      <c r="AD296" s="126"/>
    </row>
    <row r="297" spans="3:30" ht="15" customHeight="1" x14ac:dyDescent="0.25">
      <c r="C297" s="137"/>
      <c r="AA297" s="124"/>
      <c r="AC297" s="125"/>
      <c r="AD297" s="126"/>
    </row>
    <row r="298" spans="3:30" ht="15" customHeight="1" x14ac:dyDescent="0.25">
      <c r="C298" s="137"/>
      <c r="AA298" s="124"/>
      <c r="AC298" s="125"/>
      <c r="AD298" s="126"/>
    </row>
    <row r="299" spans="3:30" ht="15" customHeight="1" x14ac:dyDescent="0.25">
      <c r="C299" s="137"/>
      <c r="AA299" s="124"/>
      <c r="AC299" s="125"/>
      <c r="AD299" s="126"/>
    </row>
    <row r="300" spans="3:30" ht="15" customHeight="1" x14ac:dyDescent="0.25">
      <c r="C300" s="137"/>
      <c r="AA300" s="124"/>
      <c r="AC300" s="125"/>
      <c r="AD300" s="126"/>
    </row>
    <row r="301" spans="3:30" ht="15" customHeight="1" x14ac:dyDescent="0.25">
      <c r="C301" s="137"/>
      <c r="AA301" s="124"/>
      <c r="AC301" s="125"/>
      <c r="AD301" s="126"/>
    </row>
    <row r="302" spans="3:30" ht="15" customHeight="1" x14ac:dyDescent="0.25">
      <c r="C302" s="137"/>
      <c r="AA302" s="124"/>
      <c r="AC302" s="125"/>
      <c r="AD302" s="126"/>
    </row>
    <row r="303" spans="3:30" ht="15" customHeight="1" x14ac:dyDescent="0.25">
      <c r="C303" s="137"/>
      <c r="AA303" s="124"/>
      <c r="AC303" s="125"/>
      <c r="AD303" s="126"/>
    </row>
    <row r="304" spans="3:30" ht="15" customHeight="1" x14ac:dyDescent="0.25">
      <c r="C304" s="137"/>
      <c r="AA304" s="124"/>
      <c r="AC304" s="125"/>
      <c r="AD304" s="126"/>
    </row>
    <row r="305" spans="3:30" ht="15" customHeight="1" x14ac:dyDescent="0.25">
      <c r="C305" s="137"/>
      <c r="AA305" s="124"/>
      <c r="AC305" s="125"/>
      <c r="AD305" s="126"/>
    </row>
    <row r="306" spans="3:30" ht="15" customHeight="1" x14ac:dyDescent="0.25">
      <c r="C306" s="137"/>
      <c r="AA306" s="124"/>
      <c r="AC306" s="125"/>
      <c r="AD306" s="126"/>
    </row>
    <row r="307" spans="3:30" ht="15" customHeight="1" x14ac:dyDescent="0.25">
      <c r="C307" s="137"/>
      <c r="AA307" s="124"/>
      <c r="AC307" s="125"/>
      <c r="AD307" s="126"/>
    </row>
    <row r="308" spans="3:30" ht="15" customHeight="1" x14ac:dyDescent="0.25">
      <c r="C308" s="137"/>
      <c r="AA308" s="124"/>
      <c r="AC308" s="125"/>
      <c r="AD308" s="126"/>
    </row>
    <row r="309" spans="3:30" ht="15" customHeight="1" x14ac:dyDescent="0.25">
      <c r="C309" s="137"/>
      <c r="AA309" s="124"/>
      <c r="AC309" s="125"/>
      <c r="AD309" s="126"/>
    </row>
    <row r="310" spans="3:30" ht="15" customHeight="1" x14ac:dyDescent="0.25">
      <c r="C310" s="137"/>
      <c r="AA310" s="124"/>
      <c r="AC310" s="125"/>
      <c r="AD310" s="126"/>
    </row>
    <row r="311" spans="3:30" ht="15" customHeight="1" x14ac:dyDescent="0.25">
      <c r="C311" s="137"/>
      <c r="AA311" s="124"/>
      <c r="AC311" s="125"/>
      <c r="AD311" s="126"/>
    </row>
    <row r="312" spans="3:30" ht="15" customHeight="1" x14ac:dyDescent="0.25">
      <c r="C312" s="137"/>
      <c r="AA312" s="124"/>
      <c r="AC312" s="125"/>
      <c r="AD312" s="126"/>
    </row>
    <row r="313" spans="3:30" ht="15" customHeight="1" x14ac:dyDescent="0.25">
      <c r="C313" s="137"/>
      <c r="AA313" s="124"/>
      <c r="AC313" s="125"/>
      <c r="AD313" s="126"/>
    </row>
    <row r="314" spans="3:30" ht="15" customHeight="1" x14ac:dyDescent="0.25">
      <c r="C314" s="137"/>
      <c r="AA314" s="124"/>
      <c r="AC314" s="125"/>
      <c r="AD314" s="126"/>
    </row>
    <row r="315" spans="3:30" ht="15" customHeight="1" x14ac:dyDescent="0.25">
      <c r="C315" s="137"/>
      <c r="AA315" s="124"/>
      <c r="AC315" s="125"/>
      <c r="AD315" s="126"/>
    </row>
    <row r="316" spans="3:30" ht="15" customHeight="1" x14ac:dyDescent="0.25">
      <c r="C316" s="137"/>
      <c r="AA316" s="124"/>
      <c r="AC316" s="125"/>
      <c r="AD316" s="126"/>
    </row>
    <row r="317" spans="3:30" ht="15" customHeight="1" x14ac:dyDescent="0.25">
      <c r="C317" s="137"/>
      <c r="AA317" s="124"/>
      <c r="AC317" s="125"/>
      <c r="AD317" s="126"/>
    </row>
    <row r="318" spans="3:30" ht="15" customHeight="1" x14ac:dyDescent="0.25">
      <c r="C318" s="137"/>
      <c r="AA318" s="124"/>
      <c r="AC318" s="125"/>
      <c r="AD318" s="126"/>
    </row>
    <row r="319" spans="3:30" ht="15" customHeight="1" x14ac:dyDescent="0.25">
      <c r="C319" s="137"/>
      <c r="AA319" s="124"/>
      <c r="AC319" s="125"/>
      <c r="AD319" s="126"/>
    </row>
    <row r="320" spans="3:30" ht="15" customHeight="1" x14ac:dyDescent="0.25">
      <c r="C320" s="137"/>
      <c r="AA320" s="124"/>
      <c r="AC320" s="125"/>
      <c r="AD320" s="126"/>
    </row>
    <row r="321" spans="3:30" ht="15" customHeight="1" x14ac:dyDescent="0.25">
      <c r="C321" s="137"/>
      <c r="AA321" s="124"/>
      <c r="AC321" s="125"/>
      <c r="AD321" s="126"/>
    </row>
    <row r="322" spans="3:30" ht="15" customHeight="1" x14ac:dyDescent="0.25">
      <c r="C322" s="137"/>
      <c r="AA322" s="124"/>
      <c r="AC322" s="125"/>
      <c r="AD322" s="126"/>
    </row>
    <row r="323" spans="3:30" ht="15" customHeight="1" x14ac:dyDescent="0.25">
      <c r="C323" s="137"/>
      <c r="AA323" s="124"/>
      <c r="AC323" s="125"/>
      <c r="AD323" s="126"/>
    </row>
    <row r="324" spans="3:30" ht="15" customHeight="1" x14ac:dyDescent="0.25">
      <c r="C324" s="137"/>
      <c r="AA324" s="124"/>
      <c r="AC324" s="125"/>
      <c r="AD324" s="126"/>
    </row>
    <row r="325" spans="3:30" ht="15" customHeight="1" x14ac:dyDescent="0.25">
      <c r="C325" s="137"/>
      <c r="AA325" s="124"/>
      <c r="AC325" s="125"/>
      <c r="AD325" s="126"/>
    </row>
    <row r="326" spans="3:30" ht="15" customHeight="1" x14ac:dyDescent="0.25">
      <c r="C326" s="137"/>
      <c r="AA326" s="124"/>
      <c r="AC326" s="125"/>
      <c r="AD326" s="126"/>
    </row>
    <row r="327" spans="3:30" ht="15" customHeight="1" x14ac:dyDescent="0.25">
      <c r="C327" s="137"/>
      <c r="AA327" s="124"/>
      <c r="AC327" s="125"/>
      <c r="AD327" s="126"/>
    </row>
    <row r="328" spans="3:30" ht="15" customHeight="1" x14ac:dyDescent="0.25">
      <c r="C328" s="137"/>
      <c r="AA328" s="124"/>
      <c r="AC328" s="125"/>
      <c r="AD328" s="126"/>
    </row>
    <row r="329" spans="3:30" ht="15" customHeight="1" x14ac:dyDescent="0.25">
      <c r="C329" s="137"/>
      <c r="AA329" s="124"/>
      <c r="AC329" s="125"/>
      <c r="AD329" s="126"/>
    </row>
    <row r="330" spans="3:30" ht="15" customHeight="1" x14ac:dyDescent="0.25">
      <c r="C330" s="137"/>
      <c r="AA330" s="124"/>
      <c r="AC330" s="125"/>
      <c r="AD330" s="126"/>
    </row>
    <row r="331" spans="3:30" ht="15" customHeight="1" x14ac:dyDescent="0.25">
      <c r="C331" s="137"/>
      <c r="AA331" s="124"/>
      <c r="AC331" s="125"/>
      <c r="AD331" s="126"/>
    </row>
    <row r="332" spans="3:30" ht="15" customHeight="1" x14ac:dyDescent="0.25">
      <c r="C332" s="137"/>
      <c r="AA332" s="124"/>
      <c r="AC332" s="125"/>
      <c r="AD332" s="126"/>
    </row>
    <row r="333" spans="3:30" ht="15" customHeight="1" x14ac:dyDescent="0.25">
      <c r="C333" s="137"/>
      <c r="AA333" s="124"/>
      <c r="AC333" s="125"/>
      <c r="AD333" s="126"/>
    </row>
    <row r="334" spans="3:30" ht="15" customHeight="1" x14ac:dyDescent="0.25">
      <c r="C334" s="137"/>
      <c r="AA334" s="124"/>
      <c r="AC334" s="125"/>
      <c r="AD334" s="126"/>
    </row>
    <row r="335" spans="3:30" ht="15" customHeight="1" x14ac:dyDescent="0.25">
      <c r="C335" s="137"/>
      <c r="AA335" s="124"/>
      <c r="AC335" s="125"/>
      <c r="AD335" s="126"/>
    </row>
    <row r="336" spans="3:30" ht="15" customHeight="1" x14ac:dyDescent="0.25">
      <c r="C336" s="137"/>
      <c r="AA336" s="124"/>
      <c r="AC336" s="125"/>
      <c r="AD336" s="126"/>
    </row>
    <row r="337" spans="3:30" ht="15" customHeight="1" x14ac:dyDescent="0.25">
      <c r="C337" s="137"/>
      <c r="AA337" s="124"/>
      <c r="AC337" s="125"/>
      <c r="AD337" s="126"/>
    </row>
    <row r="338" spans="3:30" ht="15" customHeight="1" x14ac:dyDescent="0.25">
      <c r="C338" s="137"/>
      <c r="AA338" s="124"/>
      <c r="AC338" s="125"/>
      <c r="AD338" s="126"/>
    </row>
    <row r="339" spans="3:30" ht="15" customHeight="1" x14ac:dyDescent="0.25">
      <c r="C339" s="137"/>
      <c r="AA339" s="124"/>
      <c r="AC339" s="125"/>
      <c r="AD339" s="126"/>
    </row>
    <row r="340" spans="3:30" ht="15" customHeight="1" x14ac:dyDescent="0.25">
      <c r="C340" s="137"/>
      <c r="AA340" s="124"/>
      <c r="AC340" s="125"/>
      <c r="AD340" s="126"/>
    </row>
    <row r="341" spans="3:30" ht="15" customHeight="1" x14ac:dyDescent="0.25">
      <c r="C341" s="137"/>
      <c r="AA341" s="124"/>
      <c r="AC341" s="125"/>
      <c r="AD341" s="126"/>
    </row>
    <row r="342" spans="3:30" ht="15" customHeight="1" x14ac:dyDescent="0.25">
      <c r="C342" s="137"/>
      <c r="AA342" s="124"/>
      <c r="AC342" s="125"/>
      <c r="AD342" s="126"/>
    </row>
    <row r="343" spans="3:30" ht="15" customHeight="1" x14ac:dyDescent="0.25">
      <c r="C343" s="137"/>
      <c r="AA343" s="124"/>
      <c r="AC343" s="125"/>
      <c r="AD343" s="126"/>
    </row>
    <row r="344" spans="3:30" ht="15" customHeight="1" x14ac:dyDescent="0.25">
      <c r="C344" s="137"/>
      <c r="AA344" s="124"/>
      <c r="AC344" s="125"/>
      <c r="AD344" s="126"/>
    </row>
    <row r="345" spans="3:30" ht="15" customHeight="1" x14ac:dyDescent="0.25">
      <c r="C345" s="137"/>
      <c r="AA345" s="124"/>
      <c r="AC345" s="125"/>
      <c r="AD345" s="126"/>
    </row>
    <row r="346" spans="3:30" ht="15" customHeight="1" x14ac:dyDescent="0.25">
      <c r="C346" s="137"/>
      <c r="AA346" s="124"/>
      <c r="AC346" s="125"/>
      <c r="AD346" s="126"/>
    </row>
    <row r="347" spans="3:30" ht="15" customHeight="1" x14ac:dyDescent="0.25">
      <c r="C347" s="137"/>
      <c r="AA347" s="124"/>
      <c r="AC347" s="125"/>
      <c r="AD347" s="126"/>
    </row>
    <row r="348" spans="3:30" ht="15" customHeight="1" x14ac:dyDescent="0.25">
      <c r="C348" s="137"/>
      <c r="AA348" s="124"/>
      <c r="AC348" s="125"/>
      <c r="AD348" s="126"/>
    </row>
    <row r="349" spans="3:30" ht="15" customHeight="1" x14ac:dyDescent="0.25">
      <c r="C349" s="137"/>
      <c r="AA349" s="124"/>
      <c r="AC349" s="125"/>
      <c r="AD349" s="126"/>
    </row>
    <row r="350" spans="3:30" ht="15" customHeight="1" x14ac:dyDescent="0.25">
      <c r="C350" s="137"/>
      <c r="AA350" s="124"/>
      <c r="AC350" s="125"/>
      <c r="AD350" s="126"/>
    </row>
    <row r="351" spans="3:30" ht="15" customHeight="1" x14ac:dyDescent="0.25">
      <c r="C351" s="137"/>
      <c r="AA351" s="124"/>
      <c r="AC351" s="125"/>
      <c r="AD351" s="126"/>
    </row>
    <row r="352" spans="3:30" ht="15" customHeight="1" x14ac:dyDescent="0.25">
      <c r="C352" s="137"/>
      <c r="AA352" s="124"/>
      <c r="AC352" s="125"/>
      <c r="AD352" s="126"/>
    </row>
    <row r="353" spans="3:30" ht="15" customHeight="1" x14ac:dyDescent="0.25">
      <c r="C353" s="137"/>
      <c r="AA353" s="124"/>
      <c r="AC353" s="125"/>
      <c r="AD353" s="126"/>
    </row>
    <row r="354" spans="3:30" ht="15" customHeight="1" x14ac:dyDescent="0.25">
      <c r="C354" s="137"/>
      <c r="AA354" s="124"/>
      <c r="AC354" s="125"/>
      <c r="AD354" s="126"/>
    </row>
    <row r="355" spans="3:30" ht="15" customHeight="1" x14ac:dyDescent="0.25">
      <c r="C355" s="137"/>
      <c r="AA355" s="124"/>
      <c r="AC355" s="125"/>
      <c r="AD355" s="126"/>
    </row>
    <row r="356" spans="3:30" ht="15" customHeight="1" x14ac:dyDescent="0.25">
      <c r="C356" s="137"/>
      <c r="AA356" s="124"/>
      <c r="AC356" s="125"/>
      <c r="AD356" s="126"/>
    </row>
    <row r="357" spans="3:30" ht="15" customHeight="1" x14ac:dyDescent="0.25">
      <c r="C357" s="137"/>
      <c r="AA357" s="124"/>
      <c r="AC357" s="125"/>
      <c r="AD357" s="126"/>
    </row>
    <row r="358" spans="3:30" ht="15" customHeight="1" x14ac:dyDescent="0.25">
      <c r="C358" s="137"/>
      <c r="AA358" s="124"/>
      <c r="AC358" s="125"/>
      <c r="AD358" s="126"/>
    </row>
    <row r="359" spans="3:30" ht="15" customHeight="1" x14ac:dyDescent="0.25">
      <c r="C359" s="137"/>
      <c r="AA359" s="124"/>
      <c r="AC359" s="125"/>
      <c r="AD359" s="126"/>
    </row>
    <row r="360" spans="3:30" ht="15" customHeight="1" x14ac:dyDescent="0.25">
      <c r="C360" s="137"/>
      <c r="AA360" s="124"/>
      <c r="AC360" s="125"/>
      <c r="AD360" s="126"/>
    </row>
    <row r="361" spans="3:30" ht="15" customHeight="1" x14ac:dyDescent="0.25">
      <c r="C361" s="137"/>
      <c r="AA361" s="124"/>
      <c r="AC361" s="125"/>
      <c r="AD361" s="126"/>
    </row>
    <row r="362" spans="3:30" ht="15" customHeight="1" x14ac:dyDescent="0.25">
      <c r="C362" s="137"/>
      <c r="AA362" s="124"/>
      <c r="AC362" s="125"/>
      <c r="AD362" s="126"/>
    </row>
    <row r="363" spans="3:30" ht="15" customHeight="1" x14ac:dyDescent="0.25">
      <c r="C363" s="137"/>
      <c r="AA363" s="124"/>
      <c r="AC363" s="125"/>
      <c r="AD363" s="126"/>
    </row>
    <row r="364" spans="3:30" ht="15" customHeight="1" x14ac:dyDescent="0.25">
      <c r="C364" s="137"/>
      <c r="AA364" s="124"/>
      <c r="AC364" s="125"/>
      <c r="AD364" s="126"/>
    </row>
    <row r="365" spans="3:30" ht="15" customHeight="1" x14ac:dyDescent="0.25">
      <c r="C365" s="137"/>
      <c r="AA365" s="124"/>
      <c r="AC365" s="125"/>
      <c r="AD365" s="126"/>
    </row>
    <row r="366" spans="3:30" ht="15" customHeight="1" x14ac:dyDescent="0.25">
      <c r="C366" s="137"/>
      <c r="AA366" s="124"/>
      <c r="AC366" s="125"/>
      <c r="AD366" s="126"/>
    </row>
    <row r="367" spans="3:30" ht="15" customHeight="1" x14ac:dyDescent="0.25">
      <c r="C367" s="137"/>
      <c r="AA367" s="124"/>
      <c r="AC367" s="125"/>
      <c r="AD367" s="126"/>
    </row>
    <row r="368" spans="3:30" ht="15" customHeight="1" x14ac:dyDescent="0.25">
      <c r="C368" s="137"/>
      <c r="AA368" s="124"/>
      <c r="AC368" s="125"/>
      <c r="AD368" s="126"/>
    </row>
    <row r="369" spans="3:30" ht="15" customHeight="1" x14ac:dyDescent="0.25">
      <c r="C369" s="137"/>
      <c r="AA369" s="124"/>
      <c r="AC369" s="125"/>
      <c r="AD369" s="126"/>
    </row>
    <row r="370" spans="3:30" ht="15" customHeight="1" x14ac:dyDescent="0.25">
      <c r="C370" s="137"/>
      <c r="AA370" s="124"/>
      <c r="AC370" s="125"/>
      <c r="AD370" s="126"/>
    </row>
    <row r="371" spans="3:30" ht="15" customHeight="1" x14ac:dyDescent="0.25">
      <c r="C371" s="137"/>
      <c r="AA371" s="124"/>
      <c r="AC371" s="125"/>
      <c r="AD371" s="126"/>
    </row>
    <row r="372" spans="3:30" ht="15" customHeight="1" x14ac:dyDescent="0.25">
      <c r="C372" s="137"/>
      <c r="AA372" s="124"/>
      <c r="AC372" s="125"/>
      <c r="AD372" s="126"/>
    </row>
    <row r="373" spans="3:30" ht="15" customHeight="1" x14ac:dyDescent="0.25">
      <c r="C373" s="137"/>
      <c r="AA373" s="124"/>
      <c r="AC373" s="125"/>
      <c r="AD373" s="126"/>
    </row>
    <row r="374" spans="3:30" ht="15" customHeight="1" x14ac:dyDescent="0.25">
      <c r="C374" s="137"/>
      <c r="AA374" s="124"/>
      <c r="AC374" s="125"/>
      <c r="AD374" s="126"/>
    </row>
    <row r="375" spans="3:30" ht="15" customHeight="1" x14ac:dyDescent="0.25">
      <c r="C375" s="137"/>
      <c r="AA375" s="124"/>
      <c r="AC375" s="125"/>
      <c r="AD375" s="126"/>
    </row>
    <row r="376" spans="3:30" ht="15" customHeight="1" x14ac:dyDescent="0.25">
      <c r="C376" s="137"/>
      <c r="AA376" s="124"/>
      <c r="AC376" s="125"/>
      <c r="AD376" s="126"/>
    </row>
    <row r="377" spans="3:30" ht="15" customHeight="1" x14ac:dyDescent="0.25">
      <c r="C377" s="137"/>
      <c r="AA377" s="124"/>
      <c r="AC377" s="125"/>
      <c r="AD377" s="126"/>
    </row>
    <row r="378" spans="3:30" ht="15" customHeight="1" x14ac:dyDescent="0.25">
      <c r="C378" s="137"/>
      <c r="AA378" s="124"/>
      <c r="AC378" s="125"/>
      <c r="AD378" s="126"/>
    </row>
    <row r="379" spans="3:30" ht="15" customHeight="1" x14ac:dyDescent="0.25">
      <c r="C379" s="137"/>
      <c r="AA379" s="124"/>
      <c r="AC379" s="125"/>
      <c r="AD379" s="126"/>
    </row>
    <row r="380" spans="3:30" ht="15" customHeight="1" x14ac:dyDescent="0.25">
      <c r="C380" s="137"/>
      <c r="AA380" s="124"/>
      <c r="AC380" s="125"/>
      <c r="AD380" s="126"/>
    </row>
    <row r="381" spans="3:30" ht="15" customHeight="1" x14ac:dyDescent="0.25">
      <c r="C381" s="137"/>
      <c r="AA381" s="124"/>
      <c r="AC381" s="125"/>
      <c r="AD381" s="126"/>
    </row>
    <row r="382" spans="3:30" ht="15" customHeight="1" x14ac:dyDescent="0.25">
      <c r="C382" s="137"/>
      <c r="AA382" s="124"/>
      <c r="AC382" s="125"/>
      <c r="AD382" s="126"/>
    </row>
    <row r="383" spans="3:30" ht="15" customHeight="1" x14ac:dyDescent="0.25">
      <c r="C383" s="137"/>
      <c r="AA383" s="124"/>
      <c r="AC383" s="125"/>
      <c r="AD383" s="126"/>
    </row>
    <row r="384" spans="3:30" ht="15" customHeight="1" x14ac:dyDescent="0.25">
      <c r="C384" s="137"/>
      <c r="AA384" s="124"/>
      <c r="AC384" s="125"/>
      <c r="AD384" s="126"/>
    </row>
    <row r="385" spans="3:30" ht="15" customHeight="1" x14ac:dyDescent="0.25">
      <c r="C385" s="137"/>
      <c r="AA385" s="124"/>
      <c r="AC385" s="125"/>
      <c r="AD385" s="126"/>
    </row>
    <row r="386" spans="3:30" ht="15" customHeight="1" x14ac:dyDescent="0.25">
      <c r="C386" s="137"/>
      <c r="AA386" s="124"/>
      <c r="AC386" s="125"/>
      <c r="AD386" s="126"/>
    </row>
    <row r="387" spans="3:30" ht="15" customHeight="1" x14ac:dyDescent="0.25">
      <c r="C387" s="137"/>
      <c r="AA387" s="124"/>
      <c r="AC387" s="125"/>
      <c r="AD387" s="126"/>
    </row>
    <row r="388" spans="3:30" ht="15" customHeight="1" x14ac:dyDescent="0.25">
      <c r="C388" s="137"/>
      <c r="AA388" s="124"/>
      <c r="AC388" s="125"/>
      <c r="AD388" s="126"/>
    </row>
    <row r="389" spans="3:30" ht="15" customHeight="1" x14ac:dyDescent="0.25">
      <c r="C389" s="137"/>
      <c r="AA389" s="124"/>
      <c r="AC389" s="125"/>
      <c r="AD389" s="126"/>
    </row>
    <row r="390" spans="3:30" ht="15" customHeight="1" x14ac:dyDescent="0.25">
      <c r="C390" s="137"/>
      <c r="AA390" s="124"/>
      <c r="AC390" s="125"/>
      <c r="AD390" s="126"/>
    </row>
    <row r="391" spans="3:30" ht="15" customHeight="1" x14ac:dyDescent="0.25">
      <c r="C391" s="137"/>
      <c r="AA391" s="124"/>
      <c r="AC391" s="125"/>
      <c r="AD391" s="126"/>
    </row>
    <row r="392" spans="3:30" ht="15" customHeight="1" x14ac:dyDescent="0.25">
      <c r="C392" s="137"/>
      <c r="AA392" s="124"/>
      <c r="AC392" s="125"/>
      <c r="AD392" s="126"/>
    </row>
    <row r="393" spans="3:30" ht="15" customHeight="1" x14ac:dyDescent="0.25">
      <c r="C393" s="137"/>
      <c r="AA393" s="124"/>
      <c r="AC393" s="125"/>
      <c r="AD393" s="126"/>
    </row>
    <row r="394" spans="3:30" ht="15" customHeight="1" x14ac:dyDescent="0.25">
      <c r="C394" s="137"/>
      <c r="AA394" s="124"/>
      <c r="AC394" s="125"/>
      <c r="AD394" s="126"/>
    </row>
    <row r="395" spans="3:30" ht="15" customHeight="1" x14ac:dyDescent="0.25">
      <c r="C395" s="137"/>
      <c r="AA395" s="124"/>
      <c r="AC395" s="125"/>
      <c r="AD395" s="126"/>
    </row>
    <row r="396" spans="3:30" ht="15" customHeight="1" x14ac:dyDescent="0.25">
      <c r="C396" s="137"/>
      <c r="AA396" s="124"/>
      <c r="AC396" s="125"/>
      <c r="AD396" s="126"/>
    </row>
    <row r="397" spans="3:30" ht="15" customHeight="1" x14ac:dyDescent="0.25">
      <c r="C397" s="137"/>
      <c r="AA397" s="124"/>
      <c r="AC397" s="125"/>
      <c r="AD397" s="126"/>
    </row>
    <row r="398" spans="3:30" ht="15" customHeight="1" x14ac:dyDescent="0.25">
      <c r="C398" s="137"/>
      <c r="AA398" s="124"/>
      <c r="AC398" s="125"/>
      <c r="AD398" s="126"/>
    </row>
    <row r="399" spans="3:30" ht="15" customHeight="1" x14ac:dyDescent="0.25">
      <c r="C399" s="137"/>
      <c r="AA399" s="124"/>
      <c r="AC399" s="125"/>
      <c r="AD399" s="126"/>
    </row>
    <row r="400" spans="3:30" ht="15" customHeight="1" x14ac:dyDescent="0.25">
      <c r="C400" s="137"/>
      <c r="AA400" s="124"/>
      <c r="AC400" s="125"/>
      <c r="AD400" s="126"/>
    </row>
    <row r="401" spans="3:30" ht="15" customHeight="1" x14ac:dyDescent="0.25">
      <c r="C401" s="137"/>
      <c r="AA401" s="124"/>
      <c r="AC401" s="125"/>
      <c r="AD401" s="126"/>
    </row>
    <row r="402" spans="3:30" ht="15" customHeight="1" x14ac:dyDescent="0.25">
      <c r="C402" s="137"/>
      <c r="AA402" s="124"/>
      <c r="AC402" s="125"/>
      <c r="AD402" s="126"/>
    </row>
    <row r="403" spans="3:30" ht="15" customHeight="1" x14ac:dyDescent="0.25">
      <c r="C403" s="137"/>
      <c r="AA403" s="124"/>
      <c r="AC403" s="125"/>
      <c r="AD403" s="126"/>
    </row>
    <row r="404" spans="3:30" ht="15" customHeight="1" x14ac:dyDescent="0.25">
      <c r="C404" s="137"/>
      <c r="AA404" s="124"/>
      <c r="AC404" s="125"/>
      <c r="AD404" s="126"/>
    </row>
    <row r="405" spans="3:30" ht="15" customHeight="1" x14ac:dyDescent="0.25">
      <c r="C405" s="137"/>
      <c r="AA405" s="124"/>
      <c r="AC405" s="125"/>
      <c r="AD405" s="126"/>
    </row>
    <row r="406" spans="3:30" ht="15" customHeight="1" x14ac:dyDescent="0.25">
      <c r="C406" s="137"/>
      <c r="AA406" s="124"/>
      <c r="AC406" s="125"/>
      <c r="AD406" s="126"/>
    </row>
    <row r="407" spans="3:30" ht="15" customHeight="1" x14ac:dyDescent="0.25">
      <c r="C407" s="137"/>
      <c r="AA407" s="124"/>
      <c r="AC407" s="125"/>
      <c r="AD407" s="126"/>
    </row>
    <row r="408" spans="3:30" ht="15" customHeight="1" x14ac:dyDescent="0.25">
      <c r="C408" s="137"/>
      <c r="AA408" s="124"/>
      <c r="AC408" s="125"/>
      <c r="AD408" s="126"/>
    </row>
    <row r="409" spans="3:30" ht="15" customHeight="1" x14ac:dyDescent="0.25">
      <c r="C409" s="137"/>
      <c r="AA409" s="124"/>
      <c r="AC409" s="125"/>
      <c r="AD409" s="126"/>
    </row>
    <row r="410" spans="3:30" ht="15" customHeight="1" x14ac:dyDescent="0.25">
      <c r="C410" s="137"/>
      <c r="AA410" s="124"/>
      <c r="AC410" s="125"/>
      <c r="AD410" s="126"/>
    </row>
    <row r="411" spans="3:30" ht="15" customHeight="1" x14ac:dyDescent="0.25">
      <c r="C411" s="137"/>
      <c r="AA411" s="124"/>
      <c r="AC411" s="125"/>
      <c r="AD411" s="126"/>
    </row>
    <row r="412" spans="3:30" ht="15" customHeight="1" x14ac:dyDescent="0.25">
      <c r="C412" s="137"/>
      <c r="AA412" s="124"/>
      <c r="AC412" s="125"/>
      <c r="AD412" s="126"/>
    </row>
    <row r="413" spans="3:30" ht="15" customHeight="1" x14ac:dyDescent="0.25">
      <c r="C413" s="137"/>
      <c r="AA413" s="124"/>
      <c r="AC413" s="125"/>
      <c r="AD413" s="126"/>
    </row>
    <row r="414" spans="3:30" ht="15" customHeight="1" x14ac:dyDescent="0.25">
      <c r="C414" s="137"/>
      <c r="AA414" s="124"/>
      <c r="AC414" s="125"/>
      <c r="AD414" s="126"/>
    </row>
    <row r="415" spans="3:30" ht="15" customHeight="1" x14ac:dyDescent="0.25">
      <c r="C415" s="137"/>
      <c r="AA415" s="124"/>
      <c r="AC415" s="125"/>
      <c r="AD415" s="126"/>
    </row>
    <row r="416" spans="3:30" ht="15" customHeight="1" x14ac:dyDescent="0.25">
      <c r="C416" s="137"/>
      <c r="AA416" s="124"/>
      <c r="AC416" s="125"/>
      <c r="AD416" s="126"/>
    </row>
    <row r="417" spans="3:30" ht="15" customHeight="1" x14ac:dyDescent="0.25">
      <c r="C417" s="137"/>
      <c r="AA417" s="124"/>
      <c r="AC417" s="125"/>
      <c r="AD417" s="126"/>
    </row>
    <row r="418" spans="3:30" ht="15" customHeight="1" x14ac:dyDescent="0.25">
      <c r="C418" s="137"/>
      <c r="AA418" s="124"/>
      <c r="AC418" s="125"/>
      <c r="AD418" s="126"/>
    </row>
    <row r="419" spans="3:30" ht="15" customHeight="1" x14ac:dyDescent="0.25">
      <c r="C419" s="137"/>
      <c r="AA419" s="124"/>
      <c r="AC419" s="125"/>
      <c r="AD419" s="126"/>
    </row>
    <row r="420" spans="3:30" ht="15" customHeight="1" x14ac:dyDescent="0.25">
      <c r="C420" s="137"/>
      <c r="AA420" s="124"/>
      <c r="AC420" s="125"/>
      <c r="AD420" s="126"/>
    </row>
    <row r="421" spans="3:30" ht="15" customHeight="1" x14ac:dyDescent="0.25">
      <c r="C421" s="137"/>
      <c r="AA421" s="124"/>
      <c r="AC421" s="125"/>
      <c r="AD421" s="126"/>
    </row>
    <row r="422" spans="3:30" ht="15" customHeight="1" x14ac:dyDescent="0.25">
      <c r="C422" s="137"/>
      <c r="AA422" s="124"/>
      <c r="AC422" s="125"/>
      <c r="AD422" s="126"/>
    </row>
    <row r="423" spans="3:30" ht="15" customHeight="1" x14ac:dyDescent="0.25">
      <c r="C423" s="137"/>
      <c r="AA423" s="124"/>
      <c r="AC423" s="125"/>
      <c r="AD423" s="126"/>
    </row>
    <row r="424" spans="3:30" ht="15" customHeight="1" x14ac:dyDescent="0.25">
      <c r="C424" s="137"/>
      <c r="AA424" s="124"/>
      <c r="AC424" s="125"/>
      <c r="AD424" s="126"/>
    </row>
    <row r="425" spans="3:30" ht="15" customHeight="1" x14ac:dyDescent="0.25">
      <c r="C425" s="137"/>
      <c r="AA425" s="124"/>
      <c r="AC425" s="125"/>
      <c r="AD425" s="126"/>
    </row>
    <row r="426" spans="3:30" ht="15" customHeight="1" x14ac:dyDescent="0.25">
      <c r="C426" s="137"/>
      <c r="AA426" s="124"/>
      <c r="AC426" s="125"/>
      <c r="AD426" s="126"/>
    </row>
    <row r="427" spans="3:30" ht="15" customHeight="1" x14ac:dyDescent="0.25">
      <c r="C427" s="137"/>
      <c r="AA427" s="124"/>
      <c r="AC427" s="125"/>
      <c r="AD427" s="126"/>
    </row>
    <row r="428" spans="3:30" ht="15" customHeight="1" x14ac:dyDescent="0.25">
      <c r="C428" s="137"/>
      <c r="AA428" s="124"/>
      <c r="AC428" s="125"/>
      <c r="AD428" s="126"/>
    </row>
    <row r="429" spans="3:30" ht="15" customHeight="1" x14ac:dyDescent="0.25">
      <c r="C429" s="137"/>
      <c r="AA429" s="124"/>
      <c r="AC429" s="125"/>
      <c r="AD429" s="126"/>
    </row>
    <row r="430" spans="3:30" ht="15" customHeight="1" x14ac:dyDescent="0.25">
      <c r="C430" s="137"/>
      <c r="AA430" s="124"/>
      <c r="AC430" s="125"/>
      <c r="AD430" s="126"/>
    </row>
    <row r="431" spans="3:30" ht="15" customHeight="1" x14ac:dyDescent="0.25">
      <c r="C431" s="137"/>
      <c r="AA431" s="124"/>
      <c r="AC431" s="125"/>
      <c r="AD431" s="126"/>
    </row>
    <row r="432" spans="3:30" ht="15" customHeight="1" x14ac:dyDescent="0.25">
      <c r="C432" s="137"/>
      <c r="AA432" s="124"/>
      <c r="AC432" s="125"/>
      <c r="AD432" s="126"/>
    </row>
    <row r="433" spans="3:30" ht="15" customHeight="1" x14ac:dyDescent="0.25">
      <c r="C433" s="137"/>
      <c r="AA433" s="124"/>
      <c r="AC433" s="125"/>
      <c r="AD433" s="126"/>
    </row>
    <row r="434" spans="3:30" ht="15" customHeight="1" x14ac:dyDescent="0.25">
      <c r="C434" s="137"/>
      <c r="AA434" s="124"/>
      <c r="AC434" s="125"/>
      <c r="AD434" s="126"/>
    </row>
    <row r="435" spans="3:30" ht="15" customHeight="1" x14ac:dyDescent="0.25">
      <c r="C435" s="137"/>
      <c r="AA435" s="124"/>
      <c r="AC435" s="125"/>
      <c r="AD435" s="126"/>
    </row>
    <row r="436" spans="3:30" ht="15" customHeight="1" x14ac:dyDescent="0.25">
      <c r="C436" s="137"/>
      <c r="AA436" s="124"/>
      <c r="AC436" s="125"/>
      <c r="AD436" s="126"/>
    </row>
    <row r="437" spans="3:30" ht="15" customHeight="1" x14ac:dyDescent="0.25">
      <c r="C437" s="137"/>
      <c r="AA437" s="124"/>
      <c r="AC437" s="125"/>
      <c r="AD437" s="126"/>
    </row>
    <row r="438" spans="3:30" ht="15" customHeight="1" x14ac:dyDescent="0.25">
      <c r="C438" s="137"/>
      <c r="AA438" s="124"/>
      <c r="AC438" s="125"/>
      <c r="AD438" s="126"/>
    </row>
    <row r="439" spans="3:30" ht="15" customHeight="1" x14ac:dyDescent="0.25">
      <c r="C439" s="137"/>
      <c r="AA439" s="124"/>
      <c r="AC439" s="125"/>
      <c r="AD439" s="126"/>
    </row>
    <row r="440" spans="3:30" ht="15" customHeight="1" x14ac:dyDescent="0.25">
      <c r="C440" s="137"/>
      <c r="AA440" s="124"/>
      <c r="AC440" s="125"/>
      <c r="AD440" s="126"/>
    </row>
    <row r="441" spans="3:30" ht="15" customHeight="1" x14ac:dyDescent="0.25">
      <c r="C441" s="137"/>
      <c r="AA441" s="124"/>
      <c r="AC441" s="125"/>
      <c r="AD441" s="126"/>
    </row>
    <row r="442" spans="3:30" ht="15" customHeight="1" x14ac:dyDescent="0.25">
      <c r="C442" s="137"/>
      <c r="AA442" s="124"/>
      <c r="AC442" s="125"/>
      <c r="AD442" s="126"/>
    </row>
    <row r="443" spans="3:30" ht="15" customHeight="1" x14ac:dyDescent="0.25">
      <c r="C443" s="137"/>
      <c r="AA443" s="124"/>
      <c r="AC443" s="125"/>
      <c r="AD443" s="126"/>
    </row>
    <row r="444" spans="3:30" ht="15" customHeight="1" x14ac:dyDescent="0.25">
      <c r="C444" s="137"/>
      <c r="AA444" s="124"/>
      <c r="AC444" s="125"/>
      <c r="AD444" s="126"/>
    </row>
    <row r="445" spans="3:30" ht="15" customHeight="1" x14ac:dyDescent="0.25">
      <c r="C445" s="137"/>
      <c r="AA445" s="124"/>
      <c r="AC445" s="125"/>
      <c r="AD445" s="126"/>
    </row>
    <row r="446" spans="3:30" ht="15" customHeight="1" x14ac:dyDescent="0.25">
      <c r="C446" s="137"/>
      <c r="AA446" s="124"/>
      <c r="AC446" s="125"/>
      <c r="AD446" s="126"/>
    </row>
    <row r="447" spans="3:30" ht="15" customHeight="1" x14ac:dyDescent="0.25">
      <c r="C447" s="137"/>
      <c r="AA447" s="124"/>
      <c r="AC447" s="125"/>
      <c r="AD447" s="126"/>
    </row>
    <row r="448" spans="3:30" ht="15" customHeight="1" x14ac:dyDescent="0.25">
      <c r="C448" s="137"/>
      <c r="AA448" s="124"/>
      <c r="AC448" s="125"/>
      <c r="AD448" s="126"/>
    </row>
    <row r="449" spans="3:30" ht="15" customHeight="1" x14ac:dyDescent="0.25">
      <c r="C449" s="137"/>
      <c r="AA449" s="124"/>
      <c r="AC449" s="125"/>
      <c r="AD449" s="126"/>
    </row>
    <row r="450" spans="3:30" ht="15" customHeight="1" x14ac:dyDescent="0.25">
      <c r="C450" s="137"/>
      <c r="AA450" s="124"/>
      <c r="AC450" s="125"/>
      <c r="AD450" s="126"/>
    </row>
    <row r="451" spans="3:30" ht="15" customHeight="1" x14ac:dyDescent="0.25">
      <c r="C451" s="137"/>
      <c r="AA451" s="124"/>
      <c r="AC451" s="125"/>
      <c r="AD451" s="126"/>
    </row>
    <row r="452" spans="3:30" ht="15" customHeight="1" x14ac:dyDescent="0.25">
      <c r="C452" s="137"/>
      <c r="AA452" s="124"/>
      <c r="AC452" s="125"/>
      <c r="AD452" s="126"/>
    </row>
    <row r="453" spans="3:30" ht="15" customHeight="1" x14ac:dyDescent="0.25">
      <c r="C453" s="137"/>
      <c r="AA453" s="124"/>
      <c r="AC453" s="125"/>
      <c r="AD453" s="126"/>
    </row>
    <row r="454" spans="3:30" ht="15" customHeight="1" x14ac:dyDescent="0.25">
      <c r="C454" s="137"/>
      <c r="AA454" s="124"/>
      <c r="AC454" s="125"/>
      <c r="AD454" s="126"/>
    </row>
    <row r="455" spans="3:30" ht="15" customHeight="1" x14ac:dyDescent="0.25">
      <c r="C455" s="137"/>
      <c r="AA455" s="124"/>
      <c r="AC455" s="125"/>
      <c r="AD455" s="126"/>
    </row>
    <row r="456" spans="3:30" ht="15" customHeight="1" x14ac:dyDescent="0.25">
      <c r="C456" s="137"/>
      <c r="AA456" s="124"/>
      <c r="AC456" s="125"/>
      <c r="AD456" s="126"/>
    </row>
    <row r="457" spans="3:30" ht="15" customHeight="1" x14ac:dyDescent="0.25">
      <c r="C457" s="137"/>
      <c r="AA457" s="124"/>
      <c r="AC457" s="125"/>
      <c r="AD457" s="126"/>
    </row>
    <row r="458" spans="3:30" ht="15" customHeight="1" x14ac:dyDescent="0.25">
      <c r="C458" s="137"/>
      <c r="AA458" s="124"/>
      <c r="AC458" s="125"/>
      <c r="AD458" s="126"/>
    </row>
    <row r="459" spans="3:30" ht="15" customHeight="1" x14ac:dyDescent="0.25">
      <c r="C459" s="137"/>
      <c r="AA459" s="124"/>
      <c r="AC459" s="125"/>
      <c r="AD459" s="126"/>
    </row>
    <row r="460" spans="3:30" ht="15" customHeight="1" x14ac:dyDescent="0.25">
      <c r="C460" s="137"/>
      <c r="AA460" s="124"/>
      <c r="AC460" s="125"/>
      <c r="AD460" s="126"/>
    </row>
    <row r="461" spans="3:30" ht="15" customHeight="1" x14ac:dyDescent="0.25">
      <c r="C461" s="137"/>
      <c r="AA461" s="124"/>
      <c r="AC461" s="125"/>
      <c r="AD461" s="126"/>
    </row>
    <row r="462" spans="3:30" ht="15" customHeight="1" x14ac:dyDescent="0.25">
      <c r="C462" s="137"/>
      <c r="AA462" s="124"/>
      <c r="AC462" s="125"/>
      <c r="AD462" s="126"/>
    </row>
    <row r="463" spans="3:30" ht="15" customHeight="1" x14ac:dyDescent="0.25">
      <c r="C463" s="137"/>
      <c r="AA463" s="124"/>
      <c r="AC463" s="125"/>
      <c r="AD463" s="126"/>
    </row>
    <row r="464" spans="3:30" ht="15" customHeight="1" x14ac:dyDescent="0.25">
      <c r="C464" s="137"/>
      <c r="AA464" s="124"/>
      <c r="AC464" s="125"/>
      <c r="AD464" s="126"/>
    </row>
    <row r="465" spans="3:30" ht="15" customHeight="1" x14ac:dyDescent="0.25">
      <c r="C465" s="137"/>
      <c r="AA465" s="124"/>
      <c r="AC465" s="125"/>
      <c r="AD465" s="126"/>
    </row>
    <row r="466" spans="3:30" ht="15" customHeight="1" x14ac:dyDescent="0.25">
      <c r="C466" s="137"/>
      <c r="AA466" s="124"/>
      <c r="AC466" s="125"/>
      <c r="AD466" s="126"/>
    </row>
    <row r="467" spans="3:30" ht="15" customHeight="1" x14ac:dyDescent="0.25">
      <c r="C467" s="137"/>
      <c r="AA467" s="124"/>
      <c r="AC467" s="125"/>
      <c r="AD467" s="126"/>
    </row>
    <row r="468" spans="3:30" ht="15" customHeight="1" x14ac:dyDescent="0.25">
      <c r="C468" s="137"/>
      <c r="AA468" s="124"/>
      <c r="AC468" s="125"/>
      <c r="AD468" s="126"/>
    </row>
    <row r="469" spans="3:30" ht="15" customHeight="1" x14ac:dyDescent="0.25">
      <c r="C469" s="137"/>
      <c r="AA469" s="124"/>
      <c r="AC469" s="125"/>
      <c r="AD469" s="126"/>
    </row>
    <row r="470" spans="3:30" ht="15" customHeight="1" x14ac:dyDescent="0.25">
      <c r="C470" s="137"/>
      <c r="AA470" s="124"/>
      <c r="AC470" s="125"/>
      <c r="AD470" s="126"/>
    </row>
    <row r="471" spans="3:30" ht="15" customHeight="1" x14ac:dyDescent="0.25">
      <c r="C471" s="137"/>
      <c r="AA471" s="124"/>
      <c r="AC471" s="125"/>
      <c r="AD471" s="126"/>
    </row>
    <row r="472" spans="3:30" ht="15" customHeight="1" x14ac:dyDescent="0.25">
      <c r="C472" s="137"/>
      <c r="AA472" s="124"/>
      <c r="AC472" s="125"/>
      <c r="AD472" s="126"/>
    </row>
    <row r="473" spans="3:30" ht="15" customHeight="1" x14ac:dyDescent="0.25">
      <c r="C473" s="137"/>
      <c r="AA473" s="124"/>
      <c r="AC473" s="125"/>
      <c r="AD473" s="126"/>
    </row>
    <row r="474" spans="3:30" ht="15" customHeight="1" x14ac:dyDescent="0.25">
      <c r="C474" s="137"/>
      <c r="AA474" s="124"/>
      <c r="AC474" s="125"/>
      <c r="AD474" s="126"/>
    </row>
    <row r="475" spans="3:30" ht="15" customHeight="1" x14ac:dyDescent="0.25">
      <c r="C475" s="137"/>
      <c r="AA475" s="124"/>
      <c r="AC475" s="125"/>
      <c r="AD475" s="126"/>
    </row>
    <row r="476" spans="3:30" ht="15" customHeight="1" x14ac:dyDescent="0.25">
      <c r="C476" s="137"/>
      <c r="AA476" s="124"/>
      <c r="AC476" s="125"/>
      <c r="AD476" s="126"/>
    </row>
    <row r="477" spans="3:30" ht="15" customHeight="1" x14ac:dyDescent="0.25">
      <c r="C477" s="137"/>
      <c r="AA477" s="124"/>
      <c r="AC477" s="125"/>
      <c r="AD477" s="126"/>
    </row>
    <row r="478" spans="3:30" ht="15" customHeight="1" x14ac:dyDescent="0.25">
      <c r="C478" s="137"/>
      <c r="AA478" s="124"/>
      <c r="AC478" s="125"/>
      <c r="AD478" s="126"/>
    </row>
    <row r="479" spans="3:30" ht="15" customHeight="1" x14ac:dyDescent="0.25">
      <c r="C479" s="137"/>
      <c r="AA479" s="124"/>
      <c r="AC479" s="125"/>
      <c r="AD479" s="126"/>
    </row>
    <row r="480" spans="3:30" ht="15" customHeight="1" x14ac:dyDescent="0.25">
      <c r="C480" s="137"/>
      <c r="AA480" s="124"/>
      <c r="AC480" s="125"/>
      <c r="AD480" s="126"/>
    </row>
    <row r="481" spans="3:30" ht="15" customHeight="1" x14ac:dyDescent="0.25">
      <c r="C481" s="137"/>
      <c r="AA481" s="124"/>
      <c r="AC481" s="125"/>
      <c r="AD481" s="126"/>
    </row>
    <row r="482" spans="3:30" ht="15" customHeight="1" x14ac:dyDescent="0.25">
      <c r="C482" s="137"/>
      <c r="AA482" s="124"/>
      <c r="AC482" s="125"/>
      <c r="AD482" s="126"/>
    </row>
    <row r="483" spans="3:30" ht="15" customHeight="1" x14ac:dyDescent="0.25">
      <c r="C483" s="137"/>
      <c r="AA483" s="124"/>
      <c r="AC483" s="125"/>
      <c r="AD483" s="126"/>
    </row>
    <row r="484" spans="3:30" ht="15" customHeight="1" x14ac:dyDescent="0.25">
      <c r="C484" s="137"/>
      <c r="AA484" s="124"/>
      <c r="AC484" s="125"/>
      <c r="AD484" s="126"/>
    </row>
    <row r="485" spans="3:30" ht="15" customHeight="1" x14ac:dyDescent="0.25">
      <c r="C485" s="137"/>
      <c r="AA485" s="124"/>
      <c r="AC485" s="125"/>
      <c r="AD485" s="126"/>
    </row>
    <row r="486" spans="3:30" ht="15" customHeight="1" x14ac:dyDescent="0.25">
      <c r="C486" s="137"/>
      <c r="AA486" s="124"/>
      <c r="AC486" s="125"/>
      <c r="AD486" s="126"/>
    </row>
    <row r="487" spans="3:30" ht="15" customHeight="1" x14ac:dyDescent="0.25">
      <c r="C487" s="137"/>
      <c r="AA487" s="124"/>
      <c r="AC487" s="125"/>
      <c r="AD487" s="126"/>
    </row>
    <row r="488" spans="3:30" ht="15" customHeight="1" x14ac:dyDescent="0.25">
      <c r="C488" s="137"/>
      <c r="AA488" s="124"/>
      <c r="AC488" s="125"/>
      <c r="AD488" s="126"/>
    </row>
    <row r="489" spans="3:30" ht="15" customHeight="1" x14ac:dyDescent="0.25">
      <c r="C489" s="137"/>
      <c r="AA489" s="124"/>
      <c r="AC489" s="125"/>
      <c r="AD489" s="126"/>
    </row>
    <row r="490" spans="3:30" ht="15" customHeight="1" x14ac:dyDescent="0.25">
      <c r="C490" s="137"/>
      <c r="AA490" s="124"/>
      <c r="AC490" s="125"/>
      <c r="AD490" s="126"/>
    </row>
    <row r="491" spans="3:30" ht="15" customHeight="1" x14ac:dyDescent="0.25">
      <c r="C491" s="137"/>
      <c r="AA491" s="124"/>
      <c r="AC491" s="125"/>
      <c r="AD491" s="126"/>
    </row>
    <row r="492" spans="3:30" ht="15" customHeight="1" x14ac:dyDescent="0.25">
      <c r="C492" s="137"/>
      <c r="AA492" s="124"/>
      <c r="AC492" s="125"/>
      <c r="AD492" s="126"/>
    </row>
    <row r="493" spans="3:30" ht="15" customHeight="1" x14ac:dyDescent="0.25">
      <c r="C493" s="137"/>
      <c r="AA493" s="124"/>
      <c r="AC493" s="125"/>
      <c r="AD493" s="126"/>
    </row>
    <row r="494" spans="3:30" ht="15" customHeight="1" x14ac:dyDescent="0.25">
      <c r="C494" s="137"/>
      <c r="AA494" s="124"/>
      <c r="AC494" s="125"/>
      <c r="AD494" s="126"/>
    </row>
    <row r="495" spans="3:30" ht="15" customHeight="1" x14ac:dyDescent="0.25">
      <c r="C495" s="137"/>
      <c r="AA495" s="124"/>
      <c r="AC495" s="125"/>
      <c r="AD495" s="126"/>
    </row>
    <row r="496" spans="3:30" ht="15" customHeight="1" x14ac:dyDescent="0.25">
      <c r="C496" s="137"/>
      <c r="AA496" s="124"/>
      <c r="AC496" s="125"/>
      <c r="AD496" s="126"/>
    </row>
    <row r="497" spans="3:30" ht="15" customHeight="1" x14ac:dyDescent="0.25">
      <c r="C497" s="137"/>
      <c r="AA497" s="124"/>
      <c r="AC497" s="125"/>
      <c r="AD497" s="126"/>
    </row>
    <row r="498" spans="3:30" ht="15" customHeight="1" x14ac:dyDescent="0.25">
      <c r="C498" s="137"/>
      <c r="AA498" s="124"/>
      <c r="AC498" s="125"/>
      <c r="AD498" s="126"/>
    </row>
    <row r="499" spans="3:30" ht="15" customHeight="1" x14ac:dyDescent="0.25">
      <c r="C499" s="137"/>
      <c r="AA499" s="124"/>
      <c r="AC499" s="125"/>
      <c r="AD499" s="126"/>
    </row>
    <row r="500" spans="3:30" ht="15" customHeight="1" x14ac:dyDescent="0.25">
      <c r="C500" s="137"/>
      <c r="AA500" s="124"/>
      <c r="AC500" s="125"/>
      <c r="AD500" s="126"/>
    </row>
    <row r="501" spans="3:30" ht="15" customHeight="1" x14ac:dyDescent="0.25">
      <c r="C501" s="137"/>
      <c r="AA501" s="124"/>
      <c r="AC501" s="125"/>
      <c r="AD501" s="126"/>
    </row>
    <row r="502" spans="3:30" ht="15" customHeight="1" x14ac:dyDescent="0.25">
      <c r="C502" s="137"/>
      <c r="AA502" s="124"/>
      <c r="AC502" s="125"/>
      <c r="AD502" s="126"/>
    </row>
    <row r="503" spans="3:30" ht="15" customHeight="1" x14ac:dyDescent="0.25">
      <c r="C503" s="137"/>
      <c r="AA503" s="124"/>
      <c r="AC503" s="125"/>
      <c r="AD503" s="126"/>
    </row>
    <row r="504" spans="3:30" ht="15" customHeight="1" x14ac:dyDescent="0.25">
      <c r="C504" s="137"/>
      <c r="AA504" s="124"/>
      <c r="AC504" s="125"/>
      <c r="AD504" s="126"/>
    </row>
    <row r="505" spans="3:30" ht="15" customHeight="1" x14ac:dyDescent="0.25">
      <c r="C505" s="137"/>
      <c r="AA505" s="124"/>
      <c r="AC505" s="125"/>
      <c r="AD505" s="126"/>
    </row>
    <row r="506" spans="3:30" ht="15" customHeight="1" x14ac:dyDescent="0.25">
      <c r="C506" s="137"/>
      <c r="AA506" s="124"/>
      <c r="AC506" s="125"/>
      <c r="AD506" s="126"/>
    </row>
    <row r="507" spans="3:30" ht="15" customHeight="1" x14ac:dyDescent="0.25">
      <c r="C507" s="137"/>
      <c r="AA507" s="124"/>
      <c r="AC507" s="125"/>
      <c r="AD507" s="126"/>
    </row>
    <row r="508" spans="3:30" ht="15" customHeight="1" x14ac:dyDescent="0.25">
      <c r="C508" s="137"/>
      <c r="AA508" s="124"/>
      <c r="AC508" s="125"/>
      <c r="AD508" s="126"/>
    </row>
    <row r="509" spans="3:30" ht="15" customHeight="1" x14ac:dyDescent="0.25">
      <c r="C509" s="137"/>
      <c r="AA509" s="124"/>
      <c r="AC509" s="125"/>
      <c r="AD509" s="126"/>
    </row>
    <row r="510" spans="3:30" ht="15" customHeight="1" x14ac:dyDescent="0.25">
      <c r="C510" s="137"/>
      <c r="AA510" s="124"/>
      <c r="AC510" s="125"/>
      <c r="AD510" s="126"/>
    </row>
    <row r="511" spans="3:30" ht="15" customHeight="1" x14ac:dyDescent="0.25">
      <c r="C511" s="137"/>
      <c r="AA511" s="124"/>
      <c r="AC511" s="125"/>
      <c r="AD511" s="126"/>
    </row>
    <row r="512" spans="3:30" ht="15" customHeight="1" x14ac:dyDescent="0.25">
      <c r="C512" s="137"/>
      <c r="AA512" s="124"/>
      <c r="AC512" s="125"/>
      <c r="AD512" s="126"/>
    </row>
    <row r="513" spans="3:30" ht="15" customHeight="1" x14ac:dyDescent="0.25">
      <c r="C513" s="137"/>
      <c r="AA513" s="124"/>
      <c r="AC513" s="125"/>
      <c r="AD513" s="126"/>
    </row>
    <row r="514" spans="3:30" ht="15" customHeight="1" x14ac:dyDescent="0.25">
      <c r="C514" s="137"/>
      <c r="AA514" s="124"/>
      <c r="AC514" s="125"/>
      <c r="AD514" s="126"/>
    </row>
    <row r="515" spans="3:30" ht="15" customHeight="1" x14ac:dyDescent="0.25">
      <c r="C515" s="137"/>
      <c r="AA515" s="124"/>
      <c r="AC515" s="125"/>
      <c r="AD515" s="126"/>
    </row>
    <row r="516" spans="3:30" ht="15" customHeight="1" x14ac:dyDescent="0.25">
      <c r="C516" s="137"/>
      <c r="AA516" s="124"/>
      <c r="AC516" s="125"/>
      <c r="AD516" s="126"/>
    </row>
    <row r="517" spans="3:30" ht="15" customHeight="1" x14ac:dyDescent="0.25">
      <c r="C517" s="137"/>
      <c r="AA517" s="124"/>
      <c r="AC517" s="125"/>
      <c r="AD517" s="126"/>
    </row>
    <row r="518" spans="3:30" ht="15" customHeight="1" x14ac:dyDescent="0.25">
      <c r="C518" s="137"/>
      <c r="AA518" s="124"/>
      <c r="AC518" s="125"/>
      <c r="AD518" s="126"/>
    </row>
    <row r="519" spans="3:30" ht="15" customHeight="1" x14ac:dyDescent="0.25">
      <c r="C519" s="137"/>
      <c r="AA519" s="124"/>
      <c r="AC519" s="125"/>
      <c r="AD519" s="126"/>
    </row>
    <row r="520" spans="3:30" ht="15" customHeight="1" x14ac:dyDescent="0.25">
      <c r="C520" s="137"/>
      <c r="AA520" s="124"/>
      <c r="AC520" s="125"/>
      <c r="AD520" s="126"/>
    </row>
    <row r="521" spans="3:30" ht="15" customHeight="1" x14ac:dyDescent="0.25">
      <c r="C521" s="137"/>
      <c r="AA521" s="124"/>
      <c r="AC521" s="125"/>
      <c r="AD521" s="126"/>
    </row>
    <row r="522" spans="3:30" ht="15" customHeight="1" x14ac:dyDescent="0.25">
      <c r="C522" s="137"/>
      <c r="AA522" s="124"/>
      <c r="AC522" s="125"/>
      <c r="AD522" s="126"/>
    </row>
    <row r="523" spans="3:30" ht="15" customHeight="1" x14ac:dyDescent="0.25">
      <c r="C523" s="137"/>
      <c r="AA523" s="124"/>
      <c r="AC523" s="125"/>
      <c r="AD523" s="126"/>
    </row>
    <row r="524" spans="3:30" ht="15" customHeight="1" x14ac:dyDescent="0.25">
      <c r="C524" s="137"/>
      <c r="AA524" s="124"/>
      <c r="AC524" s="125"/>
      <c r="AD524" s="126"/>
    </row>
    <row r="525" spans="3:30" ht="15" customHeight="1" x14ac:dyDescent="0.25">
      <c r="C525" s="137"/>
      <c r="AA525" s="124"/>
      <c r="AC525" s="125"/>
      <c r="AD525" s="126"/>
    </row>
    <row r="526" spans="3:30" ht="15" customHeight="1" x14ac:dyDescent="0.25">
      <c r="C526" s="137"/>
      <c r="AA526" s="124"/>
      <c r="AC526" s="125"/>
      <c r="AD526" s="126"/>
    </row>
    <row r="527" spans="3:30" ht="15" customHeight="1" x14ac:dyDescent="0.25">
      <c r="C527" s="137"/>
      <c r="AA527" s="124"/>
      <c r="AC527" s="125"/>
      <c r="AD527" s="126"/>
    </row>
    <row r="528" spans="3:30" ht="15" customHeight="1" x14ac:dyDescent="0.25">
      <c r="C528" s="137"/>
      <c r="AA528" s="124"/>
      <c r="AC528" s="125"/>
      <c r="AD528" s="126"/>
    </row>
    <row r="529" spans="3:30" ht="15" customHeight="1" x14ac:dyDescent="0.25">
      <c r="C529" s="137"/>
      <c r="AA529" s="124"/>
      <c r="AC529" s="125"/>
      <c r="AD529" s="126"/>
    </row>
    <row r="530" spans="3:30" ht="15" customHeight="1" x14ac:dyDescent="0.25">
      <c r="C530" s="137"/>
      <c r="AA530" s="124"/>
      <c r="AC530" s="125"/>
      <c r="AD530" s="126"/>
    </row>
    <row r="531" spans="3:30" ht="15" customHeight="1" x14ac:dyDescent="0.25">
      <c r="C531" s="137"/>
      <c r="AA531" s="124"/>
      <c r="AC531" s="125"/>
      <c r="AD531" s="126"/>
    </row>
    <row r="532" spans="3:30" ht="15" customHeight="1" x14ac:dyDescent="0.25">
      <c r="C532" s="137"/>
      <c r="AA532" s="124"/>
      <c r="AC532" s="125"/>
      <c r="AD532" s="126"/>
    </row>
    <row r="533" spans="3:30" ht="15" customHeight="1" x14ac:dyDescent="0.25">
      <c r="C533" s="137"/>
      <c r="AA533" s="124"/>
      <c r="AC533" s="125"/>
      <c r="AD533" s="126"/>
    </row>
    <row r="534" spans="3:30" ht="15" customHeight="1" x14ac:dyDescent="0.25">
      <c r="C534" s="137"/>
      <c r="AA534" s="124"/>
      <c r="AC534" s="125"/>
      <c r="AD534" s="126"/>
    </row>
    <row r="535" spans="3:30" ht="15" customHeight="1" x14ac:dyDescent="0.25">
      <c r="C535" s="137"/>
      <c r="AA535" s="124"/>
      <c r="AC535" s="125"/>
      <c r="AD535" s="126"/>
    </row>
    <row r="536" spans="3:30" ht="15" customHeight="1" x14ac:dyDescent="0.25">
      <c r="C536" s="137"/>
      <c r="AA536" s="124"/>
      <c r="AC536" s="125"/>
      <c r="AD536" s="126"/>
    </row>
    <row r="537" spans="3:30" ht="15" customHeight="1" x14ac:dyDescent="0.25">
      <c r="C537" s="137"/>
      <c r="AA537" s="124"/>
      <c r="AC537" s="125"/>
      <c r="AD537" s="126"/>
    </row>
    <row r="538" spans="3:30" ht="15" customHeight="1" x14ac:dyDescent="0.25">
      <c r="C538" s="137"/>
      <c r="AA538" s="124"/>
      <c r="AC538" s="125"/>
      <c r="AD538" s="126"/>
    </row>
    <row r="539" spans="3:30" ht="15" customHeight="1" x14ac:dyDescent="0.25">
      <c r="C539" s="137"/>
      <c r="AA539" s="124"/>
      <c r="AC539" s="125"/>
      <c r="AD539" s="126"/>
    </row>
    <row r="540" spans="3:30" ht="15" customHeight="1" x14ac:dyDescent="0.25">
      <c r="C540" s="137"/>
      <c r="AA540" s="124"/>
      <c r="AC540" s="125"/>
      <c r="AD540" s="126"/>
    </row>
    <row r="541" spans="3:30" ht="15" customHeight="1" x14ac:dyDescent="0.25">
      <c r="C541" s="137"/>
      <c r="AA541" s="124"/>
      <c r="AC541" s="125"/>
      <c r="AD541" s="126"/>
    </row>
    <row r="542" spans="3:30" ht="15" customHeight="1" x14ac:dyDescent="0.25">
      <c r="C542" s="137"/>
      <c r="AA542" s="124"/>
      <c r="AC542" s="125"/>
      <c r="AD542" s="126"/>
    </row>
    <row r="543" spans="3:30" ht="15" customHeight="1" x14ac:dyDescent="0.25">
      <c r="C543" s="137"/>
      <c r="AA543" s="124"/>
      <c r="AC543" s="125"/>
      <c r="AD543" s="126"/>
    </row>
    <row r="544" spans="3:30" ht="15" customHeight="1" x14ac:dyDescent="0.25">
      <c r="C544" s="137"/>
      <c r="AA544" s="124"/>
      <c r="AC544" s="125"/>
      <c r="AD544" s="126"/>
    </row>
    <row r="545" spans="3:30" ht="15" customHeight="1" x14ac:dyDescent="0.25">
      <c r="C545" s="137"/>
      <c r="AA545" s="124"/>
      <c r="AC545" s="125"/>
      <c r="AD545" s="126"/>
    </row>
    <row r="546" spans="3:30" ht="15" customHeight="1" x14ac:dyDescent="0.25">
      <c r="C546" s="137"/>
      <c r="AA546" s="124"/>
      <c r="AC546" s="125"/>
      <c r="AD546" s="126"/>
    </row>
    <row r="547" spans="3:30" ht="15" customHeight="1" x14ac:dyDescent="0.25">
      <c r="C547" s="137"/>
      <c r="AA547" s="124"/>
      <c r="AC547" s="125"/>
      <c r="AD547" s="126"/>
    </row>
    <row r="548" spans="3:30" ht="15" customHeight="1" x14ac:dyDescent="0.25">
      <c r="C548" s="137"/>
      <c r="AA548" s="124"/>
      <c r="AC548" s="125"/>
      <c r="AD548" s="126"/>
    </row>
    <row r="549" spans="3:30" ht="15" customHeight="1" x14ac:dyDescent="0.25">
      <c r="C549" s="137"/>
      <c r="AA549" s="124"/>
      <c r="AC549" s="125"/>
      <c r="AD549" s="126"/>
    </row>
    <row r="550" spans="3:30" ht="15" customHeight="1" x14ac:dyDescent="0.25">
      <c r="C550" s="137"/>
      <c r="AA550" s="124"/>
      <c r="AC550" s="125"/>
      <c r="AD550" s="126"/>
    </row>
    <row r="551" spans="3:30" ht="15" customHeight="1" x14ac:dyDescent="0.25">
      <c r="C551" s="137"/>
      <c r="AA551" s="124"/>
      <c r="AC551" s="125"/>
      <c r="AD551" s="126"/>
    </row>
    <row r="552" spans="3:30" ht="15" customHeight="1" x14ac:dyDescent="0.25">
      <c r="C552" s="137"/>
      <c r="AA552" s="124"/>
      <c r="AC552" s="125"/>
      <c r="AD552" s="126"/>
    </row>
    <row r="553" spans="3:30" ht="15" customHeight="1" x14ac:dyDescent="0.25">
      <c r="C553" s="137"/>
      <c r="AA553" s="124"/>
      <c r="AC553" s="125"/>
      <c r="AD553" s="126"/>
    </row>
    <row r="554" spans="3:30" ht="15" customHeight="1" x14ac:dyDescent="0.25">
      <c r="C554" s="137"/>
      <c r="AA554" s="124"/>
      <c r="AC554" s="125"/>
      <c r="AD554" s="126"/>
    </row>
    <row r="555" spans="3:30" ht="15" customHeight="1" x14ac:dyDescent="0.25">
      <c r="C555" s="137"/>
      <c r="AA555" s="124"/>
      <c r="AC555" s="125"/>
      <c r="AD555" s="126"/>
    </row>
    <row r="556" spans="3:30" ht="15" customHeight="1" x14ac:dyDescent="0.25">
      <c r="C556" s="137"/>
      <c r="AA556" s="124"/>
      <c r="AC556" s="125"/>
      <c r="AD556" s="126"/>
    </row>
    <row r="557" spans="3:30" ht="15" customHeight="1" x14ac:dyDescent="0.25">
      <c r="C557" s="137"/>
      <c r="AA557" s="124"/>
      <c r="AC557" s="125"/>
      <c r="AD557" s="126"/>
    </row>
    <row r="558" spans="3:30" ht="15" customHeight="1" x14ac:dyDescent="0.25">
      <c r="C558" s="137"/>
      <c r="AA558" s="124"/>
      <c r="AC558" s="125"/>
      <c r="AD558" s="126"/>
    </row>
    <row r="559" spans="3:30" ht="15" customHeight="1" x14ac:dyDescent="0.25">
      <c r="C559" s="137"/>
      <c r="AA559" s="124"/>
      <c r="AC559" s="125"/>
      <c r="AD559" s="126"/>
    </row>
    <row r="560" spans="3:30" ht="15" customHeight="1" x14ac:dyDescent="0.25">
      <c r="C560" s="137"/>
      <c r="AA560" s="124"/>
      <c r="AC560" s="125"/>
      <c r="AD560" s="126"/>
    </row>
    <row r="561" spans="3:30" ht="15" customHeight="1" x14ac:dyDescent="0.25">
      <c r="C561" s="137"/>
      <c r="AA561" s="124"/>
      <c r="AC561" s="125"/>
      <c r="AD561" s="126"/>
    </row>
    <row r="562" spans="3:30" ht="15" customHeight="1" x14ac:dyDescent="0.25">
      <c r="C562" s="137"/>
      <c r="AA562" s="124"/>
      <c r="AC562" s="125"/>
      <c r="AD562" s="126"/>
    </row>
    <row r="563" spans="3:30" ht="15" customHeight="1" x14ac:dyDescent="0.25">
      <c r="C563" s="137"/>
      <c r="AA563" s="124"/>
      <c r="AC563" s="125"/>
      <c r="AD563" s="126"/>
    </row>
    <row r="564" spans="3:30" ht="15" customHeight="1" x14ac:dyDescent="0.25">
      <c r="C564" s="137"/>
      <c r="AA564" s="124"/>
      <c r="AC564" s="125"/>
      <c r="AD564" s="126"/>
    </row>
    <row r="565" spans="3:30" ht="15" customHeight="1" x14ac:dyDescent="0.25">
      <c r="C565" s="137"/>
      <c r="AA565" s="124"/>
      <c r="AC565" s="125"/>
      <c r="AD565" s="126"/>
    </row>
    <row r="566" spans="3:30" ht="15" customHeight="1" x14ac:dyDescent="0.25">
      <c r="C566" s="137"/>
      <c r="AA566" s="124"/>
      <c r="AC566" s="125"/>
      <c r="AD566" s="126"/>
    </row>
    <row r="567" spans="3:30" ht="15" customHeight="1" x14ac:dyDescent="0.25">
      <c r="C567" s="137"/>
      <c r="AA567" s="124"/>
      <c r="AC567" s="125"/>
      <c r="AD567" s="126"/>
    </row>
    <row r="568" spans="3:30" ht="15" customHeight="1" x14ac:dyDescent="0.25">
      <c r="C568" s="137"/>
      <c r="AA568" s="124"/>
      <c r="AC568" s="125"/>
      <c r="AD568" s="126"/>
    </row>
    <row r="569" spans="3:30" ht="15" customHeight="1" x14ac:dyDescent="0.25">
      <c r="C569" s="137"/>
      <c r="AA569" s="124"/>
      <c r="AC569" s="125"/>
      <c r="AD569" s="126"/>
    </row>
    <row r="570" spans="3:30" ht="15" customHeight="1" x14ac:dyDescent="0.25">
      <c r="C570" s="137"/>
      <c r="AA570" s="124"/>
      <c r="AC570" s="125"/>
      <c r="AD570" s="126"/>
    </row>
    <row r="571" spans="3:30" ht="15" customHeight="1" x14ac:dyDescent="0.25">
      <c r="C571" s="137"/>
      <c r="AA571" s="124"/>
      <c r="AC571" s="125"/>
      <c r="AD571" s="126"/>
    </row>
    <row r="572" spans="3:30" ht="15" customHeight="1" x14ac:dyDescent="0.25">
      <c r="C572" s="137"/>
      <c r="AA572" s="124"/>
      <c r="AC572" s="125"/>
      <c r="AD572" s="126"/>
    </row>
    <row r="573" spans="3:30" ht="15" customHeight="1" x14ac:dyDescent="0.25">
      <c r="C573" s="137"/>
      <c r="AA573" s="124"/>
      <c r="AC573" s="125"/>
      <c r="AD573" s="126"/>
    </row>
    <row r="574" spans="3:30" ht="15" customHeight="1" x14ac:dyDescent="0.25">
      <c r="C574" s="137"/>
      <c r="AA574" s="124"/>
      <c r="AC574" s="125"/>
      <c r="AD574" s="126"/>
    </row>
    <row r="575" spans="3:30" ht="15" customHeight="1" x14ac:dyDescent="0.25">
      <c r="C575" s="137"/>
      <c r="AA575" s="124"/>
      <c r="AC575" s="125"/>
      <c r="AD575" s="126"/>
    </row>
    <row r="576" spans="3:30" ht="15" customHeight="1" x14ac:dyDescent="0.25">
      <c r="C576" s="137"/>
      <c r="AA576" s="124"/>
      <c r="AC576" s="125"/>
      <c r="AD576" s="126"/>
    </row>
    <row r="577" spans="3:30" ht="15" customHeight="1" x14ac:dyDescent="0.25">
      <c r="C577" s="137"/>
      <c r="AA577" s="124"/>
      <c r="AC577" s="125"/>
      <c r="AD577" s="126"/>
    </row>
    <row r="578" spans="3:30" ht="15" customHeight="1" x14ac:dyDescent="0.25">
      <c r="C578" s="137"/>
      <c r="AA578" s="124"/>
      <c r="AC578" s="125"/>
      <c r="AD578" s="126"/>
    </row>
    <row r="579" spans="3:30" ht="15" customHeight="1" x14ac:dyDescent="0.25">
      <c r="C579" s="137"/>
      <c r="AA579" s="124"/>
      <c r="AC579" s="125"/>
      <c r="AD579" s="126"/>
    </row>
    <row r="580" spans="3:30" ht="15" customHeight="1" x14ac:dyDescent="0.25">
      <c r="C580" s="137"/>
      <c r="AA580" s="124"/>
      <c r="AC580" s="125"/>
      <c r="AD580" s="126"/>
    </row>
    <row r="581" spans="3:30" ht="15" customHeight="1" x14ac:dyDescent="0.25">
      <c r="C581" s="137"/>
      <c r="AA581" s="124"/>
      <c r="AC581" s="125"/>
      <c r="AD581" s="126"/>
    </row>
    <row r="582" spans="3:30" ht="15" customHeight="1" x14ac:dyDescent="0.25">
      <c r="C582" s="137"/>
      <c r="AA582" s="124"/>
      <c r="AC582" s="125"/>
      <c r="AD582" s="126"/>
    </row>
    <row r="583" spans="3:30" ht="15" customHeight="1" x14ac:dyDescent="0.25">
      <c r="C583" s="137"/>
      <c r="AA583" s="124"/>
      <c r="AC583" s="125"/>
      <c r="AD583" s="126"/>
    </row>
    <row r="584" spans="3:30" ht="15" customHeight="1" x14ac:dyDescent="0.25">
      <c r="C584" s="137"/>
      <c r="AA584" s="124"/>
      <c r="AC584" s="125"/>
      <c r="AD584" s="126"/>
    </row>
    <row r="585" spans="3:30" ht="15" customHeight="1" x14ac:dyDescent="0.25">
      <c r="C585" s="137"/>
      <c r="AA585" s="124"/>
      <c r="AC585" s="125"/>
      <c r="AD585" s="126"/>
    </row>
    <row r="586" spans="3:30" ht="15" customHeight="1" x14ac:dyDescent="0.25">
      <c r="C586" s="137"/>
      <c r="AA586" s="124"/>
      <c r="AC586" s="125"/>
      <c r="AD586" s="126"/>
    </row>
    <row r="587" spans="3:30" ht="15" customHeight="1" x14ac:dyDescent="0.25">
      <c r="C587" s="137"/>
      <c r="AA587" s="124"/>
      <c r="AC587" s="125"/>
      <c r="AD587" s="126"/>
    </row>
    <row r="588" spans="3:30" ht="15" customHeight="1" x14ac:dyDescent="0.25">
      <c r="C588" s="137"/>
      <c r="AA588" s="124"/>
      <c r="AC588" s="125"/>
      <c r="AD588" s="126"/>
    </row>
    <row r="589" spans="3:30" ht="15" customHeight="1" x14ac:dyDescent="0.25">
      <c r="C589" s="137"/>
      <c r="AA589" s="124"/>
      <c r="AC589" s="125"/>
      <c r="AD589" s="126"/>
    </row>
    <row r="590" spans="3:30" ht="15" customHeight="1" x14ac:dyDescent="0.25">
      <c r="C590" s="137"/>
      <c r="AA590" s="124"/>
      <c r="AC590" s="125"/>
      <c r="AD590" s="126"/>
    </row>
    <row r="591" spans="3:30" ht="15" customHeight="1" x14ac:dyDescent="0.25">
      <c r="C591" s="137"/>
      <c r="AA591" s="124"/>
      <c r="AC591" s="125"/>
      <c r="AD591" s="126"/>
    </row>
    <row r="592" spans="3:30" ht="15" customHeight="1" x14ac:dyDescent="0.25">
      <c r="C592" s="137"/>
      <c r="AA592" s="124"/>
      <c r="AC592" s="125"/>
      <c r="AD592" s="126"/>
    </row>
    <row r="593" spans="3:30" ht="15" customHeight="1" x14ac:dyDescent="0.25">
      <c r="C593" s="137"/>
      <c r="AA593" s="124"/>
      <c r="AC593" s="125"/>
      <c r="AD593" s="126"/>
    </row>
    <row r="594" spans="3:30" ht="15" customHeight="1" x14ac:dyDescent="0.25">
      <c r="C594" s="137"/>
      <c r="AA594" s="124"/>
      <c r="AC594" s="125"/>
      <c r="AD594" s="126"/>
    </row>
    <row r="595" spans="3:30" ht="15" customHeight="1" x14ac:dyDescent="0.25">
      <c r="C595" s="137"/>
      <c r="AA595" s="124"/>
      <c r="AC595" s="125"/>
      <c r="AD595" s="126"/>
    </row>
    <row r="596" spans="3:30" ht="15" customHeight="1" x14ac:dyDescent="0.25">
      <c r="C596" s="137"/>
      <c r="AA596" s="124"/>
      <c r="AC596" s="125"/>
      <c r="AD596" s="126"/>
    </row>
    <row r="597" spans="3:30" ht="15" customHeight="1" x14ac:dyDescent="0.25">
      <c r="C597" s="137"/>
      <c r="AA597" s="124"/>
      <c r="AC597" s="125"/>
      <c r="AD597" s="126"/>
    </row>
    <row r="598" spans="3:30" ht="15" customHeight="1" x14ac:dyDescent="0.25">
      <c r="C598" s="137"/>
      <c r="AA598" s="124"/>
      <c r="AC598" s="125"/>
      <c r="AD598" s="126"/>
    </row>
    <row r="599" spans="3:30" ht="15" customHeight="1" x14ac:dyDescent="0.25">
      <c r="C599" s="137"/>
      <c r="AA599" s="124"/>
      <c r="AC599" s="125"/>
      <c r="AD599" s="126"/>
    </row>
    <row r="600" spans="3:30" ht="15" customHeight="1" x14ac:dyDescent="0.25">
      <c r="C600" s="137"/>
      <c r="AA600" s="124"/>
      <c r="AC600" s="125"/>
      <c r="AD600" s="126"/>
    </row>
    <row r="601" spans="3:30" ht="15" customHeight="1" x14ac:dyDescent="0.25">
      <c r="C601" s="137"/>
      <c r="AA601" s="124"/>
      <c r="AC601" s="125"/>
      <c r="AD601" s="126"/>
    </row>
    <row r="602" spans="3:30" ht="15" customHeight="1" x14ac:dyDescent="0.25">
      <c r="C602" s="137"/>
      <c r="AA602" s="124"/>
      <c r="AC602" s="125"/>
      <c r="AD602" s="126"/>
    </row>
    <row r="603" spans="3:30" ht="15" customHeight="1" x14ac:dyDescent="0.25">
      <c r="C603" s="137"/>
      <c r="AA603" s="124"/>
      <c r="AC603" s="125"/>
      <c r="AD603" s="126"/>
    </row>
    <row r="604" spans="3:30" ht="15" customHeight="1" x14ac:dyDescent="0.25">
      <c r="C604" s="137"/>
      <c r="AA604" s="124"/>
      <c r="AC604" s="125"/>
      <c r="AD604" s="126"/>
    </row>
    <row r="605" spans="3:30" ht="15" customHeight="1" x14ac:dyDescent="0.25">
      <c r="C605" s="137"/>
      <c r="AA605" s="124"/>
      <c r="AC605" s="125"/>
      <c r="AD605" s="126"/>
    </row>
    <row r="606" spans="3:30" ht="15" customHeight="1" x14ac:dyDescent="0.25">
      <c r="C606" s="137"/>
      <c r="AA606" s="124"/>
      <c r="AC606" s="125"/>
      <c r="AD606" s="126"/>
    </row>
    <row r="607" spans="3:30" ht="15" customHeight="1" x14ac:dyDescent="0.25">
      <c r="C607" s="137"/>
      <c r="AA607" s="124"/>
      <c r="AC607" s="125"/>
      <c r="AD607" s="126"/>
    </row>
    <row r="608" spans="3:30" ht="15" customHeight="1" x14ac:dyDescent="0.25">
      <c r="C608" s="137"/>
      <c r="AA608" s="124"/>
      <c r="AC608" s="125"/>
      <c r="AD608" s="126"/>
    </row>
    <row r="609" spans="3:30" ht="15" customHeight="1" x14ac:dyDescent="0.25">
      <c r="C609" s="137"/>
      <c r="AA609" s="124"/>
      <c r="AC609" s="125"/>
      <c r="AD609" s="126"/>
    </row>
    <row r="610" spans="3:30" ht="15" customHeight="1" x14ac:dyDescent="0.25">
      <c r="C610" s="137"/>
      <c r="AA610" s="124"/>
      <c r="AC610" s="125"/>
      <c r="AD610" s="126"/>
    </row>
    <row r="611" spans="3:30" ht="15" customHeight="1" x14ac:dyDescent="0.25">
      <c r="C611" s="137"/>
      <c r="AA611" s="124"/>
      <c r="AC611" s="125"/>
      <c r="AD611" s="126"/>
    </row>
    <row r="612" spans="3:30" ht="15" customHeight="1" x14ac:dyDescent="0.25">
      <c r="C612" s="137"/>
      <c r="AA612" s="124"/>
      <c r="AC612" s="125"/>
      <c r="AD612" s="126"/>
    </row>
    <row r="613" spans="3:30" ht="15" customHeight="1" x14ac:dyDescent="0.25">
      <c r="C613" s="137"/>
      <c r="AA613" s="124"/>
      <c r="AC613" s="125"/>
      <c r="AD613" s="126"/>
    </row>
    <row r="614" spans="3:30" ht="15" customHeight="1" x14ac:dyDescent="0.25">
      <c r="C614" s="137"/>
      <c r="AA614" s="124"/>
      <c r="AC614" s="125"/>
      <c r="AD614" s="126"/>
    </row>
    <row r="615" spans="3:30" ht="15" customHeight="1" x14ac:dyDescent="0.25">
      <c r="C615" s="137"/>
      <c r="AA615" s="124"/>
      <c r="AC615" s="125"/>
      <c r="AD615" s="126"/>
    </row>
    <row r="616" spans="3:30" ht="15" customHeight="1" x14ac:dyDescent="0.25">
      <c r="C616" s="137"/>
      <c r="AA616" s="124"/>
      <c r="AC616" s="125"/>
      <c r="AD616" s="126"/>
    </row>
    <row r="617" spans="3:30" ht="15" customHeight="1" x14ac:dyDescent="0.25">
      <c r="C617" s="137"/>
      <c r="AA617" s="124"/>
      <c r="AC617" s="125"/>
      <c r="AD617" s="126"/>
    </row>
    <row r="618" spans="3:30" ht="15" customHeight="1" x14ac:dyDescent="0.25">
      <c r="C618" s="137"/>
      <c r="AA618" s="124"/>
      <c r="AC618" s="125"/>
      <c r="AD618" s="126"/>
    </row>
    <row r="619" spans="3:30" ht="15" customHeight="1" x14ac:dyDescent="0.25">
      <c r="C619" s="137"/>
      <c r="AA619" s="124"/>
      <c r="AC619" s="125"/>
      <c r="AD619" s="126"/>
    </row>
    <row r="620" spans="3:30" ht="15" customHeight="1" x14ac:dyDescent="0.25">
      <c r="C620" s="137"/>
      <c r="AA620" s="124"/>
      <c r="AC620" s="125"/>
      <c r="AD620" s="126"/>
    </row>
    <row r="621" spans="3:30" ht="15" customHeight="1" x14ac:dyDescent="0.25">
      <c r="C621" s="137"/>
      <c r="AA621" s="124"/>
      <c r="AC621" s="125"/>
      <c r="AD621" s="126"/>
    </row>
    <row r="622" spans="3:30" ht="15" customHeight="1" x14ac:dyDescent="0.25">
      <c r="C622" s="137"/>
      <c r="AA622" s="124"/>
      <c r="AC622" s="125"/>
      <c r="AD622" s="126"/>
    </row>
    <row r="623" spans="3:30" ht="15" customHeight="1" x14ac:dyDescent="0.25">
      <c r="C623" s="137"/>
      <c r="AA623" s="124"/>
      <c r="AC623" s="125"/>
      <c r="AD623" s="126"/>
    </row>
    <row r="624" spans="3:30" ht="15" customHeight="1" x14ac:dyDescent="0.25">
      <c r="C624" s="137"/>
      <c r="AA624" s="124"/>
      <c r="AC624" s="125"/>
      <c r="AD624" s="126"/>
    </row>
    <row r="625" spans="3:30" ht="15" customHeight="1" x14ac:dyDescent="0.25">
      <c r="C625" s="137"/>
      <c r="AA625" s="124"/>
      <c r="AC625" s="125"/>
      <c r="AD625" s="126"/>
    </row>
    <row r="626" spans="3:30" ht="15" customHeight="1" x14ac:dyDescent="0.25">
      <c r="C626" s="137"/>
      <c r="AA626" s="124"/>
      <c r="AC626" s="125"/>
      <c r="AD626" s="126"/>
    </row>
    <row r="627" spans="3:30" ht="15" customHeight="1" x14ac:dyDescent="0.25">
      <c r="C627" s="137"/>
      <c r="AA627" s="124"/>
      <c r="AC627" s="125"/>
      <c r="AD627" s="126"/>
    </row>
    <row r="628" spans="3:30" ht="15" customHeight="1" x14ac:dyDescent="0.25">
      <c r="C628" s="137"/>
      <c r="AA628" s="124"/>
      <c r="AC628" s="125"/>
      <c r="AD628" s="126"/>
    </row>
    <row r="629" spans="3:30" ht="15" customHeight="1" x14ac:dyDescent="0.25">
      <c r="C629" s="137"/>
      <c r="AA629" s="124"/>
      <c r="AC629" s="125"/>
      <c r="AD629" s="126"/>
    </row>
    <row r="630" spans="3:30" ht="15" customHeight="1" x14ac:dyDescent="0.25">
      <c r="C630" s="137"/>
      <c r="AA630" s="124"/>
      <c r="AC630" s="125"/>
      <c r="AD630" s="126"/>
    </row>
    <row r="631" spans="3:30" ht="15" customHeight="1" x14ac:dyDescent="0.25">
      <c r="C631" s="137"/>
      <c r="AA631" s="124"/>
      <c r="AC631" s="125"/>
      <c r="AD631" s="126"/>
    </row>
    <row r="632" spans="3:30" ht="15" customHeight="1" x14ac:dyDescent="0.25">
      <c r="C632" s="137"/>
      <c r="AA632" s="124"/>
      <c r="AC632" s="125"/>
      <c r="AD632" s="126"/>
    </row>
    <row r="633" spans="3:30" ht="15" customHeight="1" x14ac:dyDescent="0.25">
      <c r="C633" s="137"/>
      <c r="AA633" s="124"/>
      <c r="AC633" s="125"/>
      <c r="AD633" s="126"/>
    </row>
    <row r="634" spans="3:30" ht="15" customHeight="1" x14ac:dyDescent="0.25">
      <c r="C634" s="137"/>
      <c r="AA634" s="124"/>
      <c r="AC634" s="125"/>
      <c r="AD634" s="126"/>
    </row>
    <row r="635" spans="3:30" ht="15" customHeight="1" x14ac:dyDescent="0.25">
      <c r="C635" s="137"/>
      <c r="AA635" s="124"/>
      <c r="AC635" s="125"/>
      <c r="AD635" s="126"/>
    </row>
    <row r="636" spans="3:30" ht="15" customHeight="1" x14ac:dyDescent="0.25">
      <c r="C636" s="137"/>
      <c r="AA636" s="124"/>
      <c r="AC636" s="125"/>
      <c r="AD636" s="126"/>
    </row>
    <row r="637" spans="3:30" ht="15" customHeight="1" x14ac:dyDescent="0.25">
      <c r="C637" s="137"/>
      <c r="AA637" s="124"/>
      <c r="AC637" s="125"/>
      <c r="AD637" s="126"/>
    </row>
    <row r="638" spans="3:30" ht="15" customHeight="1" x14ac:dyDescent="0.25">
      <c r="C638" s="137"/>
      <c r="AA638" s="124"/>
      <c r="AC638" s="125"/>
      <c r="AD638" s="126"/>
    </row>
    <row r="639" spans="3:30" ht="15" customHeight="1" x14ac:dyDescent="0.25">
      <c r="C639" s="137"/>
      <c r="AA639" s="124"/>
      <c r="AC639" s="125"/>
      <c r="AD639" s="126"/>
    </row>
    <row r="640" spans="3:30" ht="15" customHeight="1" x14ac:dyDescent="0.25">
      <c r="C640" s="137"/>
      <c r="AA640" s="124"/>
      <c r="AC640" s="125"/>
      <c r="AD640" s="126"/>
    </row>
    <row r="641" spans="3:30" ht="15" customHeight="1" x14ac:dyDescent="0.25">
      <c r="C641" s="137"/>
      <c r="AA641" s="124"/>
      <c r="AC641" s="125"/>
      <c r="AD641" s="126"/>
    </row>
    <row r="642" spans="3:30" ht="15" customHeight="1" x14ac:dyDescent="0.25">
      <c r="C642" s="137"/>
      <c r="AA642" s="124"/>
      <c r="AC642" s="125"/>
      <c r="AD642" s="126"/>
    </row>
    <row r="643" spans="3:30" ht="15" customHeight="1" x14ac:dyDescent="0.25">
      <c r="C643" s="137"/>
      <c r="AA643" s="124"/>
      <c r="AC643" s="125"/>
      <c r="AD643" s="126"/>
    </row>
    <row r="644" spans="3:30" ht="15" customHeight="1" x14ac:dyDescent="0.25">
      <c r="C644" s="137"/>
      <c r="AA644" s="124"/>
      <c r="AC644" s="125"/>
      <c r="AD644" s="126"/>
    </row>
    <row r="645" spans="3:30" ht="15" customHeight="1" x14ac:dyDescent="0.25">
      <c r="C645" s="137"/>
      <c r="AA645" s="124"/>
      <c r="AC645" s="125"/>
      <c r="AD645" s="126"/>
    </row>
    <row r="646" spans="3:30" ht="15" customHeight="1" x14ac:dyDescent="0.25">
      <c r="C646" s="137"/>
      <c r="AA646" s="124"/>
      <c r="AC646" s="125"/>
      <c r="AD646" s="126"/>
    </row>
    <row r="647" spans="3:30" ht="15" customHeight="1" x14ac:dyDescent="0.25">
      <c r="C647" s="137"/>
      <c r="AA647" s="124"/>
      <c r="AC647" s="125"/>
      <c r="AD647" s="126"/>
    </row>
    <row r="648" spans="3:30" ht="15" customHeight="1" x14ac:dyDescent="0.25">
      <c r="C648" s="137"/>
      <c r="AA648" s="124"/>
      <c r="AC648" s="125"/>
      <c r="AD648" s="126"/>
    </row>
    <row r="649" spans="3:30" ht="15" customHeight="1" x14ac:dyDescent="0.25">
      <c r="C649" s="137"/>
      <c r="AA649" s="124"/>
      <c r="AC649" s="125"/>
      <c r="AD649" s="126"/>
    </row>
    <row r="650" spans="3:30" ht="15" customHeight="1" x14ac:dyDescent="0.25">
      <c r="C650" s="137"/>
      <c r="AA650" s="124"/>
      <c r="AC650" s="125"/>
      <c r="AD650" s="126"/>
    </row>
    <row r="651" spans="3:30" ht="15" customHeight="1" x14ac:dyDescent="0.25">
      <c r="C651" s="137"/>
      <c r="AA651" s="124"/>
      <c r="AC651" s="125"/>
      <c r="AD651" s="126"/>
    </row>
    <row r="652" spans="3:30" ht="15" customHeight="1" x14ac:dyDescent="0.25">
      <c r="C652" s="137"/>
      <c r="AA652" s="124"/>
      <c r="AC652" s="125"/>
      <c r="AD652" s="126"/>
    </row>
    <row r="653" spans="3:30" ht="15" customHeight="1" x14ac:dyDescent="0.25">
      <c r="C653" s="137"/>
      <c r="AA653" s="124"/>
      <c r="AC653" s="125"/>
      <c r="AD653" s="126"/>
    </row>
    <row r="654" spans="3:30" ht="15" customHeight="1" x14ac:dyDescent="0.25">
      <c r="C654" s="137"/>
      <c r="AA654" s="124"/>
      <c r="AC654" s="125"/>
      <c r="AD654" s="126"/>
    </row>
    <row r="655" spans="3:30" ht="15" customHeight="1" x14ac:dyDescent="0.25">
      <c r="C655" s="137"/>
      <c r="AA655" s="124"/>
      <c r="AC655" s="125"/>
      <c r="AD655" s="126"/>
    </row>
    <row r="656" spans="3:30" ht="15" customHeight="1" x14ac:dyDescent="0.25">
      <c r="C656" s="137"/>
      <c r="AA656" s="124"/>
      <c r="AC656" s="125"/>
      <c r="AD656" s="126"/>
    </row>
    <row r="657" spans="3:30" ht="15" customHeight="1" x14ac:dyDescent="0.25">
      <c r="C657" s="137"/>
      <c r="AA657" s="124"/>
      <c r="AC657" s="125"/>
      <c r="AD657" s="126"/>
    </row>
    <row r="658" spans="3:30" ht="15" customHeight="1" x14ac:dyDescent="0.25">
      <c r="C658" s="137"/>
      <c r="AA658" s="124"/>
      <c r="AC658" s="125"/>
      <c r="AD658" s="126"/>
    </row>
    <row r="659" spans="3:30" ht="15" customHeight="1" x14ac:dyDescent="0.25">
      <c r="C659" s="137"/>
      <c r="AA659" s="124"/>
      <c r="AC659" s="125"/>
      <c r="AD659" s="126"/>
    </row>
    <row r="660" spans="3:30" ht="15" customHeight="1" x14ac:dyDescent="0.25">
      <c r="C660" s="137"/>
      <c r="AA660" s="124"/>
      <c r="AC660" s="125"/>
      <c r="AD660" s="126"/>
    </row>
    <row r="661" spans="3:30" ht="15" customHeight="1" x14ac:dyDescent="0.25">
      <c r="C661" s="137"/>
      <c r="AA661" s="124"/>
      <c r="AC661" s="125"/>
      <c r="AD661" s="126"/>
    </row>
    <row r="662" spans="3:30" ht="15" customHeight="1" x14ac:dyDescent="0.25">
      <c r="C662" s="137"/>
      <c r="AA662" s="124"/>
      <c r="AC662" s="125"/>
      <c r="AD662" s="126"/>
    </row>
    <row r="663" spans="3:30" ht="15" customHeight="1" x14ac:dyDescent="0.25">
      <c r="C663" s="137"/>
      <c r="AA663" s="124"/>
      <c r="AC663" s="125"/>
      <c r="AD663" s="126"/>
    </row>
    <row r="664" spans="3:30" ht="15" customHeight="1" x14ac:dyDescent="0.25">
      <c r="C664" s="137"/>
      <c r="AA664" s="124"/>
      <c r="AC664" s="125"/>
      <c r="AD664" s="126"/>
    </row>
    <row r="665" spans="3:30" ht="15" customHeight="1" x14ac:dyDescent="0.25">
      <c r="C665" s="137"/>
      <c r="AA665" s="124"/>
      <c r="AC665" s="125"/>
      <c r="AD665" s="126"/>
    </row>
    <row r="666" spans="3:30" ht="15" customHeight="1" x14ac:dyDescent="0.25">
      <c r="C666" s="137"/>
      <c r="AA666" s="124"/>
      <c r="AC666" s="125"/>
      <c r="AD666" s="126"/>
    </row>
    <row r="667" spans="3:30" ht="15" customHeight="1" x14ac:dyDescent="0.25">
      <c r="C667" s="137"/>
      <c r="AA667" s="124"/>
      <c r="AC667" s="125"/>
      <c r="AD667" s="126"/>
    </row>
    <row r="668" spans="3:30" ht="15" customHeight="1" x14ac:dyDescent="0.25">
      <c r="C668" s="137"/>
      <c r="AA668" s="124"/>
      <c r="AC668" s="125"/>
      <c r="AD668" s="126"/>
    </row>
    <row r="669" spans="3:30" ht="15" customHeight="1" x14ac:dyDescent="0.25">
      <c r="C669" s="137"/>
      <c r="AA669" s="124"/>
      <c r="AC669" s="125"/>
      <c r="AD669" s="126"/>
    </row>
    <row r="670" spans="3:30" ht="15" customHeight="1" x14ac:dyDescent="0.25">
      <c r="C670" s="137"/>
      <c r="AA670" s="124"/>
      <c r="AC670" s="125"/>
      <c r="AD670" s="126"/>
    </row>
    <row r="671" spans="3:30" ht="15" customHeight="1" x14ac:dyDescent="0.25">
      <c r="C671" s="137"/>
      <c r="AA671" s="124"/>
      <c r="AC671" s="125"/>
      <c r="AD671" s="126"/>
    </row>
    <row r="672" spans="3:30" ht="15" customHeight="1" x14ac:dyDescent="0.25">
      <c r="C672" s="137"/>
      <c r="AA672" s="124"/>
      <c r="AC672" s="125"/>
      <c r="AD672" s="126"/>
    </row>
    <row r="673" spans="3:30" ht="15" customHeight="1" x14ac:dyDescent="0.25">
      <c r="C673" s="137"/>
      <c r="AA673" s="124"/>
      <c r="AC673" s="125"/>
      <c r="AD673" s="126"/>
    </row>
    <row r="674" spans="3:30" ht="15" customHeight="1" x14ac:dyDescent="0.25">
      <c r="C674" s="137"/>
      <c r="AA674" s="124"/>
      <c r="AC674" s="125"/>
      <c r="AD674" s="126"/>
    </row>
    <row r="675" spans="3:30" ht="15" customHeight="1" x14ac:dyDescent="0.25">
      <c r="C675" s="137"/>
      <c r="AA675" s="124"/>
      <c r="AC675" s="125"/>
      <c r="AD675" s="126"/>
    </row>
    <row r="676" spans="3:30" ht="15" customHeight="1" x14ac:dyDescent="0.25">
      <c r="C676" s="137"/>
      <c r="AA676" s="124"/>
      <c r="AC676" s="125"/>
      <c r="AD676" s="126"/>
    </row>
    <row r="677" spans="3:30" ht="15" customHeight="1" x14ac:dyDescent="0.25">
      <c r="C677" s="137"/>
      <c r="AA677" s="124"/>
      <c r="AC677" s="125"/>
      <c r="AD677" s="126"/>
    </row>
    <row r="678" spans="3:30" ht="15" customHeight="1" x14ac:dyDescent="0.25">
      <c r="C678" s="137"/>
      <c r="AA678" s="124"/>
      <c r="AC678" s="125"/>
      <c r="AD678" s="126"/>
    </row>
    <row r="679" spans="3:30" ht="15" customHeight="1" x14ac:dyDescent="0.25">
      <c r="C679" s="137"/>
      <c r="AA679" s="124"/>
      <c r="AC679" s="125"/>
      <c r="AD679" s="126"/>
    </row>
    <row r="680" spans="3:30" ht="15" customHeight="1" x14ac:dyDescent="0.25">
      <c r="C680" s="137"/>
      <c r="AA680" s="124"/>
      <c r="AC680" s="125"/>
      <c r="AD680" s="126"/>
    </row>
    <row r="681" spans="3:30" ht="15" customHeight="1" x14ac:dyDescent="0.25">
      <c r="C681" s="137"/>
      <c r="AA681" s="124"/>
      <c r="AC681" s="125"/>
      <c r="AD681" s="126"/>
    </row>
    <row r="682" spans="3:30" ht="15" customHeight="1" x14ac:dyDescent="0.25">
      <c r="C682" s="137"/>
      <c r="AA682" s="124"/>
      <c r="AC682" s="125"/>
      <c r="AD682" s="126"/>
    </row>
    <row r="683" spans="3:30" ht="15" customHeight="1" x14ac:dyDescent="0.25">
      <c r="C683" s="137"/>
      <c r="AA683" s="124"/>
      <c r="AC683" s="125"/>
      <c r="AD683" s="126"/>
    </row>
    <row r="684" spans="3:30" ht="15" customHeight="1" x14ac:dyDescent="0.25">
      <c r="C684" s="137"/>
      <c r="AA684" s="124"/>
      <c r="AC684" s="125"/>
      <c r="AD684" s="126"/>
    </row>
    <row r="685" spans="3:30" ht="15" customHeight="1" x14ac:dyDescent="0.25">
      <c r="C685" s="137"/>
      <c r="AA685" s="124"/>
      <c r="AC685" s="125"/>
      <c r="AD685" s="126"/>
    </row>
    <row r="686" spans="3:30" ht="15" customHeight="1" x14ac:dyDescent="0.25">
      <c r="C686" s="137"/>
      <c r="AA686" s="124"/>
      <c r="AC686" s="125"/>
      <c r="AD686" s="126"/>
    </row>
    <row r="687" spans="3:30" ht="15" customHeight="1" x14ac:dyDescent="0.25">
      <c r="C687" s="137"/>
      <c r="AA687" s="124"/>
      <c r="AC687" s="125"/>
      <c r="AD687" s="126"/>
    </row>
    <row r="688" spans="3:30" ht="15" customHeight="1" x14ac:dyDescent="0.25">
      <c r="C688" s="137"/>
      <c r="AA688" s="124"/>
      <c r="AC688" s="125"/>
      <c r="AD688" s="126"/>
    </row>
    <row r="689" spans="3:30" ht="15" customHeight="1" x14ac:dyDescent="0.25">
      <c r="C689" s="137"/>
      <c r="AA689" s="124"/>
      <c r="AC689" s="125"/>
      <c r="AD689" s="126"/>
    </row>
    <row r="690" spans="3:30" ht="15" customHeight="1" x14ac:dyDescent="0.25">
      <c r="C690" s="137"/>
      <c r="AA690" s="124"/>
      <c r="AC690" s="125"/>
      <c r="AD690" s="126"/>
    </row>
    <row r="691" spans="3:30" ht="15" customHeight="1" x14ac:dyDescent="0.25">
      <c r="C691" s="137"/>
      <c r="AA691" s="124"/>
      <c r="AC691" s="125"/>
      <c r="AD691" s="126"/>
    </row>
    <row r="692" spans="3:30" ht="15" customHeight="1" x14ac:dyDescent="0.25">
      <c r="C692" s="137"/>
      <c r="AA692" s="124"/>
      <c r="AC692" s="125"/>
      <c r="AD692" s="126"/>
    </row>
    <row r="693" spans="3:30" ht="15" customHeight="1" x14ac:dyDescent="0.25">
      <c r="C693" s="137"/>
      <c r="AA693" s="124"/>
      <c r="AC693" s="125"/>
      <c r="AD693" s="126"/>
    </row>
    <row r="694" spans="3:30" ht="15" customHeight="1" x14ac:dyDescent="0.25">
      <c r="C694" s="137"/>
      <c r="AA694" s="124"/>
      <c r="AC694" s="125"/>
      <c r="AD694" s="126"/>
    </row>
    <row r="695" spans="3:30" ht="15" customHeight="1" x14ac:dyDescent="0.25">
      <c r="C695" s="137"/>
      <c r="AA695" s="124"/>
      <c r="AC695" s="125"/>
      <c r="AD695" s="126"/>
    </row>
    <row r="696" spans="3:30" ht="15" customHeight="1" x14ac:dyDescent="0.25">
      <c r="C696" s="137"/>
      <c r="AA696" s="124"/>
      <c r="AC696" s="125"/>
      <c r="AD696" s="126"/>
    </row>
    <row r="697" spans="3:30" ht="15" customHeight="1" x14ac:dyDescent="0.25">
      <c r="C697" s="137"/>
      <c r="AA697" s="124"/>
      <c r="AC697" s="125"/>
      <c r="AD697" s="126"/>
    </row>
    <row r="698" spans="3:30" ht="15" customHeight="1" x14ac:dyDescent="0.25">
      <c r="C698" s="137"/>
      <c r="AA698" s="124"/>
      <c r="AC698" s="125"/>
      <c r="AD698" s="126"/>
    </row>
    <row r="699" spans="3:30" ht="15" customHeight="1" x14ac:dyDescent="0.25">
      <c r="C699" s="137"/>
      <c r="AA699" s="124"/>
      <c r="AC699" s="125"/>
      <c r="AD699" s="126"/>
    </row>
    <row r="700" spans="3:30" ht="15" customHeight="1" x14ac:dyDescent="0.25">
      <c r="C700" s="137"/>
      <c r="AA700" s="124"/>
      <c r="AC700" s="125"/>
      <c r="AD700" s="126"/>
    </row>
    <row r="701" spans="3:30" ht="15" customHeight="1" x14ac:dyDescent="0.25">
      <c r="C701" s="137"/>
      <c r="AA701" s="124"/>
      <c r="AC701" s="125"/>
      <c r="AD701" s="126"/>
    </row>
    <row r="702" spans="3:30" ht="15" customHeight="1" x14ac:dyDescent="0.25">
      <c r="C702" s="137"/>
      <c r="AA702" s="124"/>
      <c r="AC702" s="125"/>
      <c r="AD702" s="126"/>
    </row>
    <row r="703" spans="3:30" ht="15" customHeight="1" x14ac:dyDescent="0.25">
      <c r="C703" s="137"/>
      <c r="AA703" s="124"/>
      <c r="AC703" s="125"/>
      <c r="AD703" s="126"/>
    </row>
    <row r="704" spans="3:30" ht="15" customHeight="1" x14ac:dyDescent="0.25">
      <c r="C704" s="137"/>
      <c r="AA704" s="124"/>
      <c r="AC704" s="125"/>
      <c r="AD704" s="126"/>
    </row>
    <row r="705" spans="3:30" ht="15" customHeight="1" x14ac:dyDescent="0.25">
      <c r="C705" s="137"/>
      <c r="AA705" s="124"/>
      <c r="AC705" s="125"/>
      <c r="AD705" s="126"/>
    </row>
    <row r="706" spans="3:30" ht="15" customHeight="1" x14ac:dyDescent="0.25">
      <c r="C706" s="137"/>
      <c r="AA706" s="124"/>
      <c r="AC706" s="125"/>
      <c r="AD706" s="126"/>
    </row>
    <row r="707" spans="3:30" ht="15" customHeight="1" x14ac:dyDescent="0.25">
      <c r="C707" s="137"/>
      <c r="AA707" s="124"/>
      <c r="AC707" s="125"/>
      <c r="AD707" s="126"/>
    </row>
    <row r="708" spans="3:30" ht="15" customHeight="1" x14ac:dyDescent="0.25">
      <c r="C708" s="137"/>
      <c r="AA708" s="124"/>
      <c r="AC708" s="125"/>
      <c r="AD708" s="126"/>
    </row>
    <row r="709" spans="3:30" ht="15" customHeight="1" x14ac:dyDescent="0.25">
      <c r="C709" s="137"/>
      <c r="AA709" s="124"/>
      <c r="AC709" s="125"/>
      <c r="AD709" s="126"/>
    </row>
    <row r="710" spans="3:30" ht="15" customHeight="1" x14ac:dyDescent="0.25">
      <c r="C710" s="137"/>
      <c r="AA710" s="124"/>
      <c r="AC710" s="125"/>
      <c r="AD710" s="126"/>
    </row>
    <row r="711" spans="3:30" ht="15" customHeight="1" x14ac:dyDescent="0.25">
      <c r="C711" s="137"/>
      <c r="AA711" s="124"/>
      <c r="AC711" s="125"/>
      <c r="AD711" s="126"/>
    </row>
    <row r="712" spans="3:30" ht="15" customHeight="1" x14ac:dyDescent="0.25">
      <c r="C712" s="137"/>
      <c r="AA712" s="124"/>
      <c r="AC712" s="125"/>
      <c r="AD712" s="126"/>
    </row>
    <row r="713" spans="3:30" ht="15" customHeight="1" x14ac:dyDescent="0.25">
      <c r="C713" s="137"/>
      <c r="AA713" s="124"/>
      <c r="AC713" s="125"/>
      <c r="AD713" s="126"/>
    </row>
    <row r="714" spans="3:30" ht="15" customHeight="1" x14ac:dyDescent="0.25">
      <c r="C714" s="137"/>
      <c r="AA714" s="124"/>
      <c r="AC714" s="125"/>
      <c r="AD714" s="126"/>
    </row>
    <row r="715" spans="3:30" ht="15" customHeight="1" x14ac:dyDescent="0.25">
      <c r="C715" s="137"/>
      <c r="AA715" s="124"/>
      <c r="AC715" s="125"/>
      <c r="AD715" s="126"/>
    </row>
    <row r="716" spans="3:30" ht="15" customHeight="1" x14ac:dyDescent="0.25">
      <c r="C716" s="137"/>
      <c r="AA716" s="124"/>
      <c r="AC716" s="125"/>
      <c r="AD716" s="126"/>
    </row>
    <row r="717" spans="3:30" ht="15" customHeight="1" x14ac:dyDescent="0.25">
      <c r="C717" s="137"/>
      <c r="AA717" s="124"/>
      <c r="AC717" s="125"/>
      <c r="AD717" s="126"/>
    </row>
    <row r="718" spans="3:30" ht="15" customHeight="1" x14ac:dyDescent="0.25">
      <c r="C718" s="137"/>
      <c r="AA718" s="124"/>
      <c r="AC718" s="125"/>
      <c r="AD718" s="126"/>
    </row>
    <row r="719" spans="3:30" ht="15" customHeight="1" x14ac:dyDescent="0.25">
      <c r="C719" s="137"/>
      <c r="AA719" s="124"/>
      <c r="AC719" s="125"/>
      <c r="AD719" s="126"/>
    </row>
    <row r="720" spans="3:30" ht="15" customHeight="1" x14ac:dyDescent="0.25">
      <c r="C720" s="137"/>
      <c r="AA720" s="124"/>
      <c r="AC720" s="125"/>
      <c r="AD720" s="126"/>
    </row>
    <row r="721" spans="3:30" ht="15" customHeight="1" x14ac:dyDescent="0.25">
      <c r="C721" s="137"/>
      <c r="AA721" s="124"/>
      <c r="AC721" s="125"/>
      <c r="AD721" s="126"/>
    </row>
    <row r="722" spans="3:30" ht="15" customHeight="1" x14ac:dyDescent="0.25">
      <c r="C722" s="137"/>
      <c r="AA722" s="124"/>
      <c r="AC722" s="125"/>
      <c r="AD722" s="126"/>
    </row>
    <row r="723" spans="3:30" ht="15" customHeight="1" x14ac:dyDescent="0.25">
      <c r="C723" s="137"/>
      <c r="AA723" s="124"/>
      <c r="AC723" s="125"/>
      <c r="AD723" s="126"/>
    </row>
    <row r="724" spans="3:30" ht="15" customHeight="1" x14ac:dyDescent="0.25">
      <c r="C724" s="137"/>
      <c r="AA724" s="124"/>
      <c r="AC724" s="125"/>
      <c r="AD724" s="126"/>
    </row>
    <row r="725" spans="3:30" ht="15" customHeight="1" x14ac:dyDescent="0.25">
      <c r="C725" s="137"/>
      <c r="AA725" s="124"/>
      <c r="AC725" s="125"/>
      <c r="AD725" s="126"/>
    </row>
    <row r="726" spans="3:30" ht="15" customHeight="1" x14ac:dyDescent="0.25">
      <c r="C726" s="137"/>
      <c r="AA726" s="124"/>
      <c r="AC726" s="125"/>
      <c r="AD726" s="126"/>
    </row>
    <row r="727" spans="3:30" ht="15" customHeight="1" x14ac:dyDescent="0.25">
      <c r="C727" s="137"/>
      <c r="AA727" s="124"/>
      <c r="AC727" s="125"/>
      <c r="AD727" s="126"/>
    </row>
    <row r="728" spans="3:30" ht="15" customHeight="1" x14ac:dyDescent="0.25">
      <c r="C728" s="137"/>
      <c r="AA728" s="124"/>
      <c r="AC728" s="125"/>
      <c r="AD728" s="126"/>
    </row>
    <row r="729" spans="3:30" ht="15" customHeight="1" x14ac:dyDescent="0.25">
      <c r="C729" s="137"/>
      <c r="AA729" s="124"/>
      <c r="AC729" s="125"/>
      <c r="AD729" s="126"/>
    </row>
    <row r="730" spans="3:30" ht="15" customHeight="1" x14ac:dyDescent="0.25">
      <c r="C730" s="137"/>
      <c r="AA730" s="124"/>
      <c r="AC730" s="125"/>
      <c r="AD730" s="126"/>
    </row>
    <row r="731" spans="3:30" ht="15" customHeight="1" x14ac:dyDescent="0.25">
      <c r="C731" s="137"/>
      <c r="AA731" s="124"/>
      <c r="AC731" s="125"/>
      <c r="AD731" s="126"/>
    </row>
    <row r="732" spans="3:30" ht="15" customHeight="1" x14ac:dyDescent="0.25">
      <c r="C732" s="137"/>
      <c r="AA732" s="124"/>
      <c r="AC732" s="125"/>
      <c r="AD732" s="126"/>
    </row>
    <row r="733" spans="3:30" ht="15" customHeight="1" x14ac:dyDescent="0.25">
      <c r="C733" s="137"/>
      <c r="AA733" s="124"/>
      <c r="AC733" s="125"/>
      <c r="AD733" s="126"/>
    </row>
    <row r="734" spans="3:30" ht="15" customHeight="1" x14ac:dyDescent="0.25">
      <c r="C734" s="137"/>
      <c r="AA734" s="124"/>
      <c r="AC734" s="125"/>
      <c r="AD734" s="126"/>
    </row>
    <row r="735" spans="3:30" ht="15" customHeight="1" x14ac:dyDescent="0.25">
      <c r="C735" s="137"/>
      <c r="AA735" s="124"/>
      <c r="AC735" s="125"/>
      <c r="AD735" s="126"/>
    </row>
    <row r="736" spans="3:30" ht="15" customHeight="1" x14ac:dyDescent="0.25">
      <c r="C736" s="137"/>
      <c r="AA736" s="124"/>
      <c r="AC736" s="125"/>
      <c r="AD736" s="126"/>
    </row>
    <row r="737" spans="3:30" ht="15" customHeight="1" x14ac:dyDescent="0.25">
      <c r="C737" s="137"/>
      <c r="AA737" s="124"/>
      <c r="AC737" s="125"/>
      <c r="AD737" s="126"/>
    </row>
    <row r="738" spans="3:30" ht="15" customHeight="1" x14ac:dyDescent="0.25">
      <c r="C738" s="137"/>
      <c r="AA738" s="124"/>
      <c r="AC738" s="125"/>
      <c r="AD738" s="126"/>
    </row>
    <row r="739" spans="3:30" ht="15" customHeight="1" x14ac:dyDescent="0.25">
      <c r="C739" s="137"/>
      <c r="AA739" s="124"/>
      <c r="AC739" s="125"/>
      <c r="AD739" s="126"/>
    </row>
    <row r="740" spans="3:30" ht="15" customHeight="1" x14ac:dyDescent="0.25">
      <c r="C740" s="137"/>
      <c r="AA740" s="124"/>
      <c r="AC740" s="125"/>
      <c r="AD740" s="126"/>
    </row>
    <row r="741" spans="3:30" ht="15" customHeight="1" x14ac:dyDescent="0.25">
      <c r="C741" s="137"/>
      <c r="AA741" s="124"/>
      <c r="AC741" s="125"/>
      <c r="AD741" s="126"/>
    </row>
    <row r="742" spans="3:30" ht="15" customHeight="1" x14ac:dyDescent="0.25">
      <c r="C742" s="137"/>
      <c r="AA742" s="124"/>
      <c r="AC742" s="125"/>
      <c r="AD742" s="126"/>
    </row>
    <row r="743" spans="3:30" ht="15" customHeight="1" x14ac:dyDescent="0.25">
      <c r="C743" s="137"/>
      <c r="AA743" s="124"/>
      <c r="AC743" s="125"/>
      <c r="AD743" s="126"/>
    </row>
    <row r="744" spans="3:30" ht="15" customHeight="1" x14ac:dyDescent="0.25">
      <c r="C744" s="137"/>
      <c r="AA744" s="124"/>
      <c r="AC744" s="125"/>
      <c r="AD744" s="126"/>
    </row>
    <row r="745" spans="3:30" ht="15" customHeight="1" x14ac:dyDescent="0.25">
      <c r="C745" s="137"/>
      <c r="AA745" s="124"/>
      <c r="AC745" s="125"/>
      <c r="AD745" s="126"/>
    </row>
    <row r="746" spans="3:30" ht="15" customHeight="1" x14ac:dyDescent="0.25">
      <c r="C746" s="137"/>
      <c r="AA746" s="124"/>
      <c r="AC746" s="125"/>
      <c r="AD746" s="126"/>
    </row>
    <row r="747" spans="3:30" ht="15" customHeight="1" x14ac:dyDescent="0.25">
      <c r="C747" s="137"/>
      <c r="AA747" s="124"/>
      <c r="AC747" s="125"/>
      <c r="AD747" s="126"/>
    </row>
    <row r="748" spans="3:30" ht="15" customHeight="1" x14ac:dyDescent="0.25">
      <c r="C748" s="137"/>
      <c r="AA748" s="124"/>
      <c r="AC748" s="125"/>
      <c r="AD748" s="126"/>
    </row>
    <row r="749" spans="3:30" ht="15" customHeight="1" x14ac:dyDescent="0.25">
      <c r="C749" s="137"/>
      <c r="AA749" s="124"/>
      <c r="AC749" s="125"/>
      <c r="AD749" s="126"/>
    </row>
    <row r="750" spans="3:30" ht="15" customHeight="1" x14ac:dyDescent="0.25">
      <c r="C750" s="137"/>
      <c r="AA750" s="124"/>
      <c r="AC750" s="125"/>
      <c r="AD750" s="126"/>
    </row>
    <row r="751" spans="3:30" ht="15" customHeight="1" x14ac:dyDescent="0.25">
      <c r="C751" s="137"/>
      <c r="AA751" s="124"/>
      <c r="AC751" s="125"/>
      <c r="AD751" s="126"/>
    </row>
    <row r="752" spans="3:30" ht="15" customHeight="1" x14ac:dyDescent="0.25">
      <c r="C752" s="137"/>
      <c r="AA752" s="124"/>
      <c r="AC752" s="125"/>
      <c r="AD752" s="126"/>
    </row>
    <row r="753" spans="3:30" ht="15" customHeight="1" x14ac:dyDescent="0.25">
      <c r="C753" s="137"/>
      <c r="AA753" s="124"/>
      <c r="AC753" s="125"/>
      <c r="AD753" s="126"/>
    </row>
    <row r="754" spans="3:30" ht="15" customHeight="1" x14ac:dyDescent="0.25">
      <c r="C754" s="137"/>
      <c r="AA754" s="124"/>
      <c r="AC754" s="125"/>
      <c r="AD754" s="126"/>
    </row>
    <row r="755" spans="3:30" ht="15" customHeight="1" x14ac:dyDescent="0.25">
      <c r="C755" s="137"/>
      <c r="AA755" s="124"/>
      <c r="AC755" s="125"/>
      <c r="AD755" s="126"/>
    </row>
    <row r="756" spans="3:30" ht="15" customHeight="1" x14ac:dyDescent="0.25">
      <c r="C756" s="137"/>
      <c r="AA756" s="124"/>
      <c r="AC756" s="125"/>
      <c r="AD756" s="126"/>
    </row>
    <row r="757" spans="3:30" ht="15" customHeight="1" x14ac:dyDescent="0.25">
      <c r="C757" s="137"/>
      <c r="AA757" s="124"/>
      <c r="AC757" s="125"/>
      <c r="AD757" s="126"/>
    </row>
    <row r="758" spans="3:30" ht="15" customHeight="1" x14ac:dyDescent="0.25">
      <c r="C758" s="137"/>
      <c r="AA758" s="124"/>
      <c r="AC758" s="125"/>
      <c r="AD758" s="126"/>
    </row>
    <row r="759" spans="3:30" ht="15" customHeight="1" x14ac:dyDescent="0.25">
      <c r="C759" s="137"/>
      <c r="AA759" s="124"/>
      <c r="AC759" s="125"/>
      <c r="AD759" s="126"/>
    </row>
    <row r="760" spans="3:30" ht="15" customHeight="1" x14ac:dyDescent="0.25">
      <c r="C760" s="137"/>
      <c r="AA760" s="124"/>
      <c r="AC760" s="125"/>
      <c r="AD760" s="126"/>
    </row>
    <row r="761" spans="3:30" ht="15" customHeight="1" x14ac:dyDescent="0.25">
      <c r="C761" s="137"/>
      <c r="AA761" s="124"/>
      <c r="AC761" s="125"/>
      <c r="AD761" s="126"/>
    </row>
    <row r="762" spans="3:30" ht="15" customHeight="1" x14ac:dyDescent="0.25">
      <c r="C762" s="137"/>
      <c r="AA762" s="124"/>
      <c r="AC762" s="125"/>
      <c r="AD762" s="126"/>
    </row>
    <row r="763" spans="3:30" ht="15" customHeight="1" x14ac:dyDescent="0.25">
      <c r="C763" s="137"/>
      <c r="AA763" s="124"/>
      <c r="AC763" s="125"/>
      <c r="AD763" s="126"/>
    </row>
    <row r="764" spans="3:30" ht="15" customHeight="1" x14ac:dyDescent="0.25">
      <c r="C764" s="137"/>
      <c r="AA764" s="124"/>
      <c r="AC764" s="125"/>
      <c r="AD764" s="126"/>
    </row>
    <row r="765" spans="3:30" ht="15" customHeight="1" x14ac:dyDescent="0.25">
      <c r="C765" s="137"/>
      <c r="AA765" s="124"/>
      <c r="AC765" s="125"/>
      <c r="AD765" s="126"/>
    </row>
    <row r="766" spans="3:30" ht="15" customHeight="1" x14ac:dyDescent="0.25">
      <c r="C766" s="137"/>
      <c r="AA766" s="124"/>
      <c r="AC766" s="125"/>
      <c r="AD766" s="126"/>
    </row>
    <row r="767" spans="3:30" ht="15" customHeight="1" x14ac:dyDescent="0.25">
      <c r="C767" s="137"/>
      <c r="AA767" s="124"/>
      <c r="AC767" s="125"/>
      <c r="AD767" s="126"/>
    </row>
    <row r="768" spans="3:30" ht="15" customHeight="1" x14ac:dyDescent="0.25">
      <c r="C768" s="137"/>
      <c r="AA768" s="124"/>
      <c r="AC768" s="125"/>
      <c r="AD768" s="126"/>
    </row>
    <row r="769" spans="3:30" ht="15" customHeight="1" x14ac:dyDescent="0.25">
      <c r="C769" s="137"/>
      <c r="AA769" s="124"/>
      <c r="AC769" s="125"/>
      <c r="AD769" s="126"/>
    </row>
    <row r="770" spans="3:30" ht="15" customHeight="1" x14ac:dyDescent="0.25">
      <c r="C770" s="137"/>
      <c r="AA770" s="124"/>
      <c r="AC770" s="125"/>
      <c r="AD770" s="126"/>
    </row>
    <row r="771" spans="3:30" ht="15" customHeight="1" x14ac:dyDescent="0.25">
      <c r="C771" s="137"/>
      <c r="AA771" s="124"/>
      <c r="AC771" s="125"/>
      <c r="AD771" s="126"/>
    </row>
    <row r="772" spans="3:30" ht="15" customHeight="1" x14ac:dyDescent="0.25">
      <c r="C772" s="137"/>
      <c r="AA772" s="124"/>
      <c r="AC772" s="125"/>
      <c r="AD772" s="126"/>
    </row>
    <row r="773" spans="3:30" ht="15" customHeight="1" x14ac:dyDescent="0.25">
      <c r="C773" s="137"/>
      <c r="AA773" s="124"/>
      <c r="AC773" s="125"/>
      <c r="AD773" s="126"/>
    </row>
    <row r="774" spans="3:30" ht="15" customHeight="1" x14ac:dyDescent="0.25">
      <c r="C774" s="137"/>
      <c r="AA774" s="124"/>
      <c r="AC774" s="125"/>
      <c r="AD774" s="126"/>
    </row>
    <row r="775" spans="3:30" ht="15" customHeight="1" x14ac:dyDescent="0.25">
      <c r="C775" s="137"/>
      <c r="AA775" s="124"/>
      <c r="AC775" s="125"/>
      <c r="AD775" s="126"/>
    </row>
    <row r="776" spans="3:30" ht="15" customHeight="1" x14ac:dyDescent="0.25">
      <c r="C776" s="137"/>
      <c r="AA776" s="124"/>
      <c r="AC776" s="125"/>
      <c r="AD776" s="126"/>
    </row>
    <row r="777" spans="3:30" ht="15" customHeight="1" x14ac:dyDescent="0.25">
      <c r="C777" s="137"/>
      <c r="AA777" s="124"/>
      <c r="AC777" s="125"/>
      <c r="AD777" s="126"/>
    </row>
    <row r="778" spans="3:30" ht="15" customHeight="1" x14ac:dyDescent="0.25">
      <c r="C778" s="137"/>
      <c r="AA778" s="124"/>
      <c r="AC778" s="125"/>
      <c r="AD778" s="126"/>
    </row>
    <row r="779" spans="3:30" ht="15" customHeight="1" x14ac:dyDescent="0.25">
      <c r="C779" s="137"/>
      <c r="AA779" s="124"/>
      <c r="AC779" s="125"/>
      <c r="AD779" s="126"/>
    </row>
    <row r="780" spans="3:30" ht="15" customHeight="1" x14ac:dyDescent="0.25">
      <c r="C780" s="137"/>
      <c r="AA780" s="124"/>
      <c r="AC780" s="125"/>
      <c r="AD780" s="126"/>
    </row>
    <row r="781" spans="3:30" ht="15" customHeight="1" x14ac:dyDescent="0.25">
      <c r="C781" s="137"/>
      <c r="AA781" s="124"/>
      <c r="AC781" s="125"/>
      <c r="AD781" s="126"/>
    </row>
    <row r="782" spans="3:30" ht="15" customHeight="1" x14ac:dyDescent="0.25">
      <c r="C782" s="137"/>
      <c r="AA782" s="124"/>
      <c r="AC782" s="125"/>
      <c r="AD782" s="126"/>
    </row>
    <row r="783" spans="3:30" ht="15" customHeight="1" x14ac:dyDescent="0.25">
      <c r="C783" s="137"/>
      <c r="AA783" s="124"/>
      <c r="AC783" s="125"/>
      <c r="AD783" s="126"/>
    </row>
    <row r="784" spans="3:30" ht="15" customHeight="1" x14ac:dyDescent="0.25">
      <c r="C784" s="137"/>
      <c r="AA784" s="124"/>
      <c r="AC784" s="125"/>
      <c r="AD784" s="126"/>
    </row>
    <row r="785" spans="3:30" ht="15" customHeight="1" x14ac:dyDescent="0.25">
      <c r="C785" s="137"/>
      <c r="AA785" s="124"/>
      <c r="AC785" s="125"/>
      <c r="AD785" s="126"/>
    </row>
    <row r="786" spans="3:30" ht="15" customHeight="1" x14ac:dyDescent="0.25">
      <c r="C786" s="137"/>
      <c r="AA786" s="124"/>
      <c r="AC786" s="125"/>
      <c r="AD786" s="126"/>
    </row>
    <row r="787" spans="3:30" ht="15" customHeight="1" x14ac:dyDescent="0.25">
      <c r="C787" s="137"/>
      <c r="AA787" s="124"/>
      <c r="AC787" s="125"/>
      <c r="AD787" s="126"/>
    </row>
    <row r="788" spans="3:30" ht="15" customHeight="1" x14ac:dyDescent="0.25">
      <c r="C788" s="137"/>
      <c r="AA788" s="124"/>
      <c r="AC788" s="125"/>
      <c r="AD788" s="126"/>
    </row>
    <row r="789" spans="3:30" ht="15" customHeight="1" x14ac:dyDescent="0.25">
      <c r="C789" s="137"/>
      <c r="AA789" s="124"/>
      <c r="AC789" s="125"/>
      <c r="AD789" s="126"/>
    </row>
    <row r="790" spans="3:30" ht="15" customHeight="1" x14ac:dyDescent="0.25">
      <c r="C790" s="137"/>
      <c r="AA790" s="124"/>
      <c r="AC790" s="125"/>
      <c r="AD790" s="126"/>
    </row>
    <row r="791" spans="3:30" ht="15" customHeight="1" x14ac:dyDescent="0.25">
      <c r="C791" s="137"/>
      <c r="AA791" s="124"/>
      <c r="AC791" s="125"/>
      <c r="AD791" s="126"/>
    </row>
    <row r="792" spans="3:30" ht="15" customHeight="1" x14ac:dyDescent="0.25">
      <c r="C792" s="137"/>
      <c r="AA792" s="124"/>
      <c r="AC792" s="125"/>
      <c r="AD792" s="126"/>
    </row>
    <row r="793" spans="3:30" ht="15" customHeight="1" x14ac:dyDescent="0.25">
      <c r="C793" s="137"/>
      <c r="AA793" s="124"/>
      <c r="AC793" s="125"/>
      <c r="AD793" s="126"/>
    </row>
    <row r="794" spans="3:30" ht="15" customHeight="1" x14ac:dyDescent="0.25">
      <c r="C794" s="137"/>
      <c r="AA794" s="124"/>
      <c r="AC794" s="125"/>
      <c r="AD794" s="126"/>
    </row>
    <row r="795" spans="3:30" ht="15" customHeight="1" x14ac:dyDescent="0.25">
      <c r="C795" s="137"/>
      <c r="AA795" s="124"/>
      <c r="AC795" s="125"/>
      <c r="AD795" s="126"/>
    </row>
    <row r="796" spans="3:30" ht="15" customHeight="1" x14ac:dyDescent="0.25">
      <c r="C796" s="137"/>
      <c r="AA796" s="124"/>
      <c r="AC796" s="125"/>
      <c r="AD796" s="126"/>
    </row>
    <row r="797" spans="3:30" ht="15" customHeight="1" x14ac:dyDescent="0.25">
      <c r="C797" s="137"/>
      <c r="AA797" s="124"/>
      <c r="AC797" s="125"/>
      <c r="AD797" s="126"/>
    </row>
    <row r="798" spans="3:30" ht="15" customHeight="1" x14ac:dyDescent="0.25">
      <c r="C798" s="137"/>
      <c r="AA798" s="124"/>
      <c r="AC798" s="125"/>
      <c r="AD798" s="126"/>
    </row>
    <row r="799" spans="3:30" ht="15" customHeight="1" x14ac:dyDescent="0.25">
      <c r="C799" s="137"/>
      <c r="AA799" s="124"/>
      <c r="AC799" s="125"/>
      <c r="AD799" s="126"/>
    </row>
    <row r="800" spans="3:30" ht="15" customHeight="1" x14ac:dyDescent="0.25">
      <c r="C800" s="137"/>
      <c r="AA800" s="124"/>
      <c r="AC800" s="125"/>
      <c r="AD800" s="126"/>
    </row>
    <row r="801" spans="3:30" ht="15" customHeight="1" x14ac:dyDescent="0.25">
      <c r="C801" s="137"/>
      <c r="AA801" s="124"/>
      <c r="AC801" s="125"/>
      <c r="AD801" s="126"/>
    </row>
    <row r="802" spans="3:30" ht="15" customHeight="1" x14ac:dyDescent="0.25">
      <c r="C802" s="137"/>
      <c r="AA802" s="124"/>
      <c r="AC802" s="125"/>
      <c r="AD802" s="126"/>
    </row>
    <row r="803" spans="3:30" ht="15" customHeight="1" x14ac:dyDescent="0.25">
      <c r="C803" s="137"/>
      <c r="AA803" s="124"/>
      <c r="AC803" s="125"/>
      <c r="AD803" s="126"/>
    </row>
    <row r="804" spans="3:30" ht="15" customHeight="1" x14ac:dyDescent="0.25">
      <c r="C804" s="137"/>
      <c r="AA804" s="124"/>
      <c r="AC804" s="125"/>
      <c r="AD804" s="126"/>
    </row>
    <row r="805" spans="3:30" ht="15" customHeight="1" x14ac:dyDescent="0.25">
      <c r="C805" s="137"/>
      <c r="AA805" s="124"/>
      <c r="AC805" s="125"/>
      <c r="AD805" s="126"/>
    </row>
    <row r="806" spans="3:30" ht="15" customHeight="1" x14ac:dyDescent="0.25">
      <c r="C806" s="137"/>
      <c r="AA806" s="124"/>
      <c r="AC806" s="125"/>
      <c r="AD806" s="126"/>
    </row>
    <row r="807" spans="3:30" ht="15" customHeight="1" x14ac:dyDescent="0.25">
      <c r="C807" s="137"/>
      <c r="AA807" s="124"/>
      <c r="AC807" s="125"/>
      <c r="AD807" s="126"/>
    </row>
    <row r="808" spans="3:30" ht="15" customHeight="1" x14ac:dyDescent="0.25">
      <c r="C808" s="137"/>
      <c r="AA808" s="124"/>
      <c r="AC808" s="125"/>
      <c r="AD808" s="126"/>
    </row>
    <row r="809" spans="3:30" ht="15" customHeight="1" x14ac:dyDescent="0.25">
      <c r="C809" s="137"/>
      <c r="AA809" s="124"/>
      <c r="AC809" s="125"/>
      <c r="AD809" s="126"/>
    </row>
    <row r="810" spans="3:30" ht="15" customHeight="1" x14ac:dyDescent="0.25">
      <c r="C810" s="137"/>
      <c r="AA810" s="124"/>
      <c r="AC810" s="125"/>
      <c r="AD810" s="126"/>
    </row>
    <row r="811" spans="3:30" ht="15" customHeight="1" x14ac:dyDescent="0.25">
      <c r="C811" s="137"/>
      <c r="AA811" s="124"/>
      <c r="AC811" s="125"/>
      <c r="AD811" s="126"/>
    </row>
    <row r="812" spans="3:30" ht="15" customHeight="1" x14ac:dyDescent="0.25">
      <c r="C812" s="137"/>
      <c r="AA812" s="124"/>
      <c r="AC812" s="125"/>
      <c r="AD812" s="126"/>
    </row>
    <row r="813" spans="3:30" ht="15" customHeight="1" x14ac:dyDescent="0.25">
      <c r="C813" s="137"/>
      <c r="AA813" s="124"/>
      <c r="AC813" s="125"/>
      <c r="AD813" s="126"/>
    </row>
    <row r="814" spans="3:30" ht="15" customHeight="1" x14ac:dyDescent="0.25">
      <c r="C814" s="137"/>
      <c r="AA814" s="124"/>
      <c r="AC814" s="125"/>
      <c r="AD814" s="126"/>
    </row>
    <row r="815" spans="3:30" ht="15" customHeight="1" x14ac:dyDescent="0.25">
      <c r="C815" s="137"/>
      <c r="AA815" s="124"/>
      <c r="AC815" s="125"/>
      <c r="AD815" s="126"/>
    </row>
    <row r="816" spans="3:30" ht="15" customHeight="1" x14ac:dyDescent="0.25">
      <c r="C816" s="137"/>
      <c r="AA816" s="124"/>
      <c r="AC816" s="125"/>
      <c r="AD816" s="126"/>
    </row>
    <row r="817" spans="3:30" ht="15" customHeight="1" x14ac:dyDescent="0.25">
      <c r="C817" s="137"/>
      <c r="AA817" s="124"/>
      <c r="AC817" s="125"/>
      <c r="AD817" s="126"/>
    </row>
    <row r="818" spans="3:30" ht="15" customHeight="1" x14ac:dyDescent="0.25">
      <c r="C818" s="137"/>
      <c r="AA818" s="124"/>
      <c r="AC818" s="125"/>
      <c r="AD818" s="126"/>
    </row>
    <row r="819" spans="3:30" ht="15" customHeight="1" x14ac:dyDescent="0.25">
      <c r="C819" s="137"/>
      <c r="AA819" s="124"/>
      <c r="AC819" s="125"/>
      <c r="AD819" s="126"/>
    </row>
    <row r="820" spans="3:30" ht="15" customHeight="1" x14ac:dyDescent="0.25">
      <c r="C820" s="137"/>
      <c r="AA820" s="124"/>
      <c r="AC820" s="125"/>
      <c r="AD820" s="126"/>
    </row>
    <row r="821" spans="3:30" ht="15" customHeight="1" x14ac:dyDescent="0.25">
      <c r="C821" s="137"/>
      <c r="AA821" s="124"/>
      <c r="AC821" s="125"/>
      <c r="AD821" s="126"/>
    </row>
    <row r="822" spans="3:30" ht="15" customHeight="1" x14ac:dyDescent="0.25">
      <c r="C822" s="137"/>
      <c r="AA822" s="124"/>
      <c r="AC822" s="125"/>
      <c r="AD822" s="126"/>
    </row>
    <row r="823" spans="3:30" ht="15" customHeight="1" x14ac:dyDescent="0.25">
      <c r="C823" s="137"/>
      <c r="AA823" s="124"/>
      <c r="AC823" s="125"/>
      <c r="AD823" s="126"/>
    </row>
    <row r="824" spans="3:30" ht="15" customHeight="1" x14ac:dyDescent="0.25">
      <c r="C824" s="137"/>
      <c r="AA824" s="124"/>
      <c r="AC824" s="125"/>
      <c r="AD824" s="126"/>
    </row>
    <row r="825" spans="3:30" ht="15" customHeight="1" x14ac:dyDescent="0.25">
      <c r="C825" s="137"/>
      <c r="AA825" s="124"/>
      <c r="AC825" s="125"/>
      <c r="AD825" s="126"/>
    </row>
    <row r="826" spans="3:30" ht="15" customHeight="1" x14ac:dyDescent="0.25">
      <c r="C826" s="137"/>
      <c r="AA826" s="124"/>
      <c r="AC826" s="125"/>
      <c r="AD826" s="126"/>
    </row>
    <row r="827" spans="3:30" ht="15" customHeight="1" x14ac:dyDescent="0.25">
      <c r="C827" s="137"/>
      <c r="AA827" s="124"/>
      <c r="AC827" s="125"/>
      <c r="AD827" s="126"/>
    </row>
    <row r="828" spans="3:30" ht="15" customHeight="1" x14ac:dyDescent="0.25">
      <c r="C828" s="137"/>
      <c r="AA828" s="124"/>
      <c r="AC828" s="125"/>
      <c r="AD828" s="126"/>
    </row>
    <row r="829" spans="3:30" ht="15" customHeight="1" x14ac:dyDescent="0.25">
      <c r="C829" s="137"/>
      <c r="AA829" s="124"/>
      <c r="AC829" s="125"/>
      <c r="AD829" s="126"/>
    </row>
    <row r="830" spans="3:30" ht="15" customHeight="1" x14ac:dyDescent="0.25">
      <c r="C830" s="137"/>
      <c r="AA830" s="124"/>
      <c r="AC830" s="125"/>
      <c r="AD830" s="126"/>
    </row>
    <row r="831" spans="3:30" ht="15" customHeight="1" x14ac:dyDescent="0.25">
      <c r="C831" s="137"/>
      <c r="AA831" s="124"/>
      <c r="AC831" s="125"/>
      <c r="AD831" s="126"/>
    </row>
    <row r="832" spans="3:30" ht="15" customHeight="1" x14ac:dyDescent="0.25">
      <c r="C832" s="137"/>
      <c r="AA832" s="124"/>
      <c r="AC832" s="125"/>
      <c r="AD832" s="126"/>
    </row>
    <row r="833" spans="3:30" ht="15" customHeight="1" x14ac:dyDescent="0.25">
      <c r="C833" s="137"/>
      <c r="AA833" s="124"/>
      <c r="AC833" s="125"/>
      <c r="AD833" s="126"/>
    </row>
    <row r="834" spans="3:30" ht="15" customHeight="1" x14ac:dyDescent="0.25">
      <c r="C834" s="137"/>
      <c r="AA834" s="124"/>
      <c r="AC834" s="125"/>
      <c r="AD834" s="126"/>
    </row>
    <row r="835" spans="3:30" ht="15" customHeight="1" x14ac:dyDescent="0.25">
      <c r="C835" s="137"/>
      <c r="AA835" s="124"/>
      <c r="AC835" s="125"/>
      <c r="AD835" s="126"/>
    </row>
    <row r="836" spans="3:30" ht="15" customHeight="1" x14ac:dyDescent="0.25">
      <c r="C836" s="137"/>
      <c r="AA836" s="124"/>
      <c r="AC836" s="125"/>
      <c r="AD836" s="126"/>
    </row>
    <row r="837" spans="3:30" ht="15" customHeight="1" x14ac:dyDescent="0.25">
      <c r="C837" s="137"/>
      <c r="AA837" s="124"/>
      <c r="AC837" s="125"/>
      <c r="AD837" s="126"/>
    </row>
    <row r="838" spans="3:30" ht="15" customHeight="1" x14ac:dyDescent="0.25">
      <c r="C838" s="137"/>
      <c r="AA838" s="124"/>
      <c r="AC838" s="125"/>
      <c r="AD838" s="126"/>
    </row>
    <row r="839" spans="3:30" ht="15" customHeight="1" x14ac:dyDescent="0.25">
      <c r="C839" s="137"/>
      <c r="AA839" s="124"/>
      <c r="AC839" s="125"/>
      <c r="AD839" s="126"/>
    </row>
    <row r="840" spans="3:30" ht="15" customHeight="1" x14ac:dyDescent="0.25">
      <c r="C840" s="137"/>
      <c r="AA840" s="124"/>
      <c r="AC840" s="125"/>
      <c r="AD840" s="126"/>
    </row>
    <row r="841" spans="3:30" ht="15" customHeight="1" x14ac:dyDescent="0.25">
      <c r="C841" s="137"/>
      <c r="AA841" s="124"/>
      <c r="AC841" s="125"/>
      <c r="AD841" s="126"/>
    </row>
    <row r="842" spans="3:30" ht="15" customHeight="1" x14ac:dyDescent="0.25">
      <c r="C842" s="137"/>
      <c r="AA842" s="124"/>
      <c r="AC842" s="125"/>
      <c r="AD842" s="126"/>
    </row>
    <row r="843" spans="3:30" ht="15" customHeight="1" x14ac:dyDescent="0.25">
      <c r="C843" s="137"/>
      <c r="AA843" s="124"/>
      <c r="AC843" s="125"/>
      <c r="AD843" s="126"/>
    </row>
    <row r="844" spans="3:30" ht="15" customHeight="1" x14ac:dyDescent="0.25">
      <c r="C844" s="137"/>
      <c r="AA844" s="124"/>
      <c r="AC844" s="125"/>
      <c r="AD844" s="126"/>
    </row>
    <row r="845" spans="3:30" ht="15" customHeight="1" x14ac:dyDescent="0.25">
      <c r="C845" s="137"/>
      <c r="AA845" s="124"/>
      <c r="AC845" s="125"/>
      <c r="AD845" s="126"/>
    </row>
    <row r="846" spans="3:30" ht="15" customHeight="1" x14ac:dyDescent="0.25">
      <c r="C846" s="137"/>
      <c r="AA846" s="124"/>
      <c r="AC846" s="125"/>
      <c r="AD846" s="126"/>
    </row>
    <row r="847" spans="3:30" ht="15" customHeight="1" x14ac:dyDescent="0.25">
      <c r="C847" s="137"/>
      <c r="AA847" s="124"/>
      <c r="AC847" s="125"/>
      <c r="AD847" s="126"/>
    </row>
    <row r="848" spans="3:30" ht="15" customHeight="1" x14ac:dyDescent="0.25">
      <c r="C848" s="137"/>
      <c r="AA848" s="124"/>
      <c r="AC848" s="125"/>
      <c r="AD848" s="126"/>
    </row>
    <row r="849" spans="3:30" ht="15" customHeight="1" x14ac:dyDescent="0.25">
      <c r="C849" s="137"/>
      <c r="AA849" s="124"/>
      <c r="AC849" s="125"/>
      <c r="AD849" s="126"/>
    </row>
    <row r="850" spans="3:30" ht="15" customHeight="1" x14ac:dyDescent="0.25">
      <c r="C850" s="137"/>
      <c r="AA850" s="124"/>
      <c r="AC850" s="125"/>
      <c r="AD850" s="126"/>
    </row>
    <row r="851" spans="3:30" ht="15" customHeight="1" x14ac:dyDescent="0.25">
      <c r="C851" s="137"/>
      <c r="AA851" s="124"/>
      <c r="AC851" s="125"/>
      <c r="AD851" s="126"/>
    </row>
    <row r="852" spans="3:30" ht="15" customHeight="1" x14ac:dyDescent="0.25">
      <c r="C852" s="137"/>
      <c r="AA852" s="124"/>
      <c r="AC852" s="125"/>
      <c r="AD852" s="126"/>
    </row>
    <row r="853" spans="3:30" ht="15" customHeight="1" x14ac:dyDescent="0.25">
      <c r="C853" s="137"/>
      <c r="AA853" s="124"/>
      <c r="AC853" s="125"/>
      <c r="AD853" s="126"/>
    </row>
    <row r="854" spans="3:30" ht="15" customHeight="1" x14ac:dyDescent="0.25">
      <c r="C854" s="137"/>
      <c r="AA854" s="124"/>
      <c r="AC854" s="125"/>
      <c r="AD854" s="126"/>
    </row>
    <row r="855" spans="3:30" ht="15" customHeight="1" x14ac:dyDescent="0.25">
      <c r="C855" s="137"/>
      <c r="AA855" s="124"/>
      <c r="AC855" s="125"/>
      <c r="AD855" s="126"/>
    </row>
    <row r="856" spans="3:30" ht="15" customHeight="1" x14ac:dyDescent="0.25">
      <c r="C856" s="137"/>
      <c r="AA856" s="124"/>
      <c r="AC856" s="125"/>
      <c r="AD856" s="126"/>
    </row>
    <row r="857" spans="3:30" ht="15" customHeight="1" x14ac:dyDescent="0.25">
      <c r="C857" s="137"/>
      <c r="AA857" s="124"/>
      <c r="AC857" s="125"/>
      <c r="AD857" s="126"/>
    </row>
    <row r="858" spans="3:30" ht="15" customHeight="1" x14ac:dyDescent="0.25">
      <c r="C858" s="137"/>
      <c r="AA858" s="124"/>
      <c r="AC858" s="125"/>
      <c r="AD858" s="126"/>
    </row>
    <row r="859" spans="3:30" ht="15" customHeight="1" x14ac:dyDescent="0.25">
      <c r="C859" s="137"/>
      <c r="AA859" s="124"/>
      <c r="AC859" s="125"/>
      <c r="AD859" s="126"/>
    </row>
    <row r="860" spans="3:30" ht="15" customHeight="1" x14ac:dyDescent="0.25">
      <c r="C860" s="137"/>
      <c r="AA860" s="124"/>
      <c r="AC860" s="125"/>
      <c r="AD860" s="126"/>
    </row>
    <row r="861" spans="3:30" ht="15" customHeight="1" x14ac:dyDescent="0.25">
      <c r="C861" s="137"/>
      <c r="AA861" s="124"/>
      <c r="AC861" s="125"/>
      <c r="AD861" s="126"/>
    </row>
    <row r="862" spans="3:30" ht="15" customHeight="1" x14ac:dyDescent="0.25">
      <c r="C862" s="137"/>
      <c r="AA862" s="124"/>
      <c r="AC862" s="125"/>
      <c r="AD862" s="126"/>
    </row>
    <row r="863" spans="3:30" ht="15" customHeight="1" x14ac:dyDescent="0.25">
      <c r="C863" s="137"/>
      <c r="AA863" s="124"/>
      <c r="AC863" s="125"/>
      <c r="AD863" s="126"/>
    </row>
    <row r="864" spans="3:30" ht="15" customHeight="1" x14ac:dyDescent="0.25">
      <c r="C864" s="137"/>
      <c r="AA864" s="124"/>
      <c r="AC864" s="125"/>
      <c r="AD864" s="126"/>
    </row>
    <row r="865" spans="3:30" ht="15" customHeight="1" x14ac:dyDescent="0.25">
      <c r="C865" s="137"/>
      <c r="AA865" s="124"/>
      <c r="AC865" s="125"/>
      <c r="AD865" s="126"/>
    </row>
    <row r="866" spans="3:30" ht="15" customHeight="1" x14ac:dyDescent="0.25">
      <c r="C866" s="137"/>
      <c r="AA866" s="124"/>
      <c r="AC866" s="125"/>
      <c r="AD866" s="126"/>
    </row>
    <row r="867" spans="3:30" ht="15" customHeight="1" x14ac:dyDescent="0.25">
      <c r="C867" s="137"/>
      <c r="AA867" s="124"/>
      <c r="AC867" s="125"/>
      <c r="AD867" s="126"/>
    </row>
    <row r="868" spans="3:30" ht="15" customHeight="1" x14ac:dyDescent="0.25">
      <c r="C868" s="137"/>
      <c r="AA868" s="124"/>
      <c r="AC868" s="125"/>
      <c r="AD868" s="126"/>
    </row>
    <row r="869" spans="3:30" ht="15" customHeight="1" x14ac:dyDescent="0.25">
      <c r="C869" s="137"/>
      <c r="AA869" s="124"/>
      <c r="AC869" s="125"/>
      <c r="AD869" s="126"/>
    </row>
    <row r="870" spans="3:30" ht="15" customHeight="1" x14ac:dyDescent="0.25">
      <c r="C870" s="137"/>
      <c r="AA870" s="124"/>
      <c r="AC870" s="125"/>
      <c r="AD870" s="126"/>
    </row>
    <row r="871" spans="3:30" ht="15" customHeight="1" x14ac:dyDescent="0.25">
      <c r="C871" s="137"/>
      <c r="AA871" s="124"/>
      <c r="AC871" s="125"/>
      <c r="AD871" s="126"/>
    </row>
    <row r="872" spans="3:30" ht="15" customHeight="1" x14ac:dyDescent="0.25">
      <c r="C872" s="137"/>
      <c r="AA872" s="124"/>
      <c r="AC872" s="125"/>
      <c r="AD872" s="126"/>
    </row>
    <row r="873" spans="3:30" ht="15" customHeight="1" x14ac:dyDescent="0.25">
      <c r="C873" s="137"/>
      <c r="AA873" s="124"/>
      <c r="AC873" s="125"/>
      <c r="AD873" s="126"/>
    </row>
    <row r="874" spans="3:30" ht="15" customHeight="1" x14ac:dyDescent="0.25">
      <c r="C874" s="137"/>
      <c r="AA874" s="124"/>
      <c r="AC874" s="125"/>
      <c r="AD874" s="126"/>
    </row>
    <row r="875" spans="3:30" ht="15" customHeight="1" x14ac:dyDescent="0.25">
      <c r="C875" s="137"/>
      <c r="AA875" s="124"/>
      <c r="AC875" s="125"/>
      <c r="AD875" s="126"/>
    </row>
    <row r="876" spans="3:30" ht="15" customHeight="1" x14ac:dyDescent="0.25">
      <c r="C876" s="137"/>
      <c r="AA876" s="124"/>
      <c r="AC876" s="125"/>
      <c r="AD876" s="126"/>
    </row>
    <row r="877" spans="3:30" ht="15" customHeight="1" x14ac:dyDescent="0.25">
      <c r="C877" s="137"/>
      <c r="AA877" s="124"/>
      <c r="AC877" s="125"/>
      <c r="AD877" s="126"/>
    </row>
    <row r="878" spans="3:30" ht="15" customHeight="1" x14ac:dyDescent="0.25">
      <c r="C878" s="137"/>
      <c r="AA878" s="124"/>
      <c r="AC878" s="125"/>
      <c r="AD878" s="126"/>
    </row>
    <row r="879" spans="3:30" ht="15" customHeight="1" x14ac:dyDescent="0.25">
      <c r="C879" s="137"/>
      <c r="AA879" s="124"/>
      <c r="AC879" s="125"/>
      <c r="AD879" s="126"/>
    </row>
    <row r="880" spans="3:30" ht="15" customHeight="1" x14ac:dyDescent="0.25">
      <c r="C880" s="137"/>
      <c r="AA880" s="124"/>
      <c r="AC880" s="125"/>
      <c r="AD880" s="126"/>
    </row>
    <row r="881" spans="3:30" ht="15" customHeight="1" x14ac:dyDescent="0.25">
      <c r="C881" s="137"/>
      <c r="AA881" s="124"/>
      <c r="AC881" s="125"/>
      <c r="AD881" s="126"/>
    </row>
    <row r="882" spans="3:30" ht="15" customHeight="1" x14ac:dyDescent="0.25">
      <c r="C882" s="137"/>
      <c r="AA882" s="124"/>
      <c r="AC882" s="125"/>
      <c r="AD882" s="126"/>
    </row>
    <row r="883" spans="3:30" ht="15" customHeight="1" x14ac:dyDescent="0.25">
      <c r="C883" s="137"/>
      <c r="AA883" s="124"/>
      <c r="AC883" s="125"/>
      <c r="AD883" s="126"/>
    </row>
    <row r="884" spans="3:30" ht="15" customHeight="1" x14ac:dyDescent="0.25">
      <c r="C884" s="137"/>
      <c r="AA884" s="124"/>
      <c r="AC884" s="125"/>
      <c r="AD884" s="126"/>
    </row>
    <row r="885" spans="3:30" ht="15" customHeight="1" x14ac:dyDescent="0.25">
      <c r="C885" s="137"/>
      <c r="AA885" s="124"/>
      <c r="AC885" s="125"/>
      <c r="AD885" s="126"/>
    </row>
    <row r="886" spans="3:30" ht="15" customHeight="1" x14ac:dyDescent="0.25">
      <c r="C886" s="137"/>
      <c r="AA886" s="124"/>
      <c r="AC886" s="125"/>
      <c r="AD886" s="126"/>
    </row>
    <row r="887" spans="3:30" ht="15" customHeight="1" x14ac:dyDescent="0.25">
      <c r="C887" s="137"/>
      <c r="AA887" s="124"/>
      <c r="AC887" s="125"/>
      <c r="AD887" s="126"/>
    </row>
    <row r="888" spans="3:30" ht="15" customHeight="1" x14ac:dyDescent="0.25">
      <c r="C888" s="137"/>
      <c r="AA888" s="124"/>
      <c r="AC888" s="125"/>
      <c r="AD888" s="126"/>
    </row>
    <row r="889" spans="3:30" ht="15" customHeight="1" x14ac:dyDescent="0.25">
      <c r="C889" s="137"/>
      <c r="AA889" s="124"/>
      <c r="AC889" s="125"/>
      <c r="AD889" s="126"/>
    </row>
    <row r="890" spans="3:30" ht="15" customHeight="1" x14ac:dyDescent="0.25">
      <c r="C890" s="137"/>
      <c r="AA890" s="124"/>
      <c r="AC890" s="125"/>
      <c r="AD890" s="126"/>
    </row>
    <row r="891" spans="3:30" ht="15" customHeight="1" x14ac:dyDescent="0.25">
      <c r="C891" s="137"/>
      <c r="AA891" s="124"/>
      <c r="AC891" s="125"/>
      <c r="AD891" s="126"/>
    </row>
    <row r="892" spans="3:30" ht="15" customHeight="1" x14ac:dyDescent="0.25">
      <c r="C892" s="137"/>
      <c r="AA892" s="124"/>
      <c r="AC892" s="125"/>
      <c r="AD892" s="126"/>
    </row>
    <row r="893" spans="3:30" ht="15" customHeight="1" x14ac:dyDescent="0.25">
      <c r="C893" s="137"/>
      <c r="AA893" s="124"/>
      <c r="AC893" s="125"/>
      <c r="AD893" s="126"/>
    </row>
    <row r="894" spans="3:30" ht="15" customHeight="1" x14ac:dyDescent="0.25">
      <c r="C894" s="137"/>
      <c r="AA894" s="124"/>
      <c r="AC894" s="125"/>
      <c r="AD894" s="126"/>
    </row>
    <row r="895" spans="3:30" ht="15" customHeight="1" x14ac:dyDescent="0.25">
      <c r="C895" s="137"/>
      <c r="AA895" s="124"/>
      <c r="AC895" s="125"/>
      <c r="AD895" s="126"/>
    </row>
    <row r="896" spans="3:30" ht="15" customHeight="1" x14ac:dyDescent="0.25">
      <c r="C896" s="137"/>
      <c r="AA896" s="124"/>
      <c r="AC896" s="125"/>
      <c r="AD896" s="126"/>
    </row>
    <row r="897" spans="3:30" ht="15" customHeight="1" x14ac:dyDescent="0.25">
      <c r="C897" s="137"/>
      <c r="AA897" s="124"/>
      <c r="AC897" s="125"/>
      <c r="AD897" s="126"/>
    </row>
    <row r="898" spans="3:30" ht="15" customHeight="1" x14ac:dyDescent="0.25">
      <c r="C898" s="137"/>
      <c r="AA898" s="124"/>
      <c r="AC898" s="125"/>
      <c r="AD898" s="126"/>
    </row>
    <row r="899" spans="3:30" ht="15" customHeight="1" x14ac:dyDescent="0.25">
      <c r="C899" s="137"/>
      <c r="AA899" s="124"/>
      <c r="AC899" s="125"/>
      <c r="AD899" s="126"/>
    </row>
    <row r="900" spans="3:30" ht="15" customHeight="1" x14ac:dyDescent="0.25">
      <c r="C900" s="137"/>
      <c r="AA900" s="124"/>
      <c r="AC900" s="125"/>
      <c r="AD900" s="126"/>
    </row>
    <row r="901" spans="3:30" ht="15" customHeight="1" x14ac:dyDescent="0.25">
      <c r="C901" s="137"/>
      <c r="AA901" s="124"/>
      <c r="AC901" s="125"/>
      <c r="AD901" s="126"/>
    </row>
    <row r="902" spans="3:30" ht="15" customHeight="1" x14ac:dyDescent="0.25">
      <c r="C902" s="137"/>
      <c r="AA902" s="124"/>
      <c r="AC902" s="125"/>
      <c r="AD902" s="126"/>
    </row>
    <row r="903" spans="3:30" ht="15" customHeight="1" x14ac:dyDescent="0.25">
      <c r="C903" s="137"/>
      <c r="AA903" s="124"/>
      <c r="AC903" s="125"/>
      <c r="AD903" s="126"/>
    </row>
    <row r="904" spans="3:30" ht="15" customHeight="1" x14ac:dyDescent="0.25">
      <c r="C904" s="137"/>
      <c r="AA904" s="124"/>
      <c r="AC904" s="125"/>
      <c r="AD904" s="126"/>
    </row>
    <row r="905" spans="3:30" ht="15" customHeight="1" x14ac:dyDescent="0.25">
      <c r="C905" s="137"/>
      <c r="AA905" s="124"/>
      <c r="AC905" s="125"/>
      <c r="AD905" s="126"/>
    </row>
    <row r="906" spans="3:30" ht="15" customHeight="1" x14ac:dyDescent="0.25">
      <c r="C906" s="137"/>
      <c r="AA906" s="124"/>
      <c r="AC906" s="125"/>
      <c r="AD906" s="126"/>
    </row>
    <row r="907" spans="3:30" ht="15" customHeight="1" x14ac:dyDescent="0.25">
      <c r="C907" s="137"/>
      <c r="AA907" s="124"/>
      <c r="AC907" s="125"/>
      <c r="AD907" s="126"/>
    </row>
    <row r="908" spans="3:30" ht="15" customHeight="1" x14ac:dyDescent="0.25">
      <c r="C908" s="137"/>
      <c r="AA908" s="124"/>
      <c r="AC908" s="125"/>
      <c r="AD908" s="126"/>
    </row>
    <row r="909" spans="3:30" ht="15" customHeight="1" x14ac:dyDescent="0.25">
      <c r="C909" s="137"/>
      <c r="AA909" s="124"/>
      <c r="AC909" s="125"/>
      <c r="AD909" s="126"/>
    </row>
    <row r="910" spans="3:30" ht="15" customHeight="1" x14ac:dyDescent="0.25">
      <c r="C910" s="137"/>
      <c r="AA910" s="124"/>
      <c r="AC910" s="125"/>
      <c r="AD910" s="126"/>
    </row>
    <row r="911" spans="3:30" ht="15" customHeight="1" x14ac:dyDescent="0.25">
      <c r="C911" s="137"/>
      <c r="AA911" s="124"/>
      <c r="AC911" s="125"/>
      <c r="AD911" s="126"/>
    </row>
    <row r="912" spans="3:30" ht="15" customHeight="1" x14ac:dyDescent="0.25">
      <c r="C912" s="137"/>
      <c r="AA912" s="124"/>
      <c r="AC912" s="125"/>
      <c r="AD912" s="126"/>
    </row>
    <row r="913" spans="3:30" ht="15" customHeight="1" x14ac:dyDescent="0.25">
      <c r="C913" s="137"/>
      <c r="AA913" s="124"/>
      <c r="AC913" s="125"/>
      <c r="AD913" s="126"/>
    </row>
    <row r="914" spans="3:30" ht="15" customHeight="1" x14ac:dyDescent="0.25">
      <c r="C914" s="137"/>
      <c r="AA914" s="124"/>
      <c r="AC914" s="125"/>
      <c r="AD914" s="126"/>
    </row>
    <row r="915" spans="3:30" ht="15" customHeight="1" x14ac:dyDescent="0.25">
      <c r="C915" s="137"/>
      <c r="AA915" s="124"/>
      <c r="AC915" s="125"/>
      <c r="AD915" s="126"/>
    </row>
    <row r="916" spans="3:30" ht="15" customHeight="1" x14ac:dyDescent="0.25">
      <c r="C916" s="137"/>
      <c r="AA916" s="124"/>
      <c r="AC916" s="125"/>
      <c r="AD916" s="126"/>
    </row>
    <row r="917" spans="3:30" ht="15" customHeight="1" x14ac:dyDescent="0.25">
      <c r="C917" s="137"/>
      <c r="AA917" s="124"/>
      <c r="AC917" s="125"/>
      <c r="AD917" s="126"/>
    </row>
    <row r="918" spans="3:30" ht="15" customHeight="1" x14ac:dyDescent="0.25">
      <c r="C918" s="137"/>
      <c r="AA918" s="124"/>
      <c r="AC918" s="125"/>
      <c r="AD918" s="126"/>
    </row>
    <row r="919" spans="3:30" ht="15" customHeight="1" x14ac:dyDescent="0.25">
      <c r="C919" s="137"/>
      <c r="AA919" s="124"/>
      <c r="AC919" s="125"/>
      <c r="AD919" s="126"/>
    </row>
    <row r="920" spans="3:30" ht="15" customHeight="1" x14ac:dyDescent="0.25">
      <c r="C920" s="137"/>
      <c r="AA920" s="124"/>
      <c r="AC920" s="125"/>
      <c r="AD920" s="126"/>
    </row>
    <row r="921" spans="3:30" ht="15" customHeight="1" x14ac:dyDescent="0.25">
      <c r="C921" s="137"/>
      <c r="AA921" s="124"/>
      <c r="AC921" s="125"/>
      <c r="AD921" s="126"/>
    </row>
    <row r="922" spans="3:30" ht="15" customHeight="1" x14ac:dyDescent="0.25">
      <c r="C922" s="137"/>
      <c r="AA922" s="124"/>
      <c r="AC922" s="125"/>
      <c r="AD922" s="126"/>
    </row>
    <row r="923" spans="3:30" ht="15" customHeight="1" x14ac:dyDescent="0.25">
      <c r="C923" s="137"/>
      <c r="AA923" s="124"/>
      <c r="AC923" s="125"/>
      <c r="AD923" s="126"/>
    </row>
    <row r="924" spans="3:30" ht="15" customHeight="1" x14ac:dyDescent="0.25">
      <c r="C924" s="137"/>
      <c r="AA924" s="124"/>
      <c r="AC924" s="125"/>
      <c r="AD924" s="126"/>
    </row>
    <row r="925" spans="3:30" ht="15" customHeight="1" x14ac:dyDescent="0.25">
      <c r="C925" s="137"/>
      <c r="AA925" s="124"/>
      <c r="AC925" s="125"/>
      <c r="AD925" s="126"/>
    </row>
    <row r="926" spans="3:30" ht="15" customHeight="1" x14ac:dyDescent="0.25">
      <c r="C926" s="137"/>
      <c r="AA926" s="124"/>
      <c r="AC926" s="125"/>
      <c r="AD926" s="126"/>
    </row>
    <row r="927" spans="3:30" ht="15" customHeight="1" x14ac:dyDescent="0.25">
      <c r="C927" s="137"/>
      <c r="AA927" s="124"/>
      <c r="AC927" s="125"/>
      <c r="AD927" s="126"/>
    </row>
    <row r="928" spans="3:30" ht="15" customHeight="1" x14ac:dyDescent="0.25">
      <c r="C928" s="137"/>
      <c r="AA928" s="124"/>
      <c r="AC928" s="125"/>
      <c r="AD928" s="126"/>
    </row>
    <row r="929" spans="3:30" ht="15" customHeight="1" x14ac:dyDescent="0.25">
      <c r="C929" s="137"/>
      <c r="AA929" s="124"/>
      <c r="AC929" s="125"/>
      <c r="AD929" s="126"/>
    </row>
    <row r="930" spans="3:30" ht="15" customHeight="1" x14ac:dyDescent="0.25">
      <c r="C930" s="137"/>
      <c r="AA930" s="124"/>
      <c r="AC930" s="125"/>
      <c r="AD930" s="126"/>
    </row>
    <row r="931" spans="3:30" ht="15" customHeight="1" x14ac:dyDescent="0.25">
      <c r="C931" s="137"/>
      <c r="AA931" s="124"/>
      <c r="AC931" s="125"/>
      <c r="AD931" s="126"/>
    </row>
    <row r="932" spans="3:30" ht="15" customHeight="1" x14ac:dyDescent="0.25">
      <c r="C932" s="137"/>
      <c r="AA932" s="124"/>
      <c r="AC932" s="125"/>
      <c r="AD932" s="126"/>
    </row>
    <row r="933" spans="3:30" ht="15" customHeight="1" x14ac:dyDescent="0.25">
      <c r="C933" s="137"/>
      <c r="AA933" s="124"/>
      <c r="AC933" s="125"/>
      <c r="AD933" s="126"/>
    </row>
    <row r="934" spans="3:30" ht="15" customHeight="1" x14ac:dyDescent="0.25">
      <c r="C934" s="137"/>
      <c r="AA934" s="124"/>
      <c r="AC934" s="125"/>
      <c r="AD934" s="126"/>
    </row>
    <row r="935" spans="3:30" ht="15" customHeight="1" x14ac:dyDescent="0.25">
      <c r="C935" s="137"/>
      <c r="AA935" s="124"/>
      <c r="AC935" s="125"/>
      <c r="AD935" s="126"/>
    </row>
    <row r="936" spans="3:30" ht="15" customHeight="1" x14ac:dyDescent="0.25">
      <c r="C936" s="137"/>
      <c r="AA936" s="124"/>
      <c r="AC936" s="125"/>
      <c r="AD936" s="126"/>
    </row>
    <row r="937" spans="3:30" ht="15" customHeight="1" x14ac:dyDescent="0.25">
      <c r="C937" s="137"/>
      <c r="AA937" s="124"/>
      <c r="AC937" s="125"/>
      <c r="AD937" s="126"/>
    </row>
    <row r="938" spans="3:30" ht="15" customHeight="1" x14ac:dyDescent="0.25">
      <c r="C938" s="137"/>
      <c r="AA938" s="124"/>
      <c r="AC938" s="125"/>
      <c r="AD938" s="126"/>
    </row>
    <row r="939" spans="3:30" ht="15" customHeight="1" x14ac:dyDescent="0.25">
      <c r="C939" s="137"/>
      <c r="AA939" s="124"/>
      <c r="AC939" s="125"/>
      <c r="AD939" s="126"/>
    </row>
    <row r="940" spans="3:30" ht="15" customHeight="1" x14ac:dyDescent="0.25">
      <c r="C940" s="137"/>
      <c r="AA940" s="124"/>
      <c r="AC940" s="125"/>
      <c r="AD940" s="126"/>
    </row>
    <row r="941" spans="3:30" ht="15" customHeight="1" x14ac:dyDescent="0.25">
      <c r="C941" s="137"/>
      <c r="AA941" s="124"/>
      <c r="AC941" s="125"/>
      <c r="AD941" s="126"/>
    </row>
    <row r="942" spans="3:30" ht="15" customHeight="1" x14ac:dyDescent="0.25">
      <c r="C942" s="137"/>
      <c r="AA942" s="124"/>
      <c r="AC942" s="125"/>
      <c r="AD942" s="126"/>
    </row>
    <row r="943" spans="3:30" ht="15" customHeight="1" x14ac:dyDescent="0.25">
      <c r="C943" s="137"/>
      <c r="AA943" s="124"/>
      <c r="AC943" s="125"/>
      <c r="AD943" s="126"/>
    </row>
    <row r="944" spans="3:30" ht="15" customHeight="1" x14ac:dyDescent="0.25">
      <c r="C944" s="137"/>
      <c r="AA944" s="124"/>
      <c r="AC944" s="125"/>
      <c r="AD944" s="126"/>
    </row>
    <row r="945" spans="3:30" ht="15" customHeight="1" x14ac:dyDescent="0.25">
      <c r="C945" s="137"/>
      <c r="AA945" s="124"/>
      <c r="AC945" s="125"/>
      <c r="AD945" s="126"/>
    </row>
    <row r="946" spans="3:30" ht="15" customHeight="1" x14ac:dyDescent="0.25">
      <c r="C946" s="137"/>
      <c r="AA946" s="124"/>
      <c r="AC946" s="125"/>
      <c r="AD946" s="126"/>
    </row>
    <row r="947" spans="3:30" ht="15" customHeight="1" x14ac:dyDescent="0.25">
      <c r="C947" s="137"/>
      <c r="AA947" s="124"/>
      <c r="AC947" s="125"/>
      <c r="AD947" s="126"/>
    </row>
    <row r="948" spans="3:30" ht="15" customHeight="1" x14ac:dyDescent="0.25">
      <c r="C948" s="137"/>
      <c r="AA948" s="124"/>
      <c r="AC948" s="125"/>
      <c r="AD948" s="126"/>
    </row>
    <row r="949" spans="3:30" ht="15" customHeight="1" x14ac:dyDescent="0.25">
      <c r="C949" s="137"/>
      <c r="AA949" s="124"/>
      <c r="AC949" s="125"/>
      <c r="AD949" s="126"/>
    </row>
    <row r="950" spans="3:30" ht="15" customHeight="1" x14ac:dyDescent="0.25">
      <c r="C950" s="137"/>
      <c r="AA950" s="124"/>
      <c r="AC950" s="125"/>
      <c r="AD950" s="126"/>
    </row>
    <row r="951" spans="3:30" ht="15" customHeight="1" x14ac:dyDescent="0.25">
      <c r="C951" s="137"/>
      <c r="AA951" s="124"/>
      <c r="AC951" s="125"/>
      <c r="AD951" s="126"/>
    </row>
    <row r="952" spans="3:30" ht="15" customHeight="1" x14ac:dyDescent="0.25">
      <c r="C952" s="137"/>
      <c r="AA952" s="124"/>
      <c r="AC952" s="125"/>
      <c r="AD952" s="126"/>
    </row>
    <row r="953" spans="3:30" ht="15" customHeight="1" x14ac:dyDescent="0.25">
      <c r="C953" s="137"/>
      <c r="AA953" s="124"/>
      <c r="AC953" s="125"/>
      <c r="AD953" s="126"/>
    </row>
    <row r="954" spans="3:30" ht="15" customHeight="1" x14ac:dyDescent="0.25">
      <c r="C954" s="137"/>
      <c r="AA954" s="124"/>
      <c r="AC954" s="125"/>
      <c r="AD954" s="126"/>
    </row>
    <row r="955" spans="3:30" ht="15" customHeight="1" x14ac:dyDescent="0.25">
      <c r="C955" s="137"/>
      <c r="AA955" s="124"/>
      <c r="AC955" s="125"/>
      <c r="AD955" s="126"/>
    </row>
    <row r="956" spans="3:30" ht="15" customHeight="1" x14ac:dyDescent="0.25">
      <c r="C956" s="137"/>
      <c r="AA956" s="124"/>
      <c r="AC956" s="125"/>
      <c r="AD956" s="126"/>
    </row>
    <row r="957" spans="3:30" ht="15" customHeight="1" x14ac:dyDescent="0.25">
      <c r="C957" s="137"/>
      <c r="AA957" s="124"/>
      <c r="AC957" s="125"/>
      <c r="AD957" s="126"/>
    </row>
    <row r="958" spans="3:30" ht="15" customHeight="1" x14ac:dyDescent="0.25">
      <c r="C958" s="137"/>
      <c r="AA958" s="124"/>
      <c r="AC958" s="125"/>
      <c r="AD958" s="126"/>
    </row>
    <row r="959" spans="3:30" ht="15" customHeight="1" x14ac:dyDescent="0.25">
      <c r="C959" s="137"/>
      <c r="AA959" s="124"/>
      <c r="AC959" s="125"/>
      <c r="AD959" s="126"/>
    </row>
    <row r="960" spans="3:30" ht="15" customHeight="1" x14ac:dyDescent="0.25">
      <c r="C960" s="137"/>
      <c r="AA960" s="124"/>
      <c r="AC960" s="125"/>
      <c r="AD960" s="126"/>
    </row>
    <row r="961" spans="3:30" ht="15" customHeight="1" x14ac:dyDescent="0.25">
      <c r="C961" s="137"/>
      <c r="AA961" s="124"/>
      <c r="AC961" s="125"/>
      <c r="AD961" s="126"/>
    </row>
    <row r="962" spans="3:30" ht="15" customHeight="1" x14ac:dyDescent="0.25">
      <c r="C962" s="137"/>
      <c r="AA962" s="124"/>
      <c r="AC962" s="125"/>
      <c r="AD962" s="126"/>
    </row>
    <row r="963" spans="3:30" ht="15" customHeight="1" x14ac:dyDescent="0.25">
      <c r="C963" s="137"/>
      <c r="AA963" s="124"/>
      <c r="AC963" s="125"/>
      <c r="AD963" s="126"/>
    </row>
    <row r="964" spans="3:30" ht="15" customHeight="1" x14ac:dyDescent="0.25">
      <c r="C964" s="137"/>
      <c r="AA964" s="124"/>
      <c r="AC964" s="125"/>
      <c r="AD964" s="126"/>
    </row>
    <row r="965" spans="3:30" ht="15" customHeight="1" x14ac:dyDescent="0.25">
      <c r="C965" s="137"/>
      <c r="AA965" s="124"/>
      <c r="AC965" s="125"/>
      <c r="AD965" s="126"/>
    </row>
    <row r="966" spans="3:30" ht="15" customHeight="1" x14ac:dyDescent="0.25">
      <c r="C966" s="137"/>
      <c r="AA966" s="124"/>
      <c r="AC966" s="125"/>
      <c r="AD966" s="126"/>
    </row>
    <row r="967" spans="3:30" ht="15" customHeight="1" x14ac:dyDescent="0.25">
      <c r="C967" s="137"/>
      <c r="AA967" s="124"/>
      <c r="AC967" s="125"/>
      <c r="AD967" s="126"/>
    </row>
    <row r="968" spans="3:30" ht="15" customHeight="1" x14ac:dyDescent="0.25">
      <c r="C968" s="137"/>
      <c r="AA968" s="124"/>
      <c r="AC968" s="125"/>
      <c r="AD968" s="126"/>
    </row>
    <row r="969" spans="3:30" ht="15" customHeight="1" x14ac:dyDescent="0.25">
      <c r="C969" s="137"/>
      <c r="AA969" s="124"/>
      <c r="AC969" s="125"/>
      <c r="AD969" s="126"/>
    </row>
    <row r="970" spans="3:30" ht="15" customHeight="1" x14ac:dyDescent="0.25">
      <c r="C970" s="137"/>
      <c r="AA970" s="124"/>
      <c r="AC970" s="125"/>
      <c r="AD970" s="126"/>
    </row>
    <row r="971" spans="3:30" ht="15" customHeight="1" x14ac:dyDescent="0.25">
      <c r="C971" s="137"/>
      <c r="AA971" s="124"/>
      <c r="AC971" s="125"/>
      <c r="AD971" s="126"/>
    </row>
    <row r="972" spans="3:30" ht="15" customHeight="1" x14ac:dyDescent="0.25">
      <c r="C972" s="137"/>
      <c r="AA972" s="124"/>
      <c r="AC972" s="125"/>
      <c r="AD972" s="126"/>
    </row>
    <row r="973" spans="3:30" ht="15" customHeight="1" x14ac:dyDescent="0.25">
      <c r="C973" s="137"/>
      <c r="AA973" s="124"/>
      <c r="AC973" s="125"/>
      <c r="AD973" s="126"/>
    </row>
    <row r="974" spans="3:30" ht="15" customHeight="1" x14ac:dyDescent="0.25">
      <c r="C974" s="137"/>
      <c r="AA974" s="124"/>
      <c r="AC974" s="125"/>
      <c r="AD974" s="126"/>
    </row>
    <row r="975" spans="3:30" ht="15" customHeight="1" x14ac:dyDescent="0.25">
      <c r="C975" s="137"/>
      <c r="AA975" s="124"/>
      <c r="AC975" s="125"/>
      <c r="AD975" s="126"/>
    </row>
    <row r="976" spans="3:30" ht="15" customHeight="1" x14ac:dyDescent="0.25">
      <c r="C976" s="137"/>
      <c r="AA976" s="124"/>
      <c r="AC976" s="125"/>
      <c r="AD976" s="126"/>
    </row>
    <row r="977" spans="3:30" ht="15" customHeight="1" x14ac:dyDescent="0.25">
      <c r="C977" s="137"/>
      <c r="AA977" s="124"/>
      <c r="AC977" s="125"/>
      <c r="AD977" s="126"/>
    </row>
    <row r="978" spans="3:30" ht="15" customHeight="1" x14ac:dyDescent="0.25">
      <c r="C978" s="137"/>
      <c r="AA978" s="124"/>
      <c r="AC978" s="125"/>
      <c r="AD978" s="126"/>
    </row>
    <row r="979" spans="3:30" ht="15" customHeight="1" x14ac:dyDescent="0.25">
      <c r="C979" s="137"/>
      <c r="AA979" s="124"/>
      <c r="AC979" s="125"/>
      <c r="AD979" s="126"/>
    </row>
    <row r="980" spans="3:30" ht="15" customHeight="1" x14ac:dyDescent="0.25">
      <c r="C980" s="137"/>
      <c r="AA980" s="124"/>
      <c r="AC980" s="125"/>
      <c r="AD980" s="126"/>
    </row>
    <row r="981" spans="3:30" ht="15" customHeight="1" x14ac:dyDescent="0.25">
      <c r="C981" s="137"/>
      <c r="AA981" s="124"/>
      <c r="AC981" s="125"/>
      <c r="AD981" s="126"/>
    </row>
    <row r="982" spans="3:30" ht="15" customHeight="1" x14ac:dyDescent="0.25">
      <c r="C982" s="137"/>
      <c r="AA982" s="124"/>
      <c r="AC982" s="125"/>
      <c r="AD982" s="126"/>
    </row>
    <row r="983" spans="3:30" ht="15" customHeight="1" x14ac:dyDescent="0.25">
      <c r="C983" s="137"/>
      <c r="AA983" s="124"/>
      <c r="AC983" s="125"/>
      <c r="AD983" s="126"/>
    </row>
    <row r="984" spans="3:30" ht="15" customHeight="1" x14ac:dyDescent="0.25">
      <c r="C984" s="137"/>
      <c r="AA984" s="124"/>
      <c r="AC984" s="125"/>
      <c r="AD984" s="126"/>
    </row>
    <row r="985" spans="3:30" ht="15" customHeight="1" x14ac:dyDescent="0.25">
      <c r="C985" s="137"/>
      <c r="AA985" s="124"/>
      <c r="AC985" s="125"/>
      <c r="AD985" s="126"/>
    </row>
    <row r="986" spans="3:30" ht="15" customHeight="1" x14ac:dyDescent="0.25">
      <c r="C986" s="137"/>
      <c r="AA986" s="124"/>
      <c r="AC986" s="125"/>
      <c r="AD986" s="126"/>
    </row>
    <row r="987" spans="3:30" ht="15" customHeight="1" x14ac:dyDescent="0.25">
      <c r="C987" s="137"/>
      <c r="AA987" s="124"/>
      <c r="AC987" s="125"/>
      <c r="AD987" s="126"/>
    </row>
    <row r="988" spans="3:30" ht="15" customHeight="1" x14ac:dyDescent="0.25">
      <c r="C988" s="137"/>
      <c r="AA988" s="124"/>
      <c r="AC988" s="125"/>
      <c r="AD988" s="126"/>
    </row>
    <row r="989" spans="3:30" ht="15" customHeight="1" x14ac:dyDescent="0.25">
      <c r="C989" s="137"/>
      <c r="AA989" s="124"/>
      <c r="AC989" s="125"/>
      <c r="AD989" s="126"/>
    </row>
    <row r="990" spans="3:30" ht="15" customHeight="1" x14ac:dyDescent="0.25">
      <c r="C990" s="137"/>
      <c r="AA990" s="124"/>
      <c r="AC990" s="125"/>
      <c r="AD990" s="126"/>
    </row>
    <row r="991" spans="3:30" ht="15" customHeight="1" x14ac:dyDescent="0.25">
      <c r="C991" s="137"/>
      <c r="AA991" s="124"/>
      <c r="AC991" s="125"/>
      <c r="AD991" s="126"/>
    </row>
    <row r="992" spans="3:30" ht="15" customHeight="1" x14ac:dyDescent="0.25">
      <c r="C992" s="137"/>
      <c r="AA992" s="124"/>
      <c r="AC992" s="125"/>
      <c r="AD992" s="126"/>
    </row>
    <row r="993" spans="3:30" ht="15" customHeight="1" x14ac:dyDescent="0.25">
      <c r="C993" s="137"/>
      <c r="AA993" s="124"/>
      <c r="AC993" s="125"/>
      <c r="AD993" s="126"/>
    </row>
    <row r="994" spans="3:30" ht="15" customHeight="1" x14ac:dyDescent="0.25">
      <c r="C994" s="137"/>
      <c r="AA994" s="124"/>
      <c r="AC994" s="125"/>
      <c r="AD994" s="126"/>
    </row>
    <row r="995" spans="3:30" ht="15" customHeight="1" x14ac:dyDescent="0.25">
      <c r="C995" s="137"/>
      <c r="AA995" s="124"/>
      <c r="AC995" s="125"/>
      <c r="AD995" s="126"/>
    </row>
    <row r="996" spans="3:30" ht="15" customHeight="1" x14ac:dyDescent="0.25">
      <c r="C996" s="137"/>
      <c r="AA996" s="124"/>
      <c r="AC996" s="125"/>
      <c r="AD996" s="126"/>
    </row>
    <row r="997" spans="3:30" ht="15" customHeight="1" x14ac:dyDescent="0.25">
      <c r="C997" s="137"/>
      <c r="AA997" s="124"/>
      <c r="AC997" s="125"/>
      <c r="AD997" s="126"/>
    </row>
    <row r="998" spans="3:30" ht="15" customHeight="1" x14ac:dyDescent="0.25">
      <c r="C998" s="137"/>
      <c r="AA998" s="124"/>
      <c r="AC998" s="125"/>
      <c r="AD998" s="126"/>
    </row>
    <row r="999" spans="3:30" ht="15" customHeight="1" x14ac:dyDescent="0.25">
      <c r="C999" s="137"/>
      <c r="AA999" s="124"/>
      <c r="AC999" s="125"/>
      <c r="AD999" s="126"/>
    </row>
    <row r="1000" spans="3:30" ht="15" customHeight="1" x14ac:dyDescent="0.25">
      <c r="C1000" s="137"/>
      <c r="AA1000" s="124"/>
      <c r="AC1000" s="125"/>
      <c r="AD1000" s="126"/>
    </row>
    <row r="1001" spans="3:30" ht="15" customHeight="1" x14ac:dyDescent="0.25">
      <c r="C1001" s="137"/>
      <c r="AA1001" s="124"/>
      <c r="AC1001" s="125"/>
      <c r="AD1001" s="126"/>
    </row>
    <row r="1002" spans="3:30" ht="15" customHeight="1" x14ac:dyDescent="0.25">
      <c r="C1002" s="137"/>
      <c r="AA1002" s="124"/>
      <c r="AC1002" s="125"/>
      <c r="AD1002" s="126"/>
    </row>
    <row r="1003" spans="3:30" ht="15" customHeight="1" x14ac:dyDescent="0.25">
      <c r="C1003" s="137"/>
      <c r="AA1003" s="124"/>
      <c r="AC1003" s="125"/>
      <c r="AD1003" s="126"/>
    </row>
    <row r="1004" spans="3:30" ht="15" customHeight="1" x14ac:dyDescent="0.25">
      <c r="C1004" s="137"/>
      <c r="AA1004" s="124"/>
      <c r="AC1004" s="125"/>
      <c r="AD1004" s="126"/>
    </row>
    <row r="1005" spans="3:30" ht="15" customHeight="1" x14ac:dyDescent="0.25">
      <c r="C1005" s="137"/>
      <c r="AA1005" s="124"/>
      <c r="AC1005" s="125"/>
      <c r="AD1005" s="126"/>
    </row>
    <row r="1006" spans="3:30" ht="15" customHeight="1" x14ac:dyDescent="0.25">
      <c r="C1006" s="137"/>
      <c r="AA1006" s="124"/>
      <c r="AC1006" s="125"/>
      <c r="AD1006" s="126"/>
    </row>
    <row r="1007" spans="3:30" ht="15" customHeight="1" x14ac:dyDescent="0.25">
      <c r="C1007" s="137"/>
      <c r="AA1007" s="124"/>
      <c r="AC1007" s="125"/>
      <c r="AD1007" s="126"/>
    </row>
    <row r="1008" spans="3:30" ht="15" customHeight="1" x14ac:dyDescent="0.25">
      <c r="C1008" s="137"/>
      <c r="AA1008" s="124"/>
      <c r="AC1008" s="125"/>
      <c r="AD1008" s="126"/>
    </row>
    <row r="1009" spans="3:30" ht="15" customHeight="1" x14ac:dyDescent="0.25">
      <c r="C1009" s="137"/>
      <c r="AA1009" s="124"/>
      <c r="AC1009" s="125"/>
      <c r="AD1009" s="126"/>
    </row>
    <row r="1010" spans="3:30" ht="15" customHeight="1" x14ac:dyDescent="0.25">
      <c r="C1010" s="137"/>
      <c r="AA1010" s="124"/>
      <c r="AC1010" s="125"/>
      <c r="AD1010" s="126"/>
    </row>
    <row r="1011" spans="3:30" ht="15" customHeight="1" x14ac:dyDescent="0.25">
      <c r="C1011" s="137"/>
      <c r="AA1011" s="124"/>
      <c r="AC1011" s="125"/>
      <c r="AD1011" s="126"/>
    </row>
    <row r="1012" spans="3:30" ht="15" customHeight="1" x14ac:dyDescent="0.25">
      <c r="C1012" s="137"/>
      <c r="AA1012" s="124"/>
      <c r="AC1012" s="125"/>
      <c r="AD1012" s="126"/>
    </row>
    <row r="1013" spans="3:30" ht="15" customHeight="1" x14ac:dyDescent="0.25">
      <c r="C1013" s="137"/>
      <c r="AA1013" s="124"/>
      <c r="AC1013" s="125"/>
      <c r="AD1013" s="126"/>
    </row>
    <row r="1014" spans="3:30" ht="15" customHeight="1" x14ac:dyDescent="0.25">
      <c r="C1014" s="137"/>
      <c r="AA1014" s="124"/>
      <c r="AC1014" s="125"/>
      <c r="AD1014" s="126"/>
    </row>
    <row r="1015" spans="3:30" ht="15" customHeight="1" x14ac:dyDescent="0.25">
      <c r="C1015" s="137"/>
      <c r="AA1015" s="124"/>
      <c r="AC1015" s="125"/>
      <c r="AD1015" s="126"/>
    </row>
    <row r="1016" spans="3:30" ht="15" customHeight="1" x14ac:dyDescent="0.25">
      <c r="C1016" s="137"/>
      <c r="AA1016" s="124"/>
      <c r="AC1016" s="125"/>
      <c r="AD1016" s="126"/>
    </row>
    <row r="1017" spans="3:30" ht="15" customHeight="1" x14ac:dyDescent="0.25">
      <c r="C1017" s="137"/>
      <c r="AA1017" s="124"/>
      <c r="AC1017" s="125"/>
      <c r="AD1017" s="126"/>
    </row>
    <row r="1018" spans="3:30" ht="15" customHeight="1" x14ac:dyDescent="0.25">
      <c r="C1018" s="137"/>
      <c r="AA1018" s="124"/>
      <c r="AC1018" s="125"/>
      <c r="AD1018" s="126"/>
    </row>
    <row r="1019" spans="3:30" ht="15" customHeight="1" x14ac:dyDescent="0.25">
      <c r="C1019" s="137"/>
      <c r="AA1019" s="124"/>
      <c r="AC1019" s="125"/>
      <c r="AD1019" s="126"/>
    </row>
    <row r="1020" spans="3:30" ht="15" customHeight="1" x14ac:dyDescent="0.25">
      <c r="C1020" s="137"/>
      <c r="AA1020" s="124"/>
      <c r="AC1020" s="125"/>
      <c r="AD1020" s="126"/>
    </row>
    <row r="1021" spans="3:30" ht="15" customHeight="1" x14ac:dyDescent="0.25">
      <c r="C1021" s="137"/>
      <c r="AA1021" s="124"/>
      <c r="AC1021" s="125"/>
      <c r="AD1021" s="126"/>
    </row>
    <row r="1022" spans="3:30" ht="15" customHeight="1" x14ac:dyDescent="0.25">
      <c r="C1022" s="137"/>
      <c r="AA1022" s="124"/>
      <c r="AC1022" s="125"/>
      <c r="AD1022" s="126"/>
    </row>
    <row r="1023" spans="3:30" ht="15" customHeight="1" x14ac:dyDescent="0.25">
      <c r="C1023" s="137"/>
      <c r="AA1023" s="124"/>
      <c r="AC1023" s="125"/>
      <c r="AD1023" s="126"/>
    </row>
    <row r="1024" spans="3:30" ht="15" customHeight="1" x14ac:dyDescent="0.25">
      <c r="C1024" s="137"/>
      <c r="AA1024" s="124"/>
      <c r="AC1024" s="125"/>
      <c r="AD1024" s="126"/>
    </row>
    <row r="1025" spans="3:30" ht="15" customHeight="1" x14ac:dyDescent="0.25">
      <c r="C1025" s="137"/>
      <c r="AA1025" s="124"/>
      <c r="AC1025" s="125"/>
      <c r="AD1025" s="126"/>
    </row>
    <row r="1026" spans="3:30" ht="15" customHeight="1" x14ac:dyDescent="0.25">
      <c r="C1026" s="137"/>
      <c r="AA1026" s="124"/>
      <c r="AC1026" s="125"/>
      <c r="AD1026" s="126"/>
    </row>
    <row r="1027" spans="3:30" ht="15" customHeight="1" x14ac:dyDescent="0.25">
      <c r="C1027" s="137"/>
      <c r="AA1027" s="124"/>
      <c r="AC1027" s="125"/>
      <c r="AD1027" s="126"/>
    </row>
    <row r="1028" spans="3:30" ht="15" customHeight="1" x14ac:dyDescent="0.25">
      <c r="C1028" s="137"/>
      <c r="AA1028" s="124"/>
      <c r="AC1028" s="125"/>
      <c r="AD1028" s="126"/>
    </row>
    <row r="1029" spans="3:30" ht="15" customHeight="1" x14ac:dyDescent="0.25">
      <c r="C1029" s="137"/>
      <c r="AA1029" s="124"/>
      <c r="AC1029" s="125"/>
      <c r="AD1029" s="126"/>
    </row>
    <row r="1030" spans="3:30" ht="15" customHeight="1" x14ac:dyDescent="0.25">
      <c r="C1030" s="137"/>
      <c r="AA1030" s="124"/>
      <c r="AC1030" s="125"/>
      <c r="AD1030" s="126"/>
    </row>
    <row r="1031" spans="3:30" ht="15" customHeight="1" x14ac:dyDescent="0.25">
      <c r="C1031" s="137"/>
      <c r="AA1031" s="124"/>
      <c r="AC1031" s="125"/>
      <c r="AD1031" s="126"/>
    </row>
    <row r="1032" spans="3:30" ht="15" customHeight="1" x14ac:dyDescent="0.25">
      <c r="C1032" s="137"/>
      <c r="AA1032" s="124"/>
      <c r="AC1032" s="125"/>
      <c r="AD1032" s="126"/>
    </row>
    <row r="1033" spans="3:30" ht="15" customHeight="1" x14ac:dyDescent="0.25">
      <c r="C1033" s="137"/>
      <c r="AA1033" s="124"/>
      <c r="AC1033" s="125"/>
      <c r="AD1033" s="126"/>
    </row>
    <row r="1034" spans="3:30" ht="15" customHeight="1" x14ac:dyDescent="0.25">
      <c r="C1034" s="137"/>
      <c r="AA1034" s="124"/>
      <c r="AC1034" s="125"/>
      <c r="AD1034" s="126"/>
    </row>
    <row r="1035" spans="3:30" ht="15" customHeight="1" x14ac:dyDescent="0.25">
      <c r="C1035" s="137"/>
      <c r="AA1035" s="124"/>
      <c r="AC1035" s="125"/>
      <c r="AD1035" s="126"/>
    </row>
    <row r="1036" spans="3:30" ht="15" customHeight="1" x14ac:dyDescent="0.25">
      <c r="C1036" s="137"/>
      <c r="AA1036" s="124"/>
      <c r="AC1036" s="125"/>
      <c r="AD1036" s="126"/>
    </row>
    <row r="1037" spans="3:30" ht="15" customHeight="1" x14ac:dyDescent="0.25">
      <c r="C1037" s="137"/>
      <c r="AA1037" s="124"/>
      <c r="AC1037" s="125"/>
      <c r="AD1037" s="126"/>
    </row>
    <row r="1038" spans="3:30" ht="15" customHeight="1" x14ac:dyDescent="0.25">
      <c r="C1038" s="137"/>
      <c r="AA1038" s="124"/>
      <c r="AC1038" s="125"/>
      <c r="AD1038" s="126"/>
    </row>
    <row r="1039" spans="3:30" ht="15" customHeight="1" x14ac:dyDescent="0.25">
      <c r="C1039" s="137"/>
      <c r="AA1039" s="124"/>
      <c r="AC1039" s="125"/>
      <c r="AD1039" s="126"/>
    </row>
    <row r="1040" spans="3:30" ht="15" customHeight="1" x14ac:dyDescent="0.25">
      <c r="C1040" s="137"/>
      <c r="AA1040" s="124"/>
      <c r="AC1040" s="125"/>
      <c r="AD1040" s="126"/>
    </row>
    <row r="1041" spans="3:30" ht="15" customHeight="1" x14ac:dyDescent="0.25">
      <c r="C1041" s="137"/>
      <c r="AA1041" s="124"/>
      <c r="AC1041" s="125"/>
      <c r="AD1041" s="126"/>
    </row>
    <row r="1042" spans="3:30" ht="15" customHeight="1" x14ac:dyDescent="0.25">
      <c r="C1042" s="137"/>
      <c r="AA1042" s="124"/>
      <c r="AC1042" s="125"/>
      <c r="AD1042" s="126"/>
    </row>
    <row r="1043" spans="3:30" ht="15" customHeight="1" x14ac:dyDescent="0.25">
      <c r="C1043" s="137"/>
      <c r="AA1043" s="124"/>
      <c r="AC1043" s="125"/>
      <c r="AD1043" s="126"/>
    </row>
    <row r="1044" spans="3:30" ht="15" customHeight="1" x14ac:dyDescent="0.25">
      <c r="C1044" s="137"/>
      <c r="AA1044" s="124"/>
      <c r="AC1044" s="125"/>
      <c r="AD1044" s="126"/>
    </row>
    <row r="1045" spans="3:30" ht="15" customHeight="1" x14ac:dyDescent="0.25">
      <c r="C1045" s="137"/>
      <c r="AA1045" s="124"/>
      <c r="AC1045" s="125"/>
      <c r="AD1045" s="126"/>
    </row>
    <row r="1046" spans="3:30" ht="15" customHeight="1" x14ac:dyDescent="0.25">
      <c r="C1046" s="137"/>
      <c r="AA1046" s="124"/>
      <c r="AC1046" s="125"/>
      <c r="AD1046" s="126"/>
    </row>
    <row r="1047" spans="3:30" ht="15" customHeight="1" x14ac:dyDescent="0.25">
      <c r="C1047" s="137"/>
      <c r="AA1047" s="124"/>
      <c r="AC1047" s="125"/>
      <c r="AD1047" s="126"/>
    </row>
    <row r="1048" spans="3:30" ht="15" customHeight="1" x14ac:dyDescent="0.25">
      <c r="C1048" s="137"/>
      <c r="AA1048" s="124"/>
      <c r="AC1048" s="125"/>
      <c r="AD1048" s="126"/>
    </row>
    <row r="1049" spans="3:30" ht="15" customHeight="1" x14ac:dyDescent="0.25">
      <c r="C1049" s="137"/>
      <c r="AA1049" s="124"/>
      <c r="AC1049" s="125"/>
      <c r="AD1049" s="126"/>
    </row>
    <row r="1050" spans="3:30" ht="15" customHeight="1" x14ac:dyDescent="0.25">
      <c r="C1050" s="137"/>
      <c r="AA1050" s="124"/>
      <c r="AC1050" s="125"/>
      <c r="AD1050" s="126"/>
    </row>
    <row r="1051" spans="3:30" ht="15" customHeight="1" x14ac:dyDescent="0.25">
      <c r="C1051" s="137"/>
      <c r="AA1051" s="124"/>
      <c r="AC1051" s="125"/>
      <c r="AD1051" s="126"/>
    </row>
    <row r="1052" spans="3:30" ht="15" customHeight="1" x14ac:dyDescent="0.25">
      <c r="C1052" s="137"/>
      <c r="AA1052" s="124"/>
      <c r="AC1052" s="125"/>
      <c r="AD1052" s="126"/>
    </row>
    <row r="1053" spans="3:30" ht="15" customHeight="1" x14ac:dyDescent="0.25">
      <c r="C1053" s="137"/>
      <c r="AA1053" s="124"/>
      <c r="AC1053" s="125"/>
      <c r="AD1053" s="126"/>
    </row>
    <row r="1054" spans="3:30" ht="15" customHeight="1" x14ac:dyDescent="0.25">
      <c r="C1054" s="137"/>
      <c r="AA1054" s="124"/>
      <c r="AC1054" s="125"/>
      <c r="AD1054" s="126"/>
    </row>
    <row r="1055" spans="3:30" ht="15" customHeight="1" x14ac:dyDescent="0.25">
      <c r="C1055" s="137"/>
      <c r="AA1055" s="124"/>
      <c r="AC1055" s="125"/>
      <c r="AD1055" s="126"/>
    </row>
    <row r="1056" spans="3:30" ht="15" customHeight="1" x14ac:dyDescent="0.25">
      <c r="C1056" s="137"/>
      <c r="AA1056" s="124"/>
      <c r="AC1056" s="125"/>
      <c r="AD1056" s="126"/>
    </row>
    <row r="1057" spans="3:30" ht="15" customHeight="1" x14ac:dyDescent="0.25">
      <c r="C1057" s="137"/>
      <c r="AA1057" s="124"/>
      <c r="AC1057" s="125"/>
      <c r="AD1057" s="126"/>
    </row>
    <row r="1058" spans="3:30" ht="15" customHeight="1" x14ac:dyDescent="0.25">
      <c r="C1058" s="137"/>
      <c r="AA1058" s="124"/>
      <c r="AC1058" s="125"/>
      <c r="AD1058" s="126"/>
    </row>
    <row r="1059" spans="3:30" ht="15" customHeight="1" x14ac:dyDescent="0.25">
      <c r="C1059" s="137"/>
      <c r="AA1059" s="124"/>
      <c r="AC1059" s="125"/>
      <c r="AD1059" s="126"/>
    </row>
    <row r="1060" spans="3:30" ht="15" customHeight="1" x14ac:dyDescent="0.25">
      <c r="C1060" s="137"/>
      <c r="AA1060" s="124"/>
      <c r="AC1060" s="125"/>
      <c r="AD1060" s="126"/>
    </row>
    <row r="1061" spans="3:30" ht="15" customHeight="1" x14ac:dyDescent="0.25">
      <c r="C1061" s="137"/>
      <c r="AA1061" s="124"/>
      <c r="AC1061" s="125"/>
      <c r="AD1061" s="126"/>
    </row>
    <row r="1062" spans="3:30" ht="15" customHeight="1" x14ac:dyDescent="0.25">
      <c r="C1062" s="137"/>
      <c r="AA1062" s="124"/>
      <c r="AC1062" s="125"/>
      <c r="AD1062" s="126"/>
    </row>
    <row r="1063" spans="3:30" ht="15" customHeight="1" x14ac:dyDescent="0.25">
      <c r="C1063" s="137"/>
      <c r="AA1063" s="124"/>
      <c r="AC1063" s="125"/>
      <c r="AD1063" s="126"/>
    </row>
    <row r="1064" spans="3:30" ht="15" customHeight="1" x14ac:dyDescent="0.25">
      <c r="C1064" s="137"/>
      <c r="AA1064" s="124"/>
      <c r="AC1064" s="125"/>
      <c r="AD1064" s="126"/>
    </row>
    <row r="1065" spans="3:30" ht="15" customHeight="1" x14ac:dyDescent="0.25">
      <c r="C1065" s="137"/>
      <c r="AA1065" s="124"/>
      <c r="AC1065" s="125"/>
      <c r="AD1065" s="126"/>
    </row>
    <row r="1066" spans="3:30" ht="15" customHeight="1" x14ac:dyDescent="0.25">
      <c r="C1066" s="137"/>
      <c r="AA1066" s="124"/>
      <c r="AC1066" s="125"/>
      <c r="AD1066" s="126"/>
    </row>
    <row r="1067" spans="3:30" ht="15" customHeight="1" x14ac:dyDescent="0.25">
      <c r="C1067" s="137"/>
      <c r="AA1067" s="124"/>
      <c r="AC1067" s="125"/>
      <c r="AD1067" s="126"/>
    </row>
    <row r="1068" spans="3:30" ht="15" customHeight="1" x14ac:dyDescent="0.25">
      <c r="C1068" s="137"/>
      <c r="AA1068" s="124"/>
      <c r="AC1068" s="125"/>
      <c r="AD1068" s="126"/>
    </row>
    <row r="1069" spans="3:30" ht="15" customHeight="1" x14ac:dyDescent="0.25">
      <c r="C1069" s="137"/>
      <c r="AA1069" s="124"/>
      <c r="AC1069" s="125"/>
      <c r="AD1069" s="126"/>
    </row>
    <row r="1070" spans="3:30" ht="15" customHeight="1" x14ac:dyDescent="0.25">
      <c r="C1070" s="137"/>
      <c r="AA1070" s="124"/>
      <c r="AC1070" s="125"/>
      <c r="AD1070" s="126"/>
    </row>
    <row r="1071" spans="3:30" ht="15" customHeight="1" x14ac:dyDescent="0.25">
      <c r="C1071" s="137"/>
      <c r="AA1071" s="124"/>
      <c r="AC1071" s="125"/>
      <c r="AD1071" s="126"/>
    </row>
    <row r="1072" spans="3:30" ht="15" customHeight="1" x14ac:dyDescent="0.25">
      <c r="C1072" s="137"/>
      <c r="AA1072" s="124"/>
      <c r="AC1072" s="125"/>
      <c r="AD1072" s="126"/>
    </row>
    <row r="1073" spans="3:30" ht="15" customHeight="1" x14ac:dyDescent="0.25">
      <c r="C1073" s="137"/>
      <c r="AA1073" s="124"/>
      <c r="AC1073" s="125"/>
      <c r="AD1073" s="126"/>
    </row>
    <row r="1074" spans="3:30" ht="15" customHeight="1" x14ac:dyDescent="0.25">
      <c r="C1074" s="137"/>
      <c r="AA1074" s="124"/>
      <c r="AC1074" s="125"/>
      <c r="AD1074" s="126"/>
    </row>
    <row r="1075" spans="3:30" ht="15" customHeight="1" x14ac:dyDescent="0.25">
      <c r="C1075" s="137"/>
      <c r="AA1075" s="124"/>
      <c r="AC1075" s="125"/>
      <c r="AD1075" s="126"/>
    </row>
    <row r="1076" spans="3:30" ht="15" customHeight="1" x14ac:dyDescent="0.25">
      <c r="C1076" s="137"/>
      <c r="AA1076" s="124"/>
      <c r="AC1076" s="125"/>
      <c r="AD1076" s="126"/>
    </row>
    <row r="1077" spans="3:30" ht="15" customHeight="1" x14ac:dyDescent="0.25">
      <c r="C1077" s="137"/>
      <c r="AA1077" s="124"/>
      <c r="AC1077" s="125"/>
      <c r="AD1077" s="126"/>
    </row>
    <row r="1078" spans="3:30" ht="15" customHeight="1" x14ac:dyDescent="0.25">
      <c r="C1078" s="137"/>
      <c r="AA1078" s="124"/>
      <c r="AC1078" s="125"/>
      <c r="AD1078" s="126"/>
    </row>
    <row r="1079" spans="3:30" ht="15" customHeight="1" x14ac:dyDescent="0.25">
      <c r="C1079" s="137"/>
      <c r="AA1079" s="124"/>
      <c r="AC1079" s="125"/>
      <c r="AD1079" s="126"/>
    </row>
    <row r="1080" spans="3:30" ht="15" customHeight="1" x14ac:dyDescent="0.25">
      <c r="C1080" s="137"/>
      <c r="AA1080" s="124"/>
      <c r="AC1080" s="125"/>
      <c r="AD1080" s="126"/>
    </row>
    <row r="1081" spans="3:30" ht="15" customHeight="1" x14ac:dyDescent="0.25">
      <c r="C1081" s="137"/>
      <c r="AA1081" s="124"/>
      <c r="AC1081" s="125"/>
      <c r="AD1081" s="126"/>
    </row>
    <row r="1082" spans="3:30" ht="15" customHeight="1" x14ac:dyDescent="0.25">
      <c r="C1082" s="137"/>
      <c r="AA1082" s="124"/>
      <c r="AC1082" s="125"/>
      <c r="AD1082" s="126"/>
    </row>
    <row r="1083" spans="3:30" ht="15" customHeight="1" x14ac:dyDescent="0.25">
      <c r="C1083" s="137"/>
      <c r="AA1083" s="124"/>
      <c r="AC1083" s="125"/>
      <c r="AD1083" s="126"/>
    </row>
    <row r="1084" spans="3:30" ht="15" customHeight="1" x14ac:dyDescent="0.25">
      <c r="C1084" s="137"/>
      <c r="AA1084" s="124"/>
      <c r="AC1084" s="125"/>
      <c r="AD1084" s="126"/>
    </row>
    <row r="1085" spans="3:30" ht="15" customHeight="1" x14ac:dyDescent="0.25">
      <c r="C1085" s="137"/>
      <c r="AA1085" s="124"/>
      <c r="AC1085" s="125"/>
      <c r="AD1085" s="126"/>
    </row>
    <row r="1086" spans="3:30" ht="15" customHeight="1" x14ac:dyDescent="0.25">
      <c r="C1086" s="137"/>
      <c r="AA1086" s="124"/>
      <c r="AC1086" s="125"/>
      <c r="AD1086" s="126"/>
    </row>
    <row r="1087" spans="3:30" ht="15" customHeight="1" x14ac:dyDescent="0.25">
      <c r="C1087" s="137"/>
      <c r="AA1087" s="124"/>
      <c r="AC1087" s="125"/>
      <c r="AD1087" s="126"/>
    </row>
    <row r="1088" spans="3:30" ht="15" customHeight="1" x14ac:dyDescent="0.25">
      <c r="C1088" s="137"/>
      <c r="AA1088" s="124"/>
      <c r="AC1088" s="125"/>
      <c r="AD1088" s="126"/>
    </row>
    <row r="1089" spans="3:30" ht="15" customHeight="1" x14ac:dyDescent="0.25">
      <c r="C1089" s="137"/>
      <c r="AA1089" s="124"/>
      <c r="AC1089" s="125"/>
      <c r="AD1089" s="126"/>
    </row>
    <row r="1090" spans="3:30" ht="15" customHeight="1" x14ac:dyDescent="0.25">
      <c r="C1090" s="137"/>
      <c r="AA1090" s="124"/>
      <c r="AC1090" s="125"/>
      <c r="AD1090" s="126"/>
    </row>
    <row r="1091" spans="3:30" ht="15" customHeight="1" x14ac:dyDescent="0.25">
      <c r="C1091" s="137"/>
      <c r="AA1091" s="124"/>
      <c r="AC1091" s="125"/>
      <c r="AD1091" s="126"/>
    </row>
    <row r="1092" spans="3:30" ht="15" customHeight="1" x14ac:dyDescent="0.25">
      <c r="C1092" s="137"/>
      <c r="AA1092" s="124"/>
      <c r="AC1092" s="125"/>
      <c r="AD1092" s="126"/>
    </row>
    <row r="1093" spans="3:30" ht="15" customHeight="1" x14ac:dyDescent="0.25">
      <c r="C1093" s="137"/>
      <c r="AA1093" s="124"/>
      <c r="AC1093" s="125"/>
      <c r="AD1093" s="126"/>
    </row>
    <row r="1094" spans="3:30" ht="15" customHeight="1" x14ac:dyDescent="0.25">
      <c r="C1094" s="137"/>
      <c r="AA1094" s="124"/>
      <c r="AC1094" s="125"/>
      <c r="AD1094" s="126"/>
    </row>
    <row r="1095" spans="3:30" ht="15" customHeight="1" x14ac:dyDescent="0.25">
      <c r="C1095" s="137"/>
      <c r="AA1095" s="124"/>
      <c r="AC1095" s="125"/>
      <c r="AD1095" s="126"/>
    </row>
    <row r="1096" spans="3:30" ht="15" customHeight="1" x14ac:dyDescent="0.25">
      <c r="C1096" s="137"/>
      <c r="AA1096" s="124"/>
      <c r="AC1096" s="125"/>
      <c r="AD1096" s="126"/>
    </row>
    <row r="1097" spans="3:30" ht="15" customHeight="1" x14ac:dyDescent="0.25">
      <c r="C1097" s="137"/>
      <c r="AA1097" s="124"/>
      <c r="AC1097" s="125"/>
      <c r="AD1097" s="126"/>
    </row>
    <row r="1098" spans="3:30" ht="15" customHeight="1" x14ac:dyDescent="0.25">
      <c r="C1098" s="137"/>
      <c r="AA1098" s="124"/>
      <c r="AC1098" s="125"/>
      <c r="AD1098" s="126"/>
    </row>
    <row r="1099" spans="3:30" ht="15" customHeight="1" x14ac:dyDescent="0.25">
      <c r="C1099" s="137"/>
      <c r="AA1099" s="124"/>
      <c r="AC1099" s="125"/>
      <c r="AD1099" s="126"/>
    </row>
    <row r="1100" spans="3:30" ht="15" customHeight="1" x14ac:dyDescent="0.25">
      <c r="C1100" s="137"/>
      <c r="AA1100" s="124"/>
      <c r="AC1100" s="125"/>
      <c r="AD1100" s="126"/>
    </row>
    <row r="1101" spans="3:30" ht="15" customHeight="1" x14ac:dyDescent="0.25">
      <c r="C1101" s="137"/>
      <c r="AA1101" s="124"/>
      <c r="AC1101" s="125"/>
      <c r="AD1101" s="126"/>
    </row>
    <row r="1102" spans="3:30" ht="15" customHeight="1" x14ac:dyDescent="0.25">
      <c r="C1102" s="137"/>
      <c r="AA1102" s="124"/>
      <c r="AC1102" s="125"/>
      <c r="AD1102" s="126"/>
    </row>
    <row r="1103" spans="3:30" ht="15" customHeight="1" x14ac:dyDescent="0.25">
      <c r="C1103" s="137"/>
      <c r="AA1103" s="124"/>
      <c r="AC1103" s="125"/>
      <c r="AD1103" s="126"/>
    </row>
    <row r="1104" spans="3:30" ht="15" customHeight="1" x14ac:dyDescent="0.25">
      <c r="C1104" s="137"/>
      <c r="AA1104" s="124"/>
      <c r="AC1104" s="125"/>
      <c r="AD1104" s="126"/>
    </row>
    <row r="1105" spans="3:30" ht="15" customHeight="1" x14ac:dyDescent="0.25">
      <c r="C1105" s="137"/>
      <c r="AA1105" s="124"/>
      <c r="AC1105" s="125"/>
      <c r="AD1105" s="126"/>
    </row>
    <row r="1106" spans="3:30" ht="15" customHeight="1" x14ac:dyDescent="0.25">
      <c r="C1106" s="137"/>
      <c r="AA1106" s="124"/>
      <c r="AC1106" s="125"/>
      <c r="AD1106" s="126"/>
    </row>
    <row r="1107" spans="3:30" ht="15" customHeight="1" x14ac:dyDescent="0.25">
      <c r="C1107" s="137"/>
      <c r="AA1107" s="124"/>
      <c r="AC1107" s="125"/>
      <c r="AD1107" s="126"/>
    </row>
    <row r="1108" spans="3:30" ht="15" customHeight="1" x14ac:dyDescent="0.25">
      <c r="C1108" s="137"/>
      <c r="AA1108" s="124"/>
      <c r="AC1108" s="125"/>
      <c r="AD1108" s="126"/>
    </row>
    <row r="1109" spans="3:30" ht="15" customHeight="1" x14ac:dyDescent="0.25">
      <c r="C1109" s="137"/>
      <c r="AA1109" s="124"/>
      <c r="AC1109" s="125"/>
      <c r="AD1109" s="126"/>
    </row>
    <row r="1110" spans="3:30" ht="15" customHeight="1" x14ac:dyDescent="0.25">
      <c r="C1110" s="137"/>
      <c r="AA1110" s="124"/>
      <c r="AC1110" s="125"/>
      <c r="AD1110" s="126"/>
    </row>
    <row r="1111" spans="3:30" ht="15" customHeight="1" x14ac:dyDescent="0.25">
      <c r="C1111" s="137"/>
      <c r="AA1111" s="124"/>
      <c r="AC1111" s="125"/>
      <c r="AD1111" s="126"/>
    </row>
    <row r="1112" spans="3:30" ht="15" customHeight="1" x14ac:dyDescent="0.25">
      <c r="C1112" s="137"/>
      <c r="AA1112" s="124"/>
      <c r="AC1112" s="125"/>
      <c r="AD1112" s="126"/>
    </row>
    <row r="1113" spans="3:30" ht="15" customHeight="1" x14ac:dyDescent="0.25">
      <c r="C1113" s="137"/>
      <c r="AA1113" s="124"/>
      <c r="AC1113" s="125"/>
      <c r="AD1113" s="126"/>
    </row>
    <row r="1114" spans="3:30" ht="15" customHeight="1" x14ac:dyDescent="0.25">
      <c r="C1114" s="137"/>
      <c r="AA1114" s="124"/>
      <c r="AC1114" s="125"/>
      <c r="AD1114" s="126"/>
    </row>
    <row r="1115" spans="3:30" ht="15" customHeight="1" x14ac:dyDescent="0.25">
      <c r="C1115" s="137"/>
      <c r="AA1115" s="124"/>
      <c r="AC1115" s="125"/>
      <c r="AD1115" s="126"/>
    </row>
    <row r="1116" spans="3:30" ht="15" customHeight="1" x14ac:dyDescent="0.25">
      <c r="C1116" s="137"/>
      <c r="AA1116" s="124"/>
      <c r="AC1116" s="125"/>
      <c r="AD1116" s="126"/>
    </row>
    <row r="1117" spans="3:30" ht="15" customHeight="1" x14ac:dyDescent="0.25">
      <c r="C1117" s="137"/>
      <c r="AA1117" s="124"/>
      <c r="AC1117" s="125"/>
      <c r="AD1117" s="126"/>
    </row>
    <row r="1118" spans="3:30" ht="15" customHeight="1" x14ac:dyDescent="0.25">
      <c r="C1118" s="137"/>
      <c r="AA1118" s="124"/>
      <c r="AC1118" s="125"/>
      <c r="AD1118" s="126"/>
    </row>
    <row r="1119" spans="3:30" ht="15" customHeight="1" x14ac:dyDescent="0.25">
      <c r="C1119" s="137"/>
      <c r="AA1119" s="124"/>
      <c r="AC1119" s="125"/>
      <c r="AD1119" s="126"/>
    </row>
    <row r="1120" spans="3:30" ht="15" customHeight="1" x14ac:dyDescent="0.25">
      <c r="C1120" s="137"/>
      <c r="AA1120" s="124"/>
      <c r="AC1120" s="125"/>
      <c r="AD1120" s="126"/>
    </row>
    <row r="1121" spans="3:30" ht="15" customHeight="1" x14ac:dyDescent="0.25">
      <c r="C1121" s="137"/>
      <c r="AA1121" s="124"/>
      <c r="AC1121" s="125"/>
      <c r="AD1121" s="126"/>
    </row>
    <row r="1122" spans="3:30" ht="15" customHeight="1" x14ac:dyDescent="0.25">
      <c r="C1122" s="137"/>
      <c r="AA1122" s="124"/>
      <c r="AC1122" s="125"/>
      <c r="AD1122" s="126"/>
    </row>
    <row r="1123" spans="3:30" ht="15" customHeight="1" x14ac:dyDescent="0.25">
      <c r="C1123" s="137"/>
      <c r="AA1123" s="124"/>
      <c r="AC1123" s="125"/>
      <c r="AD1123" s="126"/>
    </row>
    <row r="1124" spans="3:30" ht="15" customHeight="1" x14ac:dyDescent="0.25">
      <c r="C1124" s="137"/>
      <c r="AA1124" s="124"/>
      <c r="AC1124" s="125"/>
      <c r="AD1124" s="126"/>
    </row>
    <row r="1125" spans="3:30" ht="15" customHeight="1" x14ac:dyDescent="0.25">
      <c r="C1125" s="137"/>
      <c r="AA1125" s="124"/>
      <c r="AC1125" s="125"/>
      <c r="AD1125" s="126"/>
    </row>
    <row r="1126" spans="3:30" ht="15" customHeight="1" x14ac:dyDescent="0.25">
      <c r="C1126" s="137"/>
      <c r="AA1126" s="124"/>
      <c r="AC1126" s="125"/>
      <c r="AD1126" s="126"/>
    </row>
    <row r="1127" spans="3:30" ht="15" customHeight="1" x14ac:dyDescent="0.25">
      <c r="C1127" s="137"/>
      <c r="AA1127" s="124"/>
      <c r="AC1127" s="125"/>
      <c r="AD1127" s="126"/>
    </row>
    <row r="1128" spans="3:30" ht="15" customHeight="1" x14ac:dyDescent="0.25">
      <c r="C1128" s="137"/>
      <c r="AA1128" s="124"/>
      <c r="AC1128" s="125"/>
      <c r="AD1128" s="126"/>
    </row>
    <row r="1129" spans="3:30" ht="15" customHeight="1" x14ac:dyDescent="0.25">
      <c r="C1129" s="137"/>
      <c r="AA1129" s="124"/>
      <c r="AC1129" s="125"/>
      <c r="AD1129" s="126"/>
    </row>
    <row r="1130" spans="3:30" ht="15" customHeight="1" x14ac:dyDescent="0.25">
      <c r="C1130" s="137"/>
      <c r="AA1130" s="124"/>
      <c r="AC1130" s="125"/>
      <c r="AD1130" s="126"/>
    </row>
    <row r="1131" spans="3:30" ht="15" customHeight="1" x14ac:dyDescent="0.25">
      <c r="C1131" s="137"/>
      <c r="AA1131" s="124"/>
      <c r="AC1131" s="125"/>
      <c r="AD1131" s="126"/>
    </row>
    <row r="1132" spans="3:30" ht="15" customHeight="1" x14ac:dyDescent="0.25">
      <c r="C1132" s="137"/>
      <c r="AA1132" s="124"/>
      <c r="AC1132" s="125"/>
      <c r="AD1132" s="126"/>
    </row>
    <row r="1133" spans="3:30" ht="15" customHeight="1" x14ac:dyDescent="0.25">
      <c r="C1133" s="137"/>
      <c r="AA1133" s="124"/>
      <c r="AC1133" s="125"/>
      <c r="AD1133" s="126"/>
    </row>
    <row r="1134" spans="3:30" ht="15" customHeight="1" x14ac:dyDescent="0.25">
      <c r="C1134" s="137"/>
      <c r="AA1134" s="124"/>
      <c r="AC1134" s="125"/>
      <c r="AD1134" s="126"/>
    </row>
    <row r="1135" spans="3:30" ht="15" customHeight="1" x14ac:dyDescent="0.25">
      <c r="C1135" s="137"/>
      <c r="AA1135" s="124"/>
      <c r="AC1135" s="125"/>
      <c r="AD1135" s="126"/>
    </row>
    <row r="1136" spans="3:30" ht="15" customHeight="1" x14ac:dyDescent="0.25">
      <c r="C1136" s="137"/>
      <c r="AA1136" s="124"/>
      <c r="AC1136" s="125"/>
      <c r="AD1136" s="126"/>
    </row>
    <row r="1137" spans="3:30" ht="15" customHeight="1" x14ac:dyDescent="0.25">
      <c r="C1137" s="137"/>
      <c r="AA1137" s="124"/>
      <c r="AC1137" s="125"/>
      <c r="AD1137" s="126"/>
    </row>
    <row r="1138" spans="3:30" ht="15" customHeight="1" x14ac:dyDescent="0.25">
      <c r="C1138" s="137"/>
      <c r="AA1138" s="124"/>
      <c r="AC1138" s="125"/>
      <c r="AD1138" s="126"/>
    </row>
    <row r="1139" spans="3:30" ht="15" customHeight="1" x14ac:dyDescent="0.25">
      <c r="C1139" s="137"/>
      <c r="AA1139" s="124"/>
      <c r="AC1139" s="125"/>
      <c r="AD1139" s="126"/>
    </row>
    <row r="1140" spans="3:30" ht="15" customHeight="1" x14ac:dyDescent="0.25">
      <c r="C1140" s="137"/>
      <c r="AA1140" s="124"/>
      <c r="AC1140" s="125"/>
      <c r="AD1140" s="126"/>
    </row>
    <row r="1141" spans="3:30" ht="15" customHeight="1" x14ac:dyDescent="0.25">
      <c r="C1141" s="137"/>
      <c r="AA1141" s="124"/>
      <c r="AC1141" s="125"/>
      <c r="AD1141" s="126"/>
    </row>
    <row r="1142" spans="3:30" ht="15" customHeight="1" x14ac:dyDescent="0.25">
      <c r="C1142" s="137"/>
      <c r="AA1142" s="124"/>
      <c r="AC1142" s="125"/>
      <c r="AD1142" s="126"/>
    </row>
    <row r="1143" spans="3:30" ht="15" customHeight="1" x14ac:dyDescent="0.25">
      <c r="C1143" s="137"/>
      <c r="AA1143" s="124"/>
      <c r="AC1143" s="125"/>
      <c r="AD1143" s="126"/>
    </row>
    <row r="1144" spans="3:30" ht="15" customHeight="1" x14ac:dyDescent="0.25">
      <c r="C1144" s="137"/>
      <c r="AA1144" s="124"/>
      <c r="AC1144" s="125"/>
      <c r="AD1144" s="126"/>
    </row>
    <row r="1145" spans="3:30" ht="15" customHeight="1" x14ac:dyDescent="0.25">
      <c r="C1145" s="137"/>
      <c r="AA1145" s="124"/>
      <c r="AC1145" s="125"/>
      <c r="AD1145" s="126"/>
    </row>
    <row r="1146" spans="3:30" ht="15" customHeight="1" x14ac:dyDescent="0.25">
      <c r="C1146" s="137"/>
      <c r="AA1146" s="124"/>
      <c r="AC1146" s="125"/>
      <c r="AD1146" s="126"/>
    </row>
    <row r="1147" spans="3:30" ht="15" customHeight="1" x14ac:dyDescent="0.25">
      <c r="C1147" s="137"/>
      <c r="AA1147" s="124"/>
      <c r="AC1147" s="125"/>
      <c r="AD1147" s="126"/>
    </row>
    <row r="1148" spans="3:30" ht="15" customHeight="1" x14ac:dyDescent="0.25">
      <c r="C1148" s="137"/>
      <c r="AA1148" s="124"/>
      <c r="AC1148" s="125"/>
      <c r="AD1148" s="126"/>
    </row>
    <row r="1149" spans="3:30" ht="15" customHeight="1" x14ac:dyDescent="0.25">
      <c r="C1149" s="137"/>
      <c r="AA1149" s="124"/>
      <c r="AC1149" s="125"/>
      <c r="AD1149" s="126"/>
    </row>
    <row r="1150" spans="3:30" ht="15" customHeight="1" x14ac:dyDescent="0.25">
      <c r="C1150" s="137"/>
      <c r="AA1150" s="124"/>
      <c r="AC1150" s="125"/>
      <c r="AD1150" s="126"/>
    </row>
    <row r="1151" spans="3:30" ht="15" customHeight="1" x14ac:dyDescent="0.25">
      <c r="C1151" s="137"/>
      <c r="AA1151" s="124"/>
      <c r="AC1151" s="125"/>
      <c r="AD1151" s="126"/>
    </row>
    <row r="1152" spans="3:30" ht="15" customHeight="1" x14ac:dyDescent="0.25">
      <c r="C1152" s="137"/>
      <c r="AA1152" s="124"/>
      <c r="AC1152" s="125"/>
      <c r="AD1152" s="126"/>
    </row>
    <row r="1153" spans="3:30" ht="15" customHeight="1" x14ac:dyDescent="0.25">
      <c r="C1153" s="137"/>
      <c r="AA1153" s="124"/>
      <c r="AC1153" s="125"/>
      <c r="AD1153" s="126"/>
    </row>
    <row r="1154" spans="3:30" ht="15" customHeight="1" x14ac:dyDescent="0.25">
      <c r="C1154" s="137"/>
      <c r="AA1154" s="124"/>
      <c r="AC1154" s="125"/>
      <c r="AD1154" s="126"/>
    </row>
    <row r="1155" spans="3:30" ht="15" customHeight="1" x14ac:dyDescent="0.25">
      <c r="C1155" s="137"/>
      <c r="AA1155" s="124"/>
      <c r="AC1155" s="125"/>
      <c r="AD1155" s="126"/>
    </row>
    <row r="1156" spans="3:30" ht="15" customHeight="1" x14ac:dyDescent="0.25">
      <c r="C1156" s="137"/>
      <c r="AA1156" s="124"/>
      <c r="AC1156" s="125"/>
      <c r="AD1156" s="126"/>
    </row>
    <row r="1157" spans="3:30" ht="15" customHeight="1" x14ac:dyDescent="0.25">
      <c r="C1157" s="137"/>
      <c r="AA1157" s="124"/>
      <c r="AC1157" s="125"/>
      <c r="AD1157" s="126"/>
    </row>
    <row r="1158" spans="3:30" ht="15" customHeight="1" x14ac:dyDescent="0.25">
      <c r="C1158" s="137"/>
      <c r="AA1158" s="124"/>
      <c r="AC1158" s="125"/>
      <c r="AD1158" s="126"/>
    </row>
    <row r="1159" spans="3:30" ht="15" customHeight="1" x14ac:dyDescent="0.25">
      <c r="C1159" s="137"/>
      <c r="AA1159" s="124"/>
      <c r="AC1159" s="125"/>
      <c r="AD1159" s="126"/>
    </row>
    <row r="1160" spans="3:30" ht="15" customHeight="1" x14ac:dyDescent="0.25">
      <c r="C1160" s="137"/>
      <c r="AA1160" s="124"/>
      <c r="AC1160" s="125"/>
      <c r="AD1160" s="126"/>
    </row>
    <row r="1161" spans="3:30" ht="15" customHeight="1" x14ac:dyDescent="0.25">
      <c r="C1161" s="137"/>
      <c r="AA1161" s="124"/>
      <c r="AC1161" s="125"/>
      <c r="AD1161" s="126"/>
    </row>
    <row r="1162" spans="3:30" ht="15" customHeight="1" x14ac:dyDescent="0.25">
      <c r="C1162" s="137"/>
      <c r="AA1162" s="124"/>
      <c r="AC1162" s="125"/>
      <c r="AD1162" s="126"/>
    </row>
    <row r="1163" spans="3:30" ht="15" customHeight="1" x14ac:dyDescent="0.25">
      <c r="C1163" s="137"/>
      <c r="AA1163" s="124"/>
      <c r="AC1163" s="125"/>
      <c r="AD1163" s="126"/>
    </row>
    <row r="1164" spans="3:30" ht="15" customHeight="1" x14ac:dyDescent="0.25">
      <c r="C1164" s="137"/>
      <c r="AA1164" s="124"/>
      <c r="AC1164" s="125"/>
      <c r="AD1164" s="126"/>
    </row>
    <row r="1165" spans="3:30" ht="15" customHeight="1" x14ac:dyDescent="0.25">
      <c r="C1165" s="137"/>
      <c r="AA1165" s="124"/>
      <c r="AC1165" s="125"/>
      <c r="AD1165" s="126"/>
    </row>
    <row r="1166" spans="3:30" ht="15" customHeight="1" x14ac:dyDescent="0.25">
      <c r="C1166" s="137"/>
      <c r="AA1166" s="124"/>
      <c r="AC1166" s="125"/>
      <c r="AD1166" s="126"/>
    </row>
    <row r="1167" spans="3:30" ht="15" customHeight="1" x14ac:dyDescent="0.25">
      <c r="C1167" s="137"/>
      <c r="AA1167" s="124"/>
      <c r="AC1167" s="125"/>
      <c r="AD1167" s="126"/>
    </row>
    <row r="1168" spans="3:30" ht="15" customHeight="1" x14ac:dyDescent="0.25">
      <c r="C1168" s="137"/>
      <c r="AA1168" s="124"/>
      <c r="AC1168" s="125"/>
      <c r="AD1168" s="126"/>
    </row>
    <row r="1169" spans="3:30" ht="15" customHeight="1" x14ac:dyDescent="0.25">
      <c r="C1169" s="137"/>
      <c r="AA1169" s="124"/>
      <c r="AC1169" s="125"/>
      <c r="AD1169" s="126"/>
    </row>
    <row r="1170" spans="3:30" ht="15" customHeight="1" x14ac:dyDescent="0.25">
      <c r="C1170" s="137"/>
      <c r="AA1170" s="124"/>
      <c r="AC1170" s="125"/>
      <c r="AD1170" s="126"/>
    </row>
    <row r="1171" spans="3:30" ht="15" customHeight="1" x14ac:dyDescent="0.25">
      <c r="C1171" s="137"/>
      <c r="AA1171" s="124"/>
      <c r="AC1171" s="125"/>
      <c r="AD1171" s="126"/>
    </row>
    <row r="1172" spans="3:30" ht="15" customHeight="1" x14ac:dyDescent="0.25">
      <c r="C1172" s="137"/>
      <c r="AA1172" s="124"/>
      <c r="AC1172" s="125"/>
      <c r="AD1172" s="126"/>
    </row>
    <row r="1173" spans="3:30" ht="15" customHeight="1" x14ac:dyDescent="0.25">
      <c r="C1173" s="137"/>
      <c r="AA1173" s="124"/>
      <c r="AC1173" s="125"/>
      <c r="AD1173" s="126"/>
    </row>
    <row r="1174" spans="3:30" ht="15" customHeight="1" x14ac:dyDescent="0.25">
      <c r="C1174" s="137"/>
      <c r="AA1174" s="124"/>
      <c r="AC1174" s="125"/>
      <c r="AD1174" s="126"/>
    </row>
    <row r="1175" spans="3:30" ht="15" customHeight="1" x14ac:dyDescent="0.25">
      <c r="C1175" s="137"/>
      <c r="AA1175" s="124"/>
      <c r="AC1175" s="125"/>
      <c r="AD1175" s="126"/>
    </row>
    <row r="1176" spans="3:30" ht="15" customHeight="1" x14ac:dyDescent="0.25">
      <c r="C1176" s="137"/>
      <c r="AA1176" s="124"/>
      <c r="AC1176" s="125"/>
      <c r="AD1176" s="126"/>
    </row>
    <row r="1177" spans="3:30" ht="15" customHeight="1" x14ac:dyDescent="0.25">
      <c r="C1177" s="137"/>
      <c r="AA1177" s="124"/>
      <c r="AC1177" s="125"/>
      <c r="AD1177" s="126"/>
    </row>
    <row r="1178" spans="3:30" ht="15" customHeight="1" x14ac:dyDescent="0.25">
      <c r="C1178" s="137"/>
      <c r="AA1178" s="124"/>
      <c r="AC1178" s="125"/>
      <c r="AD1178" s="126"/>
    </row>
    <row r="1179" spans="3:30" ht="15" customHeight="1" x14ac:dyDescent="0.25">
      <c r="C1179" s="137"/>
      <c r="AA1179" s="124"/>
      <c r="AC1179" s="125"/>
      <c r="AD1179" s="126"/>
    </row>
    <row r="1180" spans="3:30" ht="15" customHeight="1" x14ac:dyDescent="0.25">
      <c r="C1180" s="137"/>
      <c r="AA1180" s="124"/>
      <c r="AC1180" s="125"/>
      <c r="AD1180" s="126"/>
    </row>
    <row r="1181" spans="3:30" ht="15" customHeight="1" x14ac:dyDescent="0.25">
      <c r="C1181" s="137"/>
      <c r="AA1181" s="124"/>
      <c r="AC1181" s="125"/>
      <c r="AD1181" s="126"/>
    </row>
    <row r="1182" spans="3:30" ht="15" customHeight="1" x14ac:dyDescent="0.25">
      <c r="C1182" s="137"/>
      <c r="AA1182" s="124"/>
      <c r="AC1182" s="125"/>
      <c r="AD1182" s="126"/>
    </row>
    <row r="1183" spans="3:30" ht="15" customHeight="1" x14ac:dyDescent="0.25">
      <c r="C1183" s="137"/>
      <c r="AA1183" s="124"/>
      <c r="AC1183" s="125"/>
      <c r="AD1183" s="126"/>
    </row>
    <row r="1184" spans="3:30" ht="15" customHeight="1" x14ac:dyDescent="0.25">
      <c r="C1184" s="137"/>
      <c r="AA1184" s="124"/>
      <c r="AC1184" s="125"/>
      <c r="AD1184" s="126"/>
    </row>
    <row r="1185" spans="3:30" ht="15" customHeight="1" x14ac:dyDescent="0.25">
      <c r="C1185" s="137"/>
      <c r="AA1185" s="124"/>
      <c r="AC1185" s="125"/>
      <c r="AD1185" s="126"/>
    </row>
    <row r="1186" spans="3:30" ht="15" customHeight="1" x14ac:dyDescent="0.25">
      <c r="C1186" s="137"/>
      <c r="AA1186" s="124"/>
      <c r="AC1186" s="125"/>
      <c r="AD1186" s="126"/>
    </row>
    <row r="1187" spans="3:30" ht="15" customHeight="1" x14ac:dyDescent="0.25">
      <c r="C1187" s="137"/>
      <c r="AA1187" s="124"/>
      <c r="AC1187" s="125"/>
      <c r="AD1187" s="126"/>
    </row>
    <row r="1188" spans="3:30" ht="15" customHeight="1" x14ac:dyDescent="0.25">
      <c r="C1188" s="137"/>
      <c r="AA1188" s="124"/>
      <c r="AC1188" s="125"/>
      <c r="AD1188" s="126"/>
    </row>
    <row r="1189" spans="3:30" ht="15" customHeight="1" x14ac:dyDescent="0.25">
      <c r="C1189" s="137"/>
      <c r="AA1189" s="124"/>
      <c r="AC1189" s="125"/>
      <c r="AD1189" s="126"/>
    </row>
    <row r="1190" spans="3:30" ht="15" customHeight="1" x14ac:dyDescent="0.25">
      <c r="C1190" s="137"/>
      <c r="AA1190" s="124"/>
      <c r="AC1190" s="125"/>
      <c r="AD1190" s="126"/>
    </row>
    <row r="1191" spans="3:30" ht="15" customHeight="1" x14ac:dyDescent="0.25">
      <c r="C1191" s="137"/>
      <c r="AA1191" s="124"/>
      <c r="AC1191" s="125"/>
      <c r="AD1191" s="126"/>
    </row>
    <row r="1192" spans="3:30" ht="15" customHeight="1" x14ac:dyDescent="0.25">
      <c r="C1192" s="137"/>
      <c r="AA1192" s="124"/>
      <c r="AC1192" s="125"/>
      <c r="AD1192" s="126"/>
    </row>
    <row r="1193" spans="3:30" ht="15" customHeight="1" x14ac:dyDescent="0.25">
      <c r="C1193" s="137"/>
      <c r="AA1193" s="124"/>
      <c r="AC1193" s="125"/>
      <c r="AD1193" s="126"/>
    </row>
    <row r="1194" spans="3:30" ht="15" customHeight="1" x14ac:dyDescent="0.25">
      <c r="C1194" s="137"/>
      <c r="AA1194" s="124"/>
      <c r="AC1194" s="125"/>
      <c r="AD1194" s="126"/>
    </row>
    <row r="1195" spans="3:30" ht="15" customHeight="1" x14ac:dyDescent="0.25">
      <c r="C1195" s="137"/>
      <c r="AA1195" s="124"/>
      <c r="AC1195" s="125"/>
      <c r="AD1195" s="126"/>
    </row>
    <row r="1196" spans="3:30" ht="15" customHeight="1" x14ac:dyDescent="0.25">
      <c r="C1196" s="137"/>
      <c r="AA1196" s="124"/>
      <c r="AC1196" s="125"/>
      <c r="AD1196" s="126"/>
    </row>
    <row r="1197" spans="3:30" ht="15" customHeight="1" x14ac:dyDescent="0.25">
      <c r="C1197" s="137"/>
      <c r="AA1197" s="124"/>
      <c r="AC1197" s="125"/>
      <c r="AD1197" s="126"/>
    </row>
    <row r="1198" spans="3:30" ht="15" customHeight="1" x14ac:dyDescent="0.25">
      <c r="C1198" s="137"/>
      <c r="AA1198" s="124"/>
      <c r="AC1198" s="125"/>
      <c r="AD1198" s="126"/>
    </row>
    <row r="1199" spans="3:30" ht="15" customHeight="1" x14ac:dyDescent="0.25">
      <c r="C1199" s="137"/>
      <c r="AA1199" s="124"/>
      <c r="AC1199" s="125"/>
      <c r="AD1199" s="126"/>
    </row>
    <row r="1200" spans="3:30" ht="15" customHeight="1" x14ac:dyDescent="0.25">
      <c r="C1200" s="137"/>
      <c r="AA1200" s="124"/>
      <c r="AC1200" s="125"/>
      <c r="AD1200" s="126"/>
    </row>
    <row r="1201" spans="3:30" ht="15" customHeight="1" x14ac:dyDescent="0.25">
      <c r="C1201" s="137"/>
      <c r="AA1201" s="124"/>
      <c r="AC1201" s="125"/>
      <c r="AD1201" s="126"/>
    </row>
    <row r="1202" spans="3:30" ht="15" customHeight="1" x14ac:dyDescent="0.25">
      <c r="C1202" s="137"/>
      <c r="AA1202" s="124"/>
      <c r="AC1202" s="125"/>
      <c r="AD1202" s="126"/>
    </row>
    <row r="1203" spans="3:30" ht="15" customHeight="1" x14ac:dyDescent="0.25">
      <c r="C1203" s="137"/>
      <c r="AA1203" s="124"/>
      <c r="AC1203" s="125"/>
      <c r="AD1203" s="126"/>
    </row>
    <row r="1204" spans="3:30" ht="15" customHeight="1" x14ac:dyDescent="0.25">
      <c r="C1204" s="137"/>
      <c r="AA1204" s="124"/>
      <c r="AC1204" s="125"/>
      <c r="AD1204" s="126"/>
    </row>
    <row r="1205" spans="3:30" ht="15" customHeight="1" x14ac:dyDescent="0.25">
      <c r="C1205" s="137"/>
      <c r="AA1205" s="124"/>
      <c r="AC1205" s="125"/>
      <c r="AD1205" s="126"/>
    </row>
    <row r="1206" spans="3:30" ht="15" customHeight="1" x14ac:dyDescent="0.25">
      <c r="C1206" s="137"/>
      <c r="AA1206" s="124"/>
      <c r="AC1206" s="125"/>
      <c r="AD1206" s="126"/>
    </row>
    <row r="1207" spans="3:30" ht="15" customHeight="1" x14ac:dyDescent="0.25">
      <c r="C1207" s="137"/>
      <c r="AA1207" s="124"/>
      <c r="AC1207" s="125"/>
      <c r="AD1207" s="126"/>
    </row>
    <row r="1208" spans="3:30" ht="15" customHeight="1" x14ac:dyDescent="0.25">
      <c r="C1208" s="137"/>
      <c r="AA1208" s="124"/>
      <c r="AC1208" s="125"/>
      <c r="AD1208" s="126"/>
    </row>
    <row r="1209" spans="3:30" ht="15" customHeight="1" x14ac:dyDescent="0.25">
      <c r="C1209" s="137"/>
      <c r="AA1209" s="124"/>
      <c r="AC1209" s="125"/>
      <c r="AD1209" s="126"/>
    </row>
    <row r="1210" spans="3:30" ht="15" customHeight="1" x14ac:dyDescent="0.25">
      <c r="C1210" s="137"/>
      <c r="AA1210" s="124"/>
      <c r="AC1210" s="125"/>
      <c r="AD1210" s="126"/>
    </row>
    <row r="1211" spans="3:30" ht="15" customHeight="1" x14ac:dyDescent="0.25">
      <c r="C1211" s="137"/>
      <c r="AA1211" s="124"/>
      <c r="AC1211" s="125"/>
      <c r="AD1211" s="126"/>
    </row>
    <row r="1212" spans="3:30" ht="15" customHeight="1" x14ac:dyDescent="0.25">
      <c r="C1212" s="137"/>
      <c r="AA1212" s="124"/>
      <c r="AC1212" s="125"/>
      <c r="AD1212" s="126"/>
    </row>
    <row r="1213" spans="3:30" ht="15" customHeight="1" x14ac:dyDescent="0.25">
      <c r="C1213" s="137"/>
      <c r="AA1213" s="124"/>
      <c r="AC1213" s="125"/>
      <c r="AD1213" s="126"/>
    </row>
    <row r="1214" spans="3:30" ht="15" customHeight="1" x14ac:dyDescent="0.25">
      <c r="C1214" s="137"/>
      <c r="AA1214" s="124"/>
      <c r="AC1214" s="125"/>
      <c r="AD1214" s="126"/>
    </row>
    <row r="1215" spans="3:30" ht="15" customHeight="1" x14ac:dyDescent="0.25">
      <c r="C1215" s="137"/>
      <c r="AA1215" s="124"/>
      <c r="AC1215" s="125"/>
      <c r="AD1215" s="126"/>
    </row>
    <row r="1216" spans="3:30" ht="15" customHeight="1" x14ac:dyDescent="0.25">
      <c r="C1216" s="137"/>
      <c r="AA1216" s="124"/>
      <c r="AC1216" s="125"/>
      <c r="AD1216" s="126"/>
    </row>
    <row r="1217" spans="3:30" ht="15" customHeight="1" x14ac:dyDescent="0.25">
      <c r="C1217" s="137"/>
      <c r="AA1217" s="124"/>
      <c r="AC1217" s="125"/>
      <c r="AD1217" s="126"/>
    </row>
    <row r="1218" spans="3:30" ht="15" customHeight="1" x14ac:dyDescent="0.25">
      <c r="C1218" s="137"/>
      <c r="AA1218" s="124"/>
      <c r="AC1218" s="125"/>
      <c r="AD1218" s="126"/>
    </row>
    <row r="1219" spans="3:30" ht="15" customHeight="1" x14ac:dyDescent="0.25">
      <c r="C1219" s="137"/>
      <c r="AA1219" s="124"/>
      <c r="AC1219" s="125"/>
      <c r="AD1219" s="126"/>
    </row>
    <row r="1220" spans="3:30" ht="15" customHeight="1" x14ac:dyDescent="0.25">
      <c r="C1220" s="137"/>
      <c r="AA1220" s="124"/>
      <c r="AC1220" s="125"/>
      <c r="AD1220" s="126"/>
    </row>
    <row r="1221" spans="3:30" ht="15" customHeight="1" x14ac:dyDescent="0.25">
      <c r="C1221" s="137"/>
      <c r="AA1221" s="124"/>
      <c r="AC1221" s="125"/>
      <c r="AD1221" s="126"/>
    </row>
    <row r="1222" spans="3:30" ht="15" customHeight="1" x14ac:dyDescent="0.25">
      <c r="C1222" s="137"/>
      <c r="AA1222" s="124"/>
      <c r="AC1222" s="125"/>
      <c r="AD1222" s="126"/>
    </row>
    <row r="1223" spans="3:30" ht="15" customHeight="1" x14ac:dyDescent="0.25">
      <c r="C1223" s="137"/>
      <c r="AA1223" s="124"/>
      <c r="AC1223" s="125"/>
      <c r="AD1223" s="126"/>
    </row>
    <row r="1224" spans="3:30" ht="15" customHeight="1" x14ac:dyDescent="0.25">
      <c r="C1224" s="137"/>
      <c r="AA1224" s="124"/>
      <c r="AC1224" s="125"/>
      <c r="AD1224" s="126"/>
    </row>
    <row r="1225" spans="3:30" ht="15" customHeight="1" x14ac:dyDescent="0.25">
      <c r="C1225" s="137"/>
      <c r="AA1225" s="124"/>
      <c r="AC1225" s="125"/>
      <c r="AD1225" s="126"/>
    </row>
    <row r="1226" spans="3:30" ht="15" customHeight="1" x14ac:dyDescent="0.25">
      <c r="C1226" s="137"/>
      <c r="AA1226" s="124"/>
      <c r="AC1226" s="125"/>
      <c r="AD1226" s="126"/>
    </row>
    <row r="1227" spans="3:30" ht="15" customHeight="1" x14ac:dyDescent="0.25">
      <c r="C1227" s="137"/>
      <c r="AA1227" s="124"/>
      <c r="AC1227" s="125"/>
      <c r="AD1227" s="126"/>
    </row>
    <row r="1228" spans="3:30" ht="15" customHeight="1" x14ac:dyDescent="0.25">
      <c r="C1228" s="137"/>
      <c r="AA1228" s="124"/>
      <c r="AC1228" s="125"/>
      <c r="AD1228" s="126"/>
    </row>
    <row r="1229" spans="3:30" ht="15" customHeight="1" x14ac:dyDescent="0.25">
      <c r="C1229" s="137"/>
      <c r="AA1229" s="124"/>
      <c r="AC1229" s="125"/>
      <c r="AD1229" s="126"/>
    </row>
    <row r="1230" spans="3:30" ht="15" customHeight="1" x14ac:dyDescent="0.25">
      <c r="C1230" s="137"/>
      <c r="AA1230" s="124"/>
      <c r="AC1230" s="125"/>
      <c r="AD1230" s="126"/>
    </row>
    <row r="1231" spans="3:30" ht="15" customHeight="1" x14ac:dyDescent="0.25">
      <c r="C1231" s="137"/>
      <c r="AA1231" s="124"/>
      <c r="AC1231" s="125"/>
      <c r="AD1231" s="126"/>
    </row>
    <row r="1232" spans="3:30" ht="15" customHeight="1" x14ac:dyDescent="0.25">
      <c r="C1232" s="137"/>
      <c r="AA1232" s="124"/>
      <c r="AC1232" s="125"/>
      <c r="AD1232" s="126"/>
    </row>
    <row r="1233" spans="3:30" ht="15" customHeight="1" x14ac:dyDescent="0.25">
      <c r="C1233" s="137"/>
      <c r="AA1233" s="124"/>
      <c r="AC1233" s="125"/>
      <c r="AD1233" s="126"/>
    </row>
    <row r="1234" spans="3:30" ht="15" customHeight="1" x14ac:dyDescent="0.25">
      <c r="C1234" s="137"/>
      <c r="AA1234" s="124"/>
      <c r="AC1234" s="125"/>
      <c r="AD1234" s="126"/>
    </row>
    <row r="1235" spans="3:30" ht="15" customHeight="1" x14ac:dyDescent="0.25">
      <c r="C1235" s="137"/>
      <c r="AA1235" s="124"/>
      <c r="AC1235" s="125"/>
      <c r="AD1235" s="126"/>
    </row>
    <row r="1236" spans="3:30" ht="15" customHeight="1" x14ac:dyDescent="0.25">
      <c r="C1236" s="137"/>
      <c r="AA1236" s="124"/>
      <c r="AC1236" s="125"/>
      <c r="AD1236" s="126"/>
    </row>
    <row r="1237" spans="3:30" ht="15" customHeight="1" x14ac:dyDescent="0.25">
      <c r="C1237" s="137"/>
      <c r="AA1237" s="124"/>
      <c r="AC1237" s="125"/>
      <c r="AD1237" s="126"/>
    </row>
    <row r="1238" spans="3:30" ht="15" customHeight="1" x14ac:dyDescent="0.25">
      <c r="C1238" s="137"/>
      <c r="AA1238" s="124"/>
      <c r="AC1238" s="125"/>
      <c r="AD1238" s="126"/>
    </row>
    <row r="1239" spans="3:30" ht="15" customHeight="1" x14ac:dyDescent="0.25">
      <c r="C1239" s="137"/>
      <c r="AA1239" s="124"/>
      <c r="AC1239" s="125"/>
      <c r="AD1239" s="126"/>
    </row>
    <row r="1240" spans="3:30" ht="15" customHeight="1" x14ac:dyDescent="0.25">
      <c r="C1240" s="137"/>
      <c r="AA1240" s="124"/>
      <c r="AC1240" s="125"/>
      <c r="AD1240" s="126"/>
    </row>
    <row r="1241" spans="3:30" ht="15" customHeight="1" x14ac:dyDescent="0.25">
      <c r="C1241" s="137"/>
      <c r="AA1241" s="124"/>
      <c r="AC1241" s="125"/>
      <c r="AD1241" s="126"/>
    </row>
    <row r="1242" spans="3:30" ht="15" customHeight="1" x14ac:dyDescent="0.25">
      <c r="C1242" s="137"/>
      <c r="AA1242" s="124"/>
      <c r="AC1242" s="125"/>
      <c r="AD1242" s="126"/>
    </row>
    <row r="1243" spans="3:30" ht="15" customHeight="1" x14ac:dyDescent="0.25">
      <c r="C1243" s="137"/>
      <c r="AA1243" s="124"/>
      <c r="AC1243" s="125"/>
      <c r="AD1243" s="126"/>
    </row>
    <row r="1244" spans="3:30" ht="15" customHeight="1" x14ac:dyDescent="0.25">
      <c r="C1244" s="137"/>
      <c r="AA1244" s="124"/>
      <c r="AC1244" s="125"/>
      <c r="AD1244" s="126"/>
    </row>
    <row r="1245" spans="3:30" ht="15" customHeight="1" x14ac:dyDescent="0.25">
      <c r="C1245" s="137"/>
      <c r="AA1245" s="124"/>
      <c r="AC1245" s="125"/>
      <c r="AD1245" s="126"/>
    </row>
    <row r="1246" spans="3:30" ht="15" customHeight="1" x14ac:dyDescent="0.25">
      <c r="C1246" s="137"/>
      <c r="AA1246" s="124"/>
      <c r="AC1246" s="125"/>
      <c r="AD1246" s="126"/>
    </row>
    <row r="1247" spans="3:30" ht="15" customHeight="1" x14ac:dyDescent="0.25">
      <c r="C1247" s="137"/>
      <c r="AA1247" s="124"/>
      <c r="AC1247" s="125"/>
      <c r="AD1247" s="126"/>
    </row>
    <row r="1248" spans="3:30" ht="15" customHeight="1" x14ac:dyDescent="0.25">
      <c r="C1248" s="137"/>
      <c r="AA1248" s="124"/>
      <c r="AC1248" s="125"/>
      <c r="AD1248" s="126"/>
    </row>
    <row r="1249" spans="3:30" ht="15" customHeight="1" x14ac:dyDescent="0.25">
      <c r="C1249" s="137"/>
      <c r="AA1249" s="124"/>
      <c r="AC1249" s="125"/>
      <c r="AD1249" s="126"/>
    </row>
    <row r="1250" spans="3:30" ht="15" customHeight="1" x14ac:dyDescent="0.25">
      <c r="C1250" s="137"/>
      <c r="AA1250" s="124"/>
      <c r="AC1250" s="125"/>
      <c r="AD1250" s="126"/>
    </row>
    <row r="1251" spans="3:30" ht="15" customHeight="1" x14ac:dyDescent="0.25">
      <c r="C1251" s="137"/>
      <c r="AA1251" s="124"/>
      <c r="AC1251" s="125"/>
      <c r="AD1251" s="126"/>
    </row>
    <row r="1252" spans="3:30" ht="15" customHeight="1" x14ac:dyDescent="0.25">
      <c r="C1252" s="137"/>
      <c r="AA1252" s="124"/>
      <c r="AC1252" s="125"/>
      <c r="AD1252" s="126"/>
    </row>
    <row r="1253" spans="3:30" ht="15" customHeight="1" x14ac:dyDescent="0.25">
      <c r="C1253" s="137"/>
      <c r="AA1253" s="124"/>
      <c r="AC1253" s="125"/>
      <c r="AD1253" s="126"/>
    </row>
    <row r="1254" spans="3:30" ht="15" customHeight="1" x14ac:dyDescent="0.25">
      <c r="C1254" s="137"/>
      <c r="AA1254" s="124"/>
      <c r="AC1254" s="125"/>
      <c r="AD1254" s="126"/>
    </row>
    <row r="1255" spans="3:30" ht="15" customHeight="1" x14ac:dyDescent="0.25">
      <c r="C1255" s="137"/>
      <c r="AA1255" s="124"/>
      <c r="AC1255" s="125"/>
      <c r="AD1255" s="126"/>
    </row>
    <row r="1256" spans="3:30" ht="15" customHeight="1" x14ac:dyDescent="0.25">
      <c r="C1256" s="137"/>
      <c r="AA1256" s="124"/>
      <c r="AC1256" s="125"/>
      <c r="AD1256" s="126"/>
    </row>
    <row r="1257" spans="3:30" ht="15" customHeight="1" x14ac:dyDescent="0.25">
      <c r="C1257" s="137"/>
      <c r="AA1257" s="124"/>
      <c r="AC1257" s="125"/>
      <c r="AD1257" s="126"/>
    </row>
    <row r="1258" spans="3:30" ht="15" customHeight="1" x14ac:dyDescent="0.25">
      <c r="C1258" s="137"/>
      <c r="AA1258" s="124"/>
      <c r="AC1258" s="125"/>
      <c r="AD1258" s="126"/>
    </row>
    <row r="1259" spans="3:30" ht="15" customHeight="1" x14ac:dyDescent="0.25">
      <c r="C1259" s="137"/>
      <c r="AA1259" s="124"/>
      <c r="AC1259" s="125"/>
      <c r="AD1259" s="126"/>
    </row>
    <row r="1260" spans="3:30" ht="15" customHeight="1" x14ac:dyDescent="0.25">
      <c r="C1260" s="137"/>
      <c r="AA1260" s="124"/>
      <c r="AC1260" s="125"/>
      <c r="AD1260" s="126"/>
    </row>
    <row r="1261" spans="3:30" ht="15" customHeight="1" x14ac:dyDescent="0.25">
      <c r="C1261" s="137"/>
      <c r="AA1261" s="124"/>
      <c r="AC1261" s="125"/>
      <c r="AD1261" s="126"/>
    </row>
    <row r="1262" spans="3:30" ht="15" customHeight="1" x14ac:dyDescent="0.25">
      <c r="C1262" s="137"/>
      <c r="AA1262" s="124"/>
      <c r="AC1262" s="125"/>
      <c r="AD1262" s="126"/>
    </row>
    <row r="1263" spans="3:30" ht="15" customHeight="1" x14ac:dyDescent="0.25">
      <c r="C1263" s="137"/>
      <c r="AA1263" s="124"/>
      <c r="AC1263" s="125"/>
      <c r="AD1263" s="126"/>
    </row>
    <row r="1264" spans="3:30" ht="15" customHeight="1" x14ac:dyDescent="0.25">
      <c r="C1264" s="137"/>
      <c r="AA1264" s="124"/>
      <c r="AC1264" s="125"/>
      <c r="AD1264" s="126"/>
    </row>
    <row r="1265" spans="3:30" ht="15" customHeight="1" x14ac:dyDescent="0.25">
      <c r="C1265" s="137"/>
      <c r="AA1265" s="124"/>
      <c r="AC1265" s="125"/>
      <c r="AD1265" s="126"/>
    </row>
    <row r="1266" spans="3:30" ht="15" customHeight="1" x14ac:dyDescent="0.25">
      <c r="C1266" s="137"/>
      <c r="AA1266" s="124"/>
      <c r="AC1266" s="125"/>
      <c r="AD1266" s="126"/>
    </row>
    <row r="1267" spans="3:30" ht="15" customHeight="1" x14ac:dyDescent="0.25">
      <c r="C1267" s="137"/>
      <c r="AA1267" s="124"/>
      <c r="AC1267" s="125"/>
      <c r="AD1267" s="126"/>
    </row>
    <row r="1268" spans="3:30" ht="15" customHeight="1" x14ac:dyDescent="0.25">
      <c r="C1268" s="137"/>
      <c r="AA1268" s="124"/>
      <c r="AC1268" s="125"/>
      <c r="AD1268" s="126"/>
    </row>
    <row r="1269" spans="3:30" ht="15" customHeight="1" x14ac:dyDescent="0.25">
      <c r="C1269" s="137"/>
      <c r="AA1269" s="124"/>
      <c r="AC1269" s="125"/>
      <c r="AD1269" s="126"/>
    </row>
    <row r="1270" spans="3:30" ht="15" customHeight="1" x14ac:dyDescent="0.25">
      <c r="C1270" s="137"/>
      <c r="AA1270" s="124"/>
      <c r="AC1270" s="125"/>
      <c r="AD1270" s="126"/>
    </row>
    <row r="1271" spans="3:30" ht="15" customHeight="1" x14ac:dyDescent="0.25">
      <c r="C1271" s="137"/>
      <c r="AA1271" s="124"/>
      <c r="AC1271" s="125"/>
      <c r="AD1271" s="126"/>
    </row>
    <row r="1272" spans="3:30" ht="15" customHeight="1" x14ac:dyDescent="0.25">
      <c r="C1272" s="137"/>
      <c r="AA1272" s="124"/>
      <c r="AC1272" s="125"/>
      <c r="AD1272" s="126"/>
    </row>
    <row r="1273" spans="3:30" ht="15" customHeight="1" x14ac:dyDescent="0.25">
      <c r="C1273" s="137"/>
      <c r="AA1273" s="124"/>
      <c r="AC1273" s="125"/>
      <c r="AD1273" s="126"/>
    </row>
    <row r="1274" spans="3:30" ht="15" customHeight="1" x14ac:dyDescent="0.25">
      <c r="C1274" s="137"/>
      <c r="AA1274" s="124"/>
      <c r="AC1274" s="125"/>
      <c r="AD1274" s="126"/>
    </row>
    <row r="1275" spans="3:30" ht="15" customHeight="1" x14ac:dyDescent="0.25">
      <c r="C1275" s="137"/>
      <c r="AA1275" s="124"/>
      <c r="AC1275" s="125"/>
      <c r="AD1275" s="126"/>
    </row>
    <row r="1276" spans="3:30" ht="15" customHeight="1" x14ac:dyDescent="0.25">
      <c r="C1276" s="137"/>
      <c r="AA1276" s="124"/>
      <c r="AC1276" s="125"/>
      <c r="AD1276" s="126"/>
    </row>
    <row r="1277" spans="3:30" ht="15" customHeight="1" x14ac:dyDescent="0.25">
      <c r="C1277" s="137"/>
      <c r="AA1277" s="124"/>
      <c r="AC1277" s="125"/>
      <c r="AD1277" s="126"/>
    </row>
    <row r="1278" spans="3:30" ht="15" customHeight="1" x14ac:dyDescent="0.25">
      <c r="C1278" s="137"/>
      <c r="AA1278" s="124"/>
      <c r="AC1278" s="125"/>
      <c r="AD1278" s="126"/>
    </row>
    <row r="1279" spans="3:30" ht="15" customHeight="1" x14ac:dyDescent="0.25">
      <c r="C1279" s="137"/>
      <c r="AA1279" s="124"/>
      <c r="AC1279" s="125"/>
      <c r="AD1279" s="126"/>
    </row>
    <row r="1280" spans="3:30" ht="15" customHeight="1" x14ac:dyDescent="0.25">
      <c r="C1280" s="137"/>
      <c r="AA1280" s="124"/>
      <c r="AC1280" s="125"/>
      <c r="AD1280" s="126"/>
    </row>
    <row r="1281" spans="3:30" ht="15" customHeight="1" x14ac:dyDescent="0.25">
      <c r="C1281" s="137"/>
      <c r="AA1281" s="124"/>
      <c r="AC1281" s="125"/>
      <c r="AD1281" s="126"/>
    </row>
    <row r="1282" spans="3:30" ht="15" customHeight="1" x14ac:dyDescent="0.25">
      <c r="C1282" s="137"/>
      <c r="AA1282" s="124"/>
      <c r="AC1282" s="125"/>
      <c r="AD1282" s="126"/>
    </row>
    <row r="1283" spans="3:30" ht="15" customHeight="1" x14ac:dyDescent="0.25">
      <c r="C1283" s="137"/>
      <c r="AA1283" s="124"/>
      <c r="AC1283" s="125"/>
      <c r="AD1283" s="126"/>
    </row>
    <row r="1284" spans="3:30" ht="15" customHeight="1" x14ac:dyDescent="0.25">
      <c r="C1284" s="137"/>
      <c r="AA1284" s="124"/>
      <c r="AC1284" s="125"/>
      <c r="AD1284" s="126"/>
    </row>
    <row r="1285" spans="3:30" ht="15" customHeight="1" x14ac:dyDescent="0.25">
      <c r="C1285" s="137"/>
      <c r="AA1285" s="124"/>
      <c r="AC1285" s="125"/>
      <c r="AD1285" s="126"/>
    </row>
    <row r="1286" spans="3:30" ht="15" customHeight="1" x14ac:dyDescent="0.25">
      <c r="C1286" s="137"/>
      <c r="AA1286" s="124"/>
      <c r="AC1286" s="125"/>
      <c r="AD1286" s="126"/>
    </row>
    <row r="1287" spans="3:30" ht="15" customHeight="1" x14ac:dyDescent="0.25">
      <c r="C1287" s="137"/>
      <c r="AA1287" s="124"/>
      <c r="AC1287" s="125"/>
      <c r="AD1287" s="126"/>
    </row>
    <row r="1288" spans="3:30" ht="15" customHeight="1" x14ac:dyDescent="0.25">
      <c r="C1288" s="137"/>
      <c r="AA1288" s="124"/>
      <c r="AC1288" s="125"/>
      <c r="AD1288" s="126"/>
    </row>
    <row r="1289" spans="3:30" ht="15" customHeight="1" x14ac:dyDescent="0.25">
      <c r="C1289" s="137"/>
      <c r="AA1289" s="124"/>
      <c r="AC1289" s="125"/>
      <c r="AD1289" s="126"/>
    </row>
    <row r="1290" spans="3:30" ht="15" customHeight="1" x14ac:dyDescent="0.25">
      <c r="C1290" s="137"/>
      <c r="AA1290" s="124"/>
      <c r="AC1290" s="125"/>
      <c r="AD1290" s="126"/>
    </row>
    <row r="1291" spans="3:30" ht="15" customHeight="1" x14ac:dyDescent="0.25">
      <c r="C1291" s="137"/>
      <c r="AA1291" s="124"/>
      <c r="AC1291" s="125"/>
      <c r="AD1291" s="126"/>
    </row>
    <row r="1292" spans="3:30" ht="15" customHeight="1" x14ac:dyDescent="0.25">
      <c r="C1292" s="137"/>
      <c r="AA1292" s="124"/>
      <c r="AC1292" s="125"/>
      <c r="AD1292" s="126"/>
    </row>
    <row r="1293" spans="3:30" ht="15" customHeight="1" x14ac:dyDescent="0.25">
      <c r="C1293" s="137"/>
      <c r="AA1293" s="124"/>
      <c r="AC1293" s="125"/>
      <c r="AD1293" s="126"/>
    </row>
    <row r="1294" spans="3:30" ht="15" customHeight="1" x14ac:dyDescent="0.25">
      <c r="C1294" s="137"/>
      <c r="AA1294" s="124"/>
      <c r="AC1294" s="125"/>
      <c r="AD1294" s="126"/>
    </row>
    <row r="1295" spans="3:30" ht="15" customHeight="1" x14ac:dyDescent="0.25">
      <c r="C1295" s="137"/>
      <c r="AA1295" s="124"/>
      <c r="AC1295" s="125"/>
      <c r="AD1295" s="126"/>
    </row>
    <row r="1296" spans="3:30" ht="15" customHeight="1" x14ac:dyDescent="0.25">
      <c r="C1296" s="137"/>
      <c r="AA1296" s="124"/>
      <c r="AC1296" s="125"/>
      <c r="AD1296" s="126"/>
    </row>
    <row r="1297" spans="3:30" ht="15" customHeight="1" x14ac:dyDescent="0.25">
      <c r="C1297" s="137"/>
      <c r="AA1297" s="124"/>
      <c r="AC1297" s="125"/>
      <c r="AD1297" s="126"/>
    </row>
    <row r="1298" spans="3:30" ht="15" customHeight="1" x14ac:dyDescent="0.25">
      <c r="C1298" s="137"/>
      <c r="AA1298" s="124"/>
      <c r="AC1298" s="125"/>
      <c r="AD1298" s="126"/>
    </row>
    <row r="1299" spans="3:30" ht="15" customHeight="1" x14ac:dyDescent="0.25">
      <c r="C1299" s="137"/>
      <c r="AA1299" s="124"/>
      <c r="AC1299" s="125"/>
      <c r="AD1299" s="126"/>
    </row>
    <row r="1300" spans="3:30" ht="15" customHeight="1" x14ac:dyDescent="0.25">
      <c r="C1300" s="137"/>
      <c r="AA1300" s="124"/>
      <c r="AC1300" s="125"/>
      <c r="AD1300" s="126"/>
    </row>
    <row r="1301" spans="3:30" ht="15" customHeight="1" x14ac:dyDescent="0.25">
      <c r="C1301" s="137"/>
      <c r="AA1301" s="124"/>
      <c r="AC1301" s="125"/>
      <c r="AD1301" s="126"/>
    </row>
    <row r="1302" spans="3:30" ht="15" customHeight="1" x14ac:dyDescent="0.25">
      <c r="C1302" s="137"/>
      <c r="AA1302" s="124"/>
      <c r="AC1302" s="125"/>
      <c r="AD1302" s="126"/>
    </row>
    <row r="1303" spans="3:30" ht="15" customHeight="1" x14ac:dyDescent="0.25">
      <c r="C1303" s="137"/>
      <c r="AA1303" s="124"/>
      <c r="AC1303" s="125"/>
      <c r="AD1303" s="126"/>
    </row>
    <row r="1304" spans="3:30" ht="15" customHeight="1" x14ac:dyDescent="0.25">
      <c r="C1304" s="137"/>
      <c r="AA1304" s="124"/>
      <c r="AC1304" s="125"/>
      <c r="AD1304" s="126"/>
    </row>
    <row r="1305" spans="3:30" ht="15" customHeight="1" x14ac:dyDescent="0.25">
      <c r="C1305" s="137"/>
      <c r="AA1305" s="124"/>
      <c r="AC1305" s="125"/>
      <c r="AD1305" s="126"/>
    </row>
    <row r="1306" spans="3:30" ht="15" customHeight="1" x14ac:dyDescent="0.25">
      <c r="C1306" s="137"/>
      <c r="AA1306" s="124"/>
      <c r="AC1306" s="125"/>
      <c r="AD1306" s="126"/>
    </row>
    <row r="1307" spans="3:30" ht="15" customHeight="1" x14ac:dyDescent="0.25">
      <c r="C1307" s="137"/>
      <c r="AA1307" s="124"/>
      <c r="AC1307" s="125"/>
      <c r="AD1307" s="126"/>
    </row>
    <row r="1308" spans="3:30" ht="15" customHeight="1" x14ac:dyDescent="0.25">
      <c r="C1308" s="137"/>
      <c r="AA1308" s="124"/>
      <c r="AC1308" s="125"/>
      <c r="AD1308" s="126"/>
    </row>
    <row r="1309" spans="3:30" ht="15" customHeight="1" x14ac:dyDescent="0.25">
      <c r="C1309" s="137"/>
      <c r="AA1309" s="124"/>
      <c r="AC1309" s="125"/>
      <c r="AD1309" s="126"/>
    </row>
    <row r="1310" spans="3:30" ht="15" customHeight="1" x14ac:dyDescent="0.25">
      <c r="C1310" s="137"/>
      <c r="AA1310" s="124"/>
      <c r="AC1310" s="125"/>
      <c r="AD1310" s="126"/>
    </row>
    <row r="1311" spans="3:30" ht="15" customHeight="1" x14ac:dyDescent="0.25">
      <c r="C1311" s="137"/>
      <c r="AA1311" s="124"/>
      <c r="AC1311" s="125"/>
      <c r="AD1311" s="126"/>
    </row>
    <row r="1312" spans="3:30" ht="15" customHeight="1" x14ac:dyDescent="0.25">
      <c r="C1312" s="137"/>
      <c r="AA1312" s="124"/>
      <c r="AC1312" s="125"/>
      <c r="AD1312" s="126"/>
    </row>
    <row r="1313" spans="3:30" ht="15" customHeight="1" x14ac:dyDescent="0.25">
      <c r="C1313" s="137"/>
      <c r="AA1313" s="124"/>
      <c r="AC1313" s="125"/>
      <c r="AD1313" s="126"/>
    </row>
    <row r="1314" spans="3:30" ht="15" customHeight="1" x14ac:dyDescent="0.25">
      <c r="C1314" s="137"/>
      <c r="AA1314" s="124"/>
      <c r="AC1314" s="125"/>
      <c r="AD1314" s="126"/>
    </row>
    <row r="1315" spans="3:30" ht="15" customHeight="1" x14ac:dyDescent="0.25">
      <c r="C1315" s="137"/>
      <c r="AA1315" s="124"/>
      <c r="AC1315" s="125"/>
      <c r="AD1315" s="126"/>
    </row>
    <row r="1316" spans="3:30" ht="15" customHeight="1" x14ac:dyDescent="0.25">
      <c r="C1316" s="137"/>
      <c r="AA1316" s="124"/>
      <c r="AC1316" s="125"/>
      <c r="AD1316" s="126"/>
    </row>
    <row r="1317" spans="3:30" ht="15" customHeight="1" x14ac:dyDescent="0.25">
      <c r="C1317" s="137"/>
      <c r="AA1317" s="124"/>
      <c r="AC1317" s="125"/>
      <c r="AD1317" s="126"/>
    </row>
    <row r="1318" spans="3:30" ht="15" customHeight="1" x14ac:dyDescent="0.25">
      <c r="C1318" s="137"/>
      <c r="AA1318" s="124"/>
      <c r="AC1318" s="125"/>
      <c r="AD1318" s="126"/>
    </row>
    <row r="1319" spans="3:30" ht="15" customHeight="1" x14ac:dyDescent="0.25">
      <c r="C1319" s="137"/>
      <c r="AA1319" s="124"/>
      <c r="AC1319" s="125"/>
      <c r="AD1319" s="126"/>
    </row>
    <row r="1320" spans="3:30" ht="15" customHeight="1" x14ac:dyDescent="0.25">
      <c r="C1320" s="137"/>
      <c r="AA1320" s="124"/>
      <c r="AC1320" s="125"/>
      <c r="AD1320" s="126"/>
    </row>
    <row r="1321" spans="3:30" ht="15" customHeight="1" x14ac:dyDescent="0.25">
      <c r="C1321" s="137"/>
      <c r="AA1321" s="124"/>
      <c r="AC1321" s="125"/>
      <c r="AD1321" s="126"/>
    </row>
    <row r="1322" spans="3:30" ht="15" customHeight="1" x14ac:dyDescent="0.25">
      <c r="C1322" s="137"/>
      <c r="AA1322" s="124"/>
      <c r="AC1322" s="125"/>
      <c r="AD1322" s="126"/>
    </row>
    <row r="1323" spans="3:30" ht="15" customHeight="1" x14ac:dyDescent="0.25">
      <c r="C1323" s="137"/>
      <c r="AA1323" s="124"/>
      <c r="AC1323" s="125"/>
      <c r="AD1323" s="126"/>
    </row>
    <row r="1324" spans="3:30" ht="15" customHeight="1" x14ac:dyDescent="0.25">
      <c r="C1324" s="137"/>
      <c r="AA1324" s="124"/>
      <c r="AC1324" s="125"/>
      <c r="AD1324" s="126"/>
    </row>
    <row r="1325" spans="3:30" ht="15" customHeight="1" x14ac:dyDescent="0.25">
      <c r="C1325" s="137"/>
      <c r="AA1325" s="124"/>
      <c r="AC1325" s="125"/>
      <c r="AD1325" s="126"/>
    </row>
    <row r="1326" spans="3:30" ht="15" customHeight="1" x14ac:dyDescent="0.25">
      <c r="C1326" s="137"/>
      <c r="AA1326" s="124"/>
      <c r="AC1326" s="125"/>
      <c r="AD1326" s="126"/>
    </row>
    <row r="1327" spans="3:30" ht="15" customHeight="1" x14ac:dyDescent="0.25">
      <c r="C1327" s="137"/>
      <c r="AA1327" s="124"/>
      <c r="AC1327" s="125"/>
      <c r="AD1327" s="126"/>
    </row>
    <row r="1328" spans="3:30" ht="15" customHeight="1" x14ac:dyDescent="0.25">
      <c r="C1328" s="137"/>
      <c r="AA1328" s="124"/>
      <c r="AC1328" s="125"/>
      <c r="AD1328" s="126"/>
    </row>
    <row r="1329" spans="3:30" ht="15" customHeight="1" x14ac:dyDescent="0.25">
      <c r="C1329" s="137"/>
      <c r="AA1329" s="124"/>
      <c r="AC1329" s="125"/>
      <c r="AD1329" s="126"/>
    </row>
    <row r="1330" spans="3:30" ht="15" customHeight="1" x14ac:dyDescent="0.25">
      <c r="C1330" s="137"/>
      <c r="AA1330" s="124"/>
      <c r="AC1330" s="125"/>
      <c r="AD1330" s="126"/>
    </row>
    <row r="1331" spans="3:30" ht="15" customHeight="1" x14ac:dyDescent="0.25">
      <c r="C1331" s="137"/>
      <c r="AA1331" s="124"/>
      <c r="AC1331" s="125"/>
      <c r="AD1331" s="126"/>
    </row>
    <row r="1332" spans="3:30" ht="15" customHeight="1" x14ac:dyDescent="0.25">
      <c r="C1332" s="137"/>
      <c r="AA1332" s="124"/>
      <c r="AC1332" s="125"/>
      <c r="AD1332" s="126"/>
    </row>
    <row r="1333" spans="3:30" ht="15" customHeight="1" x14ac:dyDescent="0.25">
      <c r="C1333" s="137"/>
      <c r="AA1333" s="124"/>
      <c r="AC1333" s="125"/>
      <c r="AD1333" s="126"/>
    </row>
    <row r="1334" spans="3:30" ht="15" customHeight="1" x14ac:dyDescent="0.25">
      <c r="C1334" s="137"/>
      <c r="AA1334" s="124"/>
      <c r="AC1334" s="125"/>
      <c r="AD1334" s="126"/>
    </row>
    <row r="1335" spans="3:30" ht="15" customHeight="1" x14ac:dyDescent="0.25">
      <c r="C1335" s="137"/>
      <c r="AA1335" s="124"/>
      <c r="AC1335" s="125"/>
      <c r="AD1335" s="126"/>
    </row>
    <row r="1336" spans="3:30" ht="15" customHeight="1" x14ac:dyDescent="0.25">
      <c r="C1336" s="137"/>
      <c r="AA1336" s="124"/>
      <c r="AC1336" s="125"/>
      <c r="AD1336" s="126"/>
    </row>
    <row r="1337" spans="3:30" ht="15" customHeight="1" x14ac:dyDescent="0.25">
      <c r="C1337" s="137"/>
      <c r="AA1337" s="124"/>
      <c r="AC1337" s="125"/>
      <c r="AD1337" s="126"/>
    </row>
    <row r="1338" spans="3:30" ht="15" customHeight="1" x14ac:dyDescent="0.25">
      <c r="C1338" s="137"/>
      <c r="AA1338" s="124"/>
      <c r="AC1338" s="125"/>
      <c r="AD1338" s="126"/>
    </row>
    <row r="1339" spans="3:30" ht="15" customHeight="1" x14ac:dyDescent="0.25">
      <c r="C1339" s="137"/>
      <c r="AA1339" s="124"/>
      <c r="AC1339" s="125"/>
      <c r="AD1339" s="126"/>
    </row>
    <row r="1340" spans="3:30" ht="15" customHeight="1" x14ac:dyDescent="0.25">
      <c r="C1340" s="137"/>
      <c r="AA1340" s="124"/>
      <c r="AC1340" s="125"/>
      <c r="AD1340" s="126"/>
    </row>
    <row r="1341" spans="3:30" ht="15" customHeight="1" x14ac:dyDescent="0.25">
      <c r="C1341" s="137"/>
      <c r="AA1341" s="124"/>
      <c r="AC1341" s="125"/>
      <c r="AD1341" s="126"/>
    </row>
    <row r="1342" spans="3:30" ht="15" customHeight="1" x14ac:dyDescent="0.25">
      <c r="C1342" s="137"/>
      <c r="AA1342" s="124"/>
      <c r="AC1342" s="125"/>
      <c r="AD1342" s="126"/>
    </row>
    <row r="1343" spans="3:30" ht="15" customHeight="1" x14ac:dyDescent="0.25">
      <c r="C1343" s="137"/>
      <c r="AA1343" s="124"/>
      <c r="AC1343" s="125"/>
      <c r="AD1343" s="126"/>
    </row>
    <row r="1344" spans="3:30" ht="15" customHeight="1" x14ac:dyDescent="0.25">
      <c r="C1344" s="137"/>
      <c r="AA1344" s="124"/>
      <c r="AC1344" s="125"/>
      <c r="AD1344" s="126"/>
    </row>
    <row r="1345" spans="3:30" ht="15" customHeight="1" x14ac:dyDescent="0.25">
      <c r="C1345" s="137"/>
      <c r="AA1345" s="124"/>
      <c r="AC1345" s="125"/>
      <c r="AD1345" s="126"/>
    </row>
    <row r="1346" spans="3:30" ht="15" customHeight="1" x14ac:dyDescent="0.25">
      <c r="C1346" s="137"/>
      <c r="AA1346" s="124"/>
      <c r="AC1346" s="125"/>
      <c r="AD1346" s="126"/>
    </row>
    <row r="1347" spans="3:30" ht="15" customHeight="1" x14ac:dyDescent="0.25">
      <c r="C1347" s="137"/>
      <c r="AA1347" s="124"/>
      <c r="AC1347" s="125"/>
      <c r="AD1347" s="126"/>
    </row>
    <row r="1348" spans="3:30" ht="15" customHeight="1" x14ac:dyDescent="0.25">
      <c r="C1348" s="137"/>
      <c r="AA1348" s="124"/>
      <c r="AC1348" s="125"/>
      <c r="AD1348" s="126"/>
    </row>
    <row r="1349" spans="3:30" ht="15" customHeight="1" x14ac:dyDescent="0.25">
      <c r="C1349" s="137"/>
      <c r="AA1349" s="124"/>
      <c r="AC1349" s="125"/>
      <c r="AD1349" s="126"/>
    </row>
    <row r="1350" spans="3:30" ht="15" customHeight="1" x14ac:dyDescent="0.25">
      <c r="C1350" s="137"/>
      <c r="AA1350" s="124"/>
      <c r="AC1350" s="125"/>
      <c r="AD1350" s="126"/>
    </row>
    <row r="1351" spans="3:30" ht="15" customHeight="1" x14ac:dyDescent="0.25">
      <c r="C1351" s="137"/>
      <c r="AA1351" s="124"/>
      <c r="AC1351" s="125"/>
      <c r="AD1351" s="126"/>
    </row>
    <row r="1352" spans="3:30" ht="15" customHeight="1" x14ac:dyDescent="0.25">
      <c r="C1352" s="137"/>
      <c r="AA1352" s="124"/>
      <c r="AC1352" s="125"/>
      <c r="AD1352" s="126"/>
    </row>
    <row r="1353" spans="3:30" ht="15" customHeight="1" x14ac:dyDescent="0.25">
      <c r="C1353" s="137"/>
      <c r="AA1353" s="124"/>
      <c r="AC1353" s="125"/>
      <c r="AD1353" s="126"/>
    </row>
    <row r="1354" spans="3:30" ht="15" customHeight="1" x14ac:dyDescent="0.25">
      <c r="C1354" s="137"/>
      <c r="AA1354" s="124"/>
      <c r="AC1354" s="125"/>
      <c r="AD1354" s="126"/>
    </row>
    <row r="1355" spans="3:30" ht="15" customHeight="1" x14ac:dyDescent="0.25">
      <c r="C1355" s="137"/>
      <c r="AA1355" s="124"/>
      <c r="AC1355" s="125"/>
      <c r="AD1355" s="126"/>
    </row>
    <row r="1356" spans="3:30" ht="15" customHeight="1" x14ac:dyDescent="0.25">
      <c r="C1356" s="137"/>
      <c r="AA1356" s="124"/>
      <c r="AC1356" s="125"/>
      <c r="AD1356" s="126"/>
    </row>
    <row r="1357" spans="3:30" ht="15" customHeight="1" x14ac:dyDescent="0.25">
      <c r="C1357" s="137"/>
      <c r="AA1357" s="124"/>
      <c r="AC1357" s="125"/>
      <c r="AD1357" s="126"/>
    </row>
    <row r="1358" spans="3:30" ht="15" customHeight="1" x14ac:dyDescent="0.25">
      <c r="C1358" s="137"/>
      <c r="AA1358" s="124"/>
      <c r="AC1358" s="125"/>
      <c r="AD1358" s="126"/>
    </row>
    <row r="1359" spans="3:30" ht="15" customHeight="1" x14ac:dyDescent="0.25">
      <c r="C1359" s="137"/>
      <c r="AA1359" s="124"/>
      <c r="AC1359" s="125"/>
      <c r="AD1359" s="126"/>
    </row>
    <row r="1360" spans="3:30" ht="15" customHeight="1" x14ac:dyDescent="0.25">
      <c r="C1360" s="137"/>
      <c r="AA1360" s="124"/>
      <c r="AC1360" s="125"/>
      <c r="AD1360" s="126"/>
    </row>
    <row r="1361" spans="3:30" ht="15" customHeight="1" x14ac:dyDescent="0.25">
      <c r="C1361" s="137"/>
      <c r="AA1361" s="124"/>
      <c r="AC1361" s="125"/>
      <c r="AD1361" s="126"/>
    </row>
    <row r="1362" spans="3:30" ht="15" customHeight="1" x14ac:dyDescent="0.25">
      <c r="C1362" s="137"/>
      <c r="AA1362" s="124"/>
      <c r="AC1362" s="125"/>
      <c r="AD1362" s="126"/>
    </row>
    <row r="1363" spans="3:30" ht="15" customHeight="1" x14ac:dyDescent="0.25">
      <c r="C1363" s="137"/>
      <c r="AA1363" s="124"/>
      <c r="AC1363" s="125"/>
      <c r="AD1363" s="126"/>
    </row>
    <row r="1364" spans="3:30" ht="15" customHeight="1" x14ac:dyDescent="0.25">
      <c r="C1364" s="137"/>
      <c r="AA1364" s="124"/>
      <c r="AC1364" s="125"/>
      <c r="AD1364" s="126"/>
    </row>
    <row r="1365" spans="3:30" ht="15" customHeight="1" x14ac:dyDescent="0.25">
      <c r="C1365" s="137"/>
      <c r="AA1365" s="124"/>
      <c r="AC1365" s="125"/>
      <c r="AD1365" s="126"/>
    </row>
    <row r="1366" spans="3:30" ht="15" customHeight="1" x14ac:dyDescent="0.25">
      <c r="C1366" s="137"/>
      <c r="AA1366" s="124"/>
      <c r="AC1366" s="125"/>
      <c r="AD1366" s="126"/>
    </row>
    <row r="1367" spans="3:30" ht="15" customHeight="1" x14ac:dyDescent="0.25">
      <c r="C1367" s="137"/>
      <c r="AA1367" s="124"/>
      <c r="AC1367" s="125"/>
      <c r="AD1367" s="126"/>
    </row>
    <row r="1368" spans="3:30" ht="15" customHeight="1" x14ac:dyDescent="0.25">
      <c r="C1368" s="137"/>
      <c r="AA1368" s="124"/>
      <c r="AC1368" s="125"/>
      <c r="AD1368" s="126"/>
    </row>
    <row r="1369" spans="3:30" ht="15" customHeight="1" x14ac:dyDescent="0.25">
      <c r="C1369" s="137"/>
      <c r="AA1369" s="124"/>
      <c r="AC1369" s="125"/>
      <c r="AD1369" s="126"/>
    </row>
    <row r="1370" spans="3:30" ht="15" customHeight="1" x14ac:dyDescent="0.25">
      <c r="C1370" s="137"/>
      <c r="AA1370" s="124"/>
      <c r="AC1370" s="125"/>
      <c r="AD1370" s="126"/>
    </row>
    <row r="1371" spans="3:30" ht="15" customHeight="1" x14ac:dyDescent="0.25">
      <c r="C1371" s="137"/>
      <c r="AA1371" s="124"/>
      <c r="AC1371" s="125"/>
      <c r="AD1371" s="126"/>
    </row>
    <row r="1372" spans="3:30" ht="15" customHeight="1" x14ac:dyDescent="0.25">
      <c r="C1372" s="137"/>
      <c r="AA1372" s="124"/>
      <c r="AC1372" s="125"/>
      <c r="AD1372" s="126"/>
    </row>
    <row r="1373" spans="3:30" ht="15" customHeight="1" x14ac:dyDescent="0.25">
      <c r="C1373" s="137"/>
      <c r="AA1373" s="124"/>
      <c r="AC1373" s="125"/>
      <c r="AD1373" s="126"/>
    </row>
    <row r="1374" spans="3:30" ht="15" customHeight="1" x14ac:dyDescent="0.25">
      <c r="C1374" s="137"/>
      <c r="AA1374" s="124"/>
      <c r="AC1374" s="125"/>
      <c r="AD1374" s="126"/>
    </row>
    <row r="1375" spans="3:30" ht="15" customHeight="1" x14ac:dyDescent="0.25">
      <c r="C1375" s="137"/>
      <c r="AA1375" s="124"/>
      <c r="AC1375" s="125"/>
      <c r="AD1375" s="126"/>
    </row>
    <row r="1376" spans="3:30" ht="15" customHeight="1" x14ac:dyDescent="0.25">
      <c r="C1376" s="137"/>
      <c r="AA1376" s="124"/>
      <c r="AC1376" s="125"/>
      <c r="AD1376" s="126"/>
    </row>
    <row r="1377" spans="3:30" ht="15" customHeight="1" x14ac:dyDescent="0.25">
      <c r="C1377" s="137"/>
      <c r="AA1377" s="124"/>
      <c r="AC1377" s="125"/>
      <c r="AD1377" s="126"/>
    </row>
    <row r="1378" spans="3:30" ht="15" customHeight="1" x14ac:dyDescent="0.25">
      <c r="C1378" s="137"/>
      <c r="AA1378" s="124"/>
      <c r="AC1378" s="125"/>
      <c r="AD1378" s="126"/>
    </row>
    <row r="1379" spans="3:30" ht="15" customHeight="1" x14ac:dyDescent="0.25">
      <c r="C1379" s="137"/>
      <c r="AA1379" s="124"/>
      <c r="AC1379" s="125"/>
      <c r="AD1379" s="126"/>
    </row>
    <row r="1380" spans="3:30" ht="15" customHeight="1" x14ac:dyDescent="0.25">
      <c r="C1380" s="137"/>
      <c r="AA1380" s="124"/>
      <c r="AC1380" s="125"/>
      <c r="AD1380" s="126"/>
    </row>
    <row r="1381" spans="3:30" ht="15" customHeight="1" x14ac:dyDescent="0.25">
      <c r="C1381" s="137"/>
      <c r="AA1381" s="124"/>
      <c r="AC1381" s="125"/>
      <c r="AD1381" s="126"/>
    </row>
    <row r="1382" spans="3:30" ht="15" customHeight="1" x14ac:dyDescent="0.25">
      <c r="C1382" s="137"/>
      <c r="AA1382" s="124"/>
      <c r="AC1382" s="125"/>
      <c r="AD1382" s="126"/>
    </row>
    <row r="1383" spans="3:30" ht="15" customHeight="1" x14ac:dyDescent="0.25">
      <c r="C1383" s="137"/>
      <c r="AA1383" s="124"/>
      <c r="AC1383" s="125"/>
      <c r="AD1383" s="126"/>
    </row>
    <row r="1384" spans="3:30" ht="15" customHeight="1" x14ac:dyDescent="0.25">
      <c r="C1384" s="137"/>
      <c r="AA1384" s="124"/>
      <c r="AC1384" s="125"/>
      <c r="AD1384" s="126"/>
    </row>
    <row r="1385" spans="3:30" ht="15" customHeight="1" x14ac:dyDescent="0.25">
      <c r="C1385" s="137"/>
      <c r="AA1385" s="124"/>
      <c r="AC1385" s="125"/>
      <c r="AD1385" s="126"/>
    </row>
    <row r="1386" spans="3:30" ht="15" customHeight="1" x14ac:dyDescent="0.25">
      <c r="C1386" s="137"/>
      <c r="AA1386" s="124"/>
      <c r="AC1386" s="125"/>
      <c r="AD1386" s="126"/>
    </row>
    <row r="1387" spans="3:30" ht="15" customHeight="1" x14ac:dyDescent="0.25">
      <c r="C1387" s="137"/>
      <c r="AA1387" s="124"/>
      <c r="AC1387" s="125"/>
      <c r="AD1387" s="126"/>
    </row>
    <row r="1388" spans="3:30" ht="15" customHeight="1" x14ac:dyDescent="0.25">
      <c r="C1388" s="137"/>
      <c r="AA1388" s="124"/>
      <c r="AC1388" s="125"/>
      <c r="AD1388" s="126"/>
    </row>
    <row r="1389" spans="3:30" ht="15" customHeight="1" x14ac:dyDescent="0.25">
      <c r="C1389" s="137"/>
      <c r="AA1389" s="124"/>
      <c r="AC1389" s="125"/>
      <c r="AD1389" s="126"/>
    </row>
    <row r="1390" spans="3:30" ht="15" customHeight="1" x14ac:dyDescent="0.25">
      <c r="C1390" s="137"/>
      <c r="AA1390" s="124"/>
      <c r="AC1390" s="125"/>
      <c r="AD1390" s="126"/>
    </row>
    <row r="1391" spans="3:30" ht="15" customHeight="1" x14ac:dyDescent="0.25">
      <c r="C1391" s="137"/>
      <c r="AA1391" s="124"/>
      <c r="AC1391" s="125"/>
      <c r="AD1391" s="126"/>
    </row>
    <row r="1392" spans="3:30" ht="15" customHeight="1" x14ac:dyDescent="0.25">
      <c r="C1392" s="137"/>
      <c r="AA1392" s="124"/>
      <c r="AC1392" s="125"/>
      <c r="AD1392" s="126"/>
    </row>
    <row r="1393" spans="3:30" ht="15" customHeight="1" x14ac:dyDescent="0.25">
      <c r="C1393" s="137"/>
      <c r="AA1393" s="124"/>
      <c r="AC1393" s="125"/>
      <c r="AD1393" s="126"/>
    </row>
    <row r="1394" spans="3:30" ht="15" customHeight="1" x14ac:dyDescent="0.25">
      <c r="C1394" s="137"/>
      <c r="AA1394" s="124"/>
      <c r="AC1394" s="125"/>
      <c r="AD1394" s="126"/>
    </row>
    <row r="1395" spans="3:30" ht="15" customHeight="1" x14ac:dyDescent="0.25">
      <c r="C1395" s="137"/>
      <c r="AA1395" s="124"/>
      <c r="AC1395" s="125"/>
      <c r="AD1395" s="126"/>
    </row>
    <row r="1396" spans="3:30" ht="15" customHeight="1" x14ac:dyDescent="0.25">
      <c r="C1396" s="137"/>
      <c r="AA1396" s="124"/>
      <c r="AC1396" s="125"/>
      <c r="AD1396" s="126"/>
    </row>
    <row r="1397" spans="3:30" ht="15" customHeight="1" x14ac:dyDescent="0.25">
      <c r="C1397" s="137"/>
      <c r="AA1397" s="124"/>
      <c r="AC1397" s="125"/>
      <c r="AD1397" s="126"/>
    </row>
    <row r="1398" spans="3:30" ht="15" customHeight="1" x14ac:dyDescent="0.25">
      <c r="C1398" s="137"/>
      <c r="AA1398" s="124"/>
      <c r="AC1398" s="125"/>
      <c r="AD1398" s="126"/>
    </row>
    <row r="1399" spans="3:30" ht="15" customHeight="1" x14ac:dyDescent="0.25">
      <c r="C1399" s="137"/>
      <c r="AA1399" s="124"/>
      <c r="AC1399" s="125"/>
      <c r="AD1399" s="126"/>
    </row>
    <row r="1400" spans="3:30" ht="15" customHeight="1" x14ac:dyDescent="0.25">
      <c r="C1400" s="137"/>
      <c r="AA1400" s="124"/>
      <c r="AC1400" s="125"/>
      <c r="AD1400" s="126"/>
    </row>
    <row r="1401" spans="3:30" ht="15" customHeight="1" x14ac:dyDescent="0.25">
      <c r="C1401" s="137"/>
      <c r="AA1401" s="124"/>
      <c r="AC1401" s="125"/>
      <c r="AD1401" s="126"/>
    </row>
    <row r="1402" spans="3:30" ht="15" customHeight="1" x14ac:dyDescent="0.25">
      <c r="C1402" s="137"/>
      <c r="AA1402" s="124"/>
      <c r="AC1402" s="125"/>
      <c r="AD1402" s="126"/>
    </row>
    <row r="1403" spans="3:30" ht="15" customHeight="1" x14ac:dyDescent="0.25">
      <c r="C1403" s="137"/>
      <c r="AA1403" s="124"/>
      <c r="AC1403" s="125"/>
      <c r="AD1403" s="126"/>
    </row>
    <row r="1404" spans="3:30" ht="15" customHeight="1" x14ac:dyDescent="0.25">
      <c r="C1404" s="137"/>
      <c r="AA1404" s="124"/>
      <c r="AC1404" s="125"/>
      <c r="AD1404" s="126"/>
    </row>
    <row r="1405" spans="3:30" ht="15" customHeight="1" x14ac:dyDescent="0.25">
      <c r="C1405" s="137"/>
      <c r="AA1405" s="124"/>
      <c r="AC1405" s="125"/>
      <c r="AD1405" s="126"/>
    </row>
    <row r="1406" spans="3:30" ht="15" customHeight="1" x14ac:dyDescent="0.25">
      <c r="C1406" s="137"/>
      <c r="AA1406" s="124"/>
      <c r="AC1406" s="125"/>
      <c r="AD1406" s="126"/>
    </row>
    <row r="1407" spans="3:30" ht="15" customHeight="1" x14ac:dyDescent="0.25">
      <c r="C1407" s="137"/>
      <c r="AA1407" s="124"/>
      <c r="AC1407" s="125"/>
      <c r="AD1407" s="126"/>
    </row>
    <row r="1408" spans="3:30" ht="15" customHeight="1" x14ac:dyDescent="0.25">
      <c r="C1408" s="137"/>
      <c r="AA1408" s="124"/>
      <c r="AC1408" s="125"/>
      <c r="AD1408" s="126"/>
    </row>
    <row r="1409" spans="1:32" ht="15" customHeight="1" x14ac:dyDescent="0.25">
      <c r="C1409" s="137"/>
      <c r="AA1409" s="124"/>
      <c r="AC1409" s="125"/>
      <c r="AD1409" s="126"/>
    </row>
    <row r="1410" spans="1:32" ht="15" customHeight="1" x14ac:dyDescent="0.25">
      <c r="C1410" s="137"/>
      <c r="AA1410" s="124"/>
      <c r="AC1410" s="125"/>
      <c r="AD1410" s="126"/>
    </row>
    <row r="1411" spans="1:32" ht="15" customHeight="1" x14ac:dyDescent="0.25">
      <c r="C1411" s="137"/>
      <c r="AA1411" s="124"/>
      <c r="AC1411" s="125"/>
      <c r="AD1411" s="126"/>
    </row>
    <row r="1412" spans="1:32" ht="15" customHeight="1" x14ac:dyDescent="0.25">
      <c r="C1412" s="137"/>
      <c r="AA1412" s="124"/>
      <c r="AC1412" s="125"/>
      <c r="AD1412" s="126"/>
    </row>
    <row r="1413" spans="1:32" ht="15" customHeight="1" x14ac:dyDescent="0.25">
      <c r="C1413" s="137"/>
      <c r="AA1413" s="124"/>
      <c r="AC1413" s="125"/>
      <c r="AD1413" s="126"/>
    </row>
    <row r="1414" spans="1:32" ht="15" customHeight="1" x14ac:dyDescent="0.25">
      <c r="C1414" s="137"/>
      <c r="AA1414" s="124"/>
      <c r="AC1414" s="125"/>
      <c r="AD1414" s="126"/>
    </row>
    <row r="1415" spans="1:32" ht="15" customHeight="1" x14ac:dyDescent="0.25">
      <c r="C1415" s="137"/>
      <c r="AA1415" s="124"/>
      <c r="AC1415" s="125"/>
      <c r="AD1415" s="126"/>
    </row>
    <row r="1416" spans="1:32" ht="15" customHeight="1" x14ac:dyDescent="0.25">
      <c r="C1416" s="137"/>
      <c r="AA1416" s="124"/>
      <c r="AC1416" s="125"/>
      <c r="AD1416" s="126"/>
    </row>
    <row r="1417" spans="1:32" ht="15" customHeight="1" x14ac:dyDescent="0.25">
      <c r="C1417" s="137"/>
      <c r="AA1417" s="124"/>
      <c r="AC1417" s="125"/>
      <c r="AD1417" s="126"/>
    </row>
    <row r="1418" spans="1:32" ht="15" customHeight="1" x14ac:dyDescent="0.25">
      <c r="C1418" s="137"/>
      <c r="AA1418" s="124"/>
      <c r="AC1418" s="125"/>
      <c r="AD1418" s="126"/>
    </row>
    <row r="1419" spans="1:32" ht="15" customHeight="1" x14ac:dyDescent="0.25">
      <c r="C1419" s="137"/>
      <c r="AA1419" s="124"/>
      <c r="AC1419" s="125"/>
      <c r="AD1419" s="126"/>
    </row>
    <row r="1420" spans="1:32" ht="15" customHeight="1" x14ac:dyDescent="0.25">
      <c r="C1420" s="137"/>
      <c r="AA1420" s="124"/>
      <c r="AC1420" s="125"/>
      <c r="AD1420" s="126"/>
    </row>
    <row r="1421" spans="1:32" ht="15" customHeight="1" x14ac:dyDescent="0.25">
      <c r="C1421" s="137"/>
    </row>
    <row r="1422" spans="1:32" s="123" customFormat="1" ht="15" customHeight="1" x14ac:dyDescent="0.25">
      <c r="A1422" s="86"/>
      <c r="B1422" s="86"/>
      <c r="C1422" s="137"/>
      <c r="G1422" s="135"/>
      <c r="H1422" s="135"/>
      <c r="I1422" s="135"/>
      <c r="J1422" s="135"/>
      <c r="K1422" s="135"/>
      <c r="L1422" s="135"/>
      <c r="N1422" s="126"/>
      <c r="O1422" s="136"/>
      <c r="P1422" s="134"/>
      <c r="Q1422" s="134"/>
      <c r="Z1422" s="124"/>
      <c r="AA1422" s="86"/>
      <c r="AB1422" s="125"/>
      <c r="AC1422" s="126"/>
      <c r="AD1422" s="86"/>
      <c r="AE1422" s="86"/>
      <c r="AF1422" s="86"/>
    </row>
    <row r="1423" spans="1:32" s="123" customFormat="1" ht="15" customHeight="1" x14ac:dyDescent="0.25">
      <c r="A1423" s="86"/>
      <c r="B1423" s="86"/>
      <c r="C1423" s="137"/>
      <c r="G1423" s="135"/>
      <c r="H1423" s="135"/>
      <c r="I1423" s="135"/>
      <c r="J1423" s="135"/>
      <c r="K1423" s="135"/>
      <c r="L1423" s="135"/>
      <c r="N1423" s="126"/>
      <c r="O1423" s="136"/>
      <c r="P1423" s="134"/>
      <c r="Q1423" s="134"/>
      <c r="Z1423" s="124"/>
      <c r="AA1423" s="86"/>
      <c r="AB1423" s="125"/>
      <c r="AC1423" s="126"/>
      <c r="AD1423" s="86"/>
      <c r="AE1423" s="86"/>
      <c r="AF1423" s="86"/>
    </row>
    <row r="1424" spans="1:32" s="123" customFormat="1" ht="15" customHeight="1" x14ac:dyDescent="0.25">
      <c r="A1424" s="86"/>
      <c r="B1424" s="86"/>
      <c r="C1424" s="137"/>
      <c r="G1424" s="135"/>
      <c r="H1424" s="135"/>
      <c r="I1424" s="135"/>
      <c r="J1424" s="135"/>
      <c r="K1424" s="135"/>
      <c r="L1424" s="135"/>
      <c r="N1424" s="126"/>
      <c r="O1424" s="136"/>
      <c r="P1424" s="134"/>
      <c r="Q1424" s="134"/>
      <c r="Z1424" s="124"/>
      <c r="AA1424" s="86"/>
      <c r="AB1424" s="125"/>
      <c r="AC1424" s="126"/>
      <c r="AD1424" s="86"/>
      <c r="AE1424" s="86"/>
      <c r="AF1424" s="86"/>
    </row>
    <row r="1425" spans="1:32" s="123" customFormat="1" ht="15" customHeight="1" x14ac:dyDescent="0.25">
      <c r="A1425" s="86"/>
      <c r="B1425" s="86"/>
      <c r="C1425" s="137"/>
      <c r="G1425" s="135"/>
      <c r="H1425" s="135"/>
      <c r="I1425" s="135"/>
      <c r="J1425" s="135"/>
      <c r="K1425" s="135"/>
      <c r="L1425" s="135"/>
      <c r="N1425" s="126"/>
      <c r="O1425" s="136"/>
      <c r="P1425" s="134"/>
      <c r="Q1425" s="134"/>
      <c r="Z1425" s="124"/>
      <c r="AA1425" s="86"/>
      <c r="AB1425" s="125"/>
      <c r="AC1425" s="126"/>
      <c r="AD1425" s="86"/>
      <c r="AE1425" s="86"/>
      <c r="AF1425" s="86"/>
    </row>
    <row r="1426" spans="1:32" s="123" customFormat="1" ht="15" customHeight="1" x14ac:dyDescent="0.25">
      <c r="A1426" s="86"/>
      <c r="B1426" s="86"/>
      <c r="C1426" s="137"/>
      <c r="G1426" s="135"/>
      <c r="H1426" s="135"/>
      <c r="I1426" s="135"/>
      <c r="J1426" s="135"/>
      <c r="K1426" s="135"/>
      <c r="L1426" s="135"/>
      <c r="N1426" s="126"/>
      <c r="O1426" s="136"/>
      <c r="P1426" s="134"/>
      <c r="Q1426" s="134"/>
      <c r="Z1426" s="124"/>
      <c r="AA1426" s="86"/>
      <c r="AB1426" s="125"/>
      <c r="AC1426" s="126"/>
      <c r="AD1426" s="86"/>
      <c r="AE1426" s="86"/>
      <c r="AF1426" s="86"/>
    </row>
    <row r="1427" spans="1:32" s="123" customFormat="1" ht="15" customHeight="1" x14ac:dyDescent="0.25">
      <c r="A1427" s="86"/>
      <c r="B1427" s="86"/>
      <c r="C1427" s="137"/>
      <c r="G1427" s="135"/>
      <c r="H1427" s="135"/>
      <c r="I1427" s="135"/>
      <c r="J1427" s="135"/>
      <c r="K1427" s="135"/>
      <c r="L1427" s="135"/>
      <c r="N1427" s="126"/>
      <c r="O1427" s="136"/>
      <c r="P1427" s="134"/>
      <c r="Q1427" s="134"/>
      <c r="Z1427" s="124"/>
      <c r="AA1427" s="86"/>
      <c r="AB1427" s="125"/>
      <c r="AC1427" s="126"/>
      <c r="AD1427" s="86"/>
      <c r="AE1427" s="86"/>
      <c r="AF1427" s="86"/>
    </row>
    <row r="1428" spans="1:32" s="123" customFormat="1" ht="15" customHeight="1" x14ac:dyDescent="0.25">
      <c r="A1428" s="86"/>
      <c r="B1428" s="86"/>
      <c r="C1428" s="137"/>
      <c r="G1428" s="135"/>
      <c r="H1428" s="135"/>
      <c r="I1428" s="135"/>
      <c r="J1428" s="135"/>
      <c r="K1428" s="135"/>
      <c r="L1428" s="135"/>
      <c r="N1428" s="126"/>
      <c r="O1428" s="136"/>
      <c r="P1428" s="134"/>
      <c r="Q1428" s="134"/>
      <c r="Z1428" s="124"/>
      <c r="AA1428" s="86"/>
      <c r="AB1428" s="125"/>
      <c r="AC1428" s="126"/>
      <c r="AD1428" s="86"/>
      <c r="AE1428" s="86"/>
      <c r="AF1428" s="86"/>
    </row>
    <row r="1429" spans="1:32" s="123" customFormat="1" ht="15" customHeight="1" x14ac:dyDescent="0.25">
      <c r="A1429" s="86"/>
      <c r="B1429" s="86"/>
      <c r="C1429" s="137"/>
      <c r="G1429" s="135"/>
      <c r="H1429" s="135"/>
      <c r="I1429" s="135"/>
      <c r="J1429" s="135"/>
      <c r="K1429" s="135"/>
      <c r="L1429" s="135"/>
      <c r="N1429" s="126"/>
      <c r="O1429" s="136"/>
      <c r="P1429" s="134"/>
      <c r="Q1429" s="134"/>
      <c r="Z1429" s="124"/>
      <c r="AA1429" s="86"/>
      <c r="AB1429" s="125"/>
      <c r="AC1429" s="126"/>
      <c r="AD1429" s="86"/>
      <c r="AE1429" s="86"/>
      <c r="AF1429" s="86"/>
    </row>
    <row r="1430" spans="1:32" s="123" customFormat="1" ht="15" customHeight="1" x14ac:dyDescent="0.25">
      <c r="A1430" s="86"/>
      <c r="B1430" s="86"/>
      <c r="C1430" s="137"/>
      <c r="G1430" s="135"/>
      <c r="H1430" s="135"/>
      <c r="I1430" s="135"/>
      <c r="J1430" s="135"/>
      <c r="K1430" s="135"/>
      <c r="L1430" s="135"/>
      <c r="N1430" s="126"/>
      <c r="O1430" s="136"/>
      <c r="P1430" s="134"/>
      <c r="Q1430" s="134"/>
      <c r="Z1430" s="124"/>
      <c r="AA1430" s="86"/>
      <c r="AB1430" s="125"/>
      <c r="AC1430" s="126"/>
      <c r="AD1430" s="86"/>
      <c r="AE1430" s="86"/>
      <c r="AF1430" s="86"/>
    </row>
    <row r="1431" spans="1:32" s="123" customFormat="1" ht="15" customHeight="1" x14ac:dyDescent="0.25">
      <c r="A1431" s="86"/>
      <c r="B1431" s="86"/>
      <c r="C1431" s="137"/>
      <c r="G1431" s="135"/>
      <c r="H1431" s="135"/>
      <c r="I1431" s="135"/>
      <c r="J1431" s="135"/>
      <c r="K1431" s="135"/>
      <c r="L1431" s="135"/>
      <c r="N1431" s="126"/>
      <c r="O1431" s="136"/>
      <c r="P1431" s="134"/>
      <c r="Q1431" s="134"/>
      <c r="Z1431" s="124"/>
      <c r="AA1431" s="86"/>
      <c r="AB1431" s="125"/>
      <c r="AC1431" s="126"/>
      <c r="AD1431" s="86"/>
      <c r="AE1431" s="86"/>
      <c r="AF1431" s="86"/>
    </row>
    <row r="1432" spans="1:32" s="123" customFormat="1" ht="15" customHeight="1" x14ac:dyDescent="0.25">
      <c r="A1432" s="86"/>
      <c r="B1432" s="86"/>
      <c r="C1432" s="137"/>
      <c r="G1432" s="135"/>
      <c r="H1432" s="135"/>
      <c r="I1432" s="135"/>
      <c r="J1432" s="135"/>
      <c r="K1432" s="135"/>
      <c r="L1432" s="135"/>
      <c r="N1432" s="126"/>
      <c r="O1432" s="136"/>
      <c r="P1432" s="134"/>
      <c r="Q1432" s="134"/>
      <c r="Z1432" s="124"/>
      <c r="AA1432" s="86"/>
      <c r="AB1432" s="125"/>
      <c r="AC1432" s="126"/>
      <c r="AD1432" s="86"/>
      <c r="AE1432" s="86"/>
      <c r="AF1432" s="86"/>
    </row>
    <row r="1433" spans="1:32" s="123" customFormat="1" ht="15" customHeight="1" x14ac:dyDescent="0.25">
      <c r="A1433" s="86"/>
      <c r="B1433" s="86"/>
      <c r="C1433" s="137"/>
      <c r="G1433" s="135"/>
      <c r="H1433" s="135"/>
      <c r="I1433" s="135"/>
      <c r="J1433" s="135"/>
      <c r="K1433" s="135"/>
      <c r="L1433" s="135"/>
      <c r="N1433" s="126"/>
      <c r="O1433" s="136"/>
      <c r="P1433" s="134"/>
      <c r="Q1433" s="134"/>
      <c r="Z1433" s="124"/>
      <c r="AA1433" s="86"/>
      <c r="AB1433" s="125"/>
      <c r="AC1433" s="126"/>
      <c r="AD1433" s="86"/>
      <c r="AE1433" s="86"/>
      <c r="AF1433" s="86"/>
    </row>
    <row r="1434" spans="1:32" s="123" customFormat="1" ht="15" customHeight="1" x14ac:dyDescent="0.25">
      <c r="A1434" s="86"/>
      <c r="B1434" s="86"/>
      <c r="C1434" s="137"/>
      <c r="G1434" s="135"/>
      <c r="H1434" s="135"/>
      <c r="I1434" s="135"/>
      <c r="J1434" s="135"/>
      <c r="K1434" s="135"/>
      <c r="L1434" s="135"/>
      <c r="N1434" s="126"/>
      <c r="O1434" s="136"/>
      <c r="P1434" s="134"/>
      <c r="Q1434" s="134"/>
      <c r="Z1434" s="124"/>
      <c r="AA1434" s="86"/>
      <c r="AB1434" s="125"/>
      <c r="AC1434" s="126"/>
      <c r="AD1434" s="86"/>
      <c r="AE1434" s="86"/>
      <c r="AF1434" s="86"/>
    </row>
    <row r="1435" spans="1:32" s="123" customFormat="1" ht="15" customHeight="1" x14ac:dyDescent="0.25">
      <c r="A1435" s="86"/>
      <c r="B1435" s="86"/>
      <c r="C1435" s="137"/>
      <c r="G1435" s="135"/>
      <c r="H1435" s="135"/>
      <c r="I1435" s="135"/>
      <c r="J1435" s="135"/>
      <c r="K1435" s="135"/>
      <c r="L1435" s="135"/>
      <c r="N1435" s="126"/>
      <c r="O1435" s="136"/>
      <c r="P1435" s="134"/>
      <c r="Q1435" s="134"/>
      <c r="Z1435" s="124"/>
      <c r="AA1435" s="86"/>
      <c r="AB1435" s="125"/>
      <c r="AC1435" s="126"/>
      <c r="AD1435" s="86"/>
      <c r="AE1435" s="86"/>
      <c r="AF1435" s="86"/>
    </row>
    <row r="1436" spans="1:32" s="123" customFormat="1" ht="15" customHeight="1" x14ac:dyDescent="0.25">
      <c r="A1436" s="86"/>
      <c r="B1436" s="86"/>
      <c r="C1436" s="137"/>
      <c r="G1436" s="135"/>
      <c r="H1436" s="135"/>
      <c r="I1436" s="135"/>
      <c r="J1436" s="135"/>
      <c r="K1436" s="135"/>
      <c r="L1436" s="135"/>
      <c r="N1436" s="126"/>
      <c r="O1436" s="136"/>
      <c r="P1436" s="134"/>
      <c r="Q1436" s="134"/>
      <c r="Z1436" s="124"/>
      <c r="AA1436" s="86"/>
      <c r="AB1436" s="125"/>
      <c r="AC1436" s="126"/>
      <c r="AD1436" s="86"/>
      <c r="AE1436" s="86"/>
      <c r="AF1436" s="86"/>
    </row>
    <row r="1437" spans="1:32" s="123" customFormat="1" ht="15" customHeight="1" x14ac:dyDescent="0.25">
      <c r="A1437" s="86"/>
      <c r="B1437" s="86"/>
      <c r="C1437" s="137"/>
      <c r="G1437" s="135"/>
      <c r="H1437" s="135"/>
      <c r="I1437" s="135"/>
      <c r="J1437" s="135"/>
      <c r="K1437" s="135"/>
      <c r="L1437" s="135"/>
      <c r="N1437" s="126"/>
      <c r="O1437" s="136"/>
      <c r="P1437" s="134"/>
      <c r="Q1437" s="134"/>
      <c r="Z1437" s="124"/>
      <c r="AA1437" s="86"/>
      <c r="AB1437" s="125"/>
      <c r="AC1437" s="126"/>
      <c r="AD1437" s="86"/>
      <c r="AE1437" s="86"/>
      <c r="AF1437" s="86"/>
    </row>
    <row r="1438" spans="1:32" s="123" customFormat="1" ht="15" customHeight="1" x14ac:dyDescent="0.25">
      <c r="A1438" s="86"/>
      <c r="B1438" s="86"/>
      <c r="C1438" s="137"/>
      <c r="G1438" s="135"/>
      <c r="H1438" s="135"/>
      <c r="I1438" s="135"/>
      <c r="J1438" s="135"/>
      <c r="K1438" s="135"/>
      <c r="L1438" s="135"/>
      <c r="N1438" s="126"/>
      <c r="O1438" s="136"/>
      <c r="P1438" s="134"/>
      <c r="Q1438" s="134"/>
      <c r="Z1438" s="124"/>
      <c r="AA1438" s="86"/>
      <c r="AB1438" s="125"/>
      <c r="AC1438" s="126"/>
      <c r="AD1438" s="86"/>
      <c r="AE1438" s="86"/>
      <c r="AF1438" s="86"/>
    </row>
    <row r="1439" spans="1:32" s="123" customFormat="1" ht="15" customHeight="1" x14ac:dyDescent="0.25">
      <c r="A1439" s="86"/>
      <c r="B1439" s="86"/>
      <c r="C1439" s="137"/>
      <c r="G1439" s="135"/>
      <c r="H1439" s="135"/>
      <c r="I1439" s="135"/>
      <c r="J1439" s="135"/>
      <c r="K1439" s="135"/>
      <c r="L1439" s="135"/>
      <c r="N1439" s="126"/>
      <c r="O1439" s="136"/>
      <c r="P1439" s="134"/>
      <c r="Q1439" s="134"/>
      <c r="Z1439" s="124"/>
      <c r="AA1439" s="86"/>
      <c r="AB1439" s="125"/>
      <c r="AC1439" s="126"/>
      <c r="AD1439" s="86"/>
      <c r="AE1439" s="86"/>
      <c r="AF1439" s="86"/>
    </row>
    <row r="1440" spans="1:32" s="123" customFormat="1" ht="15" customHeight="1" x14ac:dyDescent="0.25">
      <c r="A1440" s="86"/>
      <c r="B1440" s="86"/>
      <c r="C1440" s="137"/>
      <c r="G1440" s="135"/>
      <c r="H1440" s="135"/>
      <c r="I1440" s="135"/>
      <c r="J1440" s="135"/>
      <c r="K1440" s="135"/>
      <c r="L1440" s="135"/>
      <c r="N1440" s="126"/>
      <c r="O1440" s="136"/>
      <c r="P1440" s="134"/>
      <c r="Q1440" s="134"/>
      <c r="Z1440" s="124"/>
      <c r="AA1440" s="86"/>
      <c r="AB1440" s="125"/>
      <c r="AC1440" s="126"/>
      <c r="AD1440" s="86"/>
      <c r="AE1440" s="86"/>
      <c r="AF1440" s="86"/>
    </row>
    <row r="1441" spans="1:32" s="123" customFormat="1" ht="15" customHeight="1" x14ac:dyDescent="0.25">
      <c r="A1441" s="86"/>
      <c r="B1441" s="86"/>
      <c r="C1441" s="137"/>
      <c r="G1441" s="135"/>
      <c r="H1441" s="135"/>
      <c r="I1441" s="135"/>
      <c r="J1441" s="135"/>
      <c r="K1441" s="135"/>
      <c r="L1441" s="135"/>
      <c r="N1441" s="126"/>
      <c r="O1441" s="136"/>
      <c r="P1441" s="134"/>
      <c r="Q1441" s="134"/>
      <c r="Z1441" s="124"/>
      <c r="AA1441" s="86"/>
      <c r="AB1441" s="125"/>
      <c r="AC1441" s="126"/>
      <c r="AD1441" s="86"/>
      <c r="AE1441" s="86"/>
      <c r="AF1441" s="86"/>
    </row>
    <row r="1442" spans="1:32" s="123" customFormat="1" ht="15" customHeight="1" x14ac:dyDescent="0.25">
      <c r="A1442" s="86"/>
      <c r="B1442" s="86"/>
      <c r="C1442" s="137"/>
      <c r="G1442" s="135"/>
      <c r="H1442" s="135"/>
      <c r="I1442" s="135"/>
      <c r="J1442" s="135"/>
      <c r="K1442" s="135"/>
      <c r="L1442" s="135"/>
      <c r="N1442" s="126"/>
      <c r="O1442" s="136"/>
      <c r="P1442" s="134"/>
      <c r="Q1442" s="134"/>
      <c r="Z1442" s="124"/>
      <c r="AA1442" s="86"/>
      <c r="AB1442" s="125"/>
      <c r="AC1442" s="126"/>
      <c r="AD1442" s="86"/>
      <c r="AE1442" s="86"/>
      <c r="AF1442" s="86"/>
    </row>
    <row r="1443" spans="1:32" s="123" customFormat="1" ht="15" customHeight="1" x14ac:dyDescent="0.25">
      <c r="A1443" s="86"/>
      <c r="B1443" s="86"/>
      <c r="C1443" s="137"/>
      <c r="G1443" s="135"/>
      <c r="H1443" s="135"/>
      <c r="I1443" s="135"/>
      <c r="J1443" s="135"/>
      <c r="K1443" s="135"/>
      <c r="L1443" s="135"/>
      <c r="N1443" s="126"/>
      <c r="O1443" s="136"/>
      <c r="P1443" s="134"/>
      <c r="Q1443" s="134"/>
      <c r="Z1443" s="124"/>
      <c r="AA1443" s="86"/>
      <c r="AB1443" s="125"/>
      <c r="AC1443" s="126"/>
      <c r="AD1443" s="86"/>
      <c r="AE1443" s="86"/>
      <c r="AF1443" s="86"/>
    </row>
    <row r="1444" spans="1:32" s="123" customFormat="1" ht="15" customHeight="1" x14ac:dyDescent="0.25">
      <c r="A1444" s="86"/>
      <c r="B1444" s="86"/>
      <c r="C1444" s="137"/>
      <c r="G1444" s="135"/>
      <c r="H1444" s="135"/>
      <c r="I1444" s="135"/>
      <c r="J1444" s="135"/>
      <c r="K1444" s="135"/>
      <c r="L1444" s="135"/>
      <c r="N1444" s="126"/>
      <c r="O1444" s="136"/>
      <c r="P1444" s="134"/>
      <c r="Q1444" s="134"/>
      <c r="Z1444" s="124"/>
      <c r="AA1444" s="86"/>
      <c r="AB1444" s="125"/>
      <c r="AC1444" s="126"/>
      <c r="AD1444" s="86"/>
      <c r="AE1444" s="86"/>
      <c r="AF1444" s="86"/>
    </row>
    <row r="1445" spans="1:32" s="123" customFormat="1" ht="15" customHeight="1" x14ac:dyDescent="0.25">
      <c r="A1445" s="86"/>
      <c r="B1445" s="86"/>
      <c r="C1445" s="137"/>
      <c r="G1445" s="135"/>
      <c r="H1445" s="135"/>
      <c r="I1445" s="135"/>
      <c r="J1445" s="135"/>
      <c r="K1445" s="135"/>
      <c r="L1445" s="135"/>
      <c r="N1445" s="126"/>
      <c r="O1445" s="136"/>
      <c r="P1445" s="134"/>
      <c r="Q1445" s="134"/>
      <c r="Z1445" s="124"/>
      <c r="AA1445" s="86"/>
      <c r="AB1445" s="125"/>
      <c r="AC1445" s="126"/>
      <c r="AD1445" s="86"/>
      <c r="AE1445" s="86"/>
      <c r="AF1445" s="86"/>
    </row>
    <row r="1446" spans="1:32" s="123" customFormat="1" ht="15" customHeight="1" x14ac:dyDescent="0.25">
      <c r="A1446" s="86"/>
      <c r="B1446" s="86"/>
      <c r="C1446" s="137"/>
      <c r="G1446" s="135"/>
      <c r="H1446" s="135"/>
      <c r="I1446" s="135"/>
      <c r="J1446" s="135"/>
      <c r="K1446" s="135"/>
      <c r="L1446" s="135"/>
      <c r="N1446" s="126"/>
      <c r="O1446" s="136"/>
      <c r="P1446" s="134"/>
      <c r="Q1446" s="134"/>
      <c r="Z1446" s="124"/>
      <c r="AA1446" s="86"/>
      <c r="AB1446" s="125"/>
      <c r="AC1446" s="126"/>
      <c r="AD1446" s="86"/>
      <c r="AE1446" s="86"/>
      <c r="AF1446" s="86"/>
    </row>
    <row r="1447" spans="1:32" s="123" customFormat="1" ht="15" customHeight="1" x14ac:dyDescent="0.25">
      <c r="A1447" s="86"/>
      <c r="B1447" s="86"/>
      <c r="C1447" s="137"/>
      <c r="G1447" s="135"/>
      <c r="H1447" s="135"/>
      <c r="I1447" s="135"/>
      <c r="J1447" s="135"/>
      <c r="K1447" s="135"/>
      <c r="L1447" s="135"/>
      <c r="N1447" s="126"/>
      <c r="O1447" s="136"/>
      <c r="P1447" s="134"/>
      <c r="Q1447" s="134"/>
      <c r="Z1447" s="124"/>
      <c r="AA1447" s="86"/>
      <c r="AB1447" s="125"/>
      <c r="AC1447" s="126"/>
      <c r="AD1447" s="86"/>
      <c r="AE1447" s="86"/>
      <c r="AF1447" s="86"/>
    </row>
    <row r="1448" spans="1:32" s="123" customFormat="1" ht="15" customHeight="1" x14ac:dyDescent="0.25">
      <c r="A1448" s="86"/>
      <c r="B1448" s="86"/>
      <c r="C1448" s="137"/>
      <c r="G1448" s="135"/>
      <c r="H1448" s="135"/>
      <c r="I1448" s="135"/>
      <c r="J1448" s="135"/>
      <c r="K1448" s="135"/>
      <c r="L1448" s="135"/>
      <c r="N1448" s="126"/>
      <c r="O1448" s="136"/>
      <c r="P1448" s="134"/>
      <c r="Q1448" s="134"/>
      <c r="Z1448" s="124"/>
      <c r="AA1448" s="86"/>
      <c r="AB1448" s="125"/>
      <c r="AC1448" s="126"/>
      <c r="AD1448" s="86"/>
      <c r="AE1448" s="86"/>
      <c r="AF1448" s="86"/>
    </row>
    <row r="1449" spans="1:32" s="123" customFormat="1" ht="15" customHeight="1" x14ac:dyDescent="0.25">
      <c r="A1449" s="86"/>
      <c r="B1449" s="86"/>
      <c r="C1449" s="137"/>
      <c r="G1449" s="135"/>
      <c r="H1449" s="135"/>
      <c r="I1449" s="135"/>
      <c r="J1449" s="135"/>
      <c r="K1449" s="135"/>
      <c r="L1449" s="135"/>
      <c r="N1449" s="126"/>
      <c r="O1449" s="136"/>
      <c r="P1449" s="134"/>
      <c r="Q1449" s="134"/>
      <c r="Z1449" s="124"/>
      <c r="AA1449" s="86"/>
      <c r="AB1449" s="125"/>
      <c r="AC1449" s="126"/>
      <c r="AD1449" s="86"/>
      <c r="AE1449" s="86"/>
      <c r="AF1449" s="86"/>
    </row>
    <row r="1450" spans="1:32" s="123" customFormat="1" ht="15" customHeight="1" x14ac:dyDescent="0.25">
      <c r="A1450" s="86"/>
      <c r="B1450" s="86"/>
      <c r="C1450" s="137"/>
      <c r="G1450" s="135"/>
      <c r="H1450" s="135"/>
      <c r="I1450" s="135"/>
      <c r="J1450" s="135"/>
      <c r="K1450" s="135"/>
      <c r="L1450" s="135"/>
      <c r="N1450" s="126"/>
      <c r="O1450" s="136"/>
      <c r="P1450" s="134"/>
      <c r="Q1450" s="134"/>
      <c r="Z1450" s="124"/>
      <c r="AA1450" s="86"/>
      <c r="AB1450" s="125"/>
      <c r="AC1450" s="126"/>
      <c r="AD1450" s="86"/>
      <c r="AE1450" s="86"/>
      <c r="AF1450" s="86"/>
    </row>
    <row r="1451" spans="1:32" s="123" customFormat="1" ht="15" customHeight="1" x14ac:dyDescent="0.25">
      <c r="A1451" s="86"/>
      <c r="B1451" s="86"/>
      <c r="C1451" s="137"/>
      <c r="G1451" s="135"/>
      <c r="H1451" s="135"/>
      <c r="I1451" s="135"/>
      <c r="J1451" s="135"/>
      <c r="K1451" s="135"/>
      <c r="L1451" s="135"/>
      <c r="N1451" s="126"/>
      <c r="O1451" s="136"/>
      <c r="P1451" s="134"/>
      <c r="Q1451" s="134"/>
      <c r="Z1451" s="124"/>
      <c r="AA1451" s="86"/>
      <c r="AB1451" s="125"/>
      <c r="AC1451" s="126"/>
      <c r="AD1451" s="86"/>
      <c r="AE1451" s="86"/>
      <c r="AF1451" s="86"/>
    </row>
    <row r="1452" spans="1:32" s="123" customFormat="1" ht="15" customHeight="1" x14ac:dyDescent="0.25">
      <c r="A1452" s="86"/>
      <c r="B1452" s="86"/>
      <c r="C1452" s="137"/>
      <c r="G1452" s="135"/>
      <c r="H1452" s="135"/>
      <c r="I1452" s="135"/>
      <c r="J1452" s="135"/>
      <c r="K1452" s="135"/>
      <c r="L1452" s="135"/>
      <c r="N1452" s="126"/>
      <c r="O1452" s="136"/>
      <c r="P1452" s="134"/>
      <c r="Q1452" s="134"/>
      <c r="Z1452" s="124"/>
      <c r="AA1452" s="86"/>
      <c r="AB1452" s="125"/>
      <c r="AC1452" s="126"/>
      <c r="AD1452" s="86"/>
      <c r="AE1452" s="86"/>
      <c r="AF1452" s="86"/>
    </row>
    <row r="1453" spans="1:32" s="123" customFormat="1" ht="15" customHeight="1" x14ac:dyDescent="0.25">
      <c r="A1453" s="86"/>
      <c r="B1453" s="86"/>
      <c r="C1453" s="137"/>
      <c r="G1453" s="135"/>
      <c r="H1453" s="135"/>
      <c r="I1453" s="135"/>
      <c r="J1453" s="135"/>
      <c r="K1453" s="135"/>
      <c r="L1453" s="135"/>
      <c r="N1453" s="126"/>
      <c r="O1453" s="136"/>
      <c r="P1453" s="134"/>
      <c r="Q1453" s="134"/>
      <c r="Z1453" s="124"/>
      <c r="AA1453" s="86"/>
      <c r="AB1453" s="125"/>
      <c r="AC1453" s="126"/>
      <c r="AD1453" s="86"/>
      <c r="AE1453" s="86"/>
      <c r="AF1453" s="86"/>
    </row>
    <row r="1454" spans="1:32" s="123" customFormat="1" ht="15" customHeight="1" x14ac:dyDescent="0.25">
      <c r="A1454" s="86"/>
      <c r="B1454" s="86"/>
      <c r="C1454" s="137"/>
      <c r="G1454" s="135"/>
      <c r="H1454" s="135"/>
      <c r="I1454" s="135"/>
      <c r="J1454" s="135"/>
      <c r="K1454" s="135"/>
      <c r="L1454" s="135"/>
      <c r="N1454" s="126"/>
      <c r="O1454" s="136"/>
      <c r="P1454" s="134"/>
      <c r="Q1454" s="134"/>
      <c r="Z1454" s="124"/>
      <c r="AA1454" s="86"/>
      <c r="AB1454" s="125"/>
      <c r="AC1454" s="126"/>
      <c r="AD1454" s="86"/>
      <c r="AE1454" s="86"/>
      <c r="AF1454" s="86"/>
    </row>
    <row r="1455" spans="1:32" s="123" customFormat="1" ht="15" customHeight="1" x14ac:dyDescent="0.25">
      <c r="A1455" s="86"/>
      <c r="B1455" s="86"/>
      <c r="C1455" s="137"/>
      <c r="G1455" s="135"/>
      <c r="H1455" s="135"/>
      <c r="I1455" s="135"/>
      <c r="J1455" s="135"/>
      <c r="K1455" s="135"/>
      <c r="L1455" s="135"/>
      <c r="N1455" s="126"/>
      <c r="O1455" s="136"/>
      <c r="P1455" s="134"/>
      <c r="Q1455" s="134"/>
      <c r="Z1455" s="124"/>
      <c r="AA1455" s="86"/>
      <c r="AB1455" s="125"/>
      <c r="AC1455" s="126"/>
      <c r="AD1455" s="86"/>
      <c r="AE1455" s="86"/>
      <c r="AF1455" s="86"/>
    </row>
    <row r="1456" spans="1:32" s="123" customFormat="1" ht="15" customHeight="1" x14ac:dyDescent="0.25">
      <c r="A1456" s="86"/>
      <c r="B1456" s="86"/>
      <c r="C1456" s="137"/>
      <c r="G1456" s="135"/>
      <c r="H1456" s="135"/>
      <c r="I1456" s="135"/>
      <c r="J1456" s="135"/>
      <c r="K1456" s="135"/>
      <c r="L1456" s="135"/>
      <c r="N1456" s="126"/>
      <c r="O1456" s="136"/>
      <c r="P1456" s="134"/>
      <c r="Q1456" s="134"/>
      <c r="Z1456" s="124"/>
      <c r="AA1456" s="86"/>
      <c r="AB1456" s="125"/>
      <c r="AC1456" s="126"/>
      <c r="AD1456" s="86"/>
      <c r="AE1456" s="86"/>
      <c r="AF1456" s="86"/>
    </row>
    <row r="1457" spans="1:32" s="123" customFormat="1" ht="15" customHeight="1" x14ac:dyDescent="0.25">
      <c r="A1457" s="86"/>
      <c r="B1457" s="86"/>
      <c r="C1457" s="137"/>
      <c r="G1457" s="135"/>
      <c r="H1457" s="135"/>
      <c r="I1457" s="135"/>
      <c r="J1457" s="135"/>
      <c r="K1457" s="135"/>
      <c r="L1457" s="135"/>
      <c r="N1457" s="126"/>
      <c r="O1457" s="136"/>
      <c r="P1457" s="134"/>
      <c r="Q1457" s="134"/>
      <c r="Z1457" s="124"/>
      <c r="AA1457" s="86"/>
      <c r="AB1457" s="125"/>
      <c r="AC1457" s="126"/>
      <c r="AD1457" s="86"/>
      <c r="AE1457" s="86"/>
      <c r="AF1457" s="86"/>
    </row>
    <row r="1458" spans="1:32" s="123" customFormat="1" ht="15" customHeight="1" x14ac:dyDescent="0.25">
      <c r="A1458" s="86"/>
      <c r="B1458" s="86"/>
      <c r="C1458" s="137"/>
      <c r="G1458" s="135"/>
      <c r="H1458" s="135"/>
      <c r="I1458" s="135"/>
      <c r="J1458" s="135"/>
      <c r="K1458" s="135"/>
      <c r="L1458" s="135"/>
      <c r="N1458" s="126"/>
      <c r="O1458" s="136"/>
      <c r="P1458" s="134"/>
      <c r="Q1458" s="134"/>
      <c r="Z1458" s="124"/>
      <c r="AA1458" s="86"/>
      <c r="AB1458" s="125"/>
      <c r="AC1458" s="126"/>
      <c r="AD1458" s="86"/>
      <c r="AE1458" s="86"/>
      <c r="AF1458" s="86"/>
    </row>
    <row r="1459" spans="1:32" s="123" customFormat="1" ht="15" customHeight="1" x14ac:dyDescent="0.25">
      <c r="A1459" s="86"/>
      <c r="B1459" s="86"/>
      <c r="C1459" s="137"/>
      <c r="G1459" s="135"/>
      <c r="H1459" s="135"/>
      <c r="I1459" s="135"/>
      <c r="J1459" s="135"/>
      <c r="K1459" s="135"/>
      <c r="L1459" s="135"/>
      <c r="N1459" s="126"/>
      <c r="O1459" s="136"/>
      <c r="P1459" s="134"/>
      <c r="Q1459" s="134"/>
      <c r="Z1459" s="124"/>
      <c r="AA1459" s="86"/>
      <c r="AB1459" s="125"/>
      <c r="AC1459" s="126"/>
      <c r="AD1459" s="86"/>
      <c r="AE1459" s="86"/>
      <c r="AF1459" s="86"/>
    </row>
    <row r="1460" spans="1:32" s="123" customFormat="1" ht="15" customHeight="1" x14ac:dyDescent="0.25">
      <c r="A1460" s="86"/>
      <c r="B1460" s="86"/>
      <c r="C1460" s="137"/>
      <c r="G1460" s="135"/>
      <c r="H1460" s="135"/>
      <c r="I1460" s="135"/>
      <c r="J1460" s="135"/>
      <c r="K1460" s="135"/>
      <c r="L1460" s="135"/>
      <c r="N1460" s="126"/>
      <c r="O1460" s="136"/>
      <c r="P1460" s="134"/>
      <c r="Q1460" s="134"/>
      <c r="Z1460" s="124"/>
      <c r="AA1460" s="86"/>
      <c r="AB1460" s="125"/>
      <c r="AC1460" s="126"/>
      <c r="AD1460" s="86"/>
      <c r="AE1460" s="86"/>
      <c r="AF1460" s="86"/>
    </row>
    <row r="1461" spans="1:32" s="123" customFormat="1" ht="15" customHeight="1" x14ac:dyDescent="0.25">
      <c r="A1461" s="86"/>
      <c r="B1461" s="86"/>
      <c r="C1461" s="137"/>
      <c r="G1461" s="135"/>
      <c r="H1461" s="135"/>
      <c r="I1461" s="135"/>
      <c r="J1461" s="135"/>
      <c r="K1461" s="135"/>
      <c r="L1461" s="135"/>
      <c r="N1461" s="126"/>
      <c r="O1461" s="136"/>
      <c r="P1461" s="134"/>
      <c r="Q1461" s="134"/>
      <c r="Z1461" s="124"/>
      <c r="AA1461" s="86"/>
      <c r="AB1461" s="125"/>
      <c r="AC1461" s="126"/>
      <c r="AD1461" s="86"/>
      <c r="AE1461" s="86"/>
      <c r="AF1461" s="86"/>
    </row>
    <row r="1462" spans="1:32" s="123" customFormat="1" ht="15" customHeight="1" x14ac:dyDescent="0.25">
      <c r="A1462" s="86"/>
      <c r="B1462" s="86"/>
      <c r="C1462" s="137"/>
      <c r="G1462" s="135"/>
      <c r="H1462" s="135"/>
      <c r="I1462" s="135"/>
      <c r="J1462" s="135"/>
      <c r="K1462" s="135"/>
      <c r="L1462" s="135"/>
      <c r="N1462" s="126"/>
      <c r="O1462" s="136"/>
      <c r="P1462" s="134"/>
      <c r="Q1462" s="134"/>
      <c r="Z1462" s="124"/>
      <c r="AA1462" s="86"/>
      <c r="AB1462" s="125"/>
      <c r="AC1462" s="126"/>
      <c r="AD1462" s="86"/>
      <c r="AE1462" s="86"/>
      <c r="AF1462" s="86"/>
    </row>
    <row r="1463" spans="1:32" s="123" customFormat="1" ht="15" customHeight="1" x14ac:dyDescent="0.25">
      <c r="A1463" s="86"/>
      <c r="B1463" s="86"/>
      <c r="C1463" s="137"/>
      <c r="G1463" s="135"/>
      <c r="H1463" s="135"/>
      <c r="I1463" s="135"/>
      <c r="J1463" s="135"/>
      <c r="K1463" s="135"/>
      <c r="L1463" s="135"/>
      <c r="N1463" s="126"/>
      <c r="O1463" s="136"/>
      <c r="P1463" s="134"/>
      <c r="Q1463" s="134"/>
      <c r="Z1463" s="124"/>
      <c r="AA1463" s="86"/>
      <c r="AB1463" s="125"/>
      <c r="AC1463" s="126"/>
      <c r="AD1463" s="86"/>
      <c r="AE1463" s="86"/>
      <c r="AF1463" s="86"/>
    </row>
    <row r="1464" spans="1:32" s="123" customFormat="1" ht="15" customHeight="1" x14ac:dyDescent="0.25">
      <c r="A1464" s="86"/>
      <c r="B1464" s="86"/>
      <c r="C1464" s="137"/>
      <c r="G1464" s="135"/>
      <c r="H1464" s="135"/>
      <c r="I1464" s="135"/>
      <c r="J1464" s="135"/>
      <c r="K1464" s="135"/>
      <c r="L1464" s="135"/>
      <c r="N1464" s="126"/>
      <c r="O1464" s="136"/>
      <c r="P1464" s="134"/>
      <c r="Q1464" s="134"/>
      <c r="Z1464" s="124"/>
      <c r="AA1464" s="86"/>
      <c r="AB1464" s="125"/>
      <c r="AC1464" s="126"/>
      <c r="AD1464" s="86"/>
      <c r="AE1464" s="86"/>
      <c r="AF1464" s="86"/>
    </row>
    <row r="1465" spans="1:32" s="123" customFormat="1" ht="15" customHeight="1" x14ac:dyDescent="0.25">
      <c r="A1465" s="86"/>
      <c r="B1465" s="86"/>
      <c r="C1465" s="137"/>
      <c r="G1465" s="135"/>
      <c r="H1465" s="135"/>
      <c r="I1465" s="135"/>
      <c r="J1465" s="135"/>
      <c r="K1465" s="135"/>
      <c r="L1465" s="135"/>
      <c r="N1465" s="126"/>
      <c r="O1465" s="136"/>
      <c r="P1465" s="134"/>
      <c r="Q1465" s="134"/>
      <c r="Z1465" s="124"/>
      <c r="AA1465" s="86"/>
      <c r="AB1465" s="125"/>
      <c r="AC1465" s="126"/>
      <c r="AD1465" s="86"/>
      <c r="AE1465" s="86"/>
      <c r="AF1465" s="86"/>
    </row>
    <row r="1466" spans="1:32" s="123" customFormat="1" ht="15" customHeight="1" x14ac:dyDescent="0.25">
      <c r="A1466" s="86"/>
      <c r="B1466" s="86"/>
      <c r="C1466" s="137"/>
      <c r="G1466" s="135"/>
      <c r="H1466" s="135"/>
      <c r="I1466" s="135"/>
      <c r="J1466" s="135"/>
      <c r="K1466" s="135"/>
      <c r="L1466" s="135"/>
      <c r="N1466" s="126"/>
      <c r="O1466" s="136"/>
      <c r="P1466" s="134"/>
      <c r="Q1466" s="134"/>
      <c r="Z1466" s="124"/>
      <c r="AA1466" s="86"/>
      <c r="AB1466" s="125"/>
      <c r="AC1466" s="126"/>
      <c r="AD1466" s="86"/>
      <c r="AE1466" s="86"/>
      <c r="AF1466" s="86"/>
    </row>
    <row r="1467" spans="1:32" s="123" customFormat="1" ht="15" customHeight="1" x14ac:dyDescent="0.25">
      <c r="A1467" s="86"/>
      <c r="B1467" s="86"/>
      <c r="C1467" s="137"/>
      <c r="G1467" s="135"/>
      <c r="H1467" s="135"/>
      <c r="I1467" s="135"/>
      <c r="J1467" s="135"/>
      <c r="K1467" s="135"/>
      <c r="L1467" s="135"/>
      <c r="N1467" s="126"/>
      <c r="O1467" s="136"/>
      <c r="P1467" s="134"/>
      <c r="Q1467" s="134"/>
      <c r="Z1467" s="124"/>
      <c r="AA1467" s="86"/>
      <c r="AB1467" s="125"/>
      <c r="AC1467" s="126"/>
      <c r="AD1467" s="86"/>
      <c r="AE1467" s="86"/>
      <c r="AF1467" s="86"/>
    </row>
    <row r="1468" spans="1:32" s="123" customFormat="1" ht="15" customHeight="1" x14ac:dyDescent="0.25">
      <c r="A1468" s="86"/>
      <c r="B1468" s="86"/>
      <c r="C1468" s="137"/>
      <c r="G1468" s="135"/>
      <c r="H1468" s="135"/>
      <c r="I1468" s="135"/>
      <c r="J1468" s="135"/>
      <c r="K1468" s="135"/>
      <c r="L1468" s="135"/>
      <c r="N1468" s="126"/>
      <c r="O1468" s="136"/>
      <c r="P1468" s="134"/>
      <c r="Q1468" s="134"/>
      <c r="Z1468" s="124"/>
      <c r="AA1468" s="86"/>
      <c r="AB1468" s="125"/>
      <c r="AC1468" s="126"/>
      <c r="AD1468" s="86"/>
      <c r="AE1468" s="86"/>
      <c r="AF1468" s="86"/>
    </row>
    <row r="1469" spans="1:32" s="123" customFormat="1" ht="15" customHeight="1" x14ac:dyDescent="0.25">
      <c r="A1469" s="86"/>
      <c r="B1469" s="86"/>
      <c r="C1469" s="137"/>
      <c r="G1469" s="135"/>
      <c r="H1469" s="135"/>
      <c r="I1469" s="135"/>
      <c r="J1469" s="135"/>
      <c r="K1469" s="135"/>
      <c r="L1469" s="135"/>
      <c r="N1469" s="126"/>
      <c r="O1469" s="136"/>
      <c r="P1469" s="134"/>
      <c r="Q1469" s="134"/>
      <c r="Z1469" s="124"/>
      <c r="AA1469" s="86"/>
      <c r="AB1469" s="125"/>
      <c r="AC1469" s="126"/>
      <c r="AD1469" s="86"/>
      <c r="AE1469" s="86"/>
      <c r="AF1469" s="86"/>
    </row>
    <row r="1470" spans="1:32" s="123" customFormat="1" ht="15" customHeight="1" x14ac:dyDescent="0.25">
      <c r="A1470" s="86"/>
      <c r="B1470" s="86"/>
      <c r="C1470" s="137"/>
      <c r="G1470" s="135"/>
      <c r="H1470" s="135"/>
      <c r="I1470" s="135"/>
      <c r="J1470" s="135"/>
      <c r="K1470" s="135"/>
      <c r="L1470" s="135"/>
      <c r="N1470" s="126"/>
      <c r="O1470" s="136"/>
      <c r="P1470" s="134"/>
      <c r="Q1470" s="134"/>
      <c r="Z1470" s="124"/>
      <c r="AA1470" s="86"/>
      <c r="AB1470" s="125"/>
      <c r="AC1470" s="126"/>
      <c r="AD1470" s="86"/>
      <c r="AE1470" s="86"/>
      <c r="AF1470" s="86"/>
    </row>
    <row r="1471" spans="1:32" s="123" customFormat="1" ht="15" customHeight="1" x14ac:dyDescent="0.25">
      <c r="A1471" s="86"/>
      <c r="B1471" s="86"/>
      <c r="C1471" s="137"/>
      <c r="G1471" s="135"/>
      <c r="H1471" s="135"/>
      <c r="I1471" s="135"/>
      <c r="J1471" s="135"/>
      <c r="K1471" s="135"/>
      <c r="L1471" s="135"/>
      <c r="N1471" s="126"/>
      <c r="O1471" s="136"/>
      <c r="P1471" s="134"/>
      <c r="Q1471" s="134"/>
      <c r="Z1471" s="124"/>
      <c r="AA1471" s="86"/>
      <c r="AB1471" s="125"/>
      <c r="AC1471" s="126"/>
      <c r="AD1471" s="86"/>
      <c r="AE1471" s="86"/>
      <c r="AF1471" s="86"/>
    </row>
    <row r="1472" spans="1:32" s="123" customFormat="1" ht="15" customHeight="1" x14ac:dyDescent="0.25">
      <c r="A1472" s="86"/>
      <c r="B1472" s="86"/>
      <c r="C1472" s="137"/>
      <c r="G1472" s="135"/>
      <c r="H1472" s="135"/>
      <c r="I1472" s="135"/>
      <c r="J1472" s="135"/>
      <c r="K1472" s="135"/>
      <c r="L1472" s="135"/>
      <c r="N1472" s="126"/>
      <c r="O1472" s="136"/>
      <c r="P1472" s="134"/>
      <c r="Q1472" s="134"/>
      <c r="Z1472" s="124"/>
      <c r="AA1472" s="86"/>
      <c r="AB1472" s="125"/>
      <c r="AC1472" s="126"/>
      <c r="AD1472" s="86"/>
      <c r="AE1472" s="86"/>
      <c r="AF1472" s="86"/>
    </row>
    <row r="1473" spans="1:32" s="123" customFormat="1" ht="15" customHeight="1" x14ac:dyDescent="0.25">
      <c r="A1473" s="86"/>
      <c r="B1473" s="86"/>
      <c r="C1473" s="137"/>
      <c r="G1473" s="135"/>
      <c r="H1473" s="135"/>
      <c r="I1473" s="135"/>
      <c r="J1473" s="135"/>
      <c r="K1473" s="135"/>
      <c r="L1473" s="135"/>
      <c r="N1473" s="126"/>
      <c r="O1473" s="136"/>
      <c r="P1473" s="134"/>
      <c r="Q1473" s="134"/>
      <c r="Z1473" s="124"/>
      <c r="AA1473" s="86"/>
      <c r="AB1473" s="125"/>
      <c r="AC1473" s="126"/>
      <c r="AD1473" s="86"/>
      <c r="AE1473" s="86"/>
      <c r="AF1473" s="86"/>
    </row>
    <row r="1474" spans="1:32" s="123" customFormat="1" ht="15" customHeight="1" x14ac:dyDescent="0.25">
      <c r="A1474" s="86"/>
      <c r="B1474" s="86"/>
      <c r="C1474" s="137"/>
      <c r="G1474" s="135"/>
      <c r="H1474" s="135"/>
      <c r="I1474" s="135"/>
      <c r="J1474" s="135"/>
      <c r="K1474" s="135"/>
      <c r="L1474" s="135"/>
      <c r="N1474" s="126"/>
      <c r="O1474" s="136"/>
      <c r="P1474" s="134"/>
      <c r="Q1474" s="134"/>
      <c r="Z1474" s="124"/>
      <c r="AA1474" s="86"/>
      <c r="AB1474" s="125"/>
      <c r="AC1474" s="126"/>
      <c r="AD1474" s="86"/>
      <c r="AE1474" s="86"/>
      <c r="AF1474" s="86"/>
    </row>
    <row r="1475" spans="1:32" s="123" customFormat="1" ht="15" customHeight="1" x14ac:dyDescent="0.25">
      <c r="A1475" s="86"/>
      <c r="B1475" s="86"/>
      <c r="C1475" s="137"/>
      <c r="G1475" s="135"/>
      <c r="H1475" s="135"/>
      <c r="I1475" s="135"/>
      <c r="J1475" s="135"/>
      <c r="K1475" s="135"/>
      <c r="L1475" s="135"/>
      <c r="N1475" s="126"/>
      <c r="O1475" s="136"/>
      <c r="P1475" s="134"/>
      <c r="Q1475" s="134"/>
      <c r="Z1475" s="124"/>
      <c r="AA1475" s="86"/>
      <c r="AB1475" s="125"/>
      <c r="AC1475" s="126"/>
      <c r="AD1475" s="86"/>
      <c r="AE1475" s="86"/>
      <c r="AF1475" s="86"/>
    </row>
    <row r="1476" spans="1:32" s="123" customFormat="1" ht="15" customHeight="1" x14ac:dyDescent="0.25">
      <c r="A1476" s="86"/>
      <c r="B1476" s="86"/>
      <c r="C1476" s="137"/>
      <c r="G1476" s="135"/>
      <c r="H1476" s="135"/>
      <c r="I1476" s="135"/>
      <c r="J1476" s="135"/>
      <c r="K1476" s="135"/>
      <c r="L1476" s="135"/>
      <c r="N1476" s="126"/>
      <c r="O1476" s="136"/>
      <c r="P1476" s="134"/>
      <c r="Q1476" s="134"/>
      <c r="Z1476" s="124"/>
      <c r="AA1476" s="86"/>
      <c r="AB1476" s="125"/>
      <c r="AC1476" s="126"/>
      <c r="AD1476" s="86"/>
      <c r="AE1476" s="86"/>
      <c r="AF1476" s="86"/>
    </row>
    <row r="1477" spans="1:32" s="123" customFormat="1" ht="15" customHeight="1" x14ac:dyDescent="0.25">
      <c r="A1477" s="86"/>
      <c r="B1477" s="86"/>
      <c r="C1477" s="137"/>
      <c r="G1477" s="135"/>
      <c r="H1477" s="135"/>
      <c r="I1477" s="135"/>
      <c r="J1477" s="135"/>
      <c r="K1477" s="135"/>
      <c r="L1477" s="135"/>
      <c r="N1477" s="126"/>
      <c r="O1477" s="136"/>
      <c r="P1477" s="134"/>
      <c r="Q1477" s="134"/>
      <c r="Z1477" s="124"/>
      <c r="AA1477" s="86"/>
      <c r="AB1477" s="125"/>
      <c r="AC1477" s="126"/>
      <c r="AD1477" s="86"/>
      <c r="AE1477" s="86"/>
      <c r="AF1477" s="86"/>
    </row>
    <row r="1478" spans="1:32" s="123" customFormat="1" ht="15" customHeight="1" x14ac:dyDescent="0.25">
      <c r="A1478" s="86"/>
      <c r="B1478" s="86"/>
      <c r="C1478" s="137"/>
      <c r="G1478" s="135"/>
      <c r="H1478" s="135"/>
      <c r="I1478" s="135"/>
      <c r="J1478" s="135"/>
      <c r="K1478" s="135"/>
      <c r="L1478" s="135"/>
      <c r="N1478" s="126"/>
      <c r="O1478" s="136"/>
      <c r="P1478" s="134"/>
      <c r="Q1478" s="134"/>
      <c r="Z1478" s="124"/>
      <c r="AA1478" s="86"/>
      <c r="AB1478" s="125"/>
      <c r="AC1478" s="126"/>
      <c r="AD1478" s="86"/>
      <c r="AE1478" s="86"/>
      <c r="AF1478" s="86"/>
    </row>
    <row r="1479" spans="1:32" s="123" customFormat="1" ht="15" customHeight="1" x14ac:dyDescent="0.25">
      <c r="A1479" s="86"/>
      <c r="B1479" s="86"/>
      <c r="C1479" s="137"/>
      <c r="G1479" s="135"/>
      <c r="H1479" s="135"/>
      <c r="I1479" s="135"/>
      <c r="J1479" s="135"/>
      <c r="K1479" s="135"/>
      <c r="L1479" s="135"/>
      <c r="N1479" s="126"/>
      <c r="O1479" s="136"/>
      <c r="P1479" s="134"/>
      <c r="Q1479" s="134"/>
      <c r="Z1479" s="124"/>
      <c r="AA1479" s="86"/>
      <c r="AB1479" s="125"/>
      <c r="AC1479" s="126"/>
      <c r="AD1479" s="86"/>
      <c r="AE1479" s="86"/>
      <c r="AF1479" s="86"/>
    </row>
    <row r="1480" spans="1:32" s="123" customFormat="1" ht="15" customHeight="1" x14ac:dyDescent="0.25">
      <c r="A1480" s="86"/>
      <c r="B1480" s="86"/>
      <c r="C1480" s="137"/>
      <c r="G1480" s="135"/>
      <c r="H1480" s="135"/>
      <c r="I1480" s="135"/>
      <c r="J1480" s="135"/>
      <c r="K1480" s="135"/>
      <c r="L1480" s="135"/>
      <c r="N1480" s="126"/>
      <c r="O1480" s="136"/>
      <c r="P1480" s="134"/>
      <c r="Q1480" s="134"/>
      <c r="Z1480" s="124"/>
      <c r="AA1480" s="86"/>
      <c r="AB1480" s="125"/>
      <c r="AC1480" s="126"/>
      <c r="AD1480" s="86"/>
      <c r="AE1480" s="86"/>
      <c r="AF1480" s="86"/>
    </row>
    <row r="1481" spans="1:32" s="123" customFormat="1" ht="15" customHeight="1" x14ac:dyDescent="0.25">
      <c r="A1481" s="86"/>
      <c r="B1481" s="86"/>
      <c r="C1481" s="137"/>
      <c r="G1481" s="135"/>
      <c r="H1481" s="135"/>
      <c r="I1481" s="135"/>
      <c r="J1481" s="135"/>
      <c r="K1481" s="135"/>
      <c r="L1481" s="135"/>
      <c r="N1481" s="126"/>
      <c r="O1481" s="136"/>
      <c r="P1481" s="134"/>
      <c r="Q1481" s="134"/>
      <c r="Z1481" s="124"/>
      <c r="AA1481" s="86"/>
      <c r="AB1481" s="125"/>
      <c r="AC1481" s="126"/>
      <c r="AD1481" s="86"/>
      <c r="AE1481" s="86"/>
      <c r="AF1481" s="86"/>
    </row>
    <row r="1482" spans="1:32" s="123" customFormat="1" ht="15" customHeight="1" x14ac:dyDescent="0.25">
      <c r="A1482" s="86"/>
      <c r="B1482" s="86"/>
      <c r="C1482" s="137"/>
      <c r="G1482" s="135"/>
      <c r="H1482" s="135"/>
      <c r="I1482" s="135"/>
      <c r="J1482" s="135"/>
      <c r="K1482" s="135"/>
      <c r="L1482" s="135"/>
      <c r="N1482" s="126"/>
      <c r="O1482" s="136"/>
      <c r="P1482" s="134"/>
      <c r="Q1482" s="134"/>
      <c r="Z1482" s="124"/>
      <c r="AA1482" s="86"/>
      <c r="AB1482" s="125"/>
      <c r="AC1482" s="126"/>
      <c r="AD1482" s="86"/>
      <c r="AE1482" s="86"/>
      <c r="AF1482" s="86"/>
    </row>
    <row r="1483" spans="1:32" s="123" customFormat="1" ht="15" customHeight="1" x14ac:dyDescent="0.25">
      <c r="A1483" s="86"/>
      <c r="B1483" s="86"/>
      <c r="C1483" s="137"/>
      <c r="G1483" s="135"/>
      <c r="H1483" s="135"/>
      <c r="I1483" s="135"/>
      <c r="J1483" s="135"/>
      <c r="K1483" s="135"/>
      <c r="L1483" s="135"/>
      <c r="N1483" s="126"/>
      <c r="O1483" s="136"/>
      <c r="P1483" s="134"/>
      <c r="Q1483" s="134"/>
      <c r="Z1483" s="124"/>
      <c r="AA1483" s="86"/>
      <c r="AB1483" s="125"/>
      <c r="AC1483" s="126"/>
      <c r="AD1483" s="86"/>
      <c r="AE1483" s="86"/>
      <c r="AF1483" s="86"/>
    </row>
    <row r="1484" spans="1:32" s="123" customFormat="1" ht="15" customHeight="1" x14ac:dyDescent="0.25">
      <c r="A1484" s="86"/>
      <c r="B1484" s="86"/>
      <c r="C1484" s="137"/>
      <c r="G1484" s="135"/>
      <c r="H1484" s="135"/>
      <c r="I1484" s="135"/>
      <c r="J1484" s="135"/>
      <c r="K1484" s="135"/>
      <c r="L1484" s="135"/>
      <c r="N1484" s="126"/>
      <c r="O1484" s="136"/>
      <c r="P1484" s="134"/>
      <c r="Q1484" s="134"/>
      <c r="Z1484" s="124"/>
      <c r="AA1484" s="86"/>
      <c r="AB1484" s="125"/>
      <c r="AC1484" s="126"/>
      <c r="AD1484" s="86"/>
      <c r="AE1484" s="86"/>
      <c r="AF1484" s="86"/>
    </row>
    <row r="1485" spans="1:32" s="123" customFormat="1" ht="15" customHeight="1" x14ac:dyDescent="0.25">
      <c r="A1485" s="86"/>
      <c r="B1485" s="86"/>
      <c r="C1485" s="137"/>
      <c r="G1485" s="135"/>
      <c r="H1485" s="135"/>
      <c r="I1485" s="135"/>
      <c r="J1485" s="135"/>
      <c r="K1485" s="135"/>
      <c r="L1485" s="135"/>
      <c r="N1485" s="126"/>
      <c r="O1485" s="136"/>
      <c r="P1485" s="134"/>
      <c r="Q1485" s="134"/>
      <c r="Z1485" s="124"/>
      <c r="AA1485" s="86"/>
      <c r="AB1485" s="125"/>
      <c r="AC1485" s="126"/>
      <c r="AD1485" s="86"/>
      <c r="AE1485" s="86"/>
      <c r="AF1485" s="86"/>
    </row>
    <row r="1486" spans="1:32" s="123" customFormat="1" ht="15" customHeight="1" x14ac:dyDescent="0.25">
      <c r="A1486" s="86"/>
      <c r="B1486" s="86"/>
      <c r="C1486" s="137"/>
      <c r="G1486" s="135"/>
      <c r="H1486" s="135"/>
      <c r="I1486" s="135"/>
      <c r="J1486" s="135"/>
      <c r="K1486" s="135"/>
      <c r="L1486" s="135"/>
      <c r="N1486" s="126"/>
      <c r="O1486" s="136"/>
      <c r="P1486" s="134"/>
      <c r="Q1486" s="134"/>
      <c r="Z1486" s="124"/>
      <c r="AA1486" s="86"/>
      <c r="AB1486" s="125"/>
      <c r="AC1486" s="126"/>
      <c r="AD1486" s="86"/>
      <c r="AE1486" s="86"/>
      <c r="AF1486" s="86"/>
    </row>
    <row r="1487" spans="1:32" s="123" customFormat="1" ht="15" customHeight="1" x14ac:dyDescent="0.25">
      <c r="A1487" s="86"/>
      <c r="B1487" s="86"/>
      <c r="C1487" s="137"/>
      <c r="G1487" s="135"/>
      <c r="H1487" s="135"/>
      <c r="I1487" s="135"/>
      <c r="J1487" s="135"/>
      <c r="K1487" s="135"/>
      <c r="L1487" s="135"/>
      <c r="N1487" s="126"/>
      <c r="O1487" s="136"/>
      <c r="P1487" s="134"/>
      <c r="Q1487" s="134"/>
      <c r="Z1487" s="124"/>
      <c r="AA1487" s="86"/>
      <c r="AB1487" s="125"/>
      <c r="AC1487" s="126"/>
      <c r="AD1487" s="86"/>
      <c r="AE1487" s="86"/>
      <c r="AF1487" s="86"/>
    </row>
    <row r="1488" spans="1:32" s="123" customFormat="1" ht="15" customHeight="1" x14ac:dyDescent="0.25">
      <c r="A1488" s="86"/>
      <c r="B1488" s="86"/>
      <c r="C1488" s="137"/>
      <c r="G1488" s="135"/>
      <c r="H1488" s="135"/>
      <c r="I1488" s="135"/>
      <c r="J1488" s="135"/>
      <c r="K1488" s="135"/>
      <c r="L1488" s="135"/>
      <c r="N1488" s="126"/>
      <c r="O1488" s="136"/>
      <c r="P1488" s="134"/>
      <c r="Q1488" s="134"/>
      <c r="Z1488" s="124"/>
      <c r="AA1488" s="86"/>
      <c r="AB1488" s="125"/>
      <c r="AC1488" s="126"/>
      <c r="AD1488" s="86"/>
      <c r="AE1488" s="86"/>
      <c r="AF1488" s="86"/>
    </row>
    <row r="1489" spans="1:32" s="123" customFormat="1" ht="15" customHeight="1" x14ac:dyDescent="0.25">
      <c r="A1489" s="86"/>
      <c r="B1489" s="86"/>
      <c r="C1489" s="137"/>
      <c r="G1489" s="135"/>
      <c r="H1489" s="135"/>
      <c r="I1489" s="135"/>
      <c r="J1489" s="135"/>
      <c r="K1489" s="135"/>
      <c r="L1489" s="135"/>
      <c r="N1489" s="126"/>
      <c r="O1489" s="136"/>
      <c r="P1489" s="134"/>
      <c r="Q1489" s="134"/>
      <c r="Z1489" s="124"/>
      <c r="AA1489" s="86"/>
      <c r="AB1489" s="125"/>
      <c r="AC1489" s="126"/>
      <c r="AD1489" s="86"/>
      <c r="AE1489" s="86"/>
      <c r="AF1489" s="86"/>
    </row>
    <row r="1490" spans="1:32" s="123" customFormat="1" ht="15" customHeight="1" x14ac:dyDescent="0.25">
      <c r="A1490" s="86"/>
      <c r="B1490" s="86"/>
      <c r="C1490" s="137"/>
      <c r="G1490" s="135"/>
      <c r="H1490" s="135"/>
      <c r="I1490" s="135"/>
      <c r="J1490" s="135"/>
      <c r="K1490" s="135"/>
      <c r="L1490" s="135"/>
      <c r="N1490" s="126"/>
      <c r="O1490" s="136"/>
      <c r="P1490" s="134"/>
      <c r="Q1490" s="134"/>
      <c r="Z1490" s="124"/>
      <c r="AA1490" s="86"/>
      <c r="AB1490" s="125"/>
      <c r="AC1490" s="126"/>
      <c r="AD1490" s="86"/>
      <c r="AE1490" s="86"/>
      <c r="AF1490" s="86"/>
    </row>
    <row r="1491" spans="1:32" s="123" customFormat="1" ht="15" customHeight="1" x14ac:dyDescent="0.25">
      <c r="A1491" s="86"/>
      <c r="B1491" s="86"/>
      <c r="C1491" s="137"/>
      <c r="G1491" s="135"/>
      <c r="H1491" s="135"/>
      <c r="I1491" s="135"/>
      <c r="J1491" s="135"/>
      <c r="K1491" s="135"/>
      <c r="L1491" s="135"/>
      <c r="N1491" s="126"/>
      <c r="O1491" s="136"/>
      <c r="P1491" s="134"/>
      <c r="Q1491" s="134"/>
      <c r="Z1491" s="124"/>
      <c r="AA1491" s="86"/>
      <c r="AB1491" s="125"/>
      <c r="AC1491" s="126"/>
      <c r="AD1491" s="86"/>
      <c r="AE1491" s="86"/>
      <c r="AF1491" s="86"/>
    </row>
    <row r="1492" spans="1:32" s="123" customFormat="1" ht="15" customHeight="1" x14ac:dyDescent="0.25">
      <c r="A1492" s="86"/>
      <c r="B1492" s="86"/>
      <c r="C1492" s="137"/>
      <c r="G1492" s="135"/>
      <c r="H1492" s="135"/>
      <c r="I1492" s="135"/>
      <c r="J1492" s="135"/>
      <c r="K1492" s="135"/>
      <c r="L1492" s="135"/>
      <c r="N1492" s="126"/>
      <c r="O1492" s="136"/>
      <c r="P1492" s="134"/>
      <c r="Q1492" s="134"/>
      <c r="Z1492" s="124"/>
      <c r="AA1492" s="86"/>
      <c r="AB1492" s="125"/>
      <c r="AC1492" s="126"/>
      <c r="AD1492" s="86"/>
      <c r="AE1492" s="86"/>
      <c r="AF1492" s="86"/>
    </row>
  </sheetData>
  <sheetProtection algorithmName="SHA-512" hashValue="tii35G0IWNAUGNHsb32bpj2W55BkSA4atYKH7pzomH5/SugUT1RlqoZf6j239OzgfSRzxWlXq27nBlmcZb+jpg==" saltValue="hw9Rv1cHJGtSWBZoBFSEgA==" spinCount="100000" sheet="1" objects="1" scenarios="1"/>
  <mergeCells count="201">
    <mergeCell ref="AC57:AE58"/>
    <mergeCell ref="AC59:AE60"/>
    <mergeCell ref="AC61:AE62"/>
    <mergeCell ref="AC63:AE64"/>
    <mergeCell ref="AC33:AE34"/>
    <mergeCell ref="AC39:AE40"/>
    <mergeCell ref="AC41:AE42"/>
    <mergeCell ref="AC43:AE44"/>
    <mergeCell ref="AC45:AE46"/>
    <mergeCell ref="AC47:AE48"/>
    <mergeCell ref="AC49:AE50"/>
    <mergeCell ref="AC51:AE52"/>
    <mergeCell ref="AC53:AE54"/>
    <mergeCell ref="AC55:AE56"/>
    <mergeCell ref="V5:Y7"/>
    <mergeCell ref="Q8:T9"/>
    <mergeCell ref="Q10:T12"/>
    <mergeCell ref="Q18:T19"/>
    <mergeCell ref="Q2:T2"/>
    <mergeCell ref="Q3:T4"/>
    <mergeCell ref="Q5:T7"/>
    <mergeCell ref="Q13:T14"/>
    <mergeCell ref="Q15:T17"/>
    <mergeCell ref="B43:C44"/>
    <mergeCell ref="Q23:T24"/>
    <mergeCell ref="Q25:T27"/>
    <mergeCell ref="V10:Y12"/>
    <mergeCell ref="B2:E2"/>
    <mergeCell ref="G2:J2"/>
    <mergeCell ref="AA28:AD28"/>
    <mergeCell ref="V2:Y2"/>
    <mergeCell ref="L18:O19"/>
    <mergeCell ref="L20:O22"/>
    <mergeCell ref="L3:O4"/>
    <mergeCell ref="L5:O7"/>
    <mergeCell ref="B8:E9"/>
    <mergeCell ref="B10:E12"/>
    <mergeCell ref="L13:O14"/>
    <mergeCell ref="L15:O17"/>
    <mergeCell ref="B3:E4"/>
    <mergeCell ref="B5:E7"/>
    <mergeCell ref="G18:J19"/>
    <mergeCell ref="G20:J22"/>
    <mergeCell ref="G3:J4"/>
    <mergeCell ref="G5:J7"/>
    <mergeCell ref="G8:J9"/>
    <mergeCell ref="G10:J12"/>
    <mergeCell ref="AH2:AK2"/>
    <mergeCell ref="AH11:AK12"/>
    <mergeCell ref="AH13:AK15"/>
    <mergeCell ref="V13:Y14"/>
    <mergeCell ref="L2:O2"/>
    <mergeCell ref="AH3:AK4"/>
    <mergeCell ref="B37:C38"/>
    <mergeCell ref="B39:C40"/>
    <mergeCell ref="B41:C42"/>
    <mergeCell ref="L29:O30"/>
    <mergeCell ref="L31:O33"/>
    <mergeCell ref="V23:Y24"/>
    <mergeCell ref="V25:Y27"/>
    <mergeCell ref="L10:O12"/>
    <mergeCell ref="L8:O9"/>
    <mergeCell ref="B13:E14"/>
    <mergeCell ref="B15:E17"/>
    <mergeCell ref="L23:O24"/>
    <mergeCell ref="L25:O27"/>
    <mergeCell ref="B29:E30"/>
    <mergeCell ref="B31:E33"/>
    <mergeCell ref="G13:J14"/>
    <mergeCell ref="G15:J17"/>
    <mergeCell ref="V3:Y4"/>
    <mergeCell ref="AK28:AN28"/>
    <mergeCell ref="V8:Y9"/>
    <mergeCell ref="B28:Y28"/>
    <mergeCell ref="V15:Y17"/>
    <mergeCell ref="Q29:T30"/>
    <mergeCell ref="Q31:T33"/>
    <mergeCell ref="V31:Y33"/>
    <mergeCell ref="G25:J27"/>
    <mergeCell ref="G23:J24"/>
    <mergeCell ref="V18:Y19"/>
    <mergeCell ref="V20:Y22"/>
    <mergeCell ref="V29:Y30"/>
    <mergeCell ref="B18:E19"/>
    <mergeCell ref="B20:E22"/>
    <mergeCell ref="Q20:T22"/>
    <mergeCell ref="B23:E24"/>
    <mergeCell ref="B25:E27"/>
    <mergeCell ref="G29:J30"/>
    <mergeCell ref="G31:J33"/>
    <mergeCell ref="J37:M38"/>
    <mergeCell ref="J39:M40"/>
    <mergeCell ref="J41:M42"/>
    <mergeCell ref="D43:F44"/>
    <mergeCell ref="G43:I44"/>
    <mergeCell ref="J43:M44"/>
    <mergeCell ref="D39:F40"/>
    <mergeCell ref="D37:E38"/>
    <mergeCell ref="D41:F42"/>
    <mergeCell ref="G39:I40"/>
    <mergeCell ref="G37:I38"/>
    <mergeCell ref="G41:I42"/>
    <mergeCell ref="G51:I52"/>
    <mergeCell ref="J51:M52"/>
    <mergeCell ref="B45:C46"/>
    <mergeCell ref="D45:F46"/>
    <mergeCell ref="G45:I46"/>
    <mergeCell ref="J45:M46"/>
    <mergeCell ref="B47:C48"/>
    <mergeCell ref="D47:F48"/>
    <mergeCell ref="G47:I48"/>
    <mergeCell ref="J47:M48"/>
    <mergeCell ref="B63:C64"/>
    <mergeCell ref="D63:F64"/>
    <mergeCell ref="G63:I64"/>
    <mergeCell ref="J63:M64"/>
    <mergeCell ref="B57:C58"/>
    <mergeCell ref="D57:F58"/>
    <mergeCell ref="G57:I58"/>
    <mergeCell ref="J57:M58"/>
    <mergeCell ref="B59:C60"/>
    <mergeCell ref="D59:F60"/>
    <mergeCell ref="G59:I60"/>
    <mergeCell ref="J59:M60"/>
    <mergeCell ref="B34:M36"/>
    <mergeCell ref="N34:Y36"/>
    <mergeCell ref="N37:O38"/>
    <mergeCell ref="P37:Q38"/>
    <mergeCell ref="S37:U38"/>
    <mergeCell ref="V37:Y38"/>
    <mergeCell ref="B61:C62"/>
    <mergeCell ref="D61:F62"/>
    <mergeCell ref="G61:I62"/>
    <mergeCell ref="J61:M62"/>
    <mergeCell ref="B53:C54"/>
    <mergeCell ref="D53:F54"/>
    <mergeCell ref="G53:I54"/>
    <mergeCell ref="J53:M54"/>
    <mergeCell ref="B55:C56"/>
    <mergeCell ref="D55:F56"/>
    <mergeCell ref="G55:I56"/>
    <mergeCell ref="J55:M56"/>
    <mergeCell ref="B49:C50"/>
    <mergeCell ref="D49:F50"/>
    <mergeCell ref="G49:I50"/>
    <mergeCell ref="J49:M50"/>
    <mergeCell ref="B51:C52"/>
    <mergeCell ref="D51:F52"/>
    <mergeCell ref="N43:O44"/>
    <mergeCell ref="P43:R44"/>
    <mergeCell ref="S43:U44"/>
    <mergeCell ref="V43:Y44"/>
    <mergeCell ref="N45:O46"/>
    <mergeCell ref="P45:R46"/>
    <mergeCell ref="S45:U46"/>
    <mergeCell ref="V45:Y46"/>
    <mergeCell ref="N39:O40"/>
    <mergeCell ref="P39:R40"/>
    <mergeCell ref="S39:U40"/>
    <mergeCell ref="V39:Y40"/>
    <mergeCell ref="N41:O42"/>
    <mergeCell ref="P41:R42"/>
    <mergeCell ref="S41:U42"/>
    <mergeCell ref="V41:Y42"/>
    <mergeCell ref="V51:Y52"/>
    <mergeCell ref="N53:O54"/>
    <mergeCell ref="P53:R54"/>
    <mergeCell ref="S53:U54"/>
    <mergeCell ref="V53:Y54"/>
    <mergeCell ref="N47:O48"/>
    <mergeCell ref="P47:R48"/>
    <mergeCell ref="S47:U48"/>
    <mergeCell ref="V47:Y48"/>
    <mergeCell ref="N49:O50"/>
    <mergeCell ref="P49:R50"/>
    <mergeCell ref="S49:U50"/>
    <mergeCell ref="V49:Y50"/>
    <mergeCell ref="B1:Y1"/>
    <mergeCell ref="N63:O64"/>
    <mergeCell ref="P63:R64"/>
    <mergeCell ref="S63:U64"/>
    <mergeCell ref="V63:Y64"/>
    <mergeCell ref="N59:O60"/>
    <mergeCell ref="P59:R60"/>
    <mergeCell ref="S59:U60"/>
    <mergeCell ref="V59:Y60"/>
    <mergeCell ref="N61:O62"/>
    <mergeCell ref="P61:R62"/>
    <mergeCell ref="S61:U62"/>
    <mergeCell ref="V61:Y62"/>
    <mergeCell ref="N55:O56"/>
    <mergeCell ref="P55:R56"/>
    <mergeCell ref="S55:U56"/>
    <mergeCell ref="V55:Y56"/>
    <mergeCell ref="N57:O58"/>
    <mergeCell ref="P57:R58"/>
    <mergeCell ref="S57:U58"/>
    <mergeCell ref="V57:Y58"/>
    <mergeCell ref="N51:O52"/>
    <mergeCell ref="P51:R52"/>
    <mergeCell ref="S51:U52"/>
  </mergeCells>
  <phoneticPr fontId="20" type="noConversion"/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Home</vt:lpstr>
      <vt:lpstr>Data Input</vt:lpstr>
      <vt:lpstr>Dashboard</vt:lpstr>
      <vt:lpstr>Home!Print_Area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James Murton</dc:creator>
  <cp:lastModifiedBy>Dave M</cp:lastModifiedBy>
  <dcterms:created xsi:type="dcterms:W3CDTF">2021-12-15T17:18:28Z</dcterms:created>
  <dcterms:modified xsi:type="dcterms:W3CDTF">2022-01-02T14:01:31Z</dcterms:modified>
</cp:coreProperties>
</file>