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0" yWindow="90" windowWidth="8535" windowHeight="7410"/>
  </bookViews>
  <sheets>
    <sheet name="Setup" sheetId="1" r:id="rId1"/>
    <sheet name="급여계산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27" i="1" l="1"/>
  <c r="H225" i="1"/>
  <c r="H223" i="1"/>
  <c r="H207" i="1"/>
  <c r="H205" i="1"/>
  <c r="H201" i="1"/>
  <c r="H199" i="1"/>
  <c r="H191" i="1" l="1"/>
  <c r="H183" i="1"/>
  <c r="H135" i="1"/>
  <c r="H180" i="1"/>
  <c r="H177" i="1"/>
  <c r="H141" i="1"/>
  <c r="H139" i="1"/>
  <c r="H137" i="1"/>
  <c r="H151" i="1"/>
  <c r="H149" i="1"/>
  <c r="H147" i="1"/>
  <c r="H129" i="1"/>
  <c r="H123" i="1"/>
  <c r="H116" i="1"/>
  <c r="H107" i="1"/>
  <c r="H110" i="1"/>
  <c r="H113" i="1"/>
  <c r="H101" i="1"/>
  <c r="H99" i="1"/>
  <c r="H93" i="1"/>
  <c r="H90" i="1"/>
  <c r="H86" i="1"/>
  <c r="H78" i="1"/>
  <c r="H75" i="1"/>
  <c r="H73" i="1"/>
  <c r="H69" i="1"/>
  <c r="H64" i="1"/>
  <c r="H7" i="1"/>
  <c r="H14" i="1"/>
  <c r="H41" i="1"/>
  <c r="H45" i="1"/>
  <c r="H48" i="1"/>
</calcChain>
</file>

<file path=xl/sharedStrings.xml><?xml version="1.0" encoding="utf-8"?>
<sst xmlns="http://schemas.openxmlformats.org/spreadsheetml/2006/main" count="384" uniqueCount="347">
  <si>
    <t>언어팩은 기존 DB에 등록된 데이터를 그대로 활용.</t>
    <phoneticPr fontId="2" type="noConversion"/>
  </si>
  <si>
    <t>1.2 Common Codes</t>
    <phoneticPr fontId="2" type="noConversion"/>
  </si>
  <si>
    <t>공통코드 시트에서 표시된 항목 중 사용할 공통코드만을 선택하여 등록.</t>
    <phoneticPr fontId="2" type="noConversion"/>
  </si>
  <si>
    <t>필요한 코드가 존재하지 않을 시 임의 등록하되, 언어팩에 해당 문자에 대해 등록해야함.</t>
    <phoneticPr fontId="2" type="noConversion"/>
  </si>
  <si>
    <t>1.3 회사정보</t>
    <phoneticPr fontId="2" type="noConversion"/>
  </si>
  <si>
    <t>시스템 운영에 필요한 기준 정보를 설정.</t>
    <phoneticPr fontId="2" type="noConversion"/>
  </si>
  <si>
    <t># 현업담당자와의 협의 필요</t>
    <phoneticPr fontId="2" type="noConversion"/>
  </si>
  <si>
    <t>1.4 시스템 환경</t>
    <phoneticPr fontId="2" type="noConversion"/>
  </si>
  <si>
    <t>1.3.1 회사정보</t>
    <phoneticPr fontId="2" type="noConversion"/>
  </si>
  <si>
    <t>1.3.2 사업장정보</t>
    <phoneticPr fontId="2" type="noConversion"/>
  </si>
  <si>
    <t>2. 인사노무</t>
    <phoneticPr fontId="2" type="noConversion"/>
  </si>
  <si>
    <t>1. System</t>
    <phoneticPr fontId="2" type="noConversion"/>
  </si>
  <si>
    <t>1.1 Language Pack</t>
    <phoneticPr fontId="2" type="noConversion"/>
  </si>
  <si>
    <t>국가, 날짜형식, 통화, UOM(단위), 유효자리수, 출력양식물 등을 설정</t>
    <phoneticPr fontId="2" type="noConversion"/>
  </si>
  <si>
    <t>1.4.1 회사프로필</t>
    <phoneticPr fontId="2" type="noConversion"/>
  </si>
  <si>
    <t>1.4.2 유효자리수</t>
    <phoneticPr fontId="2" type="noConversion"/>
  </si>
  <si>
    <t>금액등 계산에 필요한 유효자리수 설정</t>
    <phoneticPr fontId="2" type="noConversion"/>
  </si>
  <si>
    <t>2.1 조직</t>
    <phoneticPr fontId="2" type="noConversion"/>
  </si>
  <si>
    <t>회사내 존재하는 부서 및 부서의 구성 정보 등록</t>
    <phoneticPr fontId="2" type="noConversion"/>
  </si>
  <si>
    <t>2.2 인사정보</t>
    <phoneticPr fontId="2" type="noConversion"/>
  </si>
  <si>
    <t>2.2.1 직무</t>
    <phoneticPr fontId="2" type="noConversion"/>
  </si>
  <si>
    <t>회사에 소속된 조직원 정보 등록</t>
    <phoneticPr fontId="2" type="noConversion"/>
  </si>
  <si>
    <t>급여관리 시 지급/상여/공제 에 대한 직무별 기준이 있을 경우 설정</t>
    <phoneticPr fontId="2" type="noConversion"/>
  </si>
  <si>
    <t>조직원의 직무에 대한 기본기술서를 등록</t>
    <phoneticPr fontId="2" type="noConversion"/>
  </si>
  <si>
    <t>2.2.2 사원정보</t>
    <phoneticPr fontId="2" type="noConversion"/>
  </si>
  <si>
    <t>TB_PL_HEMP_M</t>
    <phoneticPr fontId="2" type="noConversion"/>
  </si>
  <si>
    <t>TB_CM_CODE_CLASS</t>
    <phoneticPr fontId="2" type="noConversion"/>
  </si>
  <si>
    <t>TB_CM_CODE_VALUE</t>
    <phoneticPr fontId="2" type="noConversion"/>
  </si>
  <si>
    <t>TB_CM_COMPANY</t>
    <phoneticPr fontId="2" type="noConversion"/>
  </si>
  <si>
    <t>TB_CM_BIZ_UNIT</t>
    <phoneticPr fontId="2" type="noConversion"/>
  </si>
  <si>
    <t>TB_CM_COMPANY_PROFILE</t>
    <phoneticPr fontId="2" type="noConversion"/>
  </si>
  <si>
    <t>TB_CM_COMPANY_PROFILE_DIGIT</t>
    <phoneticPr fontId="2" type="noConversion"/>
  </si>
  <si>
    <t>TB_CM_USER</t>
    <phoneticPr fontId="2" type="noConversion"/>
  </si>
  <si>
    <t>관련화면 없음</t>
    <phoneticPr fontId="2" type="noConversion"/>
  </si>
  <si>
    <t>기준관리 &gt; 코드기준관리 &gt; 일반코드값관리</t>
    <phoneticPr fontId="2" type="noConversion"/>
  </si>
  <si>
    <t>cm/CMF030PR</t>
    <phoneticPr fontId="2" type="noConversion"/>
  </si>
  <si>
    <t>항목</t>
    <phoneticPr fontId="2" type="noConversion"/>
  </si>
  <si>
    <t>메뉴</t>
    <phoneticPr fontId="2" type="noConversion"/>
  </si>
  <si>
    <t>화면</t>
    <phoneticPr fontId="2" type="noConversion"/>
  </si>
  <si>
    <t>cm/CMB010PR</t>
  </si>
  <si>
    <t>기준관리 &gt; 업무기준관리 &gt; 회사정보관리</t>
    <phoneticPr fontId="2" type="noConversion"/>
  </si>
  <si>
    <t>cm/CMB020PR</t>
  </si>
  <si>
    <t>기준관리 &gt; 업무기준관리 &gt; 사업장정보관리</t>
    <phoneticPr fontId="2" type="noConversion"/>
  </si>
  <si>
    <t>1.3.3 공장정보</t>
    <phoneticPr fontId="2" type="noConversion"/>
  </si>
  <si>
    <t>1.3.4 코스트센터</t>
    <phoneticPr fontId="2" type="noConversion"/>
  </si>
  <si>
    <t>재무팀에서 정의하는 데이터를 활용</t>
    <phoneticPr fontId="2" type="noConversion"/>
  </si>
  <si>
    <t>cm/CMB040PR</t>
    <phoneticPr fontId="2" type="noConversion"/>
  </si>
  <si>
    <t>기준관리 &gt; 업무기준관리 &gt; 코스트센터 등록</t>
    <phoneticPr fontId="2" type="noConversion"/>
  </si>
  <si>
    <t>cm/CMB060PR</t>
    <phoneticPr fontId="2" type="noConversion"/>
  </si>
  <si>
    <t>기준관리 &gt; 업무기준관리 &gt; 공장등록</t>
    <phoneticPr fontId="2" type="noConversion"/>
  </si>
  <si>
    <t>회사의 기본 정보 및 통화, 언어, 표준시간대 등을 설정</t>
    <phoneticPr fontId="2" type="noConversion"/>
  </si>
  <si>
    <t>회사에 국한되지 않으므로 설정할 사항 없음.</t>
  </si>
  <si>
    <t>회사의 기본 정보 설정</t>
  </si>
  <si>
    <t>회사의 사업장 정보 설정</t>
  </si>
  <si>
    <t># 일단, 기존 타 회사 정보 Copy.</t>
  </si>
  <si>
    <t>회사의 공장 정보를 설정</t>
    <phoneticPr fontId="2" type="noConversion"/>
  </si>
  <si>
    <t>sm/SMB080PR</t>
    <phoneticPr fontId="2" type="noConversion"/>
  </si>
  <si>
    <t>기준관리 &gt; 시스템관리 &gt; 회사별시스템설정</t>
    <phoneticPr fontId="2" type="noConversion"/>
  </si>
  <si>
    <t>pl/PLO011PR</t>
    <phoneticPr fontId="2" type="noConversion"/>
  </si>
  <si>
    <t>인사노무 &gt; 조직관리 &gt; 조직정보</t>
    <phoneticPr fontId="2" type="noConversion"/>
  </si>
  <si>
    <t>TB_PL_ODEPT_M</t>
    <phoneticPr fontId="2" type="noConversion"/>
  </si>
  <si>
    <t>pl/PLH011PR</t>
    <phoneticPr fontId="2" type="noConversion"/>
  </si>
  <si>
    <t>인사노무 &gt; 조직관리 &gt; 직무기준관리</t>
    <phoneticPr fontId="2" type="noConversion"/>
  </si>
  <si>
    <t>인사노무 &gt; 인사정보관리 &gt; 인사정보</t>
    <phoneticPr fontId="2" type="noConversion"/>
  </si>
  <si>
    <t>pl/PLH041PR</t>
    <phoneticPr fontId="2" type="noConversion"/>
  </si>
  <si>
    <t>※ 1. 시스템 기준으로는 사원정보를 등록하기 위해서는 반드시 신규사원에 대한 발령 처리가 시행되어야 하며, 이 후 사원정보를 수정할 수 있다.</t>
    <phoneticPr fontId="2" type="noConversion"/>
  </si>
  <si>
    <t>조직에 소속된 사원에 대한 정보 및 사용자 접속 정보 설정(필요 시)</t>
    <phoneticPr fontId="2" type="noConversion"/>
  </si>
  <si>
    <t>1.4.3 시스템 USER 등록</t>
    <phoneticPr fontId="2" type="noConversion"/>
  </si>
  <si>
    <t>2.2.3 자격면허코드</t>
    <phoneticPr fontId="2" type="noConversion"/>
  </si>
  <si>
    <t>회사에서 관리할 자격증 종류를 등록.</t>
    <phoneticPr fontId="2" type="noConversion"/>
  </si>
  <si>
    <t>※ 1. 급여 지급/공제/상여 항목과 관련하여 해당 사항이 있을 경우 등록</t>
    <phoneticPr fontId="2" type="noConversion"/>
  </si>
  <si>
    <t>pl/PLH051PR</t>
  </si>
  <si>
    <t>인사노무 &gt; 인사정보관리 &gt; 자격면허코드 관리</t>
    <phoneticPr fontId="2" type="noConversion"/>
  </si>
  <si>
    <t>2.3 근태</t>
    <phoneticPr fontId="2" type="noConversion"/>
  </si>
  <si>
    <t xml:space="preserve">   2. 입력항목이 상당히 많으므로, 반드시 필요한 항목을 제외한 나머지 사원 정보 항목은 해당 사원이 개별로 등록한다.
      &gt; 주소, 가족, 기념일, 학력</t>
    <phoneticPr fontId="2" type="noConversion"/>
  </si>
  <si>
    <t>2.3.1 근태기준</t>
    <phoneticPr fontId="2" type="noConversion"/>
  </si>
  <si>
    <t>2.3.1.1 휴일관리</t>
    <phoneticPr fontId="2" type="noConversion"/>
  </si>
  <si>
    <t>근태달력 생성시 휴일 설정을 위한 기준 등록</t>
    <phoneticPr fontId="2" type="noConversion"/>
  </si>
  <si>
    <t>※ 토요일, 일요일은 기본 휴일로 지정되므로, 별도 지정이 필요없음</t>
    <phoneticPr fontId="2" type="noConversion"/>
  </si>
  <si>
    <t>2311.휴일관리</t>
    <phoneticPr fontId="2" type="noConversion"/>
  </si>
  <si>
    <t>2230.자격면허코드</t>
    <phoneticPr fontId="2" type="noConversion"/>
  </si>
  <si>
    <t>1430.사용자정보</t>
    <phoneticPr fontId="2" type="noConversion"/>
  </si>
  <si>
    <t>1420.유효자리수</t>
    <phoneticPr fontId="2" type="noConversion"/>
  </si>
  <si>
    <t>1410.회사프로필</t>
    <phoneticPr fontId="2" type="noConversion"/>
  </si>
  <si>
    <t>1330.공장정보</t>
    <phoneticPr fontId="2" type="noConversion"/>
  </si>
  <si>
    <t>1320.사업장정보</t>
    <phoneticPr fontId="2" type="noConversion"/>
  </si>
  <si>
    <t>pl/PLD011PR</t>
    <phoneticPr fontId="2" type="noConversion"/>
  </si>
  <si>
    <t>인사노무 &gt; 근태관리 &gt; 근태기준관리 &gt; 달력관리</t>
    <phoneticPr fontId="2" type="noConversion"/>
  </si>
  <si>
    <t>필요시 근태달력 생성</t>
    <phoneticPr fontId="2" type="noConversion"/>
  </si>
  <si>
    <t>2.3.1.2 근태코드</t>
    <phoneticPr fontId="2" type="noConversion"/>
  </si>
  <si>
    <t>TB_PL_DDDATTDBASE_M</t>
  </si>
  <si>
    <t>근태코드별 휴일 급여지급 유형 등록</t>
    <phoneticPr fontId="2" type="noConversion"/>
  </si>
  <si>
    <t xml:space="preserve">   2. 근태코드별 상세 설정은 별도 등록</t>
    <phoneticPr fontId="2" type="noConversion"/>
  </si>
  <si>
    <t>pl/PLD012PR</t>
    <phoneticPr fontId="2" type="noConversion"/>
  </si>
  <si>
    <t>급여계산시 급여금액을 산정하는 기준이 됨.</t>
    <phoneticPr fontId="2" type="noConversion"/>
  </si>
  <si>
    <t>2.3.1.3 근무조</t>
    <phoneticPr fontId="2" type="noConversion"/>
  </si>
  <si>
    <t>상주, 교대 근무조를 등록</t>
    <phoneticPr fontId="2" type="noConversion"/>
  </si>
  <si>
    <t>※ ??) 휴무인정구분의 명칭이 무엇을 의미하는지, 급여 계산시 어떻게 반영되는지 알아볼것</t>
    <phoneticPr fontId="2" type="noConversion"/>
  </si>
  <si>
    <t>TB_PL_DWRKGRPBASE_M</t>
    <phoneticPr fontId="2" type="noConversion"/>
  </si>
  <si>
    <t>pl/PLD021PR</t>
    <phoneticPr fontId="2" type="noConversion"/>
  </si>
  <si>
    <t>인사노무 &gt; 근태관리 &gt; 근무조관리 &gt; 근무조기준관리</t>
    <phoneticPr fontId="2" type="noConversion"/>
  </si>
  <si>
    <t>인사노무 &gt; 근태관리 &gt; 근태기준관리 &gt; 근태코드기준관리</t>
    <phoneticPr fontId="2" type="noConversion"/>
  </si>
  <si>
    <t>※ 1. 정상근무, 결근, 조퇴, 지각, 휴일근무, 월차, 년차, 휴가 등의 유/무급을 설정</t>
    <phoneticPr fontId="2" type="noConversion"/>
  </si>
  <si>
    <t>2.3.1.4 근무형태</t>
    <phoneticPr fontId="2" type="noConversion"/>
  </si>
  <si>
    <t>pl/PLD022PR</t>
    <phoneticPr fontId="2" type="noConversion"/>
  </si>
  <si>
    <t>인사노무 &gt; 근태관리 &gt; 근무조관리 &gt; 근무형태기준관리</t>
    <phoneticPr fontId="2" type="noConversion"/>
  </si>
  <si>
    <t>근무계획표 생성시 일자별 해당 근무조 선택하기 위함(교대 근무에 한해서)</t>
    <phoneticPr fontId="2" type="noConversion"/>
  </si>
  <si>
    <t>상주, 교대근무 조의 근무형태를 등록(1근, 2근, 3근, 휴무, 야간, 예외 등)</t>
    <phoneticPr fontId="2" type="noConversion"/>
  </si>
  <si>
    <t>TB_PL_DWRKTYPEBASE_M</t>
  </si>
  <si>
    <t>2.3.1.5 추가인정시간기준</t>
    <phoneticPr fontId="2" type="noConversion"/>
  </si>
  <si>
    <t>pl/PLD014PR</t>
    <phoneticPr fontId="2" type="noConversion"/>
  </si>
  <si>
    <t>인사노무 &gt; 근태관리 &gt; 근태기준관리 &gt; 추가인정시간기준관리</t>
    <phoneticPr fontId="2" type="noConversion"/>
  </si>
  <si>
    <t>근무조별 추가 근무(야근, 휴무일 근무 등)에 대한 인정 시간 기준 등록</t>
    <phoneticPr fontId="2" type="noConversion"/>
  </si>
  <si>
    <t>2.3.1.6 휴게시간기준</t>
    <phoneticPr fontId="2" type="noConversion"/>
  </si>
  <si>
    <t>인사노무 &gt; 근태관리 &gt; 근무조관리 &gt; 휴게시간기준관리</t>
    <phoneticPr fontId="2" type="noConversion"/>
  </si>
  <si>
    <t>근무형태 / 휴게형태 별 휴게시간 기준 등록</t>
    <phoneticPr fontId="2" type="noConversion"/>
  </si>
  <si>
    <t>근무형태별 휴게형태에 따른 총휴게시간 및 공제시간 등록</t>
    <phoneticPr fontId="2" type="noConversion"/>
  </si>
  <si>
    <t>※ 급여와 무슨 상관이 있을까나….</t>
  </si>
  <si>
    <t>※ 급여와 무슨 상관이 있을까나….</t>
    <phoneticPr fontId="2" type="noConversion"/>
  </si>
  <si>
    <t>TB_PL_DBRKBASE_M</t>
    <phoneticPr fontId="2" type="noConversion"/>
  </si>
  <si>
    <t>2.3.1.7 시간외근무기준</t>
    <phoneticPr fontId="2" type="noConversion"/>
  </si>
  <si>
    <t>pl/PLD041PR</t>
  </si>
  <si>
    <t>인사노무 &gt; 근태관리 &gt; 시간외근무관리 &gt; 시간외근무기준관리</t>
    <phoneticPr fontId="2" type="noConversion"/>
  </si>
  <si>
    <t>근무형태별 시간외 근무(연장, 대근연장, 휴근연장, 연장, 고정 등)에 대한 시작/종료시간, 식대/교통비 지급, 인정시간 등을 설정</t>
    <phoneticPr fontId="2" type="noConversion"/>
  </si>
  <si>
    <t>2317.시간외근무기준</t>
    <phoneticPr fontId="2" type="noConversion"/>
  </si>
  <si>
    <t>년차, 월차 기준 설정</t>
    <phoneticPr fontId="2" type="noConversion"/>
  </si>
  <si>
    <t>2.3.2 휴가기준</t>
    <phoneticPr fontId="2" type="noConversion"/>
  </si>
  <si>
    <t>2.3.2.1 월차기준</t>
    <phoneticPr fontId="2" type="noConversion"/>
  </si>
  <si>
    <t>pl/PLD051PR</t>
    <phoneticPr fontId="2" type="noConversion"/>
  </si>
  <si>
    <t>인사노무 &gt; 근태관리 &gt; 월차관리 &gt; 월차기준관리</t>
    <phoneticPr fontId="2" type="noConversion"/>
  </si>
  <si>
    <t>pl/PLD061PR</t>
    <phoneticPr fontId="2" type="noConversion"/>
  </si>
  <si>
    <t>인사노무 &gt; 근태관리 &gt; 연차관리 &gt; 연차기준관리</t>
    <phoneticPr fontId="2" type="noConversion"/>
  </si>
  <si>
    <t>TB_PL_DMONTHBASE_M</t>
    <phoneticPr fontId="2" type="noConversion"/>
  </si>
  <si>
    <t>이월월차 누적 및 수당 지급 기준 등록</t>
    <phoneticPr fontId="2" type="noConversion"/>
  </si>
  <si>
    <t>※ 지급/누적구분에 따른 급여계산 처리 확인할것</t>
    <phoneticPr fontId="2" type="noConversion"/>
  </si>
  <si>
    <t>2.3.2.2 연차발생기준</t>
    <phoneticPr fontId="2" type="noConversion"/>
  </si>
  <si>
    <t>2.3.2.3 연차감산기준</t>
    <phoneticPr fontId="2" type="noConversion"/>
  </si>
  <si>
    <t>TB_PL_DYEARBASE_M</t>
  </si>
  <si>
    <t>연차발생 기준 등록</t>
    <phoneticPr fontId="2" type="noConversion"/>
  </si>
  <si>
    <t>최초지급일수, 증가기준년수, 증가기준일수, 최대발생수, 이월최대일수 등을 등록</t>
    <phoneticPr fontId="2" type="noConversion"/>
  </si>
  <si>
    <t>출근율에 따른 연차감산 기준 등록</t>
    <phoneticPr fontId="2" type="noConversion"/>
  </si>
  <si>
    <t>※ 월차 계산은 언제 하는지 확인할것. (월마감시 처리할 것 같은데…)</t>
    <phoneticPr fontId="2" type="noConversion"/>
  </si>
  <si>
    <t>※ 년차 계산은 언제 하는지 확인할것. (월마감시 년말인경우 처리할 것 같은데…)</t>
    <phoneticPr fontId="2" type="noConversion"/>
  </si>
  <si>
    <t>2.4  급여</t>
    <phoneticPr fontId="2" type="noConversion"/>
  </si>
  <si>
    <t>2.4.1.1 급여환경</t>
    <phoneticPr fontId="2" type="noConversion"/>
  </si>
  <si>
    <t xml:space="preserve">   3. 급여관련 기준 항목은 별도 등록</t>
    <phoneticPr fontId="2" type="noConversion"/>
  </si>
  <si>
    <t>pl/PLS110PR</t>
  </si>
  <si>
    <t>인사노무 &gt; 급여기준관리 &gt; 급여환경설정</t>
    <phoneticPr fontId="2" type="noConversion"/>
  </si>
  <si>
    <t>급여계산을 위한 기본 환경 설정</t>
    <phoneticPr fontId="2" type="noConversion"/>
  </si>
  <si>
    <t>호봉코드 및 호봉테이블, 두 개의 테이블을 한번에 설정할 수 있는 방법을 찾아보자</t>
    <phoneticPr fontId="2" type="noConversion"/>
  </si>
  <si>
    <t>2.4.1.3 호봉</t>
    <phoneticPr fontId="2" type="noConversion"/>
  </si>
  <si>
    <t>2.4.1.2 업무별기준</t>
    <phoneticPr fontId="2" type="noConversion"/>
  </si>
  <si>
    <t>업무별 기준 데이터(기초코드) 및 화면설정 기준을 등록</t>
    <phoneticPr fontId="2" type="noConversion"/>
  </si>
  <si>
    <t>반드시 업무담당자와 인터뷰가 필요하며, 회사의 급여/상여/공제/인사/사회보험/건강보험/국민연금 등의 기준을 바탕으로 설정</t>
    <phoneticPr fontId="2" type="noConversion"/>
  </si>
  <si>
    <t>pl/PLS180PR</t>
  </si>
  <si>
    <t>인사노무 &gt; 급여기준관리 &gt; 업무별기준관리</t>
    <phoneticPr fontId="2" type="noConversion"/>
  </si>
  <si>
    <t>※ 업무별 기준 코드에 대한 상세한 설명은 별도 작성할것</t>
    <phoneticPr fontId="2" type="noConversion"/>
  </si>
  <si>
    <t>pl/PLS120PR</t>
    <phoneticPr fontId="2" type="noConversion"/>
  </si>
  <si>
    <t>인사노무 &gt; 급여기준관리 &gt; 호봉코드관리</t>
    <phoneticPr fontId="2" type="noConversion"/>
  </si>
  <si>
    <t>pl/PLS125PR</t>
    <phoneticPr fontId="2" type="noConversion"/>
  </si>
  <si>
    <t>인사노무 &gt; 급여기준관리 &gt; 호봉테이블관리</t>
    <phoneticPr fontId="2" type="noConversion"/>
  </si>
  <si>
    <t>2.4.1 급여환경</t>
    <phoneticPr fontId="2" type="noConversion"/>
  </si>
  <si>
    <t>pl/PLS130PR</t>
    <phoneticPr fontId="2" type="noConversion"/>
  </si>
  <si>
    <t>인사노무 &gt; 급여기준관리 &gt; 지급항목기준관리</t>
    <phoneticPr fontId="2" type="noConversion"/>
  </si>
  <si>
    <t>pl/PLS135PR</t>
    <phoneticPr fontId="2" type="noConversion"/>
  </si>
  <si>
    <t>인사노무 &gt; 급여기준관리 &gt; 공제항목기준관리</t>
    <phoneticPr fontId="2" type="noConversion"/>
  </si>
  <si>
    <t>pl/PLS315PR</t>
    <phoneticPr fontId="2" type="noConversion"/>
  </si>
  <si>
    <t>인사노무 &gt; 급여기준관리 &gt; 상여기준설정</t>
    <phoneticPr fontId="2" type="noConversion"/>
  </si>
  <si>
    <t>2.4.1.4 지급항목기준 화면설정</t>
    <phoneticPr fontId="2" type="noConversion"/>
  </si>
  <si>
    <t>지급항목 설정 화면에 표시될 항목과 설정 화면 기준을 등록</t>
    <phoneticPr fontId="2" type="noConversion"/>
  </si>
  <si>
    <t>TB_PL_SPAYBASE_C</t>
    <phoneticPr fontId="2" type="noConversion"/>
  </si>
  <si>
    <t>TB_PL_SPAYBASE_D</t>
    <phoneticPr fontId="2" type="noConversion"/>
  </si>
  <si>
    <t>2.4.1.5 공제항목기준 화면설정</t>
    <phoneticPr fontId="2" type="noConversion"/>
  </si>
  <si>
    <t>공제항목 설정 화면에 표시될 화면과 설정 화면 기준을 등록</t>
    <phoneticPr fontId="2" type="noConversion"/>
  </si>
  <si>
    <t>급여계산시 공제항목별 기본 기준 설정 등록</t>
    <phoneticPr fontId="2" type="noConversion"/>
  </si>
  <si>
    <t>급여계산시 지급항목별 기본 기준 설정 등록</t>
    <phoneticPr fontId="2" type="noConversion"/>
  </si>
  <si>
    <t>2.4.1.6 상여항목기준 화면설정</t>
    <phoneticPr fontId="2" type="noConversion"/>
  </si>
  <si>
    <t>상여항목 설정 화면에 표시될 화면과 설정 화면 기준을 등록</t>
    <phoneticPr fontId="2" type="noConversion"/>
  </si>
  <si>
    <t>급여계산시 상여항목별 기본 기준 설정 등록</t>
    <phoneticPr fontId="2" type="noConversion"/>
  </si>
  <si>
    <t>2.4.1.7 간이세액조견표</t>
    <phoneticPr fontId="2" type="noConversion"/>
  </si>
  <si>
    <t>국세청에서 공시하는 근로소득간이세액표를 등록한다.</t>
    <phoneticPr fontId="2" type="noConversion"/>
  </si>
  <si>
    <t>2012년 9월 개정됨.</t>
    <phoneticPr fontId="2" type="noConversion"/>
  </si>
  <si>
    <t>pl/PLS150PR</t>
    <phoneticPr fontId="2" type="noConversion"/>
  </si>
  <si>
    <t>인사노무 &gt; 급여기준관리 &gt; 간이세액조견표</t>
    <phoneticPr fontId="2" type="noConversion"/>
  </si>
  <si>
    <t xml:space="preserve">   (10,000,000원인 경우의 해당 세액) + (10,000,000원을 초과하는 금액 중 95%를 곱한 금액의 35% 상당액)</t>
    <phoneticPr fontId="2" type="noConversion"/>
  </si>
  <si>
    <t>1) 10,000천원 초과 28,000천원 이하인 경우</t>
    <phoneticPr fontId="2" type="noConversion"/>
  </si>
  <si>
    <t>2) 28,000천원 초과인 경우</t>
    <phoneticPr fontId="2" type="noConversion"/>
  </si>
  <si>
    <t xml:space="preserve">   (10,000,000원인 경우의 해당 세액)+ (5,985,000) + (28,000,000원을 초과하는 금액 중 95%를 곱한 금액의 38% 상당액)</t>
    <phoneticPr fontId="2" type="noConversion"/>
  </si>
  <si>
    <t>2.4.1.A 급여대장 항목설정</t>
    <phoneticPr fontId="2" type="noConversion"/>
  </si>
  <si>
    <t>* 공제액 계산(2012년)</t>
    <phoneticPr fontId="2" type="noConversion"/>
  </si>
  <si>
    <t>pl/PLS140PR</t>
  </si>
  <si>
    <t>인사노무 &gt; 급여기준관리 &gt; 세금계산기준관리</t>
    <phoneticPr fontId="2" type="noConversion"/>
  </si>
  <si>
    <t>2.4.1.8 근로소득공제(급여)</t>
    <phoneticPr fontId="2" type="noConversion"/>
  </si>
  <si>
    <t>2.4.1.9 근로소득세액공제(급여)</t>
    <phoneticPr fontId="2" type="noConversion"/>
  </si>
  <si>
    <t>근로소득세액공제 금액을 계산하기 위한 기준 등록</t>
    <phoneticPr fontId="2" type="noConversion"/>
  </si>
  <si>
    <t>근로소득공제 금액을 계산하기 위한 기준 등록</t>
    <phoneticPr fontId="2" type="noConversion"/>
  </si>
  <si>
    <t>인사노무 &gt; 급여기준관리 &gt; 지급항목설정기준</t>
    <phoneticPr fontId="2" type="noConversion"/>
  </si>
  <si>
    <t>pl/PLS133PR</t>
    <phoneticPr fontId="2" type="noConversion"/>
  </si>
  <si>
    <t>pl/PLS137PR</t>
    <phoneticPr fontId="2" type="noConversion"/>
  </si>
  <si>
    <t>인사노무 &gt; 급여기준관리 &gt; 공제항목설정기준</t>
    <phoneticPr fontId="2" type="noConversion"/>
  </si>
  <si>
    <t>pl/PLS317PR</t>
    <phoneticPr fontId="2" type="noConversion"/>
  </si>
  <si>
    <t>* 귀속년도 2012년 기준 (2013년 8월 세법개정으로 기준변경됨. 2418.근로소득공제(급여) 참조)</t>
    <phoneticPr fontId="2" type="noConversion"/>
  </si>
  <si>
    <t xml:space="preserve">  연소득 500만원 이하 시 공제액 = 총급여액 * 80%</t>
    <phoneticPr fontId="2" type="noConversion"/>
  </si>
  <si>
    <t xml:space="preserve">  연소득 500만원 초과 시 공제액 = (공제기준액) + (총급여액 - 초가기준액) * 공제율</t>
    <phoneticPr fontId="2" type="noConversion"/>
  </si>
  <si>
    <t>직책과근속, 근태항목별 지급기준 및 금액 설정</t>
    <phoneticPr fontId="2" type="noConversion"/>
  </si>
  <si>
    <t>TB_PL_SDTLCOMN_C</t>
    <phoneticPr fontId="2" type="noConversion"/>
  </si>
  <si>
    <t xml:space="preserve">직책별, </t>
    <phoneticPr fontId="2" type="noConversion"/>
  </si>
  <si>
    <t>2.4.3 지급항목(수당)별/지급기준별 설정</t>
    <phoneticPr fontId="2" type="noConversion"/>
  </si>
  <si>
    <t>2.4.3.1 사원별</t>
    <phoneticPr fontId="2" type="noConversion"/>
  </si>
  <si>
    <t>2.4.3.2 부서별</t>
    <phoneticPr fontId="2" type="noConversion"/>
  </si>
  <si>
    <t>2.4.3.3 호봉별</t>
    <phoneticPr fontId="2" type="noConversion"/>
  </si>
  <si>
    <t>2.4.3.4 근태별</t>
    <phoneticPr fontId="2" type="noConversion"/>
  </si>
  <si>
    <t>2.4.3.5 가족기준별</t>
    <phoneticPr fontId="2" type="noConversion"/>
  </si>
  <si>
    <t>2.4.3.4 기타 기준별</t>
    <phoneticPr fontId="2" type="noConversion"/>
  </si>
  <si>
    <t>2.4.3.5 기타</t>
    <phoneticPr fontId="2" type="noConversion"/>
  </si>
  <si>
    <t>2.4.2 일할 기준</t>
    <phoneticPr fontId="2" type="noConversion"/>
  </si>
  <si>
    <t>2.4.2.1 일할 일수 기준</t>
    <phoneticPr fontId="2" type="noConversion"/>
  </si>
  <si>
    <t>pl/PLS160PR</t>
    <phoneticPr fontId="2" type="noConversion"/>
  </si>
  <si>
    <t>인사노무 &gt; 급여기준관리 &gt; 일할설정기준관리</t>
    <phoneticPr fontId="2" type="noConversion"/>
  </si>
  <si>
    <t>2.4.2.2 시간고정 일할기준</t>
    <phoneticPr fontId="2" type="noConversion"/>
  </si>
  <si>
    <t>2.4.2.3 상여 지급비율 기준</t>
    <phoneticPr fontId="2" type="noConversion"/>
  </si>
  <si>
    <t>2.4.4 공제별/공제기준별 설정</t>
    <phoneticPr fontId="2" type="noConversion"/>
  </si>
  <si>
    <t>2.4.5 상여별/상여기준별 설정</t>
    <phoneticPr fontId="2" type="noConversion"/>
  </si>
  <si>
    <t>2.4.6 급여기본</t>
    <phoneticPr fontId="2" type="noConversion"/>
  </si>
  <si>
    <t>2.4.2.4 일할계산 지급율</t>
    <phoneticPr fontId="2" type="noConversion"/>
  </si>
  <si>
    <t>pl/PLS165PR</t>
  </si>
  <si>
    <t>인사노무 &gt; 급여기준관리 &gt; 일할계산지급율관리</t>
    <phoneticPr fontId="2" type="noConversion"/>
  </si>
  <si>
    <t>3단형식이라… 좀 고민해보고 만들자요</t>
    <phoneticPr fontId="2" type="noConversion"/>
  </si>
  <si>
    <t>TB_PL_STENPROWRK_D</t>
    <phoneticPr fontId="2" type="noConversion"/>
  </si>
  <si>
    <t>TB_PL_STENPRODAYCNT_D</t>
  </si>
  <si>
    <t>TB_PL_STENPROFIXTIME_D</t>
  </si>
  <si>
    <t>TB_PL_STENPROBNUS_D</t>
  </si>
  <si>
    <t>TB_PL_STENPROITEM_D</t>
  </si>
  <si>
    <t>TB_PL_STENPROBNUSRATE_D</t>
    <phoneticPr fontId="2" type="noConversion"/>
  </si>
  <si>
    <t>통상적 기준 데이터가 필요하다….</t>
    <phoneticPr fontId="2" type="noConversion"/>
  </si>
  <si>
    <t>급여계산 로직을 분석해보믄 알수 있을라나…</t>
    <phoneticPr fontId="2" type="noConversion"/>
  </si>
  <si>
    <t>pl/PLS260PR</t>
    <phoneticPr fontId="2" type="noConversion"/>
  </si>
  <si>
    <t>2.4.6.1 기본급</t>
    <phoneticPr fontId="2" type="noConversion"/>
  </si>
  <si>
    <t>사원별 기본급 설정.</t>
    <phoneticPr fontId="2" type="noConversion"/>
  </si>
  <si>
    <t>2.4.6.2 급여계좌</t>
    <phoneticPr fontId="2" type="noConversion"/>
  </si>
  <si>
    <t>2.4.6.3 계약정보</t>
    <phoneticPr fontId="2" type="noConversion"/>
  </si>
  <si>
    <t>근로기준법에 따른 최저임금정보 또한 설정</t>
    <phoneticPr fontId="2" type="noConversion"/>
  </si>
  <si>
    <t>인사노무 &gt; 급여기본정보 &gt; 개인기본급관리</t>
    <phoneticPr fontId="2" type="noConversion"/>
  </si>
  <si>
    <t>pl/PLS290PR</t>
    <phoneticPr fontId="2" type="noConversion"/>
  </si>
  <si>
    <t>pl/PLS270PR</t>
    <phoneticPr fontId="2" type="noConversion"/>
  </si>
  <si>
    <t>인사노무 &gt; 급여기본정보 &gt; 계약정보관리</t>
    <phoneticPr fontId="2" type="noConversion"/>
  </si>
  <si>
    <t>인사노무 &gt; 급여기본정보 &gt; 급여계좌관리</t>
    <phoneticPr fontId="2" type="noConversion"/>
  </si>
  <si>
    <t>2.5 사회보험</t>
    <phoneticPr fontId="2" type="noConversion"/>
  </si>
  <si>
    <t>2.5.1 건강보험</t>
    <phoneticPr fontId="2" type="noConversion"/>
  </si>
  <si>
    <t>2.5.2 국민연금</t>
    <phoneticPr fontId="2" type="noConversion"/>
  </si>
  <si>
    <t>2.5.3 고용보험</t>
    <phoneticPr fontId="2" type="noConversion"/>
  </si>
  <si>
    <t>3. 일용직</t>
    <phoneticPr fontId="2" type="noConversion"/>
  </si>
  <si>
    <t>급여기초</t>
    <phoneticPr fontId="2" type="noConversion"/>
  </si>
  <si>
    <t>급상여일자관리</t>
    <phoneticPr fontId="2" type="noConversion"/>
  </si>
  <si>
    <t>급여지급일자관리</t>
  </si>
  <si>
    <t>지급예외처리관리</t>
    <phoneticPr fontId="2" type="noConversion"/>
  </si>
  <si>
    <t>급여지급에 있어 예외로 추가 지급이 되는 항목과 금액, 기간을 등록</t>
    <phoneticPr fontId="2" type="noConversion"/>
  </si>
  <si>
    <t>해당 기간동안 등록된 항목으로 급여지급이 수행됨</t>
    <phoneticPr fontId="2" type="noConversion"/>
  </si>
  <si>
    <t>공제예외처리관리</t>
    <phoneticPr fontId="2" type="noConversion"/>
  </si>
  <si>
    <t>이건 무신 기준이냐?</t>
    <phoneticPr fontId="2" type="noConversion"/>
  </si>
  <si>
    <t>공제대상항목 중에서 등록된 항목은 따로 처리하겠다는 의미???</t>
    <phoneticPr fontId="2" type="noConversion"/>
  </si>
  <si>
    <t>건강보험</t>
    <phoneticPr fontId="2" type="noConversion"/>
  </si>
  <si>
    <t>건강보험대상자관리</t>
    <phoneticPr fontId="2" type="noConversion"/>
  </si>
  <si>
    <t>건강보험대상자 선정</t>
    <phoneticPr fontId="2" type="noConversion"/>
  </si>
  <si>
    <t>급여대상자관리</t>
    <phoneticPr fontId="2" type="noConversion"/>
  </si>
  <si>
    <t>급여를 지급할 대상자를 생성</t>
    <phoneticPr fontId="2" type="noConversion"/>
  </si>
  <si>
    <t>건강보험급여공제의뢰</t>
    <phoneticPr fontId="2" type="noConversion"/>
  </si>
  <si>
    <t>의뢰를 하긴했는데… 이거 취소할려면 어케 해야되?</t>
    <phoneticPr fontId="2" type="noConversion"/>
  </si>
  <si>
    <t>2.5.1.1 건강보험요율</t>
    <phoneticPr fontId="2" type="noConversion"/>
  </si>
  <si>
    <t>pl/PLI110PR</t>
  </si>
  <si>
    <t>인사노무 &gt; 사회보험 &gt; 건강보험 &gt; 건강보험요율관리</t>
    <phoneticPr fontId="2" type="noConversion"/>
  </si>
  <si>
    <t>건강보험요율(2013년도)표 및 보험료 계산법은 2411.건강보험요율 참조</t>
    <phoneticPr fontId="2" type="noConversion"/>
  </si>
  <si>
    <t>TB_PL_IHLTH_INSU_RATE</t>
    <phoneticPr fontId="2" type="noConversion"/>
  </si>
  <si>
    <t>인사노무 &gt; 급여기준관리 &gt; 상여지급비율설정</t>
    <phoneticPr fontId="2" type="noConversion"/>
  </si>
  <si>
    <t>2.5.2.1 국민연금요율</t>
    <phoneticPr fontId="2" type="noConversion"/>
  </si>
  <si>
    <t>국민연금요율(2013년도)표 및 연금료 계산법은 2521.국민연금요율 참조</t>
    <phoneticPr fontId="2" type="noConversion"/>
  </si>
  <si>
    <t>pl/PLI210PR</t>
    <phoneticPr fontId="2" type="noConversion"/>
  </si>
  <si>
    <t>인사노무 &gt; 사회보험 &gt; 국민연금 &gt; 국민연금요율관리</t>
    <phoneticPr fontId="2" type="noConversion"/>
  </si>
  <si>
    <t>TB_PL_INAT_PENS_RATE</t>
    <phoneticPr fontId="2" type="noConversion"/>
  </si>
  <si>
    <t>2.5.4 산재보험</t>
    <phoneticPr fontId="2" type="noConversion"/>
  </si>
  <si>
    <t>산재보험이 왜 빠졌을꼬…. 일단.. 기능은 없다.</t>
    <phoneticPr fontId="2" type="noConversion"/>
  </si>
  <si>
    <t>상시 300인미만의 근로자를 사용하는 사업주는 지정된 보험사무대행기관에 보험사무를 위탁할 수 있다. [ 고용노동부 ]</t>
    <phoneticPr fontId="2" type="noConversion"/>
  </si>
  <si>
    <t>pl/PLI310PR</t>
  </si>
  <si>
    <t>인사노무 &gt; 사회보험 &gt; 고용보험 &gt; 고용보험요율관리</t>
    <phoneticPr fontId="2" type="noConversion"/>
  </si>
  <si>
    <t>고용보험요율(2013년도)표 및 보험료 계산법은 2531.고용보험요율 참조</t>
    <phoneticPr fontId="2" type="noConversion"/>
  </si>
  <si>
    <t>2.7 복리후생</t>
    <phoneticPr fontId="2" type="noConversion"/>
  </si>
  <si>
    <t>2.6 퇴직금</t>
    <phoneticPr fontId="2" type="noConversion"/>
  </si>
  <si>
    <t>2.6.2 퇴직연금</t>
    <phoneticPr fontId="2" type="noConversion"/>
  </si>
  <si>
    <t>2.8 원천세</t>
    <phoneticPr fontId="2" type="noConversion"/>
  </si>
  <si>
    <t>2.5.3.1 고용보험요율</t>
    <phoneticPr fontId="2" type="noConversion"/>
  </si>
  <si>
    <t>초기 셋업이 필요한가???</t>
    <phoneticPr fontId="2" type="noConversion"/>
  </si>
  <si>
    <t>사원별 급여 계좌 등록</t>
    <phoneticPr fontId="2" type="noConversion"/>
  </si>
  <si>
    <t>2.6.1 퇴직금</t>
    <phoneticPr fontId="2" type="noConversion"/>
  </si>
  <si>
    <t>2.6.1.1 퇴직금환경</t>
    <phoneticPr fontId="2" type="noConversion"/>
  </si>
  <si>
    <t>2.6.1.2 퇴직금기준</t>
    <phoneticPr fontId="2" type="noConversion"/>
  </si>
  <si>
    <t>인사노무 &gt; 퇴직금 &gt; 퇴직금환경설정</t>
    <phoneticPr fontId="2" type="noConversion"/>
  </si>
  <si>
    <t>인사노무 &gt; 퇴직금 &gt; 퇴직금기준관리</t>
    <phoneticPr fontId="2" type="noConversion"/>
  </si>
  <si>
    <t>2.6.1.3 퇴직소득공제기준</t>
    <phoneticPr fontId="2" type="noConversion"/>
  </si>
  <si>
    <t>2.6.1.4 퇴직소득세율</t>
    <phoneticPr fontId="2" type="noConversion"/>
  </si>
  <si>
    <t>인사노무 &gt; 퇴직금 &gt; 퇴직금세액기준관리</t>
    <phoneticPr fontId="2" type="noConversion"/>
  </si>
  <si>
    <t>2.6.2.1 퇴직연금보험사</t>
    <phoneticPr fontId="2" type="noConversion"/>
  </si>
  <si>
    <t>2.7.1 경조금</t>
    <phoneticPr fontId="2" type="noConversion"/>
  </si>
  <si>
    <t>2.7.2 대출금</t>
    <phoneticPr fontId="2" type="noConversion"/>
  </si>
  <si>
    <t>2.7.3 학자금</t>
    <phoneticPr fontId="2" type="noConversion"/>
  </si>
  <si>
    <t>2.9 연말정산</t>
    <phoneticPr fontId="2" type="noConversion"/>
  </si>
  <si>
    <t>인사노무에 포함?? 따로??? 작은 인사노무라 따로 해도 무방할듯한데…. 음…</t>
    <phoneticPr fontId="2" type="noConversion"/>
  </si>
  <si>
    <t>pl/PLR100PR</t>
    <phoneticPr fontId="2" type="noConversion"/>
  </si>
  <si>
    <t>동일 테이블을 사용하기에 2.4.1.2 업무별기준 에서 설정 가능함.</t>
    <phoneticPr fontId="2" type="noConversion"/>
  </si>
  <si>
    <t>퇴직금환경의 기본값은 2.4.1.2  업무별기준 에서 먼저 등록하고, 2.6.1.1 퇴직금환경 에서 조정한다.</t>
    <phoneticPr fontId="2" type="noConversion"/>
  </si>
  <si>
    <t>(2.4.1.2 업무별기준에서 화면에 표시될 타이틀(제목) 정보가 포함되어 있기 때문임)</t>
    <phoneticPr fontId="2" type="noConversion"/>
  </si>
  <si>
    <t>TB_PL_SSTD_D</t>
  </si>
  <si>
    <t>TB_PL_SSTD_D</t>
    <phoneticPr fontId="2" type="noConversion"/>
  </si>
  <si>
    <t>pl/PLR120PR</t>
    <phoneticPr fontId="2" type="noConversion"/>
  </si>
  <si>
    <t>퇴직금기준의 기본값은 2.4.1.2  업무별기준 에서 먼저 등록하고, 2.6.1.1 퇴직금기준 에서 조정한다.</t>
    <phoneticPr fontId="2" type="noConversion"/>
  </si>
  <si>
    <t>2612.퇴직금기준</t>
    <phoneticPr fontId="2" type="noConversion"/>
  </si>
  <si>
    <t>pl/PLR110PR</t>
  </si>
  <si>
    <t>TB_PL_SINCM_DDUCT</t>
  </si>
  <si>
    <t>TB_PL_SINCM_DDUCT</t>
    <phoneticPr fontId="2" type="noConversion"/>
  </si>
  <si>
    <t>퇴직소득공제 기준 등록</t>
    <phoneticPr fontId="2" type="noConversion"/>
  </si>
  <si>
    <t>퇴직소득세율 등록</t>
    <phoneticPr fontId="2" type="noConversion"/>
  </si>
  <si>
    <t>2.6.2.2 퇴직연금유형(직원별)</t>
    <phoneticPr fontId="2" type="noConversion"/>
  </si>
  <si>
    <t>2.B 기타</t>
    <phoneticPr fontId="2" type="noConversion"/>
  </si>
  <si>
    <t>2.A 전표</t>
    <phoneticPr fontId="2" type="noConversion"/>
  </si>
  <si>
    <t>pl/PLU011PR</t>
  </si>
  <si>
    <t>인사노무 &gt; 퇴직연금 &gt; 퇴직연금 보험사관리</t>
    <phoneticPr fontId="2" type="noConversion"/>
  </si>
  <si>
    <t>퇴직연금보험사 등록(해당 보험사별 지점별, 담당자별 등록 안됨. 오로지 하나만-&gt;DB구조문제)</t>
    <phoneticPr fontId="2" type="noConversion"/>
  </si>
  <si>
    <t>1.5 권한</t>
    <phoneticPr fontId="2" type="noConversion"/>
  </si>
  <si>
    <t>1.5.1 화면</t>
    <phoneticPr fontId="2" type="noConversion"/>
  </si>
  <si>
    <t>1.5.2 메뉴</t>
    <phoneticPr fontId="2" type="noConversion"/>
  </si>
  <si>
    <t>1.5.3 권한</t>
    <phoneticPr fontId="2" type="noConversion"/>
  </si>
  <si>
    <t>pl/PLU012PR</t>
  </si>
  <si>
    <t>인사노무 &gt; 퇴직연금 &gt; 퇴직연금유형등록</t>
    <phoneticPr fontId="2" type="noConversion"/>
  </si>
  <si>
    <t>시스템 접근 권한이 있는 사용자 정보를 등록. 조직원정보가 없는 사용자임.</t>
    <phoneticPr fontId="2" type="noConversion"/>
  </si>
  <si>
    <t>직원별 퇴직연금유형 등록</t>
    <phoneticPr fontId="2" type="noConversion"/>
  </si>
  <si>
    <t>반드시 급여기본정보 Setup 후 수행해야함.</t>
    <phoneticPr fontId="2" type="noConversion"/>
  </si>
  <si>
    <t>TB_PL_PAYBASE_INFO</t>
    <phoneticPr fontId="2" type="noConversion"/>
  </si>
  <si>
    <t>2.9.1 연말정산기준</t>
    <phoneticPr fontId="2" type="noConversion"/>
  </si>
  <si>
    <t>2.9.1.1 공제기준</t>
    <phoneticPr fontId="2" type="noConversion"/>
  </si>
  <si>
    <t>시스템에서는 2.4.1.8 근로소득공제(급여) 에서도 동일한 기준을 Setup 하는데, 이유를 찾아볼것</t>
    <phoneticPr fontId="2" type="noConversion"/>
  </si>
  <si>
    <t>pl/PLY110PR</t>
  </si>
  <si>
    <t>인사노무 &gt; 연말정산 &gt; 연말정산기준 &gt; 공제기준 및 등록기간 관리</t>
    <phoneticPr fontId="2" type="noConversion"/>
  </si>
  <si>
    <t>TB_PL_YBASESBTR</t>
  </si>
  <si>
    <t>2.9.1.2 인적공제/비과세</t>
    <phoneticPr fontId="2" type="noConversion"/>
  </si>
  <si>
    <t>TB_PL_YBASEHMSBTR</t>
  </si>
  <si>
    <t>TB_PL_YSPCLSBTR</t>
    <phoneticPr fontId="2" type="noConversion"/>
  </si>
  <si>
    <t>2.9.1.3 특별공제</t>
    <phoneticPr fontId="2" type="noConversion"/>
  </si>
  <si>
    <t>2.9.1.4 세액공제/감면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</si>
</sst>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0" borderId="0" xfId="0" applyFont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5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5" fillId="0" borderId="7" xfId="0" applyFont="1" applyBorder="1">
      <alignment vertical="center"/>
    </xf>
    <xf numFmtId="0" fontId="3" fillId="0" borderId="7" xfId="0" applyFont="1" applyBorder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4" fillId="0" borderId="11" xfId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11" xfId="1" applyFont="1" applyBorder="1">
      <alignment vertical="center"/>
    </xf>
    <xf numFmtId="0" fontId="8" fillId="0" borderId="11" xfId="0" applyFont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248"/>
  <sheetViews>
    <sheetView tabSelected="1" topLeftCell="A206" zoomScale="85" zoomScaleNormal="85" workbookViewId="0">
      <selection activeCell="H229" sqref="H229"/>
    </sheetView>
  </sheetViews>
  <sheetFormatPr defaultRowHeight="16.5" x14ac:dyDescent="0.3"/>
  <cols>
    <col min="1" max="1" width="3" style="2" customWidth="1"/>
    <col min="2" max="6" width="1.25" style="3" customWidth="1"/>
    <col min="7" max="7" width="70.25" style="1" customWidth="1"/>
    <col min="8" max="8" width="29" style="1" customWidth="1"/>
    <col min="9" max="9" width="12.125" style="2" bestFit="1" customWidth="1"/>
    <col min="10" max="10" width="51.5" style="2" customWidth="1"/>
    <col min="11" max="16384" width="9" style="2"/>
  </cols>
  <sheetData>
    <row r="2" spans="2:10" ht="13.5" x14ac:dyDescent="0.3">
      <c r="B2" s="19" t="s">
        <v>36</v>
      </c>
      <c r="C2" s="20"/>
      <c r="D2" s="20"/>
      <c r="E2" s="20"/>
      <c r="F2" s="20"/>
      <c r="G2" s="20"/>
      <c r="H2" s="20"/>
      <c r="I2" s="21" t="s">
        <v>38</v>
      </c>
      <c r="J2" s="22" t="s">
        <v>37</v>
      </c>
    </row>
    <row r="3" spans="2:10" x14ac:dyDescent="0.3">
      <c r="B3" s="4" t="s">
        <v>11</v>
      </c>
      <c r="C3" s="5"/>
      <c r="D3" s="5"/>
      <c r="E3" s="5"/>
      <c r="F3" s="5"/>
      <c r="G3" s="6"/>
      <c r="H3" s="12"/>
      <c r="I3" s="13"/>
      <c r="J3" s="14"/>
    </row>
    <row r="4" spans="2:10" x14ac:dyDescent="0.3">
      <c r="B4" s="7"/>
      <c r="C4" s="8" t="s">
        <v>12</v>
      </c>
      <c r="D4" s="8"/>
      <c r="E4" s="8"/>
      <c r="F4" s="8"/>
      <c r="G4" s="9"/>
      <c r="H4" s="15"/>
      <c r="I4" s="16" t="s">
        <v>33</v>
      </c>
      <c r="J4" s="17"/>
    </row>
    <row r="5" spans="2:10" x14ac:dyDescent="0.3">
      <c r="B5" s="7"/>
      <c r="C5" s="8"/>
      <c r="D5" s="8"/>
      <c r="E5" s="8"/>
      <c r="F5" s="8"/>
      <c r="G5" s="9" t="s">
        <v>0</v>
      </c>
      <c r="H5" s="15"/>
      <c r="I5" s="16"/>
      <c r="J5" s="17"/>
    </row>
    <row r="6" spans="2:10" x14ac:dyDescent="0.3">
      <c r="B6" s="7"/>
      <c r="C6" s="8"/>
      <c r="D6" s="8"/>
      <c r="E6" s="8"/>
      <c r="F6" s="8"/>
      <c r="G6" s="9" t="s">
        <v>51</v>
      </c>
      <c r="H6" s="15"/>
      <c r="I6" s="16"/>
      <c r="J6" s="17"/>
    </row>
    <row r="7" spans="2:10" x14ac:dyDescent="0.3">
      <c r="B7" s="7"/>
      <c r="C7" s="8" t="s">
        <v>1</v>
      </c>
      <c r="D7" s="8"/>
      <c r="E7" s="8"/>
      <c r="F7" s="8"/>
      <c r="G7" s="9"/>
      <c r="H7" s="23" t="str">
        <f>HYPERLINK(".\1200.공통코드.xlsm", "1200.공통코드")</f>
        <v>1200.공통코드</v>
      </c>
      <c r="I7" s="16" t="s">
        <v>35</v>
      </c>
      <c r="J7" s="17" t="s">
        <v>34</v>
      </c>
    </row>
    <row r="8" spans="2:10" x14ac:dyDescent="0.3">
      <c r="B8" s="7"/>
      <c r="C8" s="8"/>
      <c r="D8" s="8"/>
      <c r="E8" s="8"/>
      <c r="F8" s="8"/>
      <c r="G8" s="9" t="s">
        <v>2</v>
      </c>
      <c r="H8" s="15" t="s">
        <v>26</v>
      </c>
      <c r="I8" s="16"/>
      <c r="J8" s="17"/>
    </row>
    <row r="9" spans="2:10" x14ac:dyDescent="0.3">
      <c r="B9" s="7"/>
      <c r="C9" s="8"/>
      <c r="D9" s="8"/>
      <c r="E9" s="8"/>
      <c r="F9" s="8"/>
      <c r="G9" s="9" t="s">
        <v>3</v>
      </c>
      <c r="H9" s="15" t="s">
        <v>27</v>
      </c>
      <c r="I9" s="16"/>
      <c r="J9" s="17"/>
    </row>
    <row r="10" spans="2:10" x14ac:dyDescent="0.3">
      <c r="B10" s="7"/>
      <c r="C10" s="8"/>
      <c r="D10" s="8"/>
      <c r="E10" s="8"/>
      <c r="F10" s="8"/>
      <c r="G10" s="9"/>
      <c r="H10" s="15"/>
      <c r="I10" s="16"/>
      <c r="J10" s="17"/>
    </row>
    <row r="11" spans="2:10" x14ac:dyDescent="0.3">
      <c r="B11" s="7"/>
      <c r="C11" s="8" t="s">
        <v>4</v>
      </c>
      <c r="D11" s="8"/>
      <c r="E11" s="8"/>
      <c r="F11" s="8"/>
      <c r="G11" s="9"/>
      <c r="H11" s="15"/>
      <c r="I11" s="16"/>
      <c r="J11" s="17"/>
    </row>
    <row r="12" spans="2:10" x14ac:dyDescent="0.3">
      <c r="B12" s="7"/>
      <c r="C12" s="8"/>
      <c r="D12" s="8"/>
      <c r="E12" s="8"/>
      <c r="F12" s="8"/>
      <c r="G12" s="9" t="s">
        <v>50</v>
      </c>
      <c r="H12" s="15"/>
      <c r="I12" s="16"/>
      <c r="J12" s="17"/>
    </row>
    <row r="13" spans="2:10" x14ac:dyDescent="0.3">
      <c r="B13" s="7"/>
      <c r="C13" s="8"/>
      <c r="D13" s="8"/>
      <c r="E13" s="8"/>
      <c r="F13" s="8"/>
      <c r="G13" s="9" t="s">
        <v>6</v>
      </c>
      <c r="H13" s="15"/>
      <c r="I13" s="16"/>
      <c r="J13" s="17"/>
    </row>
    <row r="14" spans="2:10" x14ac:dyDescent="0.3">
      <c r="B14" s="7"/>
      <c r="C14" s="8"/>
      <c r="D14" s="8" t="s">
        <v>8</v>
      </c>
      <c r="E14" s="8"/>
      <c r="F14" s="8"/>
      <c r="G14" s="9"/>
      <c r="H14" s="23" t="str">
        <f>HYPERLINK(".\1310.회사정보.xlsx", "1310.회사정보")</f>
        <v>1310.회사정보</v>
      </c>
      <c r="I14" s="16" t="s">
        <v>39</v>
      </c>
      <c r="J14" s="17" t="s">
        <v>40</v>
      </c>
    </row>
    <row r="15" spans="2:10" x14ac:dyDescent="0.3">
      <c r="B15" s="7"/>
      <c r="C15" s="8"/>
      <c r="D15" s="8"/>
      <c r="E15" s="8"/>
      <c r="F15" s="8"/>
      <c r="G15" s="9" t="s">
        <v>52</v>
      </c>
      <c r="H15" s="15" t="s">
        <v>28</v>
      </c>
      <c r="I15" s="16"/>
      <c r="J15" s="17"/>
    </row>
    <row r="16" spans="2:10" x14ac:dyDescent="0.3">
      <c r="B16" s="7"/>
      <c r="C16" s="8"/>
      <c r="D16" s="8" t="s">
        <v>9</v>
      </c>
      <c r="E16" s="10"/>
      <c r="F16" s="10"/>
      <c r="G16" s="9"/>
      <c r="H16" s="15" t="s">
        <v>85</v>
      </c>
      <c r="I16" s="16" t="s">
        <v>41</v>
      </c>
      <c r="J16" s="17" t="s">
        <v>42</v>
      </c>
    </row>
    <row r="17" spans="2:10" x14ac:dyDescent="0.3">
      <c r="B17" s="7"/>
      <c r="C17" s="8"/>
      <c r="D17" s="8"/>
      <c r="E17" s="8"/>
      <c r="F17" s="8"/>
      <c r="G17" s="9" t="s">
        <v>53</v>
      </c>
      <c r="H17" s="15" t="s">
        <v>29</v>
      </c>
      <c r="I17" s="16"/>
      <c r="J17" s="17"/>
    </row>
    <row r="18" spans="2:10" x14ac:dyDescent="0.3">
      <c r="B18" s="7"/>
      <c r="C18" s="8"/>
      <c r="D18" s="8" t="s">
        <v>43</v>
      </c>
      <c r="E18" s="8"/>
      <c r="F18" s="8"/>
      <c r="G18" s="9"/>
      <c r="H18" s="15" t="s">
        <v>84</v>
      </c>
      <c r="I18" s="16" t="s">
        <v>48</v>
      </c>
      <c r="J18" s="17" t="s">
        <v>49</v>
      </c>
    </row>
    <row r="19" spans="2:10" x14ac:dyDescent="0.3">
      <c r="B19" s="7"/>
      <c r="C19" s="8"/>
      <c r="D19" s="8"/>
      <c r="E19" s="8"/>
      <c r="F19" s="8"/>
      <c r="G19" s="9" t="s">
        <v>55</v>
      </c>
      <c r="H19" s="15"/>
      <c r="I19" s="16"/>
      <c r="J19" s="17"/>
    </row>
    <row r="20" spans="2:10" x14ac:dyDescent="0.3">
      <c r="B20" s="7"/>
      <c r="C20" s="8"/>
      <c r="D20" s="8" t="s">
        <v>44</v>
      </c>
      <c r="E20" s="8"/>
      <c r="F20" s="8"/>
      <c r="G20" s="9"/>
      <c r="H20" s="15"/>
      <c r="I20" s="16" t="s">
        <v>46</v>
      </c>
      <c r="J20" s="17" t="s">
        <v>47</v>
      </c>
    </row>
    <row r="21" spans="2:10" x14ac:dyDescent="0.3">
      <c r="B21" s="7"/>
      <c r="C21" s="8"/>
      <c r="D21" s="8"/>
      <c r="E21" s="8"/>
      <c r="F21" s="8"/>
      <c r="G21" s="9" t="s">
        <v>45</v>
      </c>
      <c r="H21" s="15"/>
      <c r="I21" s="16"/>
      <c r="J21" s="17"/>
    </row>
    <row r="22" spans="2:10" x14ac:dyDescent="0.3">
      <c r="B22" s="7"/>
      <c r="C22" s="8"/>
      <c r="D22" s="8"/>
      <c r="E22" s="8"/>
      <c r="F22" s="8"/>
      <c r="G22" s="9"/>
      <c r="H22" s="15"/>
      <c r="I22" s="16"/>
      <c r="J22" s="17"/>
    </row>
    <row r="23" spans="2:10" x14ac:dyDescent="0.3">
      <c r="B23" s="7"/>
      <c r="C23" s="8" t="s">
        <v>7</v>
      </c>
      <c r="D23" s="8"/>
      <c r="E23" s="8"/>
      <c r="F23" s="8"/>
      <c r="G23" s="9"/>
      <c r="H23" s="15"/>
      <c r="I23" s="16"/>
      <c r="J23" s="17"/>
    </row>
    <row r="24" spans="2:10" x14ac:dyDescent="0.3">
      <c r="B24" s="7"/>
      <c r="C24" s="8"/>
      <c r="D24" s="8"/>
      <c r="E24" s="8"/>
      <c r="F24" s="8"/>
      <c r="G24" s="9" t="s">
        <v>5</v>
      </c>
      <c r="H24" s="15"/>
      <c r="I24" s="16"/>
      <c r="J24" s="17"/>
    </row>
    <row r="25" spans="2:10" x14ac:dyDescent="0.3">
      <c r="B25" s="7"/>
      <c r="C25" s="8"/>
      <c r="D25" s="8"/>
      <c r="E25" s="8"/>
      <c r="F25" s="8"/>
      <c r="G25" s="9" t="s">
        <v>54</v>
      </c>
      <c r="H25" s="15"/>
      <c r="I25" s="16"/>
      <c r="J25" s="17"/>
    </row>
    <row r="26" spans="2:10" x14ac:dyDescent="0.3">
      <c r="B26" s="7"/>
      <c r="C26" s="8"/>
      <c r="D26" s="8" t="s">
        <v>14</v>
      </c>
      <c r="E26" s="8"/>
      <c r="F26" s="8"/>
      <c r="G26" s="9"/>
      <c r="H26" s="15" t="s">
        <v>83</v>
      </c>
      <c r="I26" s="16" t="s">
        <v>56</v>
      </c>
      <c r="J26" s="17" t="s">
        <v>57</v>
      </c>
    </row>
    <row r="27" spans="2:10" x14ac:dyDescent="0.3">
      <c r="B27" s="7"/>
      <c r="C27" s="8"/>
      <c r="D27" s="8"/>
      <c r="E27" s="8"/>
      <c r="F27" s="8"/>
      <c r="G27" s="9" t="s">
        <v>13</v>
      </c>
      <c r="H27" s="15" t="s">
        <v>30</v>
      </c>
      <c r="I27" s="16"/>
      <c r="J27" s="17"/>
    </row>
    <row r="28" spans="2:10" x14ac:dyDescent="0.3">
      <c r="B28" s="7"/>
      <c r="C28" s="8"/>
      <c r="D28" s="8" t="s">
        <v>15</v>
      </c>
      <c r="E28" s="8"/>
      <c r="F28" s="8"/>
      <c r="G28" s="9"/>
      <c r="H28" s="15" t="s">
        <v>82</v>
      </c>
      <c r="I28" s="16" t="s">
        <v>56</v>
      </c>
      <c r="J28" s="17" t="s">
        <v>57</v>
      </c>
    </row>
    <row r="29" spans="2:10" x14ac:dyDescent="0.3">
      <c r="B29" s="7"/>
      <c r="C29" s="8"/>
      <c r="D29" s="8"/>
      <c r="E29" s="8"/>
      <c r="F29" s="8"/>
      <c r="G29" s="9" t="s">
        <v>16</v>
      </c>
      <c r="H29" s="15" t="s">
        <v>31</v>
      </c>
      <c r="I29" s="16"/>
      <c r="J29" s="17"/>
    </row>
    <row r="30" spans="2:10" x14ac:dyDescent="0.3">
      <c r="B30" s="7"/>
      <c r="C30" s="8"/>
      <c r="D30" s="8" t="s">
        <v>67</v>
      </c>
      <c r="E30" s="8"/>
      <c r="F30" s="8"/>
      <c r="G30" s="9"/>
      <c r="H30" s="15" t="s">
        <v>81</v>
      </c>
      <c r="I30" s="16"/>
      <c r="J30" s="17"/>
    </row>
    <row r="31" spans="2:10" x14ac:dyDescent="0.3">
      <c r="B31" s="7"/>
      <c r="C31" s="8"/>
      <c r="D31" s="8"/>
      <c r="E31" s="8"/>
      <c r="F31" s="8"/>
      <c r="G31" s="9" t="s">
        <v>332</v>
      </c>
      <c r="H31" s="15" t="s">
        <v>32</v>
      </c>
      <c r="I31" s="16"/>
      <c r="J31" s="17"/>
    </row>
    <row r="32" spans="2:10" x14ac:dyDescent="0.3">
      <c r="B32" s="7"/>
      <c r="C32" s="8"/>
      <c r="D32" s="8"/>
      <c r="E32" s="8"/>
      <c r="F32" s="8"/>
      <c r="G32" s="9"/>
      <c r="H32" s="15"/>
      <c r="I32" s="16"/>
      <c r="J32" s="17"/>
    </row>
    <row r="33" spans="2:10" x14ac:dyDescent="0.3">
      <c r="B33" s="7"/>
      <c r="C33" s="8" t="s">
        <v>326</v>
      </c>
      <c r="D33" s="8"/>
      <c r="E33" s="8"/>
      <c r="F33" s="8"/>
      <c r="G33" s="9"/>
      <c r="H33" s="15"/>
      <c r="I33" s="16"/>
      <c r="J33" s="17"/>
    </row>
    <row r="34" spans="2:10" x14ac:dyDescent="0.3">
      <c r="B34" s="7"/>
      <c r="C34" s="8"/>
      <c r="D34" s="8" t="s">
        <v>327</v>
      </c>
      <c r="E34" s="8"/>
      <c r="F34" s="8"/>
      <c r="G34" s="9"/>
      <c r="H34" s="15"/>
      <c r="I34" s="16"/>
      <c r="J34" s="17"/>
    </row>
    <row r="35" spans="2:10" x14ac:dyDescent="0.3">
      <c r="B35" s="7"/>
      <c r="C35" s="8"/>
      <c r="D35" s="8"/>
      <c r="E35" s="8"/>
      <c r="F35" s="8"/>
      <c r="G35" s="9"/>
      <c r="H35" s="15"/>
      <c r="I35" s="16"/>
      <c r="J35" s="17"/>
    </row>
    <row r="36" spans="2:10" x14ac:dyDescent="0.3">
      <c r="B36" s="7"/>
      <c r="C36" s="8"/>
      <c r="D36" s="8" t="s">
        <v>328</v>
      </c>
      <c r="E36" s="8"/>
      <c r="F36" s="8"/>
      <c r="G36" s="9"/>
      <c r="H36" s="15"/>
      <c r="I36" s="16"/>
      <c r="J36" s="17"/>
    </row>
    <row r="37" spans="2:10" x14ac:dyDescent="0.3">
      <c r="B37" s="7"/>
      <c r="C37" s="8"/>
      <c r="D37" s="8"/>
      <c r="E37" s="8"/>
      <c r="F37" s="8"/>
      <c r="G37" s="9"/>
      <c r="H37" s="15"/>
      <c r="I37" s="16"/>
      <c r="J37" s="17"/>
    </row>
    <row r="38" spans="2:10" x14ac:dyDescent="0.3">
      <c r="B38" s="7"/>
      <c r="C38" s="8"/>
      <c r="D38" s="8" t="s">
        <v>329</v>
      </c>
      <c r="E38" s="8"/>
      <c r="F38" s="8"/>
      <c r="G38" s="9"/>
      <c r="H38" s="15"/>
      <c r="I38" s="16"/>
      <c r="J38" s="17"/>
    </row>
    <row r="39" spans="2:10" x14ac:dyDescent="0.3">
      <c r="B39" s="7"/>
      <c r="C39" s="8"/>
      <c r="D39" s="8"/>
      <c r="E39" s="8"/>
      <c r="F39" s="8"/>
      <c r="G39" s="9"/>
      <c r="H39" s="15"/>
      <c r="I39" s="16"/>
      <c r="J39" s="17"/>
    </row>
    <row r="40" spans="2:10" x14ac:dyDescent="0.3">
      <c r="B40" s="7" t="s">
        <v>10</v>
      </c>
      <c r="C40" s="8"/>
      <c r="D40" s="8"/>
      <c r="E40" s="8"/>
      <c r="F40" s="8"/>
      <c r="G40" s="9"/>
      <c r="H40" s="15"/>
      <c r="I40" s="16"/>
      <c r="J40" s="17"/>
    </row>
    <row r="41" spans="2:10" x14ac:dyDescent="0.3">
      <c r="B41" s="7"/>
      <c r="C41" s="8" t="s">
        <v>17</v>
      </c>
      <c r="D41" s="8"/>
      <c r="E41" s="8"/>
      <c r="F41" s="8"/>
      <c r="G41" s="9"/>
      <c r="H41" s="23" t="str">
        <f>HYPERLINK(".\2100.조직정보.xlsx", "2100.조직정보")</f>
        <v>2100.조직정보</v>
      </c>
      <c r="I41" s="16" t="s">
        <v>58</v>
      </c>
      <c r="J41" s="17" t="s">
        <v>59</v>
      </c>
    </row>
    <row r="42" spans="2:10" x14ac:dyDescent="0.3">
      <c r="B42" s="7"/>
      <c r="C42" s="8"/>
      <c r="D42" s="8"/>
      <c r="E42" s="8"/>
      <c r="F42" s="8"/>
      <c r="G42" s="9" t="s">
        <v>18</v>
      </c>
      <c r="H42" s="15" t="s">
        <v>60</v>
      </c>
      <c r="I42" s="16"/>
      <c r="J42" s="17"/>
    </row>
    <row r="43" spans="2:10" x14ac:dyDescent="0.3">
      <c r="B43" s="7"/>
      <c r="C43" s="8" t="s">
        <v>19</v>
      </c>
      <c r="D43" s="8"/>
      <c r="E43" s="8"/>
      <c r="F43" s="8"/>
      <c r="G43" s="9"/>
      <c r="H43" s="15"/>
      <c r="I43" s="16"/>
      <c r="J43" s="17"/>
    </row>
    <row r="44" spans="2:10" x14ac:dyDescent="0.3">
      <c r="B44" s="7"/>
      <c r="C44" s="8"/>
      <c r="D44" s="8"/>
      <c r="E44" s="8"/>
      <c r="F44" s="8"/>
      <c r="G44" s="9" t="s">
        <v>21</v>
      </c>
      <c r="H44" s="15"/>
      <c r="I44" s="16"/>
      <c r="J44" s="17"/>
    </row>
    <row r="45" spans="2:10" x14ac:dyDescent="0.3">
      <c r="B45" s="7"/>
      <c r="C45" s="8"/>
      <c r="D45" s="8" t="s">
        <v>20</v>
      </c>
      <c r="E45" s="8"/>
      <c r="F45" s="8"/>
      <c r="G45" s="9"/>
      <c r="H45" s="23" t="str">
        <f>HYPERLINK(".\2210.직무기준.xlsx", "2210.직무기준")</f>
        <v>2210.직무기준</v>
      </c>
      <c r="I45" s="16" t="s">
        <v>61</v>
      </c>
      <c r="J45" s="17" t="s">
        <v>62</v>
      </c>
    </row>
    <row r="46" spans="2:10" x14ac:dyDescent="0.3">
      <c r="B46" s="7"/>
      <c r="C46" s="8"/>
      <c r="D46" s="8"/>
      <c r="E46" s="8"/>
      <c r="F46" s="8"/>
      <c r="G46" s="9" t="s">
        <v>23</v>
      </c>
      <c r="H46" s="15"/>
      <c r="I46" s="16"/>
      <c r="J46" s="17"/>
    </row>
    <row r="47" spans="2:10" x14ac:dyDescent="0.3">
      <c r="B47" s="7"/>
      <c r="C47" s="8"/>
      <c r="D47" s="8"/>
      <c r="E47" s="8"/>
      <c r="F47" s="8"/>
      <c r="G47" s="9" t="s">
        <v>22</v>
      </c>
      <c r="H47" s="15"/>
      <c r="I47" s="16"/>
      <c r="J47" s="17"/>
    </row>
    <row r="48" spans="2:10" x14ac:dyDescent="0.3">
      <c r="B48" s="7"/>
      <c r="C48" s="8"/>
      <c r="D48" s="8" t="s">
        <v>24</v>
      </c>
      <c r="E48" s="8"/>
      <c r="F48" s="8"/>
      <c r="G48" s="9"/>
      <c r="H48" s="23" t="str">
        <f>HYPERLINK(".\2220.사원정보.xlsx", "2220.사원정보")</f>
        <v>2220.사원정보</v>
      </c>
      <c r="I48" s="16" t="s">
        <v>64</v>
      </c>
      <c r="J48" s="17" t="s">
        <v>63</v>
      </c>
    </row>
    <row r="49" spans="2:10" x14ac:dyDescent="0.3">
      <c r="B49" s="7"/>
      <c r="C49" s="8"/>
      <c r="D49" s="8"/>
      <c r="E49" s="8"/>
      <c r="F49" s="8"/>
      <c r="G49" s="9" t="s">
        <v>66</v>
      </c>
      <c r="H49" s="15" t="s">
        <v>25</v>
      </c>
      <c r="I49" s="16"/>
      <c r="J49" s="17"/>
    </row>
    <row r="50" spans="2:10" x14ac:dyDescent="0.3">
      <c r="B50" s="7"/>
      <c r="C50" s="8"/>
      <c r="D50" s="8"/>
      <c r="E50" s="8"/>
      <c r="F50" s="8"/>
      <c r="G50" s="11"/>
      <c r="H50" s="15" t="s">
        <v>32</v>
      </c>
      <c r="I50" s="16"/>
      <c r="J50" s="17"/>
    </row>
    <row r="51" spans="2:10" ht="27" x14ac:dyDescent="0.3">
      <c r="B51" s="7"/>
      <c r="C51" s="8"/>
      <c r="D51" s="8"/>
      <c r="E51" s="8"/>
      <c r="F51" s="8"/>
      <c r="G51" s="11" t="s">
        <v>65</v>
      </c>
      <c r="H51" s="15"/>
      <c r="I51" s="16"/>
      <c r="J51" s="17"/>
    </row>
    <row r="52" spans="2:10" ht="40.5" x14ac:dyDescent="0.3">
      <c r="B52" s="7"/>
      <c r="C52" s="8"/>
      <c r="D52" s="8"/>
      <c r="E52" s="8"/>
      <c r="F52" s="8"/>
      <c r="G52" s="11" t="s">
        <v>74</v>
      </c>
      <c r="H52" s="15"/>
      <c r="I52" s="16"/>
      <c r="J52" s="17"/>
    </row>
    <row r="53" spans="2:10" x14ac:dyDescent="0.3">
      <c r="B53" s="7"/>
      <c r="C53" s="8"/>
      <c r="D53" s="8" t="s">
        <v>68</v>
      </c>
      <c r="E53" s="8"/>
      <c r="F53" s="8"/>
      <c r="G53" s="9"/>
      <c r="H53" s="15" t="s">
        <v>80</v>
      </c>
      <c r="I53" s="16" t="s">
        <v>71</v>
      </c>
      <c r="J53" s="17" t="s">
        <v>72</v>
      </c>
    </row>
    <row r="54" spans="2:10" x14ac:dyDescent="0.3">
      <c r="B54" s="7"/>
      <c r="C54" s="8"/>
      <c r="D54" s="8"/>
      <c r="E54" s="8"/>
      <c r="F54" s="8"/>
      <c r="G54" s="9" t="s">
        <v>69</v>
      </c>
      <c r="H54" s="15"/>
      <c r="I54" s="16"/>
      <c r="J54" s="17"/>
    </row>
    <row r="55" spans="2:10" x14ac:dyDescent="0.3">
      <c r="B55" s="7"/>
      <c r="C55" s="8"/>
      <c r="D55" s="8"/>
      <c r="E55" s="8"/>
      <c r="F55" s="8"/>
      <c r="G55" s="9" t="s">
        <v>70</v>
      </c>
      <c r="H55" s="15"/>
      <c r="I55" s="16"/>
      <c r="J55" s="17"/>
    </row>
    <row r="56" spans="2:10" x14ac:dyDescent="0.3">
      <c r="B56" s="7"/>
      <c r="C56" s="8"/>
      <c r="D56" s="8"/>
      <c r="E56" s="8"/>
      <c r="F56" s="8"/>
      <c r="G56" s="9"/>
      <c r="H56" s="15"/>
      <c r="I56" s="16"/>
      <c r="J56" s="17"/>
    </row>
    <row r="57" spans="2:10" x14ac:dyDescent="0.3">
      <c r="B57" s="7"/>
      <c r="C57" s="8" t="s">
        <v>73</v>
      </c>
      <c r="D57" s="8"/>
      <c r="E57" s="8"/>
      <c r="F57" s="8"/>
      <c r="G57" s="9"/>
      <c r="H57" s="15"/>
      <c r="I57" s="16"/>
      <c r="J57" s="17"/>
    </row>
    <row r="58" spans="2:10" x14ac:dyDescent="0.3">
      <c r="B58" s="7"/>
      <c r="C58" s="8"/>
      <c r="D58" s="8" t="s">
        <v>75</v>
      </c>
      <c r="E58" s="8"/>
      <c r="F58" s="8"/>
      <c r="G58" s="9"/>
      <c r="H58" s="15"/>
      <c r="I58" s="16"/>
      <c r="J58" s="17"/>
    </row>
    <row r="59" spans="2:10" x14ac:dyDescent="0.3">
      <c r="B59" s="7"/>
      <c r="C59" s="8"/>
      <c r="D59" s="8"/>
      <c r="E59" s="8"/>
      <c r="F59" s="8"/>
      <c r="G59" s="9" t="s">
        <v>94</v>
      </c>
      <c r="H59" s="15"/>
      <c r="I59" s="16"/>
      <c r="J59" s="17"/>
    </row>
    <row r="60" spans="2:10" x14ac:dyDescent="0.3">
      <c r="B60" s="7"/>
      <c r="C60" s="8"/>
      <c r="D60" s="8"/>
      <c r="E60" s="8" t="s">
        <v>76</v>
      </c>
      <c r="F60" s="8"/>
      <c r="G60" s="9"/>
      <c r="H60" s="15" t="s">
        <v>79</v>
      </c>
      <c r="I60" s="16" t="s">
        <v>86</v>
      </c>
      <c r="J60" s="17" t="s">
        <v>87</v>
      </c>
    </row>
    <row r="61" spans="2:10" x14ac:dyDescent="0.3">
      <c r="B61" s="7"/>
      <c r="C61" s="8"/>
      <c r="D61" s="8"/>
      <c r="E61" s="8"/>
      <c r="F61" s="8"/>
      <c r="G61" s="11" t="s">
        <v>77</v>
      </c>
      <c r="H61" s="15"/>
      <c r="I61" s="16"/>
      <c r="J61" s="17"/>
    </row>
    <row r="62" spans="2:10" x14ac:dyDescent="0.3">
      <c r="B62" s="7"/>
      <c r="C62" s="8"/>
      <c r="D62" s="8"/>
      <c r="E62" s="8"/>
      <c r="F62" s="8"/>
      <c r="G62" s="11" t="s">
        <v>88</v>
      </c>
      <c r="H62" s="15"/>
      <c r="I62" s="16"/>
      <c r="J62" s="17"/>
    </row>
    <row r="63" spans="2:10" x14ac:dyDescent="0.3">
      <c r="B63" s="7"/>
      <c r="C63" s="8"/>
      <c r="D63" s="8"/>
      <c r="E63" s="8"/>
      <c r="F63" s="8"/>
      <c r="G63" s="9" t="s">
        <v>78</v>
      </c>
      <c r="H63" s="15"/>
      <c r="I63" s="16"/>
      <c r="J63" s="17"/>
    </row>
    <row r="64" spans="2:10" x14ac:dyDescent="0.3">
      <c r="B64" s="7"/>
      <c r="C64" s="8"/>
      <c r="D64" s="8"/>
      <c r="E64" s="8" t="s">
        <v>89</v>
      </c>
      <c r="F64" s="8"/>
      <c r="G64" s="9"/>
      <c r="H64" s="23" t="str">
        <f>HYPERLINK(".\2312.근태코드.xlsx", "2312.근태코드")</f>
        <v>2312.근태코드</v>
      </c>
      <c r="I64" s="16" t="s">
        <v>93</v>
      </c>
      <c r="J64" s="17" t="s">
        <v>101</v>
      </c>
    </row>
    <row r="65" spans="2:10" x14ac:dyDescent="0.3">
      <c r="B65" s="7"/>
      <c r="C65" s="8"/>
      <c r="D65" s="8"/>
      <c r="E65" s="8"/>
      <c r="F65" s="8"/>
      <c r="G65" s="9" t="s">
        <v>91</v>
      </c>
      <c r="H65" s="15" t="s">
        <v>90</v>
      </c>
      <c r="I65" s="16"/>
      <c r="J65" s="17"/>
    </row>
    <row r="66" spans="2:10" x14ac:dyDescent="0.3">
      <c r="B66" s="7"/>
      <c r="C66" s="8"/>
      <c r="D66" s="8"/>
      <c r="E66" s="8"/>
      <c r="F66" s="8"/>
      <c r="G66" s="9" t="s">
        <v>102</v>
      </c>
      <c r="H66" s="15"/>
      <c r="I66" s="16"/>
      <c r="J66" s="17"/>
    </row>
    <row r="67" spans="2:10" x14ac:dyDescent="0.3">
      <c r="B67" s="7"/>
      <c r="C67" s="8"/>
      <c r="D67" s="8"/>
      <c r="E67" s="8"/>
      <c r="F67" s="8"/>
      <c r="G67" s="9" t="s">
        <v>92</v>
      </c>
      <c r="H67" s="15"/>
      <c r="I67" s="16"/>
      <c r="J67" s="17"/>
    </row>
    <row r="68" spans="2:10" x14ac:dyDescent="0.3">
      <c r="B68" s="7"/>
      <c r="C68" s="8"/>
      <c r="D68" s="8"/>
      <c r="E68" s="8"/>
      <c r="F68" s="8"/>
      <c r="G68" s="9" t="s">
        <v>145</v>
      </c>
      <c r="H68" s="15"/>
      <c r="I68" s="16"/>
      <c r="J68" s="17"/>
    </row>
    <row r="69" spans="2:10" x14ac:dyDescent="0.3">
      <c r="B69" s="7"/>
      <c r="C69" s="8"/>
      <c r="D69" s="8"/>
      <c r="E69" s="8" t="s">
        <v>95</v>
      </c>
      <c r="F69" s="8"/>
      <c r="G69" s="9"/>
      <c r="H69" s="23" t="str">
        <f>HYPERLINK(".\2313.근무조.xlsx", "2313.근무조")</f>
        <v>2313.근무조</v>
      </c>
      <c r="I69" s="16" t="s">
        <v>99</v>
      </c>
      <c r="J69" s="17" t="s">
        <v>100</v>
      </c>
    </row>
    <row r="70" spans="2:10" x14ac:dyDescent="0.3">
      <c r="B70" s="7"/>
      <c r="C70" s="8"/>
      <c r="D70" s="8"/>
      <c r="E70" s="8"/>
      <c r="F70" s="8"/>
      <c r="G70" s="9" t="s">
        <v>96</v>
      </c>
      <c r="H70" s="15" t="s">
        <v>98</v>
      </c>
      <c r="I70" s="16"/>
      <c r="J70" s="17"/>
    </row>
    <row r="71" spans="2:10" x14ac:dyDescent="0.3">
      <c r="B71" s="7"/>
      <c r="C71" s="8"/>
      <c r="D71" s="8"/>
      <c r="E71" s="8"/>
      <c r="F71" s="8"/>
      <c r="G71" s="9" t="s">
        <v>106</v>
      </c>
      <c r="H71" s="15"/>
      <c r="I71" s="16"/>
      <c r="J71" s="17"/>
    </row>
    <row r="72" spans="2:10" x14ac:dyDescent="0.3">
      <c r="B72" s="7"/>
      <c r="C72" s="8"/>
      <c r="D72" s="8"/>
      <c r="E72" s="8"/>
      <c r="F72" s="8"/>
      <c r="G72" s="9" t="s">
        <v>97</v>
      </c>
      <c r="H72" s="15"/>
      <c r="I72" s="16"/>
      <c r="J72" s="17"/>
    </row>
    <row r="73" spans="2:10" x14ac:dyDescent="0.3">
      <c r="B73" s="7"/>
      <c r="C73" s="8"/>
      <c r="D73" s="8"/>
      <c r="E73" s="8" t="s">
        <v>103</v>
      </c>
      <c r="F73" s="8"/>
      <c r="G73" s="9"/>
      <c r="H73" s="23" t="str">
        <f>HYPERLINK(".\2314.근무형태.xlsx", "2314.근무형태")</f>
        <v>2314.근무형태</v>
      </c>
      <c r="I73" s="16" t="s">
        <v>104</v>
      </c>
      <c r="J73" s="17" t="s">
        <v>105</v>
      </c>
    </row>
    <row r="74" spans="2:10" x14ac:dyDescent="0.3">
      <c r="B74" s="7"/>
      <c r="C74" s="8"/>
      <c r="D74" s="8"/>
      <c r="E74" s="8"/>
      <c r="F74" s="8"/>
      <c r="G74" s="9" t="s">
        <v>107</v>
      </c>
      <c r="H74" s="15" t="s">
        <v>108</v>
      </c>
      <c r="I74" s="16"/>
      <c r="J74" s="17"/>
    </row>
    <row r="75" spans="2:10" x14ac:dyDescent="0.3">
      <c r="B75" s="7"/>
      <c r="C75" s="8"/>
      <c r="D75" s="8"/>
      <c r="E75" s="8" t="s">
        <v>109</v>
      </c>
      <c r="F75" s="8"/>
      <c r="G75" s="9"/>
      <c r="H75" s="23" t="str">
        <f>HYPERLINK(".\2315.추가인정시간기준.xlsx", "2315.추가인정시간기준")</f>
        <v>2315.추가인정시간기준</v>
      </c>
      <c r="I75" s="16" t="s">
        <v>110</v>
      </c>
      <c r="J75" s="17" t="s">
        <v>111</v>
      </c>
    </row>
    <row r="76" spans="2:10" x14ac:dyDescent="0.3">
      <c r="B76" s="7"/>
      <c r="C76" s="8"/>
      <c r="D76" s="8"/>
      <c r="E76" s="8"/>
      <c r="F76" s="8"/>
      <c r="G76" s="9" t="s">
        <v>112</v>
      </c>
      <c r="H76" s="15" t="s">
        <v>90</v>
      </c>
      <c r="I76" s="16"/>
      <c r="J76" s="17"/>
    </row>
    <row r="77" spans="2:10" x14ac:dyDescent="0.3">
      <c r="B77" s="7"/>
      <c r="C77" s="8"/>
      <c r="D77" s="8"/>
      <c r="E77" s="8"/>
      <c r="F77" s="8"/>
      <c r="G77" s="9" t="s">
        <v>117</v>
      </c>
      <c r="H77" s="15"/>
      <c r="I77" s="16"/>
      <c r="J77" s="17"/>
    </row>
    <row r="78" spans="2:10" x14ac:dyDescent="0.3">
      <c r="B78" s="7"/>
      <c r="C78" s="8"/>
      <c r="D78" s="8"/>
      <c r="E78" s="8" t="s">
        <v>113</v>
      </c>
      <c r="F78" s="8"/>
      <c r="G78" s="9"/>
      <c r="H78" s="23" t="str">
        <f>HYPERLINK(".\2316.휴게시간기준.xlsx", "2316.휴게시간기준")</f>
        <v>2316.휴게시간기준</v>
      </c>
      <c r="I78" s="16" t="s">
        <v>110</v>
      </c>
      <c r="J78" s="17" t="s">
        <v>114</v>
      </c>
    </row>
    <row r="79" spans="2:10" x14ac:dyDescent="0.3">
      <c r="B79" s="7"/>
      <c r="C79" s="8"/>
      <c r="D79" s="8"/>
      <c r="E79" s="8"/>
      <c r="F79" s="8"/>
      <c r="G79" s="9" t="s">
        <v>115</v>
      </c>
      <c r="H79" s="15" t="s">
        <v>119</v>
      </c>
      <c r="I79" s="16"/>
      <c r="J79" s="17"/>
    </row>
    <row r="80" spans="2:10" x14ac:dyDescent="0.3">
      <c r="B80" s="7"/>
      <c r="C80" s="8"/>
      <c r="D80" s="8"/>
      <c r="E80" s="8"/>
      <c r="F80" s="8"/>
      <c r="G80" s="9" t="s">
        <v>116</v>
      </c>
      <c r="H80" s="15"/>
      <c r="I80" s="16"/>
      <c r="J80" s="17"/>
    </row>
    <row r="81" spans="2:10" x14ac:dyDescent="0.3">
      <c r="B81" s="7"/>
      <c r="C81" s="8"/>
      <c r="D81" s="8"/>
      <c r="E81" s="8"/>
      <c r="F81" s="8"/>
      <c r="G81" s="9" t="s">
        <v>118</v>
      </c>
      <c r="H81" s="15"/>
      <c r="I81" s="16"/>
      <c r="J81" s="17"/>
    </row>
    <row r="82" spans="2:10" x14ac:dyDescent="0.3">
      <c r="B82" s="7"/>
      <c r="C82" s="8"/>
      <c r="D82" s="8"/>
      <c r="E82" s="8" t="s">
        <v>120</v>
      </c>
      <c r="F82" s="8"/>
      <c r="G82" s="9"/>
      <c r="H82" s="15" t="s">
        <v>124</v>
      </c>
      <c r="I82" s="16" t="s">
        <v>121</v>
      </c>
      <c r="J82" s="17" t="s">
        <v>122</v>
      </c>
    </row>
    <row r="83" spans="2:10" x14ac:dyDescent="0.3">
      <c r="B83" s="7"/>
      <c r="C83" s="8"/>
      <c r="D83" s="8"/>
      <c r="E83" s="8"/>
      <c r="F83" s="8"/>
      <c r="G83" s="9" t="s">
        <v>123</v>
      </c>
      <c r="H83" s="15"/>
      <c r="I83" s="16"/>
      <c r="J83" s="17"/>
    </row>
    <row r="84" spans="2:10" x14ac:dyDescent="0.3">
      <c r="B84" s="7"/>
      <c r="C84" s="8"/>
      <c r="D84" s="8" t="s">
        <v>126</v>
      </c>
      <c r="E84" s="8"/>
      <c r="F84" s="8"/>
      <c r="G84" s="9"/>
      <c r="H84" s="15"/>
      <c r="I84" s="16"/>
      <c r="J84" s="17"/>
    </row>
    <row r="85" spans="2:10" x14ac:dyDescent="0.3">
      <c r="B85" s="7"/>
      <c r="C85" s="8"/>
      <c r="D85" s="8"/>
      <c r="E85" s="8"/>
      <c r="F85" s="8"/>
      <c r="G85" s="9" t="s">
        <v>125</v>
      </c>
      <c r="H85" s="15"/>
      <c r="I85" s="16"/>
      <c r="J85" s="17"/>
    </row>
    <row r="86" spans="2:10" x14ac:dyDescent="0.3">
      <c r="B86" s="7"/>
      <c r="C86" s="8"/>
      <c r="D86" s="8"/>
      <c r="E86" s="8" t="s">
        <v>127</v>
      </c>
      <c r="F86" s="8"/>
      <c r="G86" s="9"/>
      <c r="H86" s="23" t="str">
        <f>HYPERLINK(".\2321.월차기준.xlsx", "2321.월차기준")</f>
        <v>2321.월차기준</v>
      </c>
      <c r="I86" s="16" t="s">
        <v>128</v>
      </c>
      <c r="J86" s="17" t="s">
        <v>129</v>
      </c>
    </row>
    <row r="87" spans="2:10" x14ac:dyDescent="0.3">
      <c r="B87" s="7"/>
      <c r="C87" s="8"/>
      <c r="D87" s="8"/>
      <c r="E87" s="8"/>
      <c r="F87" s="8"/>
      <c r="G87" s="9" t="s">
        <v>133</v>
      </c>
      <c r="H87" s="15" t="s">
        <v>132</v>
      </c>
      <c r="I87" s="16"/>
      <c r="J87" s="17"/>
    </row>
    <row r="88" spans="2:10" x14ac:dyDescent="0.3">
      <c r="B88" s="7"/>
      <c r="C88" s="8"/>
      <c r="D88" s="8"/>
      <c r="E88" s="8"/>
      <c r="F88" s="8"/>
      <c r="G88" s="9" t="s">
        <v>134</v>
      </c>
      <c r="H88" s="15"/>
      <c r="I88" s="16"/>
      <c r="J88" s="17"/>
    </row>
    <row r="89" spans="2:10" x14ac:dyDescent="0.3">
      <c r="B89" s="7"/>
      <c r="C89" s="8"/>
      <c r="D89" s="8"/>
      <c r="E89" s="8"/>
      <c r="F89" s="8"/>
      <c r="G89" s="9" t="s">
        <v>141</v>
      </c>
      <c r="H89" s="15"/>
      <c r="I89" s="16"/>
      <c r="J89" s="17"/>
    </row>
    <row r="90" spans="2:10" x14ac:dyDescent="0.3">
      <c r="B90" s="7"/>
      <c r="C90" s="8"/>
      <c r="D90" s="8"/>
      <c r="E90" s="8" t="s">
        <v>135</v>
      </c>
      <c r="F90" s="8"/>
      <c r="G90" s="9"/>
      <c r="H90" s="23" t="str">
        <f>HYPERLINK(".\2322.연차발생기준.xlsx", "2322.연차발생기준")</f>
        <v>2322.연차발생기준</v>
      </c>
      <c r="I90" s="16" t="s">
        <v>130</v>
      </c>
      <c r="J90" s="17" t="s">
        <v>131</v>
      </c>
    </row>
    <row r="91" spans="2:10" x14ac:dyDescent="0.3">
      <c r="B91" s="7"/>
      <c r="C91" s="8"/>
      <c r="D91" s="8"/>
      <c r="E91" s="8"/>
      <c r="F91" s="8"/>
      <c r="G91" s="9" t="s">
        <v>138</v>
      </c>
      <c r="H91" s="15" t="s">
        <v>137</v>
      </c>
      <c r="I91" s="16"/>
      <c r="J91" s="17"/>
    </row>
    <row r="92" spans="2:10" x14ac:dyDescent="0.3">
      <c r="B92" s="7"/>
      <c r="C92" s="8"/>
      <c r="D92" s="8"/>
      <c r="E92" s="8"/>
      <c r="F92" s="8"/>
      <c r="G92" s="9" t="s">
        <v>139</v>
      </c>
      <c r="H92" s="15"/>
      <c r="I92" s="16"/>
      <c r="J92" s="17"/>
    </row>
    <row r="93" spans="2:10" x14ac:dyDescent="0.3">
      <c r="B93" s="7"/>
      <c r="C93" s="8"/>
      <c r="D93" s="8"/>
      <c r="E93" s="8" t="s">
        <v>136</v>
      </c>
      <c r="F93" s="8"/>
      <c r="G93" s="9"/>
      <c r="H93" s="23" t="str">
        <f>HYPERLINK(".\2323.연차감산기준.xlsx", "2323.연차감산기준")</f>
        <v>2323.연차감산기준</v>
      </c>
      <c r="I93" s="16" t="s">
        <v>130</v>
      </c>
      <c r="J93" s="17" t="s">
        <v>131</v>
      </c>
    </row>
    <row r="94" spans="2:10" x14ac:dyDescent="0.3">
      <c r="B94" s="7"/>
      <c r="C94" s="8"/>
      <c r="D94" s="8"/>
      <c r="E94" s="8"/>
      <c r="F94" s="8"/>
      <c r="G94" s="9" t="s">
        <v>140</v>
      </c>
      <c r="H94" s="15"/>
      <c r="I94" s="16"/>
      <c r="J94" s="17"/>
    </row>
    <row r="95" spans="2:10" x14ac:dyDescent="0.3">
      <c r="B95" s="7"/>
      <c r="C95" s="8"/>
      <c r="D95" s="8"/>
      <c r="E95" s="8"/>
      <c r="F95" s="8"/>
      <c r="G95" s="9" t="s">
        <v>142</v>
      </c>
      <c r="H95" s="15"/>
      <c r="I95" s="16"/>
      <c r="J95" s="17"/>
    </row>
    <row r="96" spans="2:10" x14ac:dyDescent="0.3">
      <c r="B96" s="7"/>
      <c r="C96" s="8"/>
      <c r="D96" s="8"/>
      <c r="E96" s="8"/>
      <c r="F96" s="8"/>
      <c r="G96" s="9"/>
      <c r="H96" s="15"/>
      <c r="I96" s="16"/>
      <c r="J96" s="17"/>
    </row>
    <row r="97" spans="2:10" x14ac:dyDescent="0.3">
      <c r="B97" s="7"/>
      <c r="C97" s="8" t="s">
        <v>143</v>
      </c>
      <c r="D97" s="8"/>
      <c r="E97" s="8"/>
      <c r="F97" s="8"/>
      <c r="G97" s="9"/>
      <c r="H97" s="15"/>
      <c r="I97" s="16"/>
      <c r="J97" s="17"/>
    </row>
    <row r="98" spans="2:10" x14ac:dyDescent="0.3">
      <c r="B98" s="7"/>
      <c r="C98" s="8"/>
      <c r="D98" s="8" t="s">
        <v>161</v>
      </c>
      <c r="E98" s="8"/>
      <c r="F98" s="8"/>
      <c r="G98" s="9"/>
      <c r="H98" s="15"/>
      <c r="I98" s="16"/>
      <c r="J98" s="17"/>
    </row>
    <row r="99" spans="2:10" x14ac:dyDescent="0.3">
      <c r="B99" s="7"/>
      <c r="C99" s="8"/>
      <c r="D99" s="8"/>
      <c r="E99" s="8" t="s">
        <v>144</v>
      </c>
      <c r="F99" s="8"/>
      <c r="G99" s="9"/>
      <c r="H99" s="23" t="str">
        <f>HYPERLINK(".\2411.급여환경설정.xlsx", "2411.급여환경설정")</f>
        <v>2411.급여환경설정</v>
      </c>
      <c r="I99" s="16" t="s">
        <v>146</v>
      </c>
      <c r="J99" s="17" t="s">
        <v>147</v>
      </c>
    </row>
    <row r="100" spans="2:10" x14ac:dyDescent="0.3">
      <c r="B100" s="7"/>
      <c r="C100" s="8"/>
      <c r="D100" s="8"/>
      <c r="E100" s="8"/>
      <c r="F100" s="8"/>
      <c r="G100" s="9" t="s">
        <v>148</v>
      </c>
      <c r="H100" s="15"/>
      <c r="I100" s="16"/>
      <c r="J100" s="17"/>
    </row>
    <row r="101" spans="2:10" x14ac:dyDescent="0.3">
      <c r="B101" s="7"/>
      <c r="C101" s="8"/>
      <c r="D101" s="8"/>
      <c r="E101" s="8" t="s">
        <v>151</v>
      </c>
      <c r="F101" s="8"/>
      <c r="G101" s="9"/>
      <c r="H101" s="23" t="str">
        <f>HYPERLINK(".\2412.업무별기준.xlsx", "2412.업무별기준")</f>
        <v>2412.업무별기준</v>
      </c>
      <c r="I101" s="16" t="s">
        <v>154</v>
      </c>
      <c r="J101" s="17" t="s">
        <v>155</v>
      </c>
    </row>
    <row r="102" spans="2:10" x14ac:dyDescent="0.3">
      <c r="B102" s="7"/>
      <c r="C102" s="8"/>
      <c r="D102" s="8"/>
      <c r="E102" s="8"/>
      <c r="F102" s="8"/>
      <c r="G102" s="9" t="s">
        <v>152</v>
      </c>
      <c r="H102" s="15"/>
      <c r="I102" s="16"/>
      <c r="J102" s="17"/>
    </row>
    <row r="103" spans="2:10" ht="27" x14ac:dyDescent="0.3">
      <c r="B103" s="7"/>
      <c r="C103" s="8"/>
      <c r="D103" s="8"/>
      <c r="E103" s="8"/>
      <c r="F103" s="8"/>
      <c r="G103" s="11" t="s">
        <v>153</v>
      </c>
      <c r="H103" s="15"/>
      <c r="I103" s="16"/>
      <c r="J103" s="17"/>
    </row>
    <row r="104" spans="2:10" x14ac:dyDescent="0.3">
      <c r="B104" s="7"/>
      <c r="C104" s="8"/>
      <c r="D104" s="8"/>
      <c r="E104" s="8"/>
      <c r="F104" s="8"/>
      <c r="G104" s="11" t="s">
        <v>156</v>
      </c>
      <c r="H104" s="15"/>
      <c r="I104" s="16"/>
      <c r="J104" s="17"/>
    </row>
    <row r="105" spans="2:10" x14ac:dyDescent="0.3">
      <c r="B105" s="7"/>
      <c r="C105" s="8"/>
      <c r="D105" s="8"/>
      <c r="E105" s="8" t="s">
        <v>150</v>
      </c>
      <c r="F105" s="8"/>
      <c r="G105" s="9"/>
      <c r="H105" s="15"/>
      <c r="I105" s="16" t="s">
        <v>157</v>
      </c>
      <c r="J105" s="17" t="s">
        <v>158</v>
      </c>
    </row>
    <row r="106" spans="2:10" x14ac:dyDescent="0.3">
      <c r="B106" s="7"/>
      <c r="C106" s="8"/>
      <c r="D106" s="8"/>
      <c r="E106" s="8"/>
      <c r="F106" s="8"/>
      <c r="G106" s="9" t="s">
        <v>149</v>
      </c>
      <c r="H106" s="15"/>
      <c r="I106" s="16" t="s">
        <v>159</v>
      </c>
      <c r="J106" s="17" t="s">
        <v>160</v>
      </c>
    </row>
    <row r="107" spans="2:10" x14ac:dyDescent="0.3">
      <c r="B107" s="7"/>
      <c r="C107" s="8"/>
      <c r="D107" s="8"/>
      <c r="E107" s="8" t="s">
        <v>168</v>
      </c>
      <c r="F107" s="8"/>
      <c r="G107" s="9"/>
      <c r="H107" s="23" t="str">
        <f>HYPERLINK(".\2414.지급항목기준.xlsx", "2414.지급항목기준")</f>
        <v>2414.지급항목기준</v>
      </c>
      <c r="I107" s="16" t="s">
        <v>162</v>
      </c>
      <c r="J107" s="17" t="s">
        <v>163</v>
      </c>
    </row>
    <row r="108" spans="2:10" x14ac:dyDescent="0.3">
      <c r="B108" s="7"/>
      <c r="C108" s="8"/>
      <c r="D108" s="8"/>
      <c r="E108" s="8"/>
      <c r="F108" s="8"/>
      <c r="G108" s="9" t="s">
        <v>169</v>
      </c>
      <c r="H108" s="15" t="s">
        <v>170</v>
      </c>
      <c r="I108" s="16"/>
      <c r="J108" s="17"/>
    </row>
    <row r="109" spans="2:10" x14ac:dyDescent="0.3">
      <c r="B109" s="7"/>
      <c r="C109" s="8"/>
      <c r="D109" s="8"/>
      <c r="E109" s="8"/>
      <c r="F109" s="8"/>
      <c r="G109" s="9" t="s">
        <v>175</v>
      </c>
      <c r="H109" s="15" t="s">
        <v>171</v>
      </c>
      <c r="I109" s="16"/>
      <c r="J109" s="17"/>
    </row>
    <row r="110" spans="2:10" x14ac:dyDescent="0.3">
      <c r="B110" s="7"/>
      <c r="C110" s="8"/>
      <c r="D110" s="2"/>
      <c r="E110" s="8" t="s">
        <v>172</v>
      </c>
      <c r="F110" s="8"/>
      <c r="G110" s="9"/>
      <c r="H110" s="23" t="str">
        <f>HYPERLINK(".\2415.공제항목기준.xlsx", "2415.공제항목기준")</f>
        <v>2415.공제항목기준</v>
      </c>
      <c r="I110" s="16" t="s">
        <v>166</v>
      </c>
      <c r="J110" s="17" t="s">
        <v>167</v>
      </c>
    </row>
    <row r="111" spans="2:10" x14ac:dyDescent="0.3">
      <c r="B111" s="7"/>
      <c r="C111" s="8"/>
      <c r="D111" s="8"/>
      <c r="E111" s="8"/>
      <c r="F111" s="8"/>
      <c r="G111" s="9" t="s">
        <v>173</v>
      </c>
      <c r="H111" s="15" t="s">
        <v>170</v>
      </c>
      <c r="I111" s="16"/>
      <c r="J111" s="17"/>
    </row>
    <row r="112" spans="2:10" x14ac:dyDescent="0.3">
      <c r="B112" s="7"/>
      <c r="C112" s="8"/>
      <c r="D112" s="8"/>
      <c r="E112" s="8"/>
      <c r="F112" s="8"/>
      <c r="G112" s="9" t="s">
        <v>174</v>
      </c>
      <c r="H112" s="15" t="s">
        <v>171</v>
      </c>
      <c r="I112" s="16"/>
      <c r="J112" s="17"/>
    </row>
    <row r="113" spans="2:10" x14ac:dyDescent="0.3">
      <c r="B113" s="7"/>
      <c r="C113" s="8"/>
      <c r="D113" s="8"/>
      <c r="E113" s="8" t="s">
        <v>176</v>
      </c>
      <c r="F113" s="8"/>
      <c r="G113" s="9"/>
      <c r="H113" s="23" t="str">
        <f>HYPERLINK(".\2416.상여항목기준.xlsx", "2416.상여항목기준")</f>
        <v>2416.상여항목기준</v>
      </c>
      <c r="I113" s="16" t="s">
        <v>164</v>
      </c>
      <c r="J113" s="17" t="s">
        <v>165</v>
      </c>
    </row>
    <row r="114" spans="2:10" x14ac:dyDescent="0.3">
      <c r="B114" s="7"/>
      <c r="C114" s="8"/>
      <c r="D114" s="8"/>
      <c r="E114" s="8"/>
      <c r="F114" s="8"/>
      <c r="G114" s="9" t="s">
        <v>177</v>
      </c>
      <c r="H114" s="15" t="s">
        <v>170</v>
      </c>
      <c r="I114" s="16"/>
      <c r="J114" s="17"/>
    </row>
    <row r="115" spans="2:10" x14ac:dyDescent="0.3">
      <c r="B115" s="7"/>
      <c r="C115" s="8"/>
      <c r="D115" s="8"/>
      <c r="E115" s="8"/>
      <c r="F115" s="8"/>
      <c r="G115" s="9" t="s">
        <v>178</v>
      </c>
      <c r="H115" s="15" t="s">
        <v>171</v>
      </c>
      <c r="I115" s="16"/>
      <c r="J115" s="17"/>
    </row>
    <row r="116" spans="2:10" x14ac:dyDescent="0.3">
      <c r="B116" s="7"/>
      <c r="C116" s="8"/>
      <c r="D116" s="8"/>
      <c r="E116" s="8" t="s">
        <v>179</v>
      </c>
      <c r="F116" s="8"/>
      <c r="G116" s="9"/>
      <c r="H116" s="23" t="str">
        <f>HYPERLINK(".\2417.간이세액조견표.xlsx", "2417.간이세액조견표")</f>
        <v>2417.간이세액조견표</v>
      </c>
      <c r="I116" s="16" t="s">
        <v>182</v>
      </c>
      <c r="J116" s="17" t="s">
        <v>183</v>
      </c>
    </row>
    <row r="117" spans="2:10" x14ac:dyDescent="0.3">
      <c r="B117" s="7"/>
      <c r="C117" s="8"/>
      <c r="D117" s="8"/>
      <c r="E117" s="8"/>
      <c r="F117" s="8"/>
      <c r="G117" s="9" t="s">
        <v>180</v>
      </c>
      <c r="H117" s="15"/>
      <c r="I117" s="16"/>
      <c r="J117" s="17"/>
    </row>
    <row r="118" spans="2:10" x14ac:dyDescent="0.3">
      <c r="B118" s="7"/>
      <c r="C118" s="8"/>
      <c r="D118" s="8"/>
      <c r="E118" s="8"/>
      <c r="F118" s="8"/>
      <c r="G118" s="9" t="s">
        <v>181</v>
      </c>
      <c r="H118" s="15"/>
      <c r="I118" s="16"/>
      <c r="J118" s="17"/>
    </row>
    <row r="119" spans="2:10" x14ac:dyDescent="0.3">
      <c r="B119" s="7"/>
      <c r="C119" s="8"/>
      <c r="D119" s="8"/>
      <c r="E119" s="8"/>
      <c r="F119" s="8"/>
      <c r="G119" s="9" t="s">
        <v>185</v>
      </c>
      <c r="H119" s="15"/>
      <c r="I119" s="16"/>
      <c r="J119" s="17"/>
    </row>
    <row r="120" spans="2:10" x14ac:dyDescent="0.3">
      <c r="B120" s="7"/>
      <c r="C120" s="8"/>
      <c r="D120" s="8"/>
      <c r="E120" s="8"/>
      <c r="F120" s="8"/>
      <c r="G120" s="9" t="s">
        <v>184</v>
      </c>
      <c r="H120" s="15"/>
      <c r="I120" s="16"/>
      <c r="J120" s="17"/>
    </row>
    <row r="121" spans="2:10" x14ac:dyDescent="0.3">
      <c r="B121" s="7"/>
      <c r="C121" s="8"/>
      <c r="D121" s="8"/>
      <c r="E121" s="8"/>
      <c r="F121" s="8"/>
      <c r="G121" s="9" t="s">
        <v>186</v>
      </c>
      <c r="H121" s="15"/>
      <c r="I121" s="16"/>
      <c r="J121" s="17"/>
    </row>
    <row r="122" spans="2:10" x14ac:dyDescent="0.3">
      <c r="B122" s="7"/>
      <c r="C122" s="8"/>
      <c r="D122" s="8"/>
      <c r="E122" s="8"/>
      <c r="F122" s="8"/>
      <c r="G122" s="9" t="s">
        <v>187</v>
      </c>
      <c r="H122" s="15"/>
      <c r="I122" s="16"/>
      <c r="J122" s="17"/>
    </row>
    <row r="123" spans="2:10" x14ac:dyDescent="0.3">
      <c r="B123" s="7"/>
      <c r="C123" s="8"/>
      <c r="D123" s="8"/>
      <c r="E123" s="8" t="s">
        <v>192</v>
      </c>
      <c r="F123" s="8"/>
      <c r="G123" s="9"/>
      <c r="H123" s="23" t="str">
        <f>HYPERLINK(".\2418.근로소득공제(급여).xlsx", "2418.근로소득공제(급여)")</f>
        <v>2418.근로소득공제(급여)</v>
      </c>
      <c r="I123" s="16" t="s">
        <v>190</v>
      </c>
      <c r="J123" s="17" t="s">
        <v>191</v>
      </c>
    </row>
    <row r="124" spans="2:10" x14ac:dyDescent="0.3">
      <c r="B124" s="7"/>
      <c r="C124" s="8"/>
      <c r="D124" s="8"/>
      <c r="E124" s="8"/>
      <c r="F124" s="8"/>
      <c r="G124" s="9" t="s">
        <v>195</v>
      </c>
      <c r="H124" s="15" t="s">
        <v>317</v>
      </c>
      <c r="I124" s="16"/>
      <c r="J124" s="17"/>
    </row>
    <row r="125" spans="2:10" x14ac:dyDescent="0.3">
      <c r="B125" s="7"/>
      <c r="C125" s="8"/>
      <c r="D125" s="8"/>
      <c r="E125" s="8"/>
      <c r="F125" s="8"/>
      <c r="G125" s="9" t="s">
        <v>201</v>
      </c>
      <c r="H125" s="15"/>
      <c r="I125" s="16"/>
      <c r="J125" s="17"/>
    </row>
    <row r="126" spans="2:10" x14ac:dyDescent="0.3">
      <c r="B126" s="7"/>
      <c r="C126" s="8"/>
      <c r="D126" s="8"/>
      <c r="E126" s="8"/>
      <c r="F126" s="8"/>
      <c r="G126" s="9" t="s">
        <v>189</v>
      </c>
      <c r="H126" s="15"/>
      <c r="I126" s="16"/>
      <c r="J126" s="17"/>
    </row>
    <row r="127" spans="2:10" x14ac:dyDescent="0.3">
      <c r="B127" s="7"/>
      <c r="C127" s="8"/>
      <c r="D127" s="8"/>
      <c r="E127" s="8"/>
      <c r="F127" s="8"/>
      <c r="G127" s="9" t="s">
        <v>202</v>
      </c>
      <c r="H127" s="15"/>
      <c r="I127" s="16"/>
      <c r="J127" s="17"/>
    </row>
    <row r="128" spans="2:10" x14ac:dyDescent="0.3">
      <c r="B128" s="7"/>
      <c r="C128" s="8"/>
      <c r="D128" s="8"/>
      <c r="E128" s="8"/>
      <c r="F128" s="8"/>
      <c r="G128" s="9" t="s">
        <v>203</v>
      </c>
      <c r="H128" s="15"/>
      <c r="I128" s="16"/>
      <c r="J128" s="17"/>
    </row>
    <row r="129" spans="2:10" x14ac:dyDescent="0.3">
      <c r="B129" s="7"/>
      <c r="C129" s="8"/>
      <c r="D129" s="8"/>
      <c r="E129" s="8" t="s">
        <v>193</v>
      </c>
      <c r="F129" s="8"/>
      <c r="G129" s="9"/>
      <c r="H129" s="23" t="str">
        <f>HYPERLINK(".\2419.근로소득세액공제(급여).xlsx", "2419.근로소득세액공제(급여)")</f>
        <v>2419.근로소득세액공제(급여)</v>
      </c>
      <c r="I129" s="16" t="s">
        <v>190</v>
      </c>
      <c r="J129" s="17" t="s">
        <v>191</v>
      </c>
    </row>
    <row r="130" spans="2:10" x14ac:dyDescent="0.3">
      <c r="B130" s="7"/>
      <c r="C130" s="8"/>
      <c r="D130" s="8"/>
      <c r="E130" s="8"/>
      <c r="F130" s="8"/>
      <c r="G130" s="9" t="s">
        <v>194</v>
      </c>
      <c r="H130" s="15" t="s">
        <v>316</v>
      </c>
      <c r="I130" s="16"/>
      <c r="J130" s="17"/>
    </row>
    <row r="131" spans="2:10" x14ac:dyDescent="0.3">
      <c r="B131" s="7"/>
      <c r="C131" s="8"/>
      <c r="D131" s="8"/>
      <c r="E131" s="8"/>
      <c r="F131" s="8"/>
      <c r="G131" s="9"/>
      <c r="H131" s="15"/>
      <c r="I131" s="16"/>
      <c r="J131" s="17"/>
    </row>
    <row r="132" spans="2:10" x14ac:dyDescent="0.3">
      <c r="B132" s="7"/>
      <c r="C132" s="8"/>
      <c r="D132" s="8"/>
      <c r="E132" s="8" t="s">
        <v>188</v>
      </c>
      <c r="F132" s="8"/>
      <c r="G132" s="9"/>
      <c r="H132" s="15"/>
      <c r="I132" s="16"/>
      <c r="J132" s="17"/>
    </row>
    <row r="133" spans="2:10" x14ac:dyDescent="0.3">
      <c r="B133" s="7"/>
      <c r="C133" s="8"/>
      <c r="D133" s="8"/>
      <c r="E133" s="8"/>
      <c r="F133" s="8"/>
      <c r="G133" s="9"/>
      <c r="H133" s="15"/>
      <c r="I133" s="16"/>
      <c r="J133" s="17"/>
    </row>
    <row r="134" spans="2:10" x14ac:dyDescent="0.3">
      <c r="B134" s="7"/>
      <c r="C134" s="8"/>
      <c r="D134" s="8" t="s">
        <v>215</v>
      </c>
      <c r="E134" s="8"/>
      <c r="F134" s="8"/>
      <c r="G134" s="9"/>
      <c r="H134" s="15"/>
      <c r="I134" s="16"/>
      <c r="J134" s="17"/>
    </row>
    <row r="135" spans="2:10" x14ac:dyDescent="0.3">
      <c r="B135" s="7"/>
      <c r="C135" s="8"/>
      <c r="D135" s="8"/>
      <c r="E135" s="8" t="s">
        <v>216</v>
      </c>
      <c r="F135" s="8"/>
      <c r="G135" s="9"/>
      <c r="H135" s="23" t="str">
        <f>HYPERLINK(".\2421.일할일수기준.xlsx","2421.일할일수기준")</f>
        <v>2421.일할일수기준</v>
      </c>
      <c r="I135" s="16" t="s">
        <v>217</v>
      </c>
      <c r="J135" s="17" t="s">
        <v>218</v>
      </c>
    </row>
    <row r="136" spans="2:10" x14ac:dyDescent="0.3">
      <c r="B136" s="7"/>
      <c r="C136" s="8"/>
      <c r="D136" s="8"/>
      <c r="E136" s="8"/>
      <c r="F136" s="8"/>
      <c r="G136" s="9"/>
      <c r="H136" s="15" t="s">
        <v>229</v>
      </c>
      <c r="I136" s="16"/>
      <c r="J136" s="17"/>
    </row>
    <row r="137" spans="2:10" x14ac:dyDescent="0.3">
      <c r="B137" s="7"/>
      <c r="C137" s="8"/>
      <c r="D137" s="8"/>
      <c r="E137" s="8" t="s">
        <v>219</v>
      </c>
      <c r="F137" s="8"/>
      <c r="G137" s="9"/>
      <c r="H137" s="23" t="str">
        <f>HYPERLINK(".\2422.시간고정일할기준.xlsx","2422.시간고정일할기준")</f>
        <v>2422.시간고정일할기준</v>
      </c>
      <c r="I137" s="16" t="s">
        <v>217</v>
      </c>
      <c r="J137" s="17" t="s">
        <v>218</v>
      </c>
    </row>
    <row r="138" spans="2:10" x14ac:dyDescent="0.3">
      <c r="B138" s="7"/>
      <c r="C138" s="8"/>
      <c r="D138" s="8"/>
      <c r="E138" s="8"/>
      <c r="F138" s="8"/>
      <c r="G138" s="9"/>
      <c r="H138" s="15" t="s">
        <v>230</v>
      </c>
      <c r="I138" s="16"/>
      <c r="J138" s="17"/>
    </row>
    <row r="139" spans="2:10" x14ac:dyDescent="0.3">
      <c r="B139" s="7"/>
      <c r="C139" s="8"/>
      <c r="D139" s="8"/>
      <c r="E139" s="8" t="s">
        <v>220</v>
      </c>
      <c r="F139" s="8"/>
      <c r="G139" s="9"/>
      <c r="H139" s="23" t="str">
        <f>HYPERLINK(".\2423.상여지급비율기준.xlsx","2423.상여지급비율기준")</f>
        <v>2423.상여지급비율기준</v>
      </c>
      <c r="I139" s="16" t="s">
        <v>217</v>
      </c>
      <c r="J139" s="17" t="s">
        <v>218</v>
      </c>
    </row>
    <row r="140" spans="2:10" x14ac:dyDescent="0.3">
      <c r="B140" s="7"/>
      <c r="C140" s="8"/>
      <c r="D140" s="8"/>
      <c r="E140" s="8"/>
      <c r="F140" s="8"/>
      <c r="G140" s="9"/>
      <c r="H140" s="15" t="s">
        <v>231</v>
      </c>
      <c r="I140" s="16"/>
      <c r="J140" s="17"/>
    </row>
    <row r="141" spans="2:10" x14ac:dyDescent="0.3">
      <c r="B141" s="7"/>
      <c r="C141" s="8"/>
      <c r="D141" s="8"/>
      <c r="E141" s="8" t="s">
        <v>224</v>
      </c>
      <c r="F141" s="8"/>
      <c r="G141" s="9"/>
      <c r="H141" s="23" t="str">
        <f>HYPERLINK(".\2424.일할계산지급율.xlsx","2424.일할계산지급율")</f>
        <v>2424.일할계산지급율</v>
      </c>
      <c r="I141" s="16" t="s">
        <v>225</v>
      </c>
      <c r="J141" s="17" t="s">
        <v>226</v>
      </c>
    </row>
    <row r="142" spans="2:10" x14ac:dyDescent="0.3">
      <c r="B142" s="7"/>
      <c r="C142" s="8"/>
      <c r="D142" s="8"/>
      <c r="E142" s="8"/>
      <c r="F142" s="8"/>
      <c r="G142" s="9" t="s">
        <v>227</v>
      </c>
      <c r="H142" s="15" t="s">
        <v>228</v>
      </c>
      <c r="I142" s="16"/>
      <c r="J142" s="17"/>
    </row>
    <row r="143" spans="2:10" x14ac:dyDescent="0.3">
      <c r="B143" s="7"/>
      <c r="C143" s="8"/>
      <c r="D143" s="8"/>
      <c r="E143" s="8"/>
      <c r="F143" s="8"/>
      <c r="G143" s="9" t="s">
        <v>234</v>
      </c>
      <c r="H143" s="15" t="s">
        <v>232</v>
      </c>
      <c r="I143" s="16"/>
      <c r="J143" s="17"/>
    </row>
    <row r="144" spans="2:10" x14ac:dyDescent="0.3">
      <c r="B144" s="7"/>
      <c r="C144" s="8"/>
      <c r="D144" s="8"/>
      <c r="E144" s="8"/>
      <c r="F144" s="8"/>
      <c r="G144" s="9" t="s">
        <v>235</v>
      </c>
      <c r="H144" s="15" t="s">
        <v>233</v>
      </c>
      <c r="I144" s="16"/>
      <c r="J144" s="17"/>
    </row>
    <row r="145" spans="2:10" x14ac:dyDescent="0.3">
      <c r="B145" s="7"/>
      <c r="C145" s="8"/>
      <c r="D145" s="8"/>
      <c r="E145" s="8"/>
      <c r="F145" s="8"/>
      <c r="G145" s="9"/>
      <c r="H145" s="15"/>
      <c r="I145" s="16"/>
      <c r="J145" s="17"/>
    </row>
    <row r="146" spans="2:10" x14ac:dyDescent="0.3">
      <c r="B146" s="7"/>
      <c r="C146" s="8"/>
      <c r="D146" s="8" t="s">
        <v>207</v>
      </c>
      <c r="E146" s="8"/>
      <c r="F146" s="8"/>
      <c r="G146" s="9"/>
      <c r="H146" s="15"/>
      <c r="I146" s="16" t="s">
        <v>197</v>
      </c>
      <c r="J146" s="17" t="s">
        <v>196</v>
      </c>
    </row>
    <row r="147" spans="2:10" x14ac:dyDescent="0.3">
      <c r="B147" s="7"/>
      <c r="C147" s="8"/>
      <c r="D147" s="8"/>
      <c r="E147" s="8" t="s">
        <v>208</v>
      </c>
      <c r="F147" s="8"/>
      <c r="G147" s="9"/>
      <c r="H147" s="23" t="str">
        <f>HYPERLINK(".\2431.지급항목별_사원별_지급기준.xlsx", "2431.지급항목별_사원별_지급기준")</f>
        <v>2431.지급항목별_사원별_지급기준</v>
      </c>
      <c r="I147" s="16"/>
      <c r="J147" s="17"/>
    </row>
    <row r="148" spans="2:10" x14ac:dyDescent="0.3">
      <c r="B148" s="7"/>
      <c r="C148" s="8"/>
      <c r="D148" s="8"/>
      <c r="E148" s="8"/>
      <c r="F148" s="8"/>
      <c r="G148" s="9" t="s">
        <v>234</v>
      </c>
      <c r="H148" s="15" t="s">
        <v>205</v>
      </c>
      <c r="I148" s="16"/>
      <c r="J148" s="17"/>
    </row>
    <row r="149" spans="2:10" x14ac:dyDescent="0.3">
      <c r="B149" s="7"/>
      <c r="C149" s="8"/>
      <c r="D149" s="8"/>
      <c r="E149" s="8" t="s">
        <v>209</v>
      </c>
      <c r="F149" s="8"/>
      <c r="G149" s="9"/>
      <c r="H149" s="23" t="str">
        <f>HYPERLINK(".\2432.지급항목별_부서별_지급기준.xlsx", "2432.지급항목별_부서별_지급기준")</f>
        <v>2432.지급항목별_부서별_지급기준</v>
      </c>
      <c r="I149" s="16"/>
      <c r="J149" s="17"/>
    </row>
    <row r="150" spans="2:10" x14ac:dyDescent="0.3">
      <c r="B150" s="7"/>
      <c r="C150" s="8"/>
      <c r="D150" s="8"/>
      <c r="E150" s="8"/>
      <c r="F150" s="8"/>
      <c r="G150" s="9" t="s">
        <v>234</v>
      </c>
      <c r="H150" s="24" t="s">
        <v>205</v>
      </c>
      <c r="I150" s="16"/>
      <c r="J150" s="17"/>
    </row>
    <row r="151" spans="2:10" x14ac:dyDescent="0.3">
      <c r="B151" s="7"/>
      <c r="C151" s="8"/>
      <c r="D151" s="8"/>
      <c r="E151" s="8" t="s">
        <v>210</v>
      </c>
      <c r="F151" s="8"/>
      <c r="G151" s="9"/>
      <c r="H151" s="23" t="str">
        <f>HYPERLINK(".\2433.지급항목별_호봉별_지급기준.xlsx", "2433.지급항목별_호봉별_지급기준")</f>
        <v>2433.지급항목별_호봉별_지급기준</v>
      </c>
      <c r="I151" s="16"/>
      <c r="J151" s="17"/>
    </row>
    <row r="152" spans="2:10" x14ac:dyDescent="0.3">
      <c r="B152" s="7"/>
      <c r="C152" s="8"/>
      <c r="D152" s="8"/>
      <c r="E152" s="8"/>
      <c r="F152" s="8"/>
      <c r="G152" s="9" t="s">
        <v>234</v>
      </c>
      <c r="H152" s="15" t="s">
        <v>205</v>
      </c>
      <c r="I152" s="16"/>
      <c r="J152" s="17"/>
    </row>
    <row r="153" spans="2:10" x14ac:dyDescent="0.3">
      <c r="B153" s="7"/>
      <c r="C153" s="8"/>
      <c r="D153" s="8"/>
      <c r="E153" s="8" t="s">
        <v>211</v>
      </c>
      <c r="F153" s="8"/>
      <c r="G153" s="9"/>
      <c r="H153" s="15"/>
      <c r="I153" s="16"/>
      <c r="J153" s="17"/>
    </row>
    <row r="154" spans="2:10" x14ac:dyDescent="0.3">
      <c r="B154" s="7"/>
      <c r="C154" s="8"/>
      <c r="D154" s="8"/>
      <c r="E154" s="8"/>
      <c r="F154" s="8"/>
      <c r="G154" s="9" t="s">
        <v>234</v>
      </c>
      <c r="H154" s="15"/>
      <c r="I154" s="16"/>
      <c r="J154" s="17"/>
    </row>
    <row r="155" spans="2:10" x14ac:dyDescent="0.3">
      <c r="B155" s="7"/>
      <c r="C155" s="8"/>
      <c r="D155" s="8"/>
      <c r="E155" s="8" t="s">
        <v>212</v>
      </c>
      <c r="F155" s="8"/>
      <c r="G155" s="9"/>
      <c r="H155" s="15"/>
      <c r="I155" s="16"/>
      <c r="J155" s="17"/>
    </row>
    <row r="156" spans="2:10" x14ac:dyDescent="0.3">
      <c r="B156" s="7"/>
      <c r="C156" s="8"/>
      <c r="D156" s="8"/>
      <c r="E156" s="8"/>
      <c r="F156" s="8"/>
      <c r="G156" s="9" t="s">
        <v>234</v>
      </c>
      <c r="H156" s="15"/>
      <c r="I156" s="16"/>
      <c r="J156" s="17"/>
    </row>
    <row r="157" spans="2:10" x14ac:dyDescent="0.3">
      <c r="B157" s="7"/>
      <c r="C157" s="8"/>
      <c r="D157" s="8"/>
      <c r="E157" s="8" t="s">
        <v>213</v>
      </c>
      <c r="F157" s="8"/>
      <c r="G157" s="9"/>
      <c r="H157" s="15"/>
      <c r="I157" s="16"/>
      <c r="J157" s="17"/>
    </row>
    <row r="158" spans="2:10" x14ac:dyDescent="0.3">
      <c r="B158" s="7"/>
      <c r="C158" s="8"/>
      <c r="D158" s="8"/>
      <c r="E158" s="8"/>
      <c r="F158" s="8"/>
      <c r="G158" s="9" t="s">
        <v>206</v>
      </c>
      <c r="H158" s="15"/>
      <c r="I158" s="16"/>
      <c r="J158" s="17"/>
    </row>
    <row r="159" spans="2:10" x14ac:dyDescent="0.3">
      <c r="B159" s="7"/>
      <c r="C159" s="8"/>
      <c r="D159" s="8"/>
      <c r="E159" s="8" t="s">
        <v>214</v>
      </c>
      <c r="F159" s="8"/>
      <c r="G159" s="9"/>
      <c r="H159" s="15"/>
      <c r="I159" s="16"/>
      <c r="J159" s="17"/>
    </row>
    <row r="160" spans="2:10" x14ac:dyDescent="0.3">
      <c r="B160" s="7"/>
      <c r="C160" s="8"/>
      <c r="D160" s="8"/>
      <c r="E160" s="8"/>
      <c r="F160" s="8"/>
      <c r="G160" s="9" t="s">
        <v>204</v>
      </c>
      <c r="H160" s="15"/>
      <c r="I160" s="16"/>
      <c r="J160" s="17"/>
    </row>
    <row r="161" spans="2:10" x14ac:dyDescent="0.3">
      <c r="B161" s="7"/>
      <c r="C161" s="8"/>
      <c r="D161" s="8" t="s">
        <v>221</v>
      </c>
      <c r="E161" s="8"/>
      <c r="F161" s="8"/>
      <c r="G161" s="9"/>
      <c r="H161" s="15"/>
      <c r="I161" s="16" t="s">
        <v>198</v>
      </c>
      <c r="J161" s="17" t="s">
        <v>199</v>
      </c>
    </row>
    <row r="162" spans="2:10" x14ac:dyDescent="0.3">
      <c r="B162" s="7"/>
      <c r="C162" s="8"/>
      <c r="D162" s="8"/>
      <c r="E162" s="8"/>
      <c r="F162" s="8"/>
      <c r="G162" s="9" t="s">
        <v>234</v>
      </c>
      <c r="H162" s="15"/>
      <c r="I162" s="16"/>
      <c r="J162" s="17"/>
    </row>
    <row r="163" spans="2:10" x14ac:dyDescent="0.3">
      <c r="B163" s="7"/>
      <c r="C163" s="8"/>
      <c r="D163" s="8" t="s">
        <v>222</v>
      </c>
      <c r="E163" s="8"/>
      <c r="F163" s="8"/>
      <c r="G163" s="9"/>
      <c r="H163" s="15"/>
      <c r="I163" s="16" t="s">
        <v>200</v>
      </c>
      <c r="J163" s="17" t="s">
        <v>273</v>
      </c>
    </row>
    <row r="164" spans="2:10" x14ac:dyDescent="0.3">
      <c r="B164" s="7"/>
      <c r="C164" s="8"/>
      <c r="D164" s="8"/>
      <c r="E164" s="8"/>
      <c r="F164" s="8"/>
      <c r="G164" s="9" t="s">
        <v>234</v>
      </c>
      <c r="H164" s="15"/>
      <c r="I164" s="16"/>
      <c r="J164" s="17"/>
    </row>
    <row r="165" spans="2:10" x14ac:dyDescent="0.3">
      <c r="B165" s="7"/>
      <c r="C165" s="8"/>
      <c r="D165" s="8"/>
      <c r="E165" s="8"/>
      <c r="F165" s="8"/>
      <c r="G165" s="9"/>
      <c r="H165" s="15"/>
      <c r="I165" s="16"/>
      <c r="J165" s="17"/>
    </row>
    <row r="166" spans="2:10" x14ac:dyDescent="0.3">
      <c r="B166" s="7"/>
      <c r="C166" s="8"/>
      <c r="D166" s="8" t="s">
        <v>223</v>
      </c>
      <c r="E166" s="8"/>
      <c r="F166" s="8"/>
      <c r="G166" s="9"/>
      <c r="H166" s="15"/>
      <c r="I166" s="16"/>
      <c r="J166" s="17"/>
    </row>
    <row r="167" spans="2:10" x14ac:dyDescent="0.3">
      <c r="B167" s="7"/>
      <c r="C167" s="8"/>
      <c r="D167" s="8"/>
      <c r="E167" s="8" t="s">
        <v>237</v>
      </c>
      <c r="F167" s="8"/>
      <c r="G167" s="9"/>
      <c r="H167" s="15"/>
      <c r="I167" s="16" t="s">
        <v>236</v>
      </c>
      <c r="J167" s="17" t="s">
        <v>242</v>
      </c>
    </row>
    <row r="168" spans="2:10" x14ac:dyDescent="0.3">
      <c r="B168" s="7"/>
      <c r="C168" s="8"/>
      <c r="D168" s="8"/>
      <c r="E168" s="8"/>
      <c r="F168" s="8"/>
      <c r="G168" s="9" t="s">
        <v>238</v>
      </c>
      <c r="H168" s="15"/>
      <c r="I168" s="16"/>
      <c r="J168" s="17"/>
    </row>
    <row r="169" spans="2:10" x14ac:dyDescent="0.3">
      <c r="B169" s="7"/>
      <c r="C169" s="8"/>
      <c r="D169" s="8"/>
      <c r="E169" s="8"/>
      <c r="F169" s="8"/>
      <c r="G169" s="9" t="s">
        <v>241</v>
      </c>
      <c r="H169" s="15"/>
      <c r="I169" s="16"/>
      <c r="J169" s="17"/>
    </row>
    <row r="170" spans="2:10" x14ac:dyDescent="0.3">
      <c r="B170" s="7"/>
      <c r="C170" s="8"/>
      <c r="D170" s="8"/>
      <c r="E170" s="8" t="s">
        <v>239</v>
      </c>
      <c r="F170" s="8"/>
      <c r="G170" s="9"/>
      <c r="H170" s="15"/>
      <c r="I170" s="16" t="s">
        <v>243</v>
      </c>
      <c r="J170" s="17" t="s">
        <v>246</v>
      </c>
    </row>
    <row r="171" spans="2:10" x14ac:dyDescent="0.3">
      <c r="B171" s="7"/>
      <c r="C171" s="8"/>
      <c r="D171" s="8"/>
      <c r="E171" s="8"/>
      <c r="F171" s="8"/>
      <c r="G171" s="9" t="s">
        <v>291</v>
      </c>
      <c r="H171" s="15"/>
      <c r="I171" s="16"/>
      <c r="J171" s="17"/>
    </row>
    <row r="172" spans="2:10" x14ac:dyDescent="0.3">
      <c r="B172" s="7"/>
      <c r="C172" s="8"/>
      <c r="D172" s="8"/>
      <c r="E172" s="8" t="s">
        <v>240</v>
      </c>
      <c r="F172" s="8"/>
      <c r="G172" s="9"/>
      <c r="H172" s="15"/>
      <c r="I172" s="16" t="s">
        <v>244</v>
      </c>
      <c r="J172" s="17" t="s">
        <v>245</v>
      </c>
    </row>
    <row r="173" spans="2:10" x14ac:dyDescent="0.3">
      <c r="B173" s="7"/>
      <c r="C173" s="8"/>
      <c r="D173" s="8"/>
      <c r="E173" s="8"/>
      <c r="F173" s="8"/>
      <c r="G173" s="9" t="s">
        <v>290</v>
      </c>
      <c r="H173" s="15"/>
      <c r="I173" s="16"/>
      <c r="J173" s="17"/>
    </row>
    <row r="174" spans="2:10" x14ac:dyDescent="0.3">
      <c r="B174" s="7"/>
      <c r="C174" s="8"/>
      <c r="D174" s="8"/>
      <c r="E174" s="8"/>
      <c r="F174" s="8"/>
      <c r="G174" s="9"/>
      <c r="H174" s="15"/>
      <c r="I174" s="16"/>
      <c r="J174" s="17"/>
    </row>
    <row r="175" spans="2:10" x14ac:dyDescent="0.3">
      <c r="B175" s="7"/>
      <c r="C175" s="8" t="s">
        <v>247</v>
      </c>
      <c r="D175" s="8"/>
      <c r="E175" s="8"/>
      <c r="F175" s="8"/>
      <c r="G175" s="9"/>
      <c r="H175" s="15"/>
      <c r="I175" s="16"/>
      <c r="J175" s="17"/>
    </row>
    <row r="176" spans="2:10" x14ac:dyDescent="0.3">
      <c r="B176" s="7"/>
      <c r="C176" s="8"/>
      <c r="D176" s="8" t="s">
        <v>248</v>
      </c>
      <c r="E176" s="8"/>
      <c r="F176" s="8"/>
      <c r="G176" s="9"/>
      <c r="H176" s="15"/>
      <c r="I176" s="16"/>
      <c r="J176" s="17"/>
    </row>
    <row r="177" spans="2:10" x14ac:dyDescent="0.3">
      <c r="B177" s="7"/>
      <c r="C177" s="8"/>
      <c r="D177" s="8"/>
      <c r="E177" s="8" t="s">
        <v>268</v>
      </c>
      <c r="F177" s="8"/>
      <c r="G177" s="9"/>
      <c r="H177" s="23" t="str">
        <f>HYPERLINK(".\2511.건강보험요율.xlsx", "2511.건강보험요율")</f>
        <v>2511.건강보험요율</v>
      </c>
      <c r="I177" s="16" t="s">
        <v>269</v>
      </c>
      <c r="J177" s="17" t="s">
        <v>270</v>
      </c>
    </row>
    <row r="178" spans="2:10" x14ac:dyDescent="0.3">
      <c r="B178" s="7"/>
      <c r="C178" s="8"/>
      <c r="D178" s="8"/>
      <c r="E178" s="8"/>
      <c r="F178" s="8"/>
      <c r="G178" s="9" t="s">
        <v>271</v>
      </c>
      <c r="H178" s="15" t="s">
        <v>272</v>
      </c>
      <c r="I178" s="16"/>
      <c r="J178" s="17"/>
    </row>
    <row r="179" spans="2:10" x14ac:dyDescent="0.3">
      <c r="B179" s="7"/>
      <c r="C179" s="8"/>
      <c r="D179" s="8" t="s">
        <v>249</v>
      </c>
      <c r="E179" s="8"/>
      <c r="F179" s="8"/>
      <c r="G179" s="9"/>
      <c r="H179" s="15"/>
      <c r="I179" s="16"/>
      <c r="J179" s="17"/>
    </row>
    <row r="180" spans="2:10" x14ac:dyDescent="0.3">
      <c r="B180" s="7"/>
      <c r="C180" s="8"/>
      <c r="D180" s="8"/>
      <c r="E180" s="8" t="s">
        <v>274</v>
      </c>
      <c r="F180" s="8"/>
      <c r="G180" s="9"/>
      <c r="H180" s="23" t="str">
        <f>HYPERLINK(".\2521.국민연금요율.xlsx", "2521.국민연금요율")</f>
        <v>2521.국민연금요율</v>
      </c>
      <c r="I180" s="16" t="s">
        <v>276</v>
      </c>
      <c r="J180" s="17" t="s">
        <v>277</v>
      </c>
    </row>
    <row r="181" spans="2:10" x14ac:dyDescent="0.3">
      <c r="B181" s="7"/>
      <c r="C181" s="8"/>
      <c r="D181" s="8"/>
      <c r="E181" s="8"/>
      <c r="F181" s="8"/>
      <c r="G181" s="9" t="s">
        <v>275</v>
      </c>
      <c r="H181" s="15" t="s">
        <v>278</v>
      </c>
      <c r="I181" s="16"/>
      <c r="J181" s="17"/>
    </row>
    <row r="182" spans="2:10" x14ac:dyDescent="0.3">
      <c r="B182" s="7"/>
      <c r="C182" s="8"/>
      <c r="D182" s="8" t="s">
        <v>250</v>
      </c>
      <c r="E182" s="8"/>
      <c r="F182" s="8"/>
      <c r="G182" s="9"/>
      <c r="H182" s="23"/>
      <c r="I182" s="16"/>
      <c r="J182" s="17"/>
    </row>
    <row r="183" spans="2:10" x14ac:dyDescent="0.3">
      <c r="B183" s="7"/>
      <c r="C183" s="8"/>
      <c r="D183" s="8"/>
      <c r="E183" s="8" t="s">
        <v>289</v>
      </c>
      <c r="F183" s="8"/>
      <c r="G183" s="9"/>
      <c r="H183" s="23" t="str">
        <f>HYPERLINK(".\2531.고용보험요율.xlsx", "2531.고용보험요율")</f>
        <v>2531.고용보험요율</v>
      </c>
      <c r="I183" s="16" t="s">
        <v>282</v>
      </c>
      <c r="J183" s="17" t="s">
        <v>283</v>
      </c>
    </row>
    <row r="184" spans="2:10" x14ac:dyDescent="0.3">
      <c r="B184" s="7"/>
      <c r="C184" s="8"/>
      <c r="D184" s="8"/>
      <c r="E184" s="8"/>
      <c r="F184" s="8"/>
      <c r="G184" s="9" t="s">
        <v>284</v>
      </c>
      <c r="H184" s="15"/>
      <c r="I184" s="16"/>
      <c r="J184" s="17"/>
    </row>
    <row r="185" spans="2:10" x14ac:dyDescent="0.3">
      <c r="B185" s="7"/>
      <c r="C185" s="8"/>
      <c r="D185" s="8" t="s">
        <v>279</v>
      </c>
      <c r="E185" s="8"/>
      <c r="F185" s="8"/>
      <c r="G185" s="9"/>
      <c r="H185" s="15"/>
      <c r="I185" s="16"/>
      <c r="J185" s="17"/>
    </row>
    <row r="186" spans="2:10" x14ac:dyDescent="0.3">
      <c r="B186" s="7"/>
      <c r="C186" s="8"/>
      <c r="D186" s="8"/>
      <c r="E186" s="8"/>
      <c r="F186" s="8"/>
      <c r="G186" s="9" t="s">
        <v>280</v>
      </c>
      <c r="H186" s="15"/>
      <c r="I186" s="16"/>
      <c r="J186" s="17"/>
    </row>
    <row r="187" spans="2:10" x14ac:dyDescent="0.3">
      <c r="B187" s="7"/>
      <c r="C187" s="8"/>
      <c r="D187" s="8"/>
      <c r="E187" s="8"/>
      <c r="F187" s="8"/>
      <c r="G187" s="9" t="s">
        <v>281</v>
      </c>
      <c r="H187" s="15"/>
      <c r="I187" s="16"/>
      <c r="J187" s="17"/>
    </row>
    <row r="188" spans="2:10" x14ac:dyDescent="0.3">
      <c r="B188" s="7"/>
      <c r="C188" s="8"/>
      <c r="D188" s="8"/>
      <c r="E188" s="8"/>
      <c r="F188" s="8"/>
      <c r="G188" s="9"/>
      <c r="H188" s="15"/>
      <c r="I188" s="16"/>
      <c r="J188" s="17"/>
    </row>
    <row r="189" spans="2:10" x14ac:dyDescent="0.3">
      <c r="B189" s="7"/>
      <c r="C189" s="8" t="s">
        <v>286</v>
      </c>
      <c r="D189" s="8"/>
      <c r="E189" s="8"/>
      <c r="F189" s="8"/>
      <c r="G189" s="9"/>
      <c r="H189" s="15"/>
      <c r="I189" s="16"/>
      <c r="J189" s="17"/>
    </row>
    <row r="190" spans="2:10" x14ac:dyDescent="0.3">
      <c r="B190" s="7"/>
      <c r="C190" s="8"/>
      <c r="D190" s="8" t="s">
        <v>292</v>
      </c>
      <c r="E190" s="8"/>
      <c r="F190" s="8"/>
      <c r="G190" s="9"/>
      <c r="H190" s="15"/>
      <c r="I190" s="16"/>
      <c r="J190" s="17"/>
    </row>
    <row r="191" spans="2:10" x14ac:dyDescent="0.3">
      <c r="B191" s="7"/>
      <c r="C191" s="8"/>
      <c r="D191" s="8"/>
      <c r="E191" s="8" t="s">
        <v>293</v>
      </c>
      <c r="F191" s="8"/>
      <c r="G191" s="9"/>
      <c r="H191" s="23" t="str">
        <f>HYPERLINK(".\2611.퇴직금환경.xlsx", "2611.퇴직금환경")</f>
        <v>2611.퇴직금환경</v>
      </c>
      <c r="I191" s="16" t="s">
        <v>306</v>
      </c>
      <c r="J191" s="17" t="s">
        <v>295</v>
      </c>
    </row>
    <row r="192" spans="2:10" x14ac:dyDescent="0.3">
      <c r="B192" s="7"/>
      <c r="C192" s="8"/>
      <c r="D192" s="8"/>
      <c r="E192" s="8"/>
      <c r="F192" s="8"/>
      <c r="G192" s="9" t="s">
        <v>307</v>
      </c>
      <c r="H192" s="15" t="s">
        <v>311</v>
      </c>
      <c r="I192" s="16"/>
      <c r="J192" s="17"/>
    </row>
    <row r="193" spans="2:10" x14ac:dyDescent="0.3">
      <c r="B193" s="7"/>
      <c r="C193" s="8"/>
      <c r="D193" s="8"/>
      <c r="E193" s="8"/>
      <c r="F193" s="8"/>
      <c r="G193" s="9" t="s">
        <v>308</v>
      </c>
      <c r="H193" s="15"/>
      <c r="I193" s="16"/>
      <c r="J193" s="17"/>
    </row>
    <row r="194" spans="2:10" x14ac:dyDescent="0.3">
      <c r="B194" s="7"/>
      <c r="C194" s="8"/>
      <c r="D194" s="8"/>
      <c r="E194" s="8"/>
      <c r="F194" s="8"/>
      <c r="G194" s="9" t="s">
        <v>309</v>
      </c>
      <c r="H194" s="15"/>
      <c r="I194" s="16"/>
      <c r="J194" s="17"/>
    </row>
    <row r="195" spans="2:10" x14ac:dyDescent="0.3">
      <c r="B195" s="7"/>
      <c r="C195" s="8"/>
      <c r="D195" s="8"/>
      <c r="E195" s="8" t="s">
        <v>294</v>
      </c>
      <c r="F195" s="8"/>
      <c r="G195" s="9"/>
      <c r="H195" s="15" t="s">
        <v>314</v>
      </c>
      <c r="I195" s="16" t="s">
        <v>312</v>
      </c>
      <c r="J195" s="17" t="s">
        <v>296</v>
      </c>
    </row>
    <row r="196" spans="2:10" x14ac:dyDescent="0.3">
      <c r="B196" s="7"/>
      <c r="C196" s="8"/>
      <c r="D196" s="8"/>
      <c r="E196" s="8"/>
      <c r="F196" s="8"/>
      <c r="G196" s="9" t="s">
        <v>307</v>
      </c>
      <c r="H196" s="15" t="s">
        <v>311</v>
      </c>
      <c r="I196" s="16"/>
      <c r="J196" s="17"/>
    </row>
    <row r="197" spans="2:10" x14ac:dyDescent="0.3">
      <c r="B197" s="7"/>
      <c r="C197" s="8"/>
      <c r="D197" s="8"/>
      <c r="E197" s="8"/>
      <c r="F197" s="8"/>
      <c r="G197" s="9" t="s">
        <v>313</v>
      </c>
      <c r="H197" s="15"/>
      <c r="I197" s="16"/>
      <c r="J197" s="17"/>
    </row>
    <row r="198" spans="2:10" x14ac:dyDescent="0.3">
      <c r="B198" s="7"/>
      <c r="C198" s="8"/>
      <c r="D198" s="8"/>
      <c r="E198" s="8"/>
      <c r="F198" s="8"/>
      <c r="G198" s="9" t="s">
        <v>309</v>
      </c>
      <c r="H198" s="15"/>
      <c r="I198" s="16"/>
      <c r="J198" s="17"/>
    </row>
    <row r="199" spans="2:10" x14ac:dyDescent="0.3">
      <c r="B199" s="7"/>
      <c r="C199" s="8"/>
      <c r="D199" s="8"/>
      <c r="E199" s="8" t="s">
        <v>297</v>
      </c>
      <c r="F199" s="8"/>
      <c r="G199" s="9"/>
      <c r="H199" s="23" t="str">
        <f>HYPERLINK(".\2613.퇴직소득공제기준.xlsx", "2613.퇴직소득공제기준")</f>
        <v>2613.퇴직소득공제기준</v>
      </c>
      <c r="I199" s="16" t="s">
        <v>315</v>
      </c>
      <c r="J199" s="17" t="s">
        <v>299</v>
      </c>
    </row>
    <row r="200" spans="2:10" x14ac:dyDescent="0.3">
      <c r="B200" s="7"/>
      <c r="C200" s="8"/>
      <c r="D200" s="8"/>
      <c r="E200" s="8"/>
      <c r="F200" s="8"/>
      <c r="G200" s="9" t="s">
        <v>318</v>
      </c>
      <c r="H200" s="15" t="s">
        <v>316</v>
      </c>
      <c r="I200" s="16"/>
      <c r="J200" s="17"/>
    </row>
    <row r="201" spans="2:10" x14ac:dyDescent="0.3">
      <c r="B201" s="7"/>
      <c r="C201" s="8"/>
      <c r="D201" s="8"/>
      <c r="E201" s="8" t="s">
        <v>298</v>
      </c>
      <c r="F201" s="8"/>
      <c r="G201" s="9"/>
      <c r="H201" s="23" t="str">
        <f>HYPERLINK(".\2614.퇴직소득세율.xlsx", "2614.퇴직소득세율")</f>
        <v>2614.퇴직소득세율</v>
      </c>
      <c r="I201" s="16" t="s">
        <v>315</v>
      </c>
      <c r="J201" s="17" t="s">
        <v>299</v>
      </c>
    </row>
    <row r="202" spans="2:10" x14ac:dyDescent="0.3">
      <c r="B202" s="7"/>
      <c r="C202" s="8"/>
      <c r="D202" s="8"/>
      <c r="E202" s="8"/>
      <c r="F202" s="8"/>
      <c r="G202" s="9" t="s">
        <v>319</v>
      </c>
      <c r="H202" s="15" t="s">
        <v>316</v>
      </c>
      <c r="I202" s="16"/>
      <c r="J202" s="17"/>
    </row>
    <row r="203" spans="2:10" x14ac:dyDescent="0.3">
      <c r="B203" s="7"/>
      <c r="C203" s="8"/>
      <c r="D203" s="8"/>
      <c r="E203" s="8"/>
      <c r="F203" s="8"/>
      <c r="G203" s="9"/>
      <c r="H203" s="15"/>
      <c r="I203" s="16"/>
      <c r="J203" s="17"/>
    </row>
    <row r="204" spans="2:10" x14ac:dyDescent="0.3">
      <c r="B204" s="7"/>
      <c r="C204" s="8"/>
      <c r="D204" s="8" t="s">
        <v>287</v>
      </c>
      <c r="E204" s="8"/>
      <c r="F204" s="8"/>
      <c r="G204" s="9"/>
      <c r="H204" s="15"/>
      <c r="I204" s="16"/>
      <c r="J204" s="17"/>
    </row>
    <row r="205" spans="2:10" x14ac:dyDescent="0.3">
      <c r="B205" s="7"/>
      <c r="C205" s="8"/>
      <c r="D205" s="8"/>
      <c r="E205" s="8" t="s">
        <v>300</v>
      </c>
      <c r="F205" s="8"/>
      <c r="G205" s="9"/>
      <c r="H205" s="23" t="str">
        <f>HYPERLINK(".\2621.퇴직연금보험사.xlsx", "2621.퇴직연금보험사")</f>
        <v>2621.퇴직연금보험사</v>
      </c>
      <c r="I205" s="16" t="s">
        <v>323</v>
      </c>
      <c r="J205" s="17" t="s">
        <v>324</v>
      </c>
    </row>
    <row r="206" spans="2:10" x14ac:dyDescent="0.3">
      <c r="B206" s="7"/>
      <c r="C206" s="8"/>
      <c r="D206" s="8"/>
      <c r="E206" s="8"/>
      <c r="F206" s="8"/>
      <c r="G206" s="9" t="s">
        <v>325</v>
      </c>
      <c r="H206" s="15" t="s">
        <v>310</v>
      </c>
      <c r="I206" s="16"/>
      <c r="J206" s="17"/>
    </row>
    <row r="207" spans="2:10" x14ac:dyDescent="0.3">
      <c r="B207" s="7"/>
      <c r="C207" s="8"/>
      <c r="D207" s="8"/>
      <c r="E207" s="8" t="s">
        <v>320</v>
      </c>
      <c r="F207" s="8"/>
      <c r="G207" s="9"/>
      <c r="H207" s="23" t="str">
        <f>HYPERLINK(".\2622.퇴직연금유형(직원별).xlsx", "2622.퇴직연금유형(직원별)")</f>
        <v>2622.퇴직연금유형(직원별)</v>
      </c>
      <c r="I207" s="16" t="s">
        <v>330</v>
      </c>
      <c r="J207" s="17" t="s">
        <v>331</v>
      </c>
    </row>
    <row r="208" spans="2:10" x14ac:dyDescent="0.3">
      <c r="B208" s="7"/>
      <c r="C208" s="8"/>
      <c r="D208" s="8"/>
      <c r="E208" s="8"/>
      <c r="F208" s="8"/>
      <c r="G208" s="9" t="s">
        <v>333</v>
      </c>
      <c r="H208" s="15" t="s">
        <v>335</v>
      </c>
      <c r="I208" s="16"/>
      <c r="J208" s="17"/>
    </row>
    <row r="209" spans="2:10" x14ac:dyDescent="0.3">
      <c r="B209" s="7"/>
      <c r="C209" s="8"/>
      <c r="D209" s="8"/>
      <c r="E209" s="8"/>
      <c r="F209" s="8"/>
      <c r="G209" s="9" t="s">
        <v>334</v>
      </c>
      <c r="H209" s="15"/>
      <c r="I209" s="16"/>
      <c r="J209" s="17"/>
    </row>
    <row r="210" spans="2:10" x14ac:dyDescent="0.3">
      <c r="B210" s="7"/>
      <c r="C210" s="8"/>
      <c r="D210" s="8"/>
      <c r="E210" s="8"/>
      <c r="F210" s="8"/>
      <c r="G210" s="9"/>
      <c r="H210" s="15"/>
      <c r="I210" s="16"/>
      <c r="J210" s="17"/>
    </row>
    <row r="211" spans="2:10" x14ac:dyDescent="0.3">
      <c r="B211" s="7"/>
      <c r="C211" s="8" t="s">
        <v>285</v>
      </c>
      <c r="D211" s="8"/>
      <c r="E211" s="8"/>
      <c r="F211" s="8"/>
      <c r="G211" s="9"/>
      <c r="H211" s="15"/>
      <c r="I211" s="16"/>
      <c r="J211" s="17"/>
    </row>
    <row r="212" spans="2:10" x14ac:dyDescent="0.3">
      <c r="B212" s="7"/>
      <c r="C212" s="8"/>
      <c r="D212" s="8" t="s">
        <v>301</v>
      </c>
      <c r="E212" s="8"/>
      <c r="F212" s="8"/>
      <c r="G212" s="9"/>
      <c r="H212" s="15"/>
      <c r="I212" s="16"/>
      <c r="J212" s="17"/>
    </row>
    <row r="213" spans="2:10" x14ac:dyDescent="0.3">
      <c r="B213" s="7"/>
      <c r="C213" s="8"/>
      <c r="D213" s="8"/>
      <c r="E213" s="8"/>
      <c r="F213" s="8"/>
      <c r="G213" s="9"/>
      <c r="H213" s="15"/>
      <c r="I213" s="16"/>
      <c r="J213" s="17"/>
    </row>
    <row r="214" spans="2:10" x14ac:dyDescent="0.3">
      <c r="B214" s="7"/>
      <c r="C214" s="8"/>
      <c r="D214" s="8" t="s">
        <v>302</v>
      </c>
      <c r="E214" s="8"/>
      <c r="F214" s="8"/>
      <c r="G214" s="9"/>
      <c r="H214" s="15"/>
      <c r="I214" s="16"/>
      <c r="J214" s="17"/>
    </row>
    <row r="215" spans="2:10" x14ac:dyDescent="0.3">
      <c r="B215" s="7"/>
      <c r="C215" s="8"/>
      <c r="D215" s="8"/>
      <c r="E215" s="8"/>
      <c r="F215" s="8"/>
      <c r="G215" s="9"/>
      <c r="H215" s="15"/>
      <c r="I215" s="16"/>
      <c r="J215" s="17"/>
    </row>
    <row r="216" spans="2:10" x14ac:dyDescent="0.3">
      <c r="B216" s="7"/>
      <c r="C216" s="8"/>
      <c r="D216" s="8" t="s">
        <v>303</v>
      </c>
      <c r="E216" s="8"/>
      <c r="F216" s="8"/>
      <c r="G216" s="9"/>
      <c r="H216" s="15"/>
      <c r="I216" s="16"/>
      <c r="J216" s="17"/>
    </row>
    <row r="217" spans="2:10" x14ac:dyDescent="0.3">
      <c r="B217" s="7"/>
      <c r="C217" s="8"/>
      <c r="D217" s="8"/>
      <c r="E217" s="8"/>
      <c r="F217" s="8"/>
      <c r="G217" s="9"/>
      <c r="H217" s="15"/>
      <c r="I217" s="16"/>
      <c r="J217" s="17"/>
    </row>
    <row r="218" spans="2:10" x14ac:dyDescent="0.3">
      <c r="B218" s="7"/>
      <c r="C218" s="8" t="s">
        <v>288</v>
      </c>
      <c r="D218" s="8"/>
      <c r="E218" s="8"/>
      <c r="F218" s="8"/>
      <c r="G218" s="9"/>
      <c r="H218" s="15"/>
      <c r="I218" s="16"/>
      <c r="J218" s="17"/>
    </row>
    <row r="219" spans="2:10" x14ac:dyDescent="0.3">
      <c r="B219" s="7"/>
      <c r="C219" s="8"/>
      <c r="D219" s="8"/>
      <c r="E219" s="8"/>
      <c r="F219" s="8"/>
      <c r="G219" s="9"/>
      <c r="H219" s="15"/>
      <c r="I219" s="16"/>
      <c r="J219" s="17"/>
    </row>
    <row r="220" spans="2:10" x14ac:dyDescent="0.3">
      <c r="B220" s="7"/>
      <c r="C220" s="8"/>
      <c r="D220" s="8"/>
      <c r="E220" s="8"/>
      <c r="F220" s="8"/>
      <c r="G220" s="9"/>
      <c r="H220" s="15"/>
      <c r="I220" s="16"/>
      <c r="J220" s="17"/>
    </row>
    <row r="221" spans="2:10" x14ac:dyDescent="0.3">
      <c r="B221" s="7"/>
      <c r="C221" s="8" t="s">
        <v>304</v>
      </c>
      <c r="D221" s="8"/>
      <c r="E221" s="8"/>
      <c r="F221" s="8"/>
      <c r="G221" s="9"/>
      <c r="H221" s="15"/>
      <c r="I221" s="16"/>
      <c r="J221" s="17"/>
    </row>
    <row r="222" spans="2:10" x14ac:dyDescent="0.3">
      <c r="B222" s="7"/>
      <c r="C222" s="8"/>
      <c r="D222" s="8" t="s">
        <v>336</v>
      </c>
      <c r="E222" s="8"/>
      <c r="F222" s="8"/>
      <c r="G222" s="9"/>
      <c r="H222" s="15"/>
      <c r="I222" s="16"/>
      <c r="J222" s="17"/>
    </row>
    <row r="223" spans="2:10" x14ac:dyDescent="0.3">
      <c r="B223" s="7"/>
      <c r="C223" s="8"/>
      <c r="D223" s="8"/>
      <c r="E223" s="8" t="s">
        <v>337</v>
      </c>
      <c r="F223" s="8"/>
      <c r="G223" s="9"/>
      <c r="H223" s="18" t="str">
        <f>HYPERLINK(".\2911.연말정산-소득공제기준.xlsx", "2911.연말정산-소득공제기준")</f>
        <v>2911.연말정산-소득공제기준</v>
      </c>
      <c r="I223" s="16" t="s">
        <v>339</v>
      </c>
      <c r="J223" s="17" t="s">
        <v>340</v>
      </c>
    </row>
    <row r="224" spans="2:10" x14ac:dyDescent="0.3">
      <c r="B224" s="7"/>
      <c r="C224" s="8"/>
      <c r="D224" s="8"/>
      <c r="E224" s="8"/>
      <c r="F224" s="8"/>
      <c r="G224" s="9" t="s">
        <v>338</v>
      </c>
      <c r="H224" s="15" t="s">
        <v>341</v>
      </c>
      <c r="I224" s="16"/>
      <c r="J224" s="17"/>
    </row>
    <row r="225" spans="2:10" x14ac:dyDescent="0.3">
      <c r="B225" s="7"/>
      <c r="C225" s="8"/>
      <c r="D225" s="8"/>
      <c r="E225" s="8" t="s">
        <v>342</v>
      </c>
      <c r="F225" s="8"/>
      <c r="G225" s="9"/>
      <c r="H225" s="18" t="str">
        <f>HYPERLINK(".\2912.연말정산-인적공제_비과세.xlsx", "2912.연말정산-인적공제_비과세")</f>
        <v>2912.연말정산-인적공제_비과세</v>
      </c>
      <c r="I225" s="16" t="s">
        <v>339</v>
      </c>
      <c r="J225" s="17" t="s">
        <v>340</v>
      </c>
    </row>
    <row r="226" spans="2:10" x14ac:dyDescent="0.3">
      <c r="B226" s="7"/>
      <c r="C226" s="8"/>
      <c r="D226" s="8"/>
      <c r="E226" s="8"/>
      <c r="F226" s="8"/>
      <c r="G226" s="9"/>
      <c r="H226" s="15" t="s">
        <v>343</v>
      </c>
      <c r="I226" s="16"/>
      <c r="J226" s="17"/>
    </row>
    <row r="227" spans="2:10" x14ac:dyDescent="0.3">
      <c r="B227" s="7"/>
      <c r="C227" s="8"/>
      <c r="D227" s="8"/>
      <c r="E227" s="8" t="s">
        <v>345</v>
      </c>
      <c r="F227" s="8"/>
      <c r="G227" s="9"/>
      <c r="H227" s="18" t="str">
        <f>HYPERLINK(".\2913.연말정산-특별공제.xlsx", "2913.연말정산-특별공제")</f>
        <v>2913.연말정산-특별공제</v>
      </c>
      <c r="I227" s="16" t="s">
        <v>339</v>
      </c>
      <c r="J227" s="17" t="s">
        <v>340</v>
      </c>
    </row>
    <row r="228" spans="2:10" x14ac:dyDescent="0.3">
      <c r="B228" s="7"/>
      <c r="C228" s="8"/>
      <c r="D228" s="8"/>
      <c r="E228" s="8"/>
      <c r="F228" s="8"/>
      <c r="G228" s="9"/>
      <c r="H228" s="15" t="s">
        <v>344</v>
      </c>
      <c r="I228" s="16"/>
      <c r="J228" s="17"/>
    </row>
    <row r="229" spans="2:10" x14ac:dyDescent="0.3">
      <c r="B229" s="7"/>
      <c r="C229" s="8"/>
      <c r="D229" s="8"/>
      <c r="E229" s="8" t="s">
        <v>346</v>
      </c>
      <c r="F229" s="8"/>
      <c r="G229" s="9"/>
      <c r="H229" s="15"/>
      <c r="I229" s="16"/>
      <c r="J229" s="17"/>
    </row>
    <row r="230" spans="2:10" x14ac:dyDescent="0.3">
      <c r="B230" s="7"/>
      <c r="C230" s="8"/>
      <c r="D230" s="8"/>
      <c r="E230" s="8"/>
      <c r="F230" s="8"/>
      <c r="G230" s="9"/>
      <c r="H230" s="15"/>
      <c r="I230" s="16"/>
      <c r="J230" s="17"/>
    </row>
    <row r="231" spans="2:10" x14ac:dyDescent="0.3">
      <c r="B231" s="7"/>
      <c r="C231" s="8"/>
      <c r="D231" s="8"/>
      <c r="E231" s="8"/>
      <c r="F231" s="8"/>
      <c r="G231" s="9"/>
      <c r="H231" s="15"/>
      <c r="I231" s="16"/>
      <c r="J231" s="17"/>
    </row>
    <row r="232" spans="2:10" x14ac:dyDescent="0.3">
      <c r="B232" s="7"/>
      <c r="C232" s="8" t="s">
        <v>322</v>
      </c>
      <c r="D232" s="8"/>
      <c r="E232" s="8"/>
      <c r="F232" s="8"/>
      <c r="G232" s="9"/>
      <c r="H232" s="15"/>
      <c r="I232" s="16"/>
      <c r="J232" s="17"/>
    </row>
    <row r="233" spans="2:10" x14ac:dyDescent="0.3">
      <c r="B233" s="7"/>
      <c r="C233" s="8"/>
      <c r="D233" s="8"/>
      <c r="E233" s="8"/>
      <c r="F233" s="8"/>
      <c r="G233" s="9"/>
      <c r="H233" s="15"/>
      <c r="I233" s="16"/>
      <c r="J233" s="17"/>
    </row>
    <row r="234" spans="2:10" x14ac:dyDescent="0.3">
      <c r="B234" s="7"/>
      <c r="C234" s="8" t="s">
        <v>321</v>
      </c>
      <c r="D234" s="8"/>
      <c r="E234" s="8"/>
      <c r="F234" s="8"/>
      <c r="G234" s="9"/>
      <c r="H234" s="15"/>
      <c r="I234" s="16"/>
      <c r="J234" s="17"/>
    </row>
    <row r="235" spans="2:10" x14ac:dyDescent="0.3">
      <c r="B235" s="7"/>
      <c r="C235" s="8"/>
      <c r="D235" s="8"/>
      <c r="E235" s="8"/>
      <c r="F235" s="8"/>
      <c r="G235" s="9"/>
      <c r="H235" s="15"/>
      <c r="I235" s="16"/>
      <c r="J235" s="17"/>
    </row>
    <row r="236" spans="2:10" x14ac:dyDescent="0.3">
      <c r="B236" s="7" t="s">
        <v>251</v>
      </c>
      <c r="C236" s="8"/>
      <c r="D236" s="8"/>
      <c r="E236" s="8"/>
      <c r="F236" s="8"/>
      <c r="G236" s="9"/>
      <c r="H236" s="15"/>
      <c r="I236" s="16"/>
      <c r="J236" s="17"/>
    </row>
    <row r="237" spans="2:10" x14ac:dyDescent="0.3">
      <c r="B237" s="7"/>
      <c r="C237" s="8"/>
      <c r="D237" s="8"/>
      <c r="E237" s="8"/>
      <c r="F237" s="8"/>
      <c r="G237" s="9" t="s">
        <v>305</v>
      </c>
      <c r="H237" s="15"/>
      <c r="I237" s="16"/>
      <c r="J237" s="17"/>
    </row>
    <row r="238" spans="2:10" x14ac:dyDescent="0.3">
      <c r="B238" s="7"/>
      <c r="C238" s="8"/>
      <c r="D238" s="8"/>
      <c r="E238" s="8"/>
      <c r="F238" s="8"/>
      <c r="G238" s="9"/>
      <c r="H238" s="15"/>
      <c r="I238" s="16"/>
      <c r="J238" s="17"/>
    </row>
    <row r="239" spans="2:10" x14ac:dyDescent="0.3">
      <c r="B239" s="7"/>
      <c r="C239" s="8"/>
      <c r="D239" s="8"/>
      <c r="E239" s="8"/>
      <c r="F239" s="8"/>
      <c r="G239" s="9"/>
      <c r="H239" s="15"/>
      <c r="I239" s="16"/>
      <c r="J239" s="17"/>
    </row>
    <row r="240" spans="2:10" x14ac:dyDescent="0.3">
      <c r="B240" s="7"/>
      <c r="C240" s="8"/>
      <c r="D240" s="8"/>
      <c r="E240" s="8"/>
      <c r="F240" s="8"/>
      <c r="G240" s="9"/>
      <c r="H240" s="15"/>
      <c r="I240" s="16"/>
      <c r="J240" s="17"/>
    </row>
    <row r="241" spans="2:10" x14ac:dyDescent="0.3">
      <c r="B241" s="7"/>
      <c r="C241" s="8"/>
      <c r="D241" s="8"/>
      <c r="E241" s="8"/>
      <c r="F241" s="8"/>
      <c r="G241" s="9"/>
      <c r="H241" s="15"/>
      <c r="I241" s="16"/>
      <c r="J241" s="17"/>
    </row>
    <row r="242" spans="2:10" x14ac:dyDescent="0.3">
      <c r="B242" s="7"/>
      <c r="C242" s="8"/>
      <c r="D242" s="8"/>
      <c r="E242" s="8"/>
      <c r="F242" s="8"/>
      <c r="G242" s="9"/>
      <c r="H242" s="15"/>
      <c r="I242" s="16"/>
      <c r="J242" s="17"/>
    </row>
    <row r="243" spans="2:10" x14ac:dyDescent="0.3">
      <c r="B243" s="7"/>
      <c r="C243" s="8"/>
      <c r="D243" s="8"/>
      <c r="E243" s="8"/>
      <c r="F243" s="8"/>
      <c r="G243" s="9"/>
      <c r="H243" s="15"/>
      <c r="I243" s="16"/>
      <c r="J243" s="17"/>
    </row>
    <row r="244" spans="2:10" x14ac:dyDescent="0.3">
      <c r="B244" s="7"/>
      <c r="C244" s="8"/>
      <c r="D244" s="8"/>
      <c r="E244" s="8"/>
      <c r="F244" s="8"/>
      <c r="G244" s="9"/>
      <c r="H244" s="15"/>
      <c r="I244" s="16"/>
      <c r="J244" s="17"/>
    </row>
    <row r="245" spans="2:10" x14ac:dyDescent="0.3">
      <c r="B245" s="7"/>
      <c r="C245" s="8"/>
      <c r="D245" s="8"/>
      <c r="E245" s="8"/>
      <c r="F245" s="8"/>
      <c r="G245" s="9"/>
      <c r="H245" s="15"/>
      <c r="I245" s="16"/>
      <c r="J245" s="17"/>
    </row>
    <row r="246" spans="2:10" x14ac:dyDescent="0.3">
      <c r="B246" s="7"/>
      <c r="C246" s="8"/>
      <c r="D246" s="8"/>
      <c r="E246" s="8"/>
      <c r="F246" s="8"/>
      <c r="G246" s="9"/>
      <c r="H246" s="15"/>
      <c r="I246" s="16"/>
      <c r="J246" s="17"/>
    </row>
    <row r="247" spans="2:10" x14ac:dyDescent="0.3">
      <c r="B247" s="7"/>
      <c r="C247" s="8"/>
      <c r="D247" s="8"/>
      <c r="E247" s="8"/>
      <c r="F247" s="8"/>
      <c r="G247" s="9"/>
      <c r="H247" s="15"/>
      <c r="I247" s="16"/>
      <c r="J247" s="17"/>
    </row>
    <row r="248" spans="2:10" x14ac:dyDescent="0.3">
      <c r="B248" s="7"/>
      <c r="C248" s="8"/>
      <c r="D248" s="8"/>
      <c r="E248" s="8"/>
      <c r="F248" s="8"/>
      <c r="G248" s="9"/>
      <c r="H248" s="15"/>
      <c r="I248" s="16"/>
      <c r="J248" s="17"/>
    </row>
  </sheetData>
  <mergeCells count="1">
    <mergeCell ref="B2:H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3:E15"/>
  <sheetViews>
    <sheetView workbookViewId="0">
      <selection activeCell="E16" sqref="E16"/>
    </sheetView>
  </sheetViews>
  <sheetFormatPr defaultRowHeight="16.5" x14ac:dyDescent="0.3"/>
  <cols>
    <col min="4" max="4" width="20.875" customWidth="1"/>
  </cols>
  <sheetData>
    <row r="3" spans="3:5" x14ac:dyDescent="0.3">
      <c r="C3" t="s">
        <v>252</v>
      </c>
    </row>
    <row r="4" spans="3:5" x14ac:dyDescent="0.3">
      <c r="C4">
        <v>1</v>
      </c>
      <c r="D4" t="s">
        <v>253</v>
      </c>
      <c r="E4" t="s">
        <v>254</v>
      </c>
    </row>
    <row r="5" spans="3:5" x14ac:dyDescent="0.3">
      <c r="C5">
        <v>2</v>
      </c>
      <c r="D5" t="s">
        <v>255</v>
      </c>
      <c r="E5" t="s">
        <v>256</v>
      </c>
    </row>
    <row r="6" spans="3:5" x14ac:dyDescent="0.3">
      <c r="E6" t="s">
        <v>257</v>
      </c>
    </row>
    <row r="7" spans="3:5" x14ac:dyDescent="0.3">
      <c r="C7">
        <v>3</v>
      </c>
      <c r="D7" t="s">
        <v>258</v>
      </c>
      <c r="E7" t="s">
        <v>259</v>
      </c>
    </row>
    <row r="8" spans="3:5" x14ac:dyDescent="0.3">
      <c r="E8" t="s">
        <v>260</v>
      </c>
    </row>
    <row r="9" spans="3:5" x14ac:dyDescent="0.3">
      <c r="C9">
        <v>4</v>
      </c>
      <c r="D9" t="s">
        <v>264</v>
      </c>
      <c r="E9" t="s">
        <v>265</v>
      </c>
    </row>
    <row r="12" spans="3:5" x14ac:dyDescent="0.3">
      <c r="C12" t="s">
        <v>261</v>
      </c>
    </row>
    <row r="13" spans="3:5" x14ac:dyDescent="0.3">
      <c r="C13">
        <v>5</v>
      </c>
      <c r="D13" t="s">
        <v>262</v>
      </c>
      <c r="E13" t="s">
        <v>263</v>
      </c>
    </row>
    <row r="15" spans="3:5" x14ac:dyDescent="0.3">
      <c r="C15">
        <v>6</v>
      </c>
      <c r="D15" t="s">
        <v>266</v>
      </c>
      <c r="E15" t="s">
        <v>267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Setup</vt:lpstr>
      <vt:lpstr>급여계산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2013-11-12T01:07:12Z</dcterms:created>
  <dcterms:modified xsi:type="dcterms:W3CDTF">2013-11-22T02:36:33Z</dcterms:modified>
</cp:coreProperties>
</file>