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1355" windowHeight="334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N8" i="1" l="1"/>
  <c r="N3" i="1"/>
  <c r="N4" i="1"/>
  <c r="N5" i="1"/>
  <c r="N6" i="1"/>
  <c r="N7" i="1"/>
  <c r="N2" i="1"/>
  <c r="M8" i="1"/>
  <c r="M3" i="1" l="1"/>
  <c r="M4" i="1"/>
  <c r="M5" i="1"/>
  <c r="M6" i="1"/>
  <c r="O7" i="1" s="1"/>
  <c r="M7" i="1"/>
  <c r="M2" i="1"/>
  <c r="O2" i="1" s="1"/>
  <c r="D1" i="1"/>
  <c r="M10" i="1"/>
  <c r="P3" i="1"/>
  <c r="P4" i="1"/>
  <c r="P5" i="1"/>
  <c r="P6" i="1"/>
  <c r="P7" i="1"/>
  <c r="H4" i="1"/>
  <c r="H5" i="1"/>
  <c r="H6" i="1"/>
  <c r="P2" i="1"/>
  <c r="O6" i="1" l="1"/>
  <c r="O5" i="1"/>
  <c r="J7" i="1"/>
  <c r="L7" i="1"/>
  <c r="J4" i="1"/>
  <c r="J5" i="1"/>
  <c r="J6" i="1"/>
  <c r="L4" i="1"/>
  <c r="L5" i="1" s="1"/>
  <c r="L6" i="1" s="1"/>
  <c r="L3" i="1"/>
  <c r="J3" i="1"/>
  <c r="H3" i="1"/>
  <c r="H2" i="1"/>
  <c r="H1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" i="1"/>
  <c r="D3" i="1"/>
  <c r="D2" i="1"/>
  <c r="D4" i="1" s="1"/>
  <c r="O4" i="1" l="1"/>
  <c r="O3" i="1"/>
</calcChain>
</file>

<file path=xl/sharedStrings.xml><?xml version="1.0" encoding="utf-8"?>
<sst xmlns="http://schemas.openxmlformats.org/spreadsheetml/2006/main" count="31" uniqueCount="22">
  <si>
    <t>Dados</t>
  </si>
  <si>
    <t>Dados em Rol</t>
  </si>
  <si>
    <t>Nº de Dados</t>
  </si>
  <si>
    <t>k=</t>
  </si>
  <si>
    <r>
      <t>A</t>
    </r>
    <r>
      <rPr>
        <sz val="6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>=</t>
    </r>
  </si>
  <si>
    <r>
      <t>A</t>
    </r>
    <r>
      <rPr>
        <sz val="6"/>
        <color theme="1"/>
        <rFont val="Calibri"/>
        <family val="2"/>
        <scheme val="minor"/>
      </rPr>
      <t>cal</t>
    </r>
    <r>
      <rPr>
        <sz val="12"/>
        <color theme="1"/>
        <rFont val="Calibri"/>
        <family val="2"/>
        <scheme val="minor"/>
      </rPr>
      <t>=</t>
    </r>
  </si>
  <si>
    <t>Média=</t>
  </si>
  <si>
    <r>
      <t>(x</t>
    </r>
    <r>
      <rPr>
        <sz val="6"/>
        <color theme="1"/>
        <rFont val="Calibri"/>
        <family val="2"/>
        <scheme val="minor"/>
      </rPr>
      <t>i-</t>
    </r>
    <r>
      <rPr>
        <sz val="9"/>
        <color theme="1"/>
        <rFont val="MS Reference Sans Serif"/>
        <family val="2"/>
      </rPr>
      <t>)</t>
    </r>
  </si>
  <si>
    <t>Somatório=</t>
  </si>
  <si>
    <r>
      <t>(x</t>
    </r>
    <r>
      <rPr>
        <sz val="6"/>
        <color theme="1"/>
        <rFont val="Calibri"/>
        <family val="2"/>
        <scheme val="minor"/>
      </rPr>
      <t>i-</t>
    </r>
    <r>
      <rPr>
        <sz val="9"/>
        <color theme="1"/>
        <rFont val="MS Reference Sans Serif"/>
        <family val="2"/>
      </rPr>
      <t>)</t>
    </r>
    <r>
      <rPr>
        <vertAlign val="superscript"/>
        <sz val="9"/>
        <color theme="1"/>
        <rFont val="MS Reference Sans Serif"/>
        <family val="2"/>
      </rPr>
      <t>2</t>
    </r>
  </si>
  <si>
    <t>Somatório</t>
  </si>
  <si>
    <t>Var(x)=</t>
  </si>
  <si>
    <t>dp(x)=</t>
  </si>
  <si>
    <t>dm(x)=</t>
  </si>
  <si>
    <t>Classes</t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</si>
  <si>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</si>
  <si>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</si>
  <si>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t>fac</t>
  </si>
  <si>
    <t>Xi</t>
  </si>
  <si>
    <r>
      <t xml:space="preserve"> </t>
    </r>
    <r>
      <rPr>
        <sz val="12"/>
        <color theme="1"/>
        <rFont val="MS Reference Sans Serif"/>
        <family val="2"/>
      </rPr>
      <t>⊢</t>
    </r>
  </si>
  <si>
    <t>A variância pode ser calculada pelo ponto medio</t>
  </si>
  <si>
    <t>tambem da para fazer com frequencia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</si>
</sst>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MS Reference Sans Serif"/>
      <family val="2"/>
    </font>
    <font>
      <vertAlign val="superscript"/>
      <sz val="9"/>
      <color theme="1"/>
      <name val="MS Reference Sans Serif"/>
      <family val="2"/>
    </font>
    <font>
      <vertAlign val="subscript"/>
      <sz val="11"/>
      <color theme="1"/>
      <name val="Calibri"/>
      <family val="2"/>
      <scheme val="minor"/>
    </font>
    <font>
      <sz val="12"/>
      <color theme="1"/>
      <name val="MS Reference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lhado_Linh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hado_Linh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E1" workbookViewId="0">
      <selection activeCell="Q8" sqref="Q8"/>
    </sheetView>
  </sheetViews>
  <sheetFormatPr defaultRowHeight="15" x14ac:dyDescent="0.25"/>
  <cols>
    <col min="2" max="2" width="13" customWidth="1"/>
    <col min="3" max="3" width="10.7109375" customWidth="1"/>
    <col min="4" max="4" width="11" customWidth="1"/>
    <col min="5" max="5" width="8.140625" customWidth="1"/>
    <col min="6" max="6" width="7.7109375" customWidth="1"/>
    <col min="8" max="8" width="10.5703125" bestFit="1" customWidth="1"/>
    <col min="11" max="12" width="14.42578125" customWidth="1"/>
    <col min="14" max="14" width="10.5703125" bestFit="1" customWidth="1"/>
  </cols>
  <sheetData>
    <row r="1" spans="1:16" ht="18" x14ac:dyDescent="0.25">
      <c r="A1" t="s">
        <v>0</v>
      </c>
      <c r="B1" t="s">
        <v>1</v>
      </c>
      <c r="C1" t="s">
        <v>2</v>
      </c>
      <c r="D1">
        <f>COUNTA(B:B)-1</f>
        <v>34</v>
      </c>
      <c r="E1" s="3" t="s">
        <v>7</v>
      </c>
      <c r="F1" s="3" t="s">
        <v>9</v>
      </c>
      <c r="G1" s="1" t="s">
        <v>11</v>
      </c>
      <c r="H1" s="4">
        <f>F37/D1</f>
        <v>101.96910899653979</v>
      </c>
      <c r="J1" s="8"/>
      <c r="K1" s="9" t="s">
        <v>14</v>
      </c>
      <c r="L1" s="9"/>
      <c r="M1" s="7" t="s">
        <v>15</v>
      </c>
      <c r="N1" s="7" t="s">
        <v>16</v>
      </c>
      <c r="O1" s="7" t="s">
        <v>17</v>
      </c>
      <c r="P1" s="7" t="s">
        <v>18</v>
      </c>
    </row>
    <row r="2" spans="1:16" ht="15.75" x14ac:dyDescent="0.25">
      <c r="A2">
        <v>32.299999999999997</v>
      </c>
      <c r="B2">
        <v>9.9</v>
      </c>
      <c r="C2" s="1" t="s">
        <v>3</v>
      </c>
      <c r="D2">
        <f>ROUND(SQRT(D1),0)</f>
        <v>6</v>
      </c>
      <c r="E2" s="4">
        <f>ABS(B2-D5)</f>
        <v>15.202941176470583</v>
      </c>
      <c r="F2" s="4">
        <f>E2*E2</f>
        <v>231.12942041522476</v>
      </c>
      <c r="G2" s="1" t="s">
        <v>12</v>
      </c>
      <c r="H2" s="6">
        <f>SQRT(H1)</f>
        <v>10.097975489995001</v>
      </c>
      <c r="J2" s="2">
        <v>9.9</v>
      </c>
      <c r="K2" s="10" t="s">
        <v>19</v>
      </c>
      <c r="L2" s="11">
        <v>18.62</v>
      </c>
      <c r="M2">
        <f>COUNTIFS(B2:B35,"&gt;="&amp;J2,B2:B35,"&lt;"&amp;L2)</f>
        <v>9</v>
      </c>
      <c r="N2" s="12">
        <f>(M2/34)</f>
        <v>0.26470588235294118</v>
      </c>
      <c r="O2">
        <f>M2</f>
        <v>9</v>
      </c>
      <c r="P2">
        <f>(J2+L2)/2</f>
        <v>14.260000000000002</v>
      </c>
    </row>
    <row r="3" spans="1:16" ht="15.75" x14ac:dyDescent="0.25">
      <c r="A3">
        <v>62.2</v>
      </c>
      <c r="B3">
        <v>10.3</v>
      </c>
      <c r="C3" s="1" t="s">
        <v>4</v>
      </c>
      <c r="D3">
        <f>B35-B2</f>
        <v>52.300000000000004</v>
      </c>
      <c r="E3" s="4">
        <f>ABS(B3-D5)</f>
        <v>14.802941176470583</v>
      </c>
      <c r="F3" s="4">
        <f t="shared" ref="F3:F35" si="0">E3*E3</f>
        <v>219.12706747404829</v>
      </c>
      <c r="G3" s="1" t="s">
        <v>13</v>
      </c>
      <c r="H3" s="6">
        <f>E36/D1</f>
        <v>7.5034602076124557</v>
      </c>
      <c r="J3" s="2">
        <f>L2</f>
        <v>18.62</v>
      </c>
      <c r="K3" s="10" t="s">
        <v>19</v>
      </c>
      <c r="L3" s="11">
        <f>L2+8.72</f>
        <v>27.340000000000003</v>
      </c>
      <c r="M3">
        <f t="shared" ref="M3:M7" si="1">COUNTIFS(B3:B36,"&gt;="&amp;J3,B3:B36,"&lt;"&amp;L3)</f>
        <v>14</v>
      </c>
      <c r="N3" s="12">
        <f t="shared" ref="N3:N7" si="2">(M3/34)</f>
        <v>0.41176470588235292</v>
      </c>
      <c r="O3">
        <f>M2+M3</f>
        <v>23</v>
      </c>
      <c r="P3">
        <f t="shared" ref="P3:P7" si="3">(J3+L3)/2</f>
        <v>22.980000000000004</v>
      </c>
    </row>
    <row r="4" spans="1:16" ht="15.75" x14ac:dyDescent="0.25">
      <c r="A4">
        <v>10.3</v>
      </c>
      <c r="B4">
        <v>11.9</v>
      </c>
      <c r="C4" s="1" t="s">
        <v>5</v>
      </c>
      <c r="D4" s="4">
        <f>D3/D2</f>
        <v>8.7166666666666668</v>
      </c>
      <c r="E4" s="4">
        <f>ABS(B4-D5)</f>
        <v>13.202941176470583</v>
      </c>
      <c r="F4" s="4">
        <f t="shared" si="0"/>
        <v>174.31765570934243</v>
      </c>
      <c r="G4" s="1" t="s">
        <v>11</v>
      </c>
      <c r="H4" s="4">
        <f>_xlfn.VAR.P(B2:B35)</f>
        <v>101.96910899653993</v>
      </c>
      <c r="J4" s="2">
        <f t="shared" ref="J4:J7" si="4">L3</f>
        <v>27.340000000000003</v>
      </c>
      <c r="K4" s="10" t="s">
        <v>19</v>
      </c>
      <c r="L4" s="11">
        <f t="shared" ref="L4:L7" si="5">L3+8.72</f>
        <v>36.06</v>
      </c>
      <c r="M4">
        <f t="shared" si="1"/>
        <v>6</v>
      </c>
      <c r="N4" s="12">
        <f t="shared" si="2"/>
        <v>0.17647058823529413</v>
      </c>
      <c r="O4">
        <f t="shared" ref="O4:O7" si="6">M3+M4</f>
        <v>20</v>
      </c>
      <c r="P4">
        <f t="shared" si="3"/>
        <v>31.700000000000003</v>
      </c>
    </row>
    <row r="5" spans="1:16" ht="15.75" x14ac:dyDescent="0.25">
      <c r="A5">
        <v>22</v>
      </c>
      <c r="B5">
        <v>13.1</v>
      </c>
      <c r="C5" s="1" t="s">
        <v>6</v>
      </c>
      <c r="D5" s="4">
        <f>AVERAGE(B2:B35)</f>
        <v>25.102941176470583</v>
      </c>
      <c r="E5" s="4">
        <f>ABS(B5-D5)</f>
        <v>12.002941176470584</v>
      </c>
      <c r="F5" s="4">
        <f t="shared" si="0"/>
        <v>144.07059688581305</v>
      </c>
      <c r="G5" s="1" t="s">
        <v>12</v>
      </c>
      <c r="H5" s="4">
        <f>_xlfn.STDEV.P(B2:B35)</f>
        <v>10.097975489995008</v>
      </c>
      <c r="J5" s="2">
        <f t="shared" si="4"/>
        <v>36.06</v>
      </c>
      <c r="K5" s="10" t="s">
        <v>19</v>
      </c>
      <c r="L5" s="11">
        <f t="shared" si="5"/>
        <v>44.78</v>
      </c>
      <c r="M5">
        <f t="shared" si="1"/>
        <v>4</v>
      </c>
      <c r="N5" s="12">
        <f t="shared" si="2"/>
        <v>0.11764705882352941</v>
      </c>
      <c r="O5">
        <f t="shared" si="6"/>
        <v>10</v>
      </c>
      <c r="P5">
        <f t="shared" si="3"/>
        <v>40.42</v>
      </c>
    </row>
    <row r="6" spans="1:16" ht="15.75" x14ac:dyDescent="0.25">
      <c r="A6">
        <v>13.1</v>
      </c>
      <c r="B6">
        <v>13.9</v>
      </c>
      <c r="E6" s="4">
        <f>ABS(B6-D5)</f>
        <v>11.202941176470583</v>
      </c>
      <c r="F6" s="4">
        <f t="shared" si="0"/>
        <v>125.50589100346009</v>
      </c>
      <c r="G6" s="1" t="s">
        <v>13</v>
      </c>
      <c r="H6" s="4">
        <f>AVEDEV(B2:B35)</f>
        <v>7.5034602076124557</v>
      </c>
      <c r="J6" s="2">
        <f t="shared" si="4"/>
        <v>44.78</v>
      </c>
      <c r="K6" s="10" t="s">
        <v>19</v>
      </c>
      <c r="L6" s="11">
        <f t="shared" si="5"/>
        <v>53.5</v>
      </c>
      <c r="M6">
        <f t="shared" si="1"/>
        <v>0</v>
      </c>
      <c r="N6" s="12">
        <f t="shared" si="2"/>
        <v>0</v>
      </c>
      <c r="O6">
        <f t="shared" si="6"/>
        <v>4</v>
      </c>
      <c r="P6">
        <f t="shared" si="3"/>
        <v>49.14</v>
      </c>
    </row>
    <row r="7" spans="1:16" ht="15.75" x14ac:dyDescent="0.25">
      <c r="A7">
        <v>9.9</v>
      </c>
      <c r="B7">
        <v>17</v>
      </c>
      <c r="E7" s="4">
        <f>ABS(B7-D5)</f>
        <v>8.1029411764705834</v>
      </c>
      <c r="F7" s="4">
        <f t="shared" si="0"/>
        <v>65.657655709342478</v>
      </c>
      <c r="J7" s="2">
        <f t="shared" si="4"/>
        <v>53.5</v>
      </c>
      <c r="K7" s="10" t="s">
        <v>19</v>
      </c>
      <c r="L7" s="11">
        <f t="shared" si="5"/>
        <v>62.22</v>
      </c>
      <c r="M7">
        <f t="shared" si="1"/>
        <v>1</v>
      </c>
      <c r="N7" s="12">
        <f t="shared" si="2"/>
        <v>2.9411764705882353E-2</v>
      </c>
      <c r="O7">
        <f t="shared" si="6"/>
        <v>1</v>
      </c>
      <c r="P7">
        <f t="shared" si="3"/>
        <v>57.86</v>
      </c>
    </row>
    <row r="8" spans="1:16" ht="18" x14ac:dyDescent="0.35">
      <c r="A8">
        <v>11.9</v>
      </c>
      <c r="B8">
        <v>18</v>
      </c>
      <c r="E8" s="4">
        <f>ABS(B8-D5)</f>
        <v>7.1029411764705834</v>
      </c>
      <c r="F8" s="4">
        <f t="shared" si="0"/>
        <v>50.451773356401318</v>
      </c>
      <c r="L8" t="s">
        <v>10</v>
      </c>
      <c r="M8">
        <f>SUM(M2:M7)</f>
        <v>34</v>
      </c>
      <c r="N8" s="13">
        <f>SUM(N2:N7)</f>
        <v>1</v>
      </c>
    </row>
    <row r="9" spans="1:16" x14ac:dyDescent="0.25">
      <c r="A9">
        <v>20</v>
      </c>
      <c r="B9">
        <v>18.3</v>
      </c>
      <c r="E9" s="4">
        <f>ABS(B9-D5)</f>
        <v>6.8029411764705827</v>
      </c>
      <c r="F9" s="4">
        <f t="shared" si="0"/>
        <v>46.280008650518958</v>
      </c>
      <c r="M9" t="s">
        <v>20</v>
      </c>
    </row>
    <row r="10" spans="1:16" x14ac:dyDescent="0.25">
      <c r="A10">
        <v>36.4</v>
      </c>
      <c r="B10">
        <v>18.399999999999999</v>
      </c>
      <c r="E10" s="4">
        <f>ABS(B10-D5)</f>
        <v>6.7029411764705848</v>
      </c>
      <c r="F10" s="4">
        <f t="shared" si="0"/>
        <v>44.929420415224868</v>
      </c>
      <c r="M10" t="e">
        <f>SUM(([1]Detalhado_Linha!$L$3:$L$20000=[2]Relatório!$B9)*([1]Detalhado_Linha!$O$3:$O$20000=[2]Relatório!$F$6))</f>
        <v>#REF!</v>
      </c>
    </row>
    <row r="11" spans="1:16" x14ac:dyDescent="0.25">
      <c r="A11">
        <v>23.5</v>
      </c>
      <c r="B11">
        <v>19.600000000000001</v>
      </c>
      <c r="E11" s="4">
        <f>ABS(B11-D5)</f>
        <v>5.502941176470582</v>
      </c>
      <c r="F11" s="4">
        <f t="shared" si="0"/>
        <v>30.282361591695434</v>
      </c>
      <c r="M11" t="s">
        <v>21</v>
      </c>
    </row>
    <row r="12" spans="1:16" x14ac:dyDescent="0.25">
      <c r="A12">
        <v>18</v>
      </c>
      <c r="B12">
        <v>20</v>
      </c>
      <c r="E12" s="4">
        <f>ABS(B12-D5)</f>
        <v>5.1029411764705834</v>
      </c>
      <c r="F12" s="4">
        <f t="shared" si="0"/>
        <v>26.040008650518981</v>
      </c>
    </row>
    <row r="13" spans="1:16" x14ac:dyDescent="0.25">
      <c r="A13">
        <v>22.6</v>
      </c>
      <c r="B13">
        <v>20.3</v>
      </c>
      <c r="E13" s="4">
        <f>ABS(B13-D5)</f>
        <v>4.8029411764705827</v>
      </c>
      <c r="F13" s="4">
        <f t="shared" si="0"/>
        <v>23.068243944636624</v>
      </c>
    </row>
    <row r="14" spans="1:16" x14ac:dyDescent="0.25">
      <c r="A14">
        <v>20.3</v>
      </c>
      <c r="B14">
        <v>21.7</v>
      </c>
      <c r="E14" s="4">
        <f>ABS(B14-D5)</f>
        <v>3.4029411764705841</v>
      </c>
      <c r="F14" s="4">
        <f t="shared" si="0"/>
        <v>11.580008650519003</v>
      </c>
    </row>
    <row r="15" spans="1:16" x14ac:dyDescent="0.25">
      <c r="A15">
        <v>38.299999999999997</v>
      </c>
      <c r="B15">
        <v>22</v>
      </c>
      <c r="E15" s="4">
        <f>ABS(B15-D5)</f>
        <v>3.1029411764705834</v>
      </c>
      <c r="F15" s="4">
        <f t="shared" si="0"/>
        <v>9.6282439446366492</v>
      </c>
    </row>
    <row r="16" spans="1:16" x14ac:dyDescent="0.25">
      <c r="A16">
        <v>19.600000000000001</v>
      </c>
      <c r="B16">
        <v>22.6</v>
      </c>
      <c r="E16" s="4">
        <f>ABS(B16-D5)</f>
        <v>2.502941176470582</v>
      </c>
      <c r="F16" s="4">
        <f t="shared" si="0"/>
        <v>6.2647145328719409</v>
      </c>
    </row>
    <row r="17" spans="1:6" x14ac:dyDescent="0.25">
      <c r="A17">
        <v>27.2</v>
      </c>
      <c r="B17">
        <v>22.7</v>
      </c>
      <c r="E17" s="4">
        <f>ABS(B17-D5)</f>
        <v>2.4029411764705841</v>
      </c>
      <c r="F17" s="4">
        <f t="shared" si="0"/>
        <v>5.7741262975778351</v>
      </c>
    </row>
    <row r="18" spans="1:6" x14ac:dyDescent="0.25">
      <c r="A18">
        <v>28.9</v>
      </c>
      <c r="B18">
        <v>23.5</v>
      </c>
      <c r="E18" s="4">
        <f>ABS(B18-D5)</f>
        <v>1.6029411764705834</v>
      </c>
      <c r="F18" s="4">
        <f t="shared" si="0"/>
        <v>2.5694204152248981</v>
      </c>
    </row>
    <row r="19" spans="1:6" x14ac:dyDescent="0.25">
      <c r="A19">
        <v>18.399999999999999</v>
      </c>
      <c r="B19">
        <v>23.7</v>
      </c>
      <c r="E19" s="4">
        <f>ABS(B19-D5)</f>
        <v>1.4029411764705841</v>
      </c>
      <c r="F19" s="4">
        <f t="shared" si="0"/>
        <v>1.9682439446366666</v>
      </c>
    </row>
    <row r="20" spans="1:6" x14ac:dyDescent="0.25">
      <c r="A20">
        <v>27.3</v>
      </c>
      <c r="B20">
        <v>23.8</v>
      </c>
      <c r="E20" s="4">
        <f>ABS(B20-D5)</f>
        <v>1.3029411764705827</v>
      </c>
      <c r="F20" s="4">
        <f t="shared" si="0"/>
        <v>1.6976557093425462</v>
      </c>
    </row>
    <row r="21" spans="1:6" x14ac:dyDescent="0.25">
      <c r="A21">
        <v>21.7</v>
      </c>
      <c r="B21">
        <v>23.8</v>
      </c>
      <c r="E21" s="4">
        <f>ABS(B21-D5)</f>
        <v>1.3029411764705827</v>
      </c>
      <c r="F21" s="4">
        <f t="shared" si="0"/>
        <v>1.6976557093425462</v>
      </c>
    </row>
    <row r="22" spans="1:6" x14ac:dyDescent="0.25">
      <c r="A22">
        <v>23.7</v>
      </c>
      <c r="B22">
        <v>25.4</v>
      </c>
      <c r="E22" s="4">
        <f>ABS(B22-D5)</f>
        <v>0.29705882352941515</v>
      </c>
      <c r="F22" s="4">
        <f t="shared" si="0"/>
        <v>8.8243944636680213E-2</v>
      </c>
    </row>
    <row r="23" spans="1:6" x14ac:dyDescent="0.25">
      <c r="A23">
        <v>13.9</v>
      </c>
      <c r="B23">
        <v>27.2</v>
      </c>
      <c r="E23" s="4">
        <f>ABS(B23-D5)</f>
        <v>2.0970588235294159</v>
      </c>
      <c r="F23" s="4">
        <f t="shared" si="0"/>
        <v>4.3976557093425779</v>
      </c>
    </row>
    <row r="24" spans="1:6" x14ac:dyDescent="0.25">
      <c r="A24">
        <v>36.299999999999997</v>
      </c>
      <c r="B24">
        <v>27.3</v>
      </c>
      <c r="E24" s="4">
        <f>ABS(B24-D5)</f>
        <v>2.1970588235294173</v>
      </c>
      <c r="F24" s="4">
        <f t="shared" si="0"/>
        <v>4.8270674740484676</v>
      </c>
    </row>
    <row r="25" spans="1:6" x14ac:dyDescent="0.25">
      <c r="A25">
        <v>32.9</v>
      </c>
      <c r="B25">
        <v>28.9</v>
      </c>
      <c r="E25" s="4">
        <f>ABS(B25-D5)</f>
        <v>3.7970588235294152</v>
      </c>
      <c r="F25" s="4">
        <f t="shared" si="0"/>
        <v>14.417655709342586</v>
      </c>
    </row>
    <row r="26" spans="1:6" x14ac:dyDescent="0.25">
      <c r="A26">
        <v>29.7</v>
      </c>
      <c r="B26">
        <v>29.7</v>
      </c>
      <c r="E26" s="4">
        <f>ABS(B26-D5)</f>
        <v>4.5970588235294159</v>
      </c>
      <c r="F26" s="4">
        <f t="shared" si="0"/>
        <v>21.132949826989655</v>
      </c>
    </row>
    <row r="27" spans="1:6" x14ac:dyDescent="0.25">
      <c r="A27">
        <v>25.4</v>
      </c>
      <c r="B27">
        <v>29.9</v>
      </c>
      <c r="E27" s="4">
        <f>ABS(B27-D5)</f>
        <v>4.7970588235294152</v>
      </c>
      <c r="F27" s="4">
        <f t="shared" si="0"/>
        <v>23.011773356401417</v>
      </c>
    </row>
    <row r="28" spans="1:6" x14ac:dyDescent="0.25">
      <c r="A28">
        <v>23.8</v>
      </c>
      <c r="B28">
        <v>32.299999999999997</v>
      </c>
      <c r="E28" s="4">
        <f>ABS(B28-D5)</f>
        <v>7.1970588235294137</v>
      </c>
      <c r="F28" s="4">
        <f t="shared" si="0"/>
        <v>51.797655709342585</v>
      </c>
    </row>
    <row r="29" spans="1:6" x14ac:dyDescent="0.25">
      <c r="A29">
        <v>23.8</v>
      </c>
      <c r="B29">
        <v>32.9</v>
      </c>
      <c r="E29" s="4">
        <f>ABS(B29-D5)</f>
        <v>7.7970588235294152</v>
      </c>
      <c r="F29" s="4">
        <f t="shared" si="0"/>
        <v>60.794126297577904</v>
      </c>
    </row>
    <row r="30" spans="1:6" x14ac:dyDescent="0.25">
      <c r="A30">
        <v>17</v>
      </c>
      <c r="B30">
        <v>33</v>
      </c>
      <c r="E30" s="4">
        <f>ABS(B30-D5)</f>
        <v>7.8970588235294166</v>
      </c>
      <c r="F30" s="4">
        <f t="shared" si="0"/>
        <v>62.363538062283816</v>
      </c>
    </row>
    <row r="31" spans="1:6" x14ac:dyDescent="0.25">
      <c r="A31">
        <v>39.200000000000003</v>
      </c>
      <c r="B31">
        <v>36.299999999999997</v>
      </c>
      <c r="E31" s="4">
        <f>ABS(B31-D5)</f>
        <v>11.197058823529414</v>
      </c>
      <c r="F31" s="4">
        <f t="shared" si="0"/>
        <v>125.3741262975779</v>
      </c>
    </row>
    <row r="32" spans="1:6" x14ac:dyDescent="0.25">
      <c r="A32">
        <v>22.7</v>
      </c>
      <c r="B32">
        <v>36.4</v>
      </c>
      <c r="E32" s="4">
        <f>ABS(B32-D5)</f>
        <v>11.297058823529415</v>
      </c>
      <c r="F32" s="4">
        <f t="shared" si="0"/>
        <v>127.62353806228381</v>
      </c>
    </row>
    <row r="33" spans="1:6" x14ac:dyDescent="0.25">
      <c r="A33">
        <v>29.9</v>
      </c>
      <c r="B33">
        <v>38.299999999999997</v>
      </c>
      <c r="E33" s="4">
        <f>ABS(B33-D5)</f>
        <v>13.197058823529414</v>
      </c>
      <c r="F33" s="4">
        <f t="shared" si="0"/>
        <v>174.16236159169554</v>
      </c>
    </row>
    <row r="34" spans="1:6" x14ac:dyDescent="0.25">
      <c r="A34">
        <v>18.3</v>
      </c>
      <c r="B34">
        <v>39.200000000000003</v>
      </c>
      <c r="E34" s="4">
        <f>ABS(B34-D5)</f>
        <v>14.097058823529419</v>
      </c>
      <c r="F34" s="4">
        <f t="shared" si="0"/>
        <v>198.72706747404865</v>
      </c>
    </row>
    <row r="35" spans="1:6" x14ac:dyDescent="0.25">
      <c r="A35">
        <v>33</v>
      </c>
      <c r="B35">
        <v>62.2</v>
      </c>
      <c r="E35" s="4">
        <f>ABS(B35-D5)</f>
        <v>37.097058823529423</v>
      </c>
      <c r="F35" s="4">
        <f t="shared" si="0"/>
        <v>1376.1917733564021</v>
      </c>
    </row>
    <row r="36" spans="1:6" x14ac:dyDescent="0.25">
      <c r="D36" t="s">
        <v>8</v>
      </c>
      <c r="E36" s="4">
        <f>SUM(E2:E35)</f>
        <v>255.11764705882348</v>
      </c>
      <c r="F36" s="4"/>
    </row>
    <row r="37" spans="1:6" x14ac:dyDescent="0.25">
      <c r="E37" s="5" t="s">
        <v>10</v>
      </c>
      <c r="F37" s="4">
        <f>SUM(F2:F36)</f>
        <v>3466.9497058823526</v>
      </c>
    </row>
  </sheetData>
  <sortState ref="B2:B35">
    <sortCondition ref="B2"/>
  </sortState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Minha 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Délio de Arruda Almeida</dc:creator>
  <cp:lastModifiedBy>Délio de Arruda Almeida</cp:lastModifiedBy>
  <dcterms:created xsi:type="dcterms:W3CDTF">2015-12-10T03:37:36Z</dcterms:created>
  <dcterms:modified xsi:type="dcterms:W3CDTF">2015-12-15T12:57:52Z</dcterms:modified>
</cp:coreProperties>
</file>