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https://vwykinccoza.sharepoint.com/sites/VanWykConsultantsAccountants/Clients/Training and Templates/Templates/"/>
    </mc:Choice>
  </mc:AlternateContent>
  <xr:revisionPtr revIDLastSave="4" documentId="13_ncr:1_{F9AD611F-F8CF-4884-B71A-E32B2693CC72}" xr6:coauthVersionLast="47" xr6:coauthVersionMax="47" xr10:uidLastSave="{03C50938-C1F2-F149-861C-35A7CC3C594F}"/>
  <bookViews>
    <workbookView xWindow="4300" yWindow="780" windowWidth="29900" windowHeight="19900" activeTab="3" xr2:uid="{00000000-000D-0000-FFFF-FFFF00000000}"/>
  </bookViews>
  <sheets>
    <sheet name="COMPOUND INTEREST " sheetId="1" r:id="rId1"/>
    <sheet name="STRAIGHT LINE INTEREST" sheetId="2" r:id="rId2"/>
    <sheet name="Loan Amortization Schedule" sheetId="3" r:id="rId3"/>
    <sheet name="Break-even" sheetId="4" r:id="rId4"/>
  </sheets>
  <definedNames>
    <definedName name="Beg_Bal">'Loan Amortization Schedule'!$C$19:$C$378</definedName>
    <definedName name="Cum_Int">'Loan Amortization Schedule'!$J$19:$J$378</definedName>
    <definedName name="Data">'Loan Amortization Schedule'!$A$19:$J$378</definedName>
    <definedName name="End_Bal">'Loan Amortization Schedule'!$I$19:$I$378</definedName>
    <definedName name="Extra_Pay">'Loan Amortization Schedule'!$E$19:$E$378</definedName>
    <definedName name="Full_Print">'Loan Amortization Schedule'!$A$2:$J$378</definedName>
    <definedName name="Header_Row">ROW('Loan Amortization Schedule'!$18:$18)</definedName>
    <definedName name="Int">'Loan Amortization Schedule'!$H$19:$H$378</definedName>
    <definedName name="Interest_Rate">'Loan Amortization Schedule'!$D$7</definedName>
    <definedName name="Last_Row">IF(Values_Entered,Header_Row+Number_of_Payments,Header_Row)</definedName>
    <definedName name="Loan_Amount">'Loan Amortization Schedule'!$D$6</definedName>
    <definedName name="Loan_Start">'Loan Amortization Schedule'!$D$10</definedName>
    <definedName name="Loan_Years">'Loan Amortization Schedule'!$D$8</definedName>
    <definedName name="Num_Pmt_Per_Year">'Loan Amortization Schedule'!$D$9</definedName>
    <definedName name="Number_of_Payments">MATCH(0.01,End_Bal,-1)+1</definedName>
    <definedName name="Pay_Date">'Loan Amortization Schedule'!$B$19:$B$378</definedName>
    <definedName name="Pay_Num">'Loan Amortization Schedule'!$A$19:$A$378</definedName>
    <definedName name="Payment_Date">DATE(YEAR(Loan_Start),MONTH(Loan_Start)+Payment_Number,DAY(Loan_Start))</definedName>
    <definedName name="Princ">'Loan Amortization Schedule'!$G$19:$G$378</definedName>
    <definedName name="Print_Area_Reset">OFFSET(Full_Print,0,0,Last_Row)</definedName>
    <definedName name="_xlnm.Print_Titles" localSheetId="2">'Loan Amortization Schedule'!$15:$18</definedName>
    <definedName name="Sched_Pay">'Loan Amortization Schedule'!$D$19:$D$378</definedName>
    <definedName name="Scheduled_Extra_Payments">'Loan Amortization Schedule'!$D$11</definedName>
    <definedName name="Scheduled_Interest_Rate">'Loan Amortization Schedule'!$D$7</definedName>
    <definedName name="Scheduled_Monthly_Payment">'Loan Amortization Schedule'!$H$6</definedName>
    <definedName name="Total_Interest">'Loan Amortization Schedule'!$H$10</definedName>
    <definedName name="Total_Pay">'Loan Amortization Schedule'!$F$19:$F$378</definedName>
    <definedName name="Total_Payment">Scheduled_Payment+Extra_Payment</definedName>
    <definedName name="Values_Entered">IF(Loan_Amount*Interest_Rate*Loan_Years*Loan_Start&gt;0,1,0)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4" l="1"/>
  <c r="B12" i="4"/>
  <c r="K12" i="4"/>
  <c r="K11" i="4"/>
  <c r="K9" i="4"/>
  <c r="K7" i="4"/>
  <c r="J7" i="4"/>
  <c r="I7" i="4"/>
  <c r="H7" i="4"/>
  <c r="B24" i="4"/>
  <c r="B26" i="4" s="1"/>
  <c r="E24" i="4"/>
  <c r="E26" i="4" s="1"/>
  <c r="B11" i="4"/>
  <c r="C19" i="3"/>
  <c r="A19" i="3"/>
  <c r="A20" i="3" s="1"/>
  <c r="A21" i="3" s="1"/>
  <c r="A22" i="3" s="1"/>
  <c r="A23" i="3" s="1"/>
  <c r="H7" i="3"/>
  <c r="H6" i="3"/>
  <c r="B10" i="2"/>
  <c r="B9" i="2"/>
  <c r="B5" i="2"/>
  <c r="B20" i="1"/>
  <c r="B7" i="1"/>
  <c r="B7" i="2"/>
  <c r="B18" i="1"/>
  <c r="B16" i="1"/>
  <c r="B14" i="1"/>
  <c r="A24" i="3" l="1"/>
  <c r="D24" i="3" s="1"/>
  <c r="B20" i="3"/>
  <c r="D20" i="3"/>
  <c r="D23" i="3"/>
  <c r="D22" i="3"/>
  <c r="B22" i="3"/>
  <c r="H19" i="3"/>
  <c r="B19" i="3"/>
  <c r="D19" i="3"/>
  <c r="B21" i="3"/>
  <c r="D21" i="3"/>
  <c r="B23" i="3"/>
  <c r="B24" i="3" l="1"/>
  <c r="A25" i="3"/>
  <c r="E19" i="3"/>
  <c r="J19" i="3"/>
  <c r="A26" i="3" l="1"/>
  <c r="D25" i="3"/>
  <c r="B25" i="3"/>
  <c r="F19" i="3"/>
  <c r="G19" i="3" s="1"/>
  <c r="I19" i="3" s="1"/>
  <c r="C20" i="3" l="1"/>
  <c r="D26" i="3"/>
  <c r="A27" i="3"/>
  <c r="B26" i="3"/>
  <c r="A28" i="3" l="1"/>
  <c r="B27" i="3"/>
  <c r="D27" i="3"/>
  <c r="H20" i="3"/>
  <c r="E20" i="3"/>
  <c r="F20" i="3" l="1"/>
  <c r="G20" i="3" s="1"/>
  <c r="I20" i="3" s="1"/>
  <c r="J20" i="3"/>
  <c r="A29" i="3"/>
  <c r="B28" i="3"/>
  <c r="D28" i="3"/>
  <c r="C21" i="3" l="1"/>
  <c r="A30" i="3"/>
  <c r="D29" i="3"/>
  <c r="B29" i="3"/>
  <c r="A31" i="3" l="1"/>
  <c r="B30" i="3"/>
  <c r="D30" i="3"/>
  <c r="H21" i="3"/>
  <c r="E21" i="3"/>
  <c r="J21" i="3" l="1"/>
  <c r="D31" i="3"/>
  <c r="A32" i="3"/>
  <c r="B31" i="3"/>
  <c r="F21" i="3"/>
  <c r="G21" i="3" s="1"/>
  <c r="I21" i="3" s="1"/>
  <c r="C22" i="3" l="1"/>
  <c r="A33" i="3"/>
  <c r="B32" i="3"/>
  <c r="D32" i="3"/>
  <c r="B33" i="3" l="1"/>
  <c r="A34" i="3"/>
  <c r="D33" i="3"/>
  <c r="E22" i="3"/>
  <c r="H22" i="3"/>
  <c r="F22" i="3" l="1"/>
  <c r="G22" i="3" s="1"/>
  <c r="I22" i="3" s="1"/>
  <c r="J22" i="3"/>
  <c r="A35" i="3"/>
  <c r="D34" i="3"/>
  <c r="B34" i="3"/>
  <c r="C23" i="3" l="1"/>
  <c r="A36" i="3"/>
  <c r="D35" i="3"/>
  <c r="B35" i="3"/>
  <c r="A37" i="3" l="1"/>
  <c r="B36" i="3"/>
  <c r="D36" i="3"/>
  <c r="H23" i="3"/>
  <c r="E23" i="3"/>
  <c r="F23" i="3" l="1"/>
  <c r="G23" i="3" s="1"/>
  <c r="I23" i="3" s="1"/>
  <c r="J23" i="3"/>
  <c r="A38" i="3"/>
  <c r="B37" i="3"/>
  <c r="D37" i="3"/>
  <c r="C24" i="3" l="1"/>
  <c r="A39" i="3"/>
  <c r="D38" i="3"/>
  <c r="B38" i="3"/>
  <c r="A40" i="3" l="1"/>
  <c r="B39" i="3"/>
  <c r="D39" i="3"/>
  <c r="H24" i="3"/>
  <c r="E24" i="3"/>
  <c r="F24" i="3" l="1"/>
  <c r="G24" i="3" s="1"/>
  <c r="I24" i="3" s="1"/>
  <c r="C25" i="3" s="1"/>
  <c r="A41" i="3"/>
  <c r="D40" i="3"/>
  <c r="B40" i="3"/>
  <c r="J24" i="3"/>
  <c r="H25" i="3" l="1"/>
  <c r="J25" i="3" s="1"/>
  <c r="E25" i="3"/>
  <c r="D41" i="3"/>
  <c r="A42" i="3"/>
  <c r="B41" i="3"/>
  <c r="A43" i="3" l="1"/>
  <c r="D42" i="3"/>
  <c r="B42" i="3"/>
  <c r="F25" i="3"/>
  <c r="G25" i="3" s="1"/>
  <c r="I25" i="3" s="1"/>
  <c r="C26" i="3" s="1"/>
  <c r="E26" i="3" l="1"/>
  <c r="H26" i="3"/>
  <c r="J26" i="3" s="1"/>
  <c r="D43" i="3"/>
  <c r="A44" i="3"/>
  <c r="B43" i="3"/>
  <c r="A45" i="3" l="1"/>
  <c r="D44" i="3"/>
  <c r="B44" i="3"/>
  <c r="F26" i="3"/>
  <c r="G26" i="3" s="1"/>
  <c r="I26" i="3" s="1"/>
  <c r="C27" i="3" s="1"/>
  <c r="H27" i="3" l="1"/>
  <c r="J27" i="3" s="1"/>
  <c r="E27" i="3"/>
  <c r="A46" i="3"/>
  <c r="B45" i="3"/>
  <c r="D45" i="3"/>
  <c r="A47" i="3" l="1"/>
  <c r="D46" i="3"/>
  <c r="B46" i="3"/>
  <c r="F27" i="3"/>
  <c r="G27" i="3" s="1"/>
  <c r="I27" i="3" s="1"/>
  <c r="C28" i="3" s="1"/>
  <c r="H28" i="3" l="1"/>
  <c r="J28" i="3" s="1"/>
  <c r="E28" i="3"/>
  <c r="A48" i="3"/>
  <c r="B47" i="3"/>
  <c r="D47" i="3"/>
  <c r="D48" i="3" l="1"/>
  <c r="A49" i="3"/>
  <c r="B48" i="3"/>
  <c r="F28" i="3"/>
  <c r="G28" i="3" s="1"/>
  <c r="I28" i="3" s="1"/>
  <c r="C29" i="3" s="1"/>
  <c r="H29" i="3" l="1"/>
  <c r="J29" i="3" s="1"/>
  <c r="E29" i="3"/>
  <c r="A50" i="3"/>
  <c r="B49" i="3"/>
  <c r="D49" i="3"/>
  <c r="D50" i="3" l="1"/>
  <c r="A51" i="3"/>
  <c r="B50" i="3"/>
  <c r="F29" i="3"/>
  <c r="G29" i="3" s="1"/>
  <c r="I29" i="3" s="1"/>
  <c r="C30" i="3" s="1"/>
  <c r="H30" i="3" l="1"/>
  <c r="J30" i="3" s="1"/>
  <c r="E30" i="3"/>
  <c r="A52" i="3"/>
  <c r="B51" i="3"/>
  <c r="D51" i="3"/>
  <c r="A53" i="3" l="1"/>
  <c r="D52" i="3"/>
  <c r="B52" i="3"/>
  <c r="F30" i="3"/>
  <c r="G30" i="3" s="1"/>
  <c r="I30" i="3" s="1"/>
  <c r="C31" i="3" s="1"/>
  <c r="E31" i="3" l="1"/>
  <c r="H31" i="3"/>
  <c r="J31" i="3" s="1"/>
  <c r="A54" i="3"/>
  <c r="D53" i="3"/>
  <c r="B53" i="3"/>
  <c r="F31" i="3" l="1"/>
  <c r="G31" i="3" s="1"/>
  <c r="I31" i="3" s="1"/>
  <c r="C32" i="3" s="1"/>
  <c r="A55" i="3"/>
  <c r="D54" i="3"/>
  <c r="B54" i="3"/>
  <c r="H32" i="3" l="1"/>
  <c r="J32" i="3" s="1"/>
  <c r="E32" i="3"/>
  <c r="A56" i="3"/>
  <c r="D55" i="3"/>
  <c r="B55" i="3"/>
  <c r="D56" i="3" l="1"/>
  <c r="A57" i="3"/>
  <c r="B56" i="3"/>
  <c r="F32" i="3"/>
  <c r="G32" i="3" s="1"/>
  <c r="I32" i="3" s="1"/>
  <c r="C33" i="3" s="1"/>
  <c r="E33" i="3" l="1"/>
  <c r="H33" i="3"/>
  <c r="J33" i="3" s="1"/>
  <c r="A58" i="3"/>
  <c r="B57" i="3"/>
  <c r="D57" i="3"/>
  <c r="F33" i="3" l="1"/>
  <c r="G33" i="3" s="1"/>
  <c r="I33" i="3" s="1"/>
  <c r="C34" i="3" s="1"/>
  <c r="A59" i="3"/>
  <c r="B58" i="3"/>
  <c r="D58" i="3"/>
  <c r="A60" i="3" l="1"/>
  <c r="D59" i="3"/>
  <c r="B59" i="3"/>
  <c r="H34" i="3"/>
  <c r="J34" i="3" s="1"/>
  <c r="E34" i="3"/>
  <c r="A61" i="3" l="1"/>
  <c r="B60" i="3"/>
  <c r="D60" i="3"/>
  <c r="F34" i="3"/>
  <c r="G34" i="3" s="1"/>
  <c r="I34" i="3" s="1"/>
  <c r="C35" i="3" s="1"/>
  <c r="A62" i="3" l="1"/>
  <c r="D61" i="3"/>
  <c r="B61" i="3"/>
  <c r="H35" i="3"/>
  <c r="J35" i="3" s="1"/>
  <c r="E35" i="3"/>
  <c r="F35" i="3" l="1"/>
  <c r="G35" i="3" s="1"/>
  <c r="I35" i="3" s="1"/>
  <c r="C36" i="3" s="1"/>
  <c r="A63" i="3"/>
  <c r="D62" i="3"/>
  <c r="B62" i="3"/>
  <c r="H36" i="3" l="1"/>
  <c r="J36" i="3" s="1"/>
  <c r="E36" i="3"/>
  <c r="B63" i="3"/>
  <c r="A64" i="3"/>
  <c r="D63" i="3"/>
  <c r="B64" i="3" l="1"/>
  <c r="A65" i="3"/>
  <c r="D64" i="3"/>
  <c r="F36" i="3"/>
  <c r="G36" i="3" s="1"/>
  <c r="I36" i="3" s="1"/>
  <c r="C37" i="3" s="1"/>
  <c r="H37" i="3" l="1"/>
  <c r="J37" i="3" s="1"/>
  <c r="E37" i="3"/>
  <c r="A66" i="3"/>
  <c r="D65" i="3"/>
  <c r="B65" i="3"/>
  <c r="A67" i="3" l="1"/>
  <c r="D66" i="3"/>
  <c r="B66" i="3"/>
  <c r="F37" i="3"/>
  <c r="G37" i="3" s="1"/>
  <c r="I37" i="3" s="1"/>
  <c r="C38" i="3" s="1"/>
  <c r="H38" i="3" l="1"/>
  <c r="J38" i="3" s="1"/>
  <c r="E38" i="3"/>
  <c r="B67" i="3"/>
  <c r="A68" i="3"/>
  <c r="D67" i="3"/>
  <c r="A69" i="3" l="1"/>
  <c r="B68" i="3"/>
  <c r="D68" i="3"/>
  <c r="F38" i="3"/>
  <c r="G38" i="3" s="1"/>
  <c r="I38" i="3" s="1"/>
  <c r="C39" i="3" s="1"/>
  <c r="H39" i="3" l="1"/>
  <c r="J39" i="3" s="1"/>
  <c r="E39" i="3"/>
  <c r="A70" i="3"/>
  <c r="B69" i="3"/>
  <c r="D69" i="3"/>
  <c r="A71" i="3" l="1"/>
  <c r="B70" i="3"/>
  <c r="D70" i="3"/>
  <c r="F39" i="3"/>
  <c r="G39" i="3" s="1"/>
  <c r="I39" i="3" s="1"/>
  <c r="C40" i="3" s="1"/>
  <c r="H40" i="3" l="1"/>
  <c r="J40" i="3" s="1"/>
  <c r="E40" i="3"/>
  <c r="A72" i="3"/>
  <c r="B71" i="3"/>
  <c r="D71" i="3"/>
  <c r="A73" i="3" l="1"/>
  <c r="D72" i="3"/>
  <c r="B72" i="3"/>
  <c r="F40" i="3"/>
  <c r="G40" i="3" s="1"/>
  <c r="I40" i="3" s="1"/>
  <c r="C41" i="3" s="1"/>
  <c r="E41" i="3" l="1"/>
  <c r="H41" i="3"/>
  <c r="J41" i="3" s="1"/>
  <c r="A74" i="3"/>
  <c r="D73" i="3"/>
  <c r="B73" i="3"/>
  <c r="A75" i="3" l="1"/>
  <c r="D74" i="3"/>
  <c r="B74" i="3"/>
  <c r="F41" i="3"/>
  <c r="G41" i="3" s="1"/>
  <c r="I41" i="3" s="1"/>
  <c r="C42" i="3" s="1"/>
  <c r="H42" i="3" l="1"/>
  <c r="J42" i="3" s="1"/>
  <c r="E42" i="3"/>
  <c r="A76" i="3"/>
  <c r="D75" i="3"/>
  <c r="B75" i="3"/>
  <c r="A77" i="3" l="1"/>
  <c r="D76" i="3"/>
  <c r="B76" i="3"/>
  <c r="F42" i="3"/>
  <c r="G42" i="3" s="1"/>
  <c r="I42" i="3" s="1"/>
  <c r="C43" i="3" s="1"/>
  <c r="A78" i="3" l="1"/>
  <c r="D77" i="3"/>
  <c r="B77" i="3"/>
  <c r="E43" i="3"/>
  <c r="H43" i="3"/>
  <c r="J43" i="3" s="1"/>
  <c r="F43" i="3" l="1"/>
  <c r="G43" i="3" s="1"/>
  <c r="I43" i="3" s="1"/>
  <c r="C44" i="3" s="1"/>
  <c r="B78" i="3"/>
  <c r="A79" i="3"/>
  <c r="D78" i="3"/>
  <c r="A80" i="3" l="1"/>
  <c r="D79" i="3"/>
  <c r="B79" i="3"/>
  <c r="H44" i="3"/>
  <c r="J44" i="3" s="1"/>
  <c r="E44" i="3"/>
  <c r="F44" i="3" l="1"/>
  <c r="G44" i="3" s="1"/>
  <c r="I44" i="3" s="1"/>
  <c r="C45" i="3" s="1"/>
  <c r="A81" i="3"/>
  <c r="B80" i="3"/>
  <c r="D80" i="3"/>
  <c r="H45" i="3" l="1"/>
  <c r="J45" i="3" s="1"/>
  <c r="E45" i="3"/>
  <c r="A82" i="3"/>
  <c r="D81" i="3"/>
  <c r="B81" i="3"/>
  <c r="A83" i="3" l="1"/>
  <c r="B82" i="3"/>
  <c r="D82" i="3"/>
  <c r="F45" i="3"/>
  <c r="G45" i="3" s="1"/>
  <c r="I45" i="3" s="1"/>
  <c r="C46" i="3" s="1"/>
  <c r="H46" i="3" l="1"/>
  <c r="J46" i="3" s="1"/>
  <c r="E46" i="3"/>
  <c r="A84" i="3"/>
  <c r="D83" i="3"/>
  <c r="B83" i="3"/>
  <c r="A85" i="3" l="1"/>
  <c r="D84" i="3"/>
  <c r="B84" i="3"/>
  <c r="F46" i="3"/>
  <c r="G46" i="3" s="1"/>
  <c r="I46" i="3" s="1"/>
  <c r="C47" i="3" s="1"/>
  <c r="H47" i="3" l="1"/>
  <c r="J47" i="3" s="1"/>
  <c r="E47" i="3"/>
  <c r="B85" i="3"/>
  <c r="A86" i="3"/>
  <c r="D85" i="3"/>
  <c r="A87" i="3" l="1"/>
  <c r="D86" i="3"/>
  <c r="B86" i="3"/>
  <c r="F47" i="3"/>
  <c r="G47" i="3" s="1"/>
  <c r="I47" i="3" s="1"/>
  <c r="C48" i="3" s="1"/>
  <c r="D87" i="3" l="1"/>
  <c r="A88" i="3"/>
  <c r="B87" i="3"/>
  <c r="E48" i="3"/>
  <c r="H48" i="3"/>
  <c r="J48" i="3" s="1"/>
  <c r="F48" i="3" l="1"/>
  <c r="G48" i="3" s="1"/>
  <c r="I48" i="3" s="1"/>
  <c r="C49" i="3" s="1"/>
  <c r="D88" i="3"/>
  <c r="A89" i="3"/>
  <c r="B88" i="3"/>
  <c r="H49" i="3" l="1"/>
  <c r="J49" i="3" s="1"/>
  <c r="E49" i="3"/>
  <c r="A90" i="3"/>
  <c r="D89" i="3"/>
  <c r="B89" i="3"/>
  <c r="A91" i="3" l="1"/>
  <c r="D90" i="3"/>
  <c r="B90" i="3"/>
  <c r="F49" i="3"/>
  <c r="G49" i="3" s="1"/>
  <c r="I49" i="3" s="1"/>
  <c r="C50" i="3" s="1"/>
  <c r="E50" i="3" l="1"/>
  <c r="H50" i="3"/>
  <c r="J50" i="3" s="1"/>
  <c r="A92" i="3"/>
  <c r="D91" i="3"/>
  <c r="B91" i="3"/>
  <c r="D92" i="3" l="1"/>
  <c r="A93" i="3"/>
  <c r="B92" i="3"/>
  <c r="F50" i="3"/>
  <c r="G50" i="3" s="1"/>
  <c r="I50" i="3" s="1"/>
  <c r="C51" i="3" s="1"/>
  <c r="H51" i="3" l="1"/>
  <c r="J51" i="3" s="1"/>
  <c r="E51" i="3"/>
  <c r="A94" i="3"/>
  <c r="B93" i="3"/>
  <c r="D93" i="3"/>
  <c r="A95" i="3" l="1"/>
  <c r="D94" i="3"/>
  <c r="B94" i="3"/>
  <c r="F51" i="3"/>
  <c r="G51" i="3" s="1"/>
  <c r="I51" i="3" s="1"/>
  <c r="C52" i="3" s="1"/>
  <c r="H52" i="3" l="1"/>
  <c r="J52" i="3" s="1"/>
  <c r="E52" i="3"/>
  <c r="D95" i="3"/>
  <c r="A96" i="3"/>
  <c r="B95" i="3"/>
  <c r="F52" i="3" l="1"/>
  <c r="G52" i="3" s="1"/>
  <c r="I52" i="3" s="1"/>
  <c r="C53" i="3" s="1"/>
  <c r="A97" i="3"/>
  <c r="B96" i="3"/>
  <c r="D96" i="3"/>
  <c r="H53" i="3" l="1"/>
  <c r="J53" i="3" s="1"/>
  <c r="E53" i="3"/>
  <c r="A98" i="3"/>
  <c r="D97" i="3"/>
  <c r="B97" i="3"/>
  <c r="A99" i="3" l="1"/>
  <c r="B98" i="3"/>
  <c r="D98" i="3"/>
  <c r="F53" i="3"/>
  <c r="G53" i="3" s="1"/>
  <c r="I53" i="3" s="1"/>
  <c r="C54" i="3" s="1"/>
  <c r="A100" i="3" l="1"/>
  <c r="B99" i="3"/>
  <c r="D99" i="3"/>
  <c r="H54" i="3"/>
  <c r="J54" i="3" s="1"/>
  <c r="E54" i="3"/>
  <c r="F54" i="3" l="1"/>
  <c r="G54" i="3" s="1"/>
  <c r="I54" i="3" s="1"/>
  <c r="C55" i="3" s="1"/>
  <c r="A101" i="3"/>
  <c r="D100" i="3"/>
  <c r="B100" i="3"/>
  <c r="H55" i="3" l="1"/>
  <c r="J55" i="3" s="1"/>
  <c r="E55" i="3"/>
  <c r="A102" i="3"/>
  <c r="D101" i="3"/>
  <c r="B101" i="3"/>
  <c r="A103" i="3" l="1"/>
  <c r="B102" i="3"/>
  <c r="D102" i="3"/>
  <c r="F55" i="3"/>
  <c r="G55" i="3" s="1"/>
  <c r="I55" i="3" s="1"/>
  <c r="C56" i="3" s="1"/>
  <c r="E56" i="3" l="1"/>
  <c r="H56" i="3"/>
  <c r="J56" i="3" s="1"/>
  <c r="A104" i="3"/>
  <c r="D103" i="3"/>
  <c r="B103" i="3"/>
  <c r="A105" i="3" l="1"/>
  <c r="B104" i="3"/>
  <c r="D104" i="3"/>
  <c r="F56" i="3"/>
  <c r="G56" i="3" s="1"/>
  <c r="I56" i="3" s="1"/>
  <c r="C57" i="3" s="1"/>
  <c r="H57" i="3" l="1"/>
  <c r="J57" i="3" s="1"/>
  <c r="E57" i="3"/>
  <c r="A106" i="3"/>
  <c r="B105" i="3"/>
  <c r="D105" i="3"/>
  <c r="A107" i="3" l="1"/>
  <c r="B106" i="3"/>
  <c r="D106" i="3"/>
  <c r="F57" i="3"/>
  <c r="G57" i="3" s="1"/>
  <c r="I57" i="3" s="1"/>
  <c r="C58" i="3" s="1"/>
  <c r="H58" i="3" l="1"/>
  <c r="J58" i="3" s="1"/>
  <c r="E58" i="3"/>
  <c r="A108" i="3"/>
  <c r="D107" i="3"/>
  <c r="B107" i="3"/>
  <c r="F58" i="3" l="1"/>
  <c r="G58" i="3" s="1"/>
  <c r="I58" i="3" s="1"/>
  <c r="C59" i="3" s="1"/>
  <c r="A109" i="3"/>
  <c r="B108" i="3"/>
  <c r="D108" i="3"/>
  <c r="D109" i="3" l="1"/>
  <c r="A110" i="3"/>
  <c r="B109" i="3"/>
  <c r="H59" i="3"/>
  <c r="J59" i="3" s="1"/>
  <c r="E59" i="3"/>
  <c r="F59" i="3" l="1"/>
  <c r="G59" i="3" s="1"/>
  <c r="I59" i="3" s="1"/>
  <c r="C60" i="3" s="1"/>
  <c r="A111" i="3"/>
  <c r="D110" i="3"/>
  <c r="B110" i="3"/>
  <c r="E60" i="3" l="1"/>
  <c r="H60" i="3"/>
  <c r="J60" i="3" s="1"/>
  <c r="A112" i="3"/>
  <c r="D111" i="3"/>
  <c r="B111" i="3"/>
  <c r="A113" i="3" l="1"/>
  <c r="D112" i="3"/>
  <c r="B112" i="3"/>
  <c r="F60" i="3"/>
  <c r="G60" i="3" s="1"/>
  <c r="I60" i="3" s="1"/>
  <c r="C61" i="3" s="1"/>
  <c r="H61" i="3" l="1"/>
  <c r="J61" i="3" s="1"/>
  <c r="E61" i="3"/>
  <c r="A114" i="3"/>
  <c r="D113" i="3"/>
  <c r="B113" i="3"/>
  <c r="A115" i="3" l="1"/>
  <c r="D114" i="3"/>
  <c r="B114" i="3"/>
  <c r="F61" i="3"/>
  <c r="G61" i="3" s="1"/>
  <c r="I61" i="3" s="1"/>
  <c r="C62" i="3" s="1"/>
  <c r="H62" i="3" l="1"/>
  <c r="J62" i="3" s="1"/>
  <c r="E62" i="3"/>
  <c r="A116" i="3"/>
  <c r="B115" i="3"/>
  <c r="D115" i="3"/>
  <c r="A117" i="3" l="1"/>
  <c r="D116" i="3"/>
  <c r="B116" i="3"/>
  <c r="F62" i="3"/>
  <c r="G62" i="3" s="1"/>
  <c r="I62" i="3" s="1"/>
  <c r="C63" i="3" s="1"/>
  <c r="H63" i="3" l="1"/>
  <c r="J63" i="3" s="1"/>
  <c r="E63" i="3"/>
  <c r="D117" i="3"/>
  <c r="A118" i="3"/>
  <c r="B117" i="3"/>
  <c r="F63" i="3" l="1"/>
  <c r="G63" i="3" s="1"/>
  <c r="I63" i="3" s="1"/>
  <c r="C64" i="3" s="1"/>
  <c r="D118" i="3"/>
  <c r="A119" i="3"/>
  <c r="B118" i="3"/>
  <c r="A120" i="3" l="1"/>
  <c r="B119" i="3"/>
  <c r="D119" i="3"/>
  <c r="H64" i="3"/>
  <c r="J64" i="3" s="1"/>
  <c r="E64" i="3"/>
  <c r="F64" i="3" l="1"/>
  <c r="G64" i="3" s="1"/>
  <c r="I64" i="3" s="1"/>
  <c r="C65" i="3" s="1"/>
  <c r="A121" i="3"/>
  <c r="D120" i="3"/>
  <c r="B120" i="3"/>
  <c r="B121" i="3" l="1"/>
  <c r="A122" i="3"/>
  <c r="D121" i="3"/>
  <c r="H65" i="3"/>
  <c r="J65" i="3" s="1"/>
  <c r="E65" i="3"/>
  <c r="F65" i="3" l="1"/>
  <c r="G65" i="3" s="1"/>
  <c r="I65" i="3" s="1"/>
  <c r="C66" i="3" s="1"/>
  <c r="A123" i="3"/>
  <c r="D122" i="3"/>
  <c r="B122" i="3"/>
  <c r="B123" i="3" l="1"/>
  <c r="A124" i="3"/>
  <c r="D123" i="3"/>
  <c r="H66" i="3"/>
  <c r="J66" i="3" s="1"/>
  <c r="E66" i="3"/>
  <c r="F66" i="3" l="1"/>
  <c r="G66" i="3" s="1"/>
  <c r="I66" i="3" s="1"/>
  <c r="C67" i="3" s="1"/>
  <c r="A125" i="3"/>
  <c r="D124" i="3"/>
  <c r="B124" i="3"/>
  <c r="H67" i="3" l="1"/>
  <c r="J67" i="3" s="1"/>
  <c r="E67" i="3"/>
  <c r="D125" i="3"/>
  <c r="A126" i="3"/>
  <c r="B125" i="3"/>
  <c r="B126" i="3" l="1"/>
  <c r="A127" i="3"/>
  <c r="D126" i="3"/>
  <c r="F67" i="3"/>
  <c r="G67" i="3" s="1"/>
  <c r="I67" i="3" s="1"/>
  <c r="C68" i="3" s="1"/>
  <c r="H68" i="3" l="1"/>
  <c r="J68" i="3" s="1"/>
  <c r="E68" i="3"/>
  <c r="A128" i="3"/>
  <c r="B127" i="3"/>
  <c r="D127" i="3"/>
  <c r="B128" i="3" l="1"/>
  <c r="A129" i="3"/>
  <c r="D128" i="3"/>
  <c r="F68" i="3"/>
  <c r="G68" i="3" s="1"/>
  <c r="I68" i="3" s="1"/>
  <c r="C69" i="3" s="1"/>
  <c r="H69" i="3" l="1"/>
  <c r="J69" i="3" s="1"/>
  <c r="E69" i="3"/>
  <c r="A130" i="3"/>
  <c r="D129" i="3"/>
  <c r="B129" i="3"/>
  <c r="D130" i="3" l="1"/>
  <c r="A131" i="3"/>
  <c r="B130" i="3"/>
  <c r="F69" i="3"/>
  <c r="G69" i="3" s="1"/>
  <c r="I69" i="3" s="1"/>
  <c r="C70" i="3" s="1"/>
  <c r="H70" i="3" l="1"/>
  <c r="J70" i="3" s="1"/>
  <c r="E70" i="3"/>
  <c r="A132" i="3"/>
  <c r="B131" i="3"/>
  <c r="D131" i="3"/>
  <c r="A133" i="3" l="1"/>
  <c r="D132" i="3"/>
  <c r="B132" i="3"/>
  <c r="F70" i="3"/>
  <c r="G70" i="3" s="1"/>
  <c r="I70" i="3" s="1"/>
  <c r="C71" i="3" s="1"/>
  <c r="H71" i="3" l="1"/>
  <c r="J71" i="3" s="1"/>
  <c r="E71" i="3"/>
  <c r="A134" i="3"/>
  <c r="D133" i="3"/>
  <c r="B133" i="3"/>
  <c r="A135" i="3" l="1"/>
  <c r="D134" i="3"/>
  <c r="B134" i="3"/>
  <c r="F71" i="3"/>
  <c r="G71" i="3" s="1"/>
  <c r="I71" i="3" s="1"/>
  <c r="C72" i="3" s="1"/>
  <c r="E72" i="3" l="1"/>
  <c r="H72" i="3"/>
  <c r="J72" i="3" s="1"/>
  <c r="A136" i="3"/>
  <c r="D135" i="3"/>
  <c r="B135" i="3"/>
  <c r="A137" i="3" l="1"/>
  <c r="D136" i="3"/>
  <c r="B136" i="3"/>
  <c r="F72" i="3"/>
  <c r="G72" i="3" s="1"/>
  <c r="I72" i="3" s="1"/>
  <c r="C73" i="3" s="1"/>
  <c r="E73" i="3" l="1"/>
  <c r="H73" i="3"/>
  <c r="J73" i="3" s="1"/>
  <c r="A138" i="3"/>
  <c r="B137" i="3"/>
  <c r="D137" i="3"/>
  <c r="B138" i="3" l="1"/>
  <c r="A139" i="3"/>
  <c r="D138" i="3"/>
  <c r="F73" i="3"/>
  <c r="G73" i="3" s="1"/>
  <c r="I73" i="3" s="1"/>
  <c r="C74" i="3" s="1"/>
  <c r="H74" i="3" l="1"/>
  <c r="J74" i="3" s="1"/>
  <c r="E74" i="3"/>
  <c r="A140" i="3"/>
  <c r="B139" i="3"/>
  <c r="D139" i="3"/>
  <c r="D140" i="3" l="1"/>
  <c r="A141" i="3"/>
  <c r="B140" i="3"/>
  <c r="F74" i="3"/>
  <c r="G74" i="3" s="1"/>
  <c r="I74" i="3" s="1"/>
  <c r="C75" i="3" s="1"/>
  <c r="H75" i="3" l="1"/>
  <c r="J75" i="3" s="1"/>
  <c r="E75" i="3"/>
  <c r="A142" i="3"/>
  <c r="B141" i="3"/>
  <c r="D141" i="3"/>
  <c r="A143" i="3" l="1"/>
  <c r="D142" i="3"/>
  <c r="B142" i="3"/>
  <c r="F75" i="3"/>
  <c r="G75" i="3" s="1"/>
  <c r="I75" i="3" s="1"/>
  <c r="C76" i="3" s="1"/>
  <c r="H76" i="3" l="1"/>
  <c r="J76" i="3" s="1"/>
  <c r="E76" i="3"/>
  <c r="A144" i="3"/>
  <c r="B143" i="3"/>
  <c r="D143" i="3"/>
  <c r="B144" i="3" l="1"/>
  <c r="A145" i="3"/>
  <c r="D144" i="3"/>
  <c r="F76" i="3"/>
  <c r="G76" i="3" s="1"/>
  <c r="I76" i="3" s="1"/>
  <c r="C77" i="3" s="1"/>
  <c r="E77" i="3" l="1"/>
  <c r="H77" i="3"/>
  <c r="J77" i="3" s="1"/>
  <c r="A146" i="3"/>
  <c r="D145" i="3"/>
  <c r="B145" i="3"/>
  <c r="A147" i="3" l="1"/>
  <c r="D146" i="3"/>
  <c r="B146" i="3"/>
  <c r="F77" i="3"/>
  <c r="G77" i="3" s="1"/>
  <c r="I77" i="3" s="1"/>
  <c r="C78" i="3" s="1"/>
  <c r="H78" i="3" l="1"/>
  <c r="J78" i="3" s="1"/>
  <c r="E78" i="3"/>
  <c r="D147" i="3"/>
  <c r="A148" i="3"/>
  <c r="B147" i="3"/>
  <c r="A149" i="3" l="1"/>
  <c r="B148" i="3"/>
  <c r="D148" i="3"/>
  <c r="F78" i="3"/>
  <c r="G78" i="3" s="1"/>
  <c r="I78" i="3" s="1"/>
  <c r="C79" i="3" s="1"/>
  <c r="H79" i="3" l="1"/>
  <c r="J79" i="3" s="1"/>
  <c r="E79" i="3"/>
  <c r="A150" i="3"/>
  <c r="B149" i="3"/>
  <c r="D149" i="3"/>
  <c r="A151" i="3" l="1"/>
  <c r="D150" i="3"/>
  <c r="B150" i="3"/>
  <c r="F79" i="3"/>
  <c r="G79" i="3" s="1"/>
  <c r="I79" i="3" s="1"/>
  <c r="C80" i="3" s="1"/>
  <c r="H80" i="3" l="1"/>
  <c r="J80" i="3" s="1"/>
  <c r="E80" i="3"/>
  <c r="A152" i="3"/>
  <c r="D151" i="3"/>
  <c r="B151" i="3"/>
  <c r="D152" i="3" l="1"/>
  <c r="A153" i="3"/>
  <c r="B152" i="3"/>
  <c r="F80" i="3"/>
  <c r="G80" i="3" s="1"/>
  <c r="I80" i="3" s="1"/>
  <c r="C81" i="3" s="1"/>
  <c r="H81" i="3" l="1"/>
  <c r="J81" i="3" s="1"/>
  <c r="E81" i="3"/>
  <c r="A154" i="3"/>
  <c r="D153" i="3"/>
  <c r="B153" i="3"/>
  <c r="A155" i="3" l="1"/>
  <c r="D154" i="3"/>
  <c r="B154" i="3"/>
  <c r="F81" i="3"/>
  <c r="G81" i="3" s="1"/>
  <c r="I81" i="3" s="1"/>
  <c r="C82" i="3" s="1"/>
  <c r="H82" i="3" l="1"/>
  <c r="J82" i="3" s="1"/>
  <c r="E82" i="3"/>
  <c r="A156" i="3"/>
  <c r="B155" i="3"/>
  <c r="D155" i="3"/>
  <c r="A157" i="3" l="1"/>
  <c r="D156" i="3"/>
  <c r="B156" i="3"/>
  <c r="F82" i="3"/>
  <c r="G82" i="3" s="1"/>
  <c r="I82" i="3" s="1"/>
  <c r="C83" i="3" s="1"/>
  <c r="H83" i="3" l="1"/>
  <c r="J83" i="3" s="1"/>
  <c r="E83" i="3"/>
  <c r="A158" i="3"/>
  <c r="B157" i="3"/>
  <c r="D157" i="3"/>
  <c r="A159" i="3" l="1"/>
  <c r="B158" i="3"/>
  <c r="D158" i="3"/>
  <c r="F83" i="3"/>
  <c r="G83" i="3" s="1"/>
  <c r="I83" i="3" s="1"/>
  <c r="C84" i="3" s="1"/>
  <c r="H84" i="3" l="1"/>
  <c r="J84" i="3" s="1"/>
  <c r="E84" i="3"/>
  <c r="A160" i="3"/>
  <c r="D159" i="3"/>
  <c r="B159" i="3"/>
  <c r="B160" i="3" l="1"/>
  <c r="A161" i="3"/>
  <c r="D160" i="3"/>
  <c r="F84" i="3"/>
  <c r="G84" i="3" s="1"/>
  <c r="I84" i="3" s="1"/>
  <c r="C85" i="3" s="1"/>
  <c r="H85" i="3" l="1"/>
  <c r="J85" i="3" s="1"/>
  <c r="E85" i="3"/>
  <c r="D161" i="3"/>
  <c r="A162" i="3"/>
  <c r="B161" i="3"/>
  <c r="A163" i="3" l="1"/>
  <c r="B162" i="3"/>
  <c r="D162" i="3"/>
  <c r="F85" i="3"/>
  <c r="G85" i="3" s="1"/>
  <c r="I85" i="3" s="1"/>
  <c r="C86" i="3" s="1"/>
  <c r="H86" i="3" l="1"/>
  <c r="J86" i="3" s="1"/>
  <c r="E86" i="3"/>
  <c r="B163" i="3"/>
  <c r="A164" i="3"/>
  <c r="D163" i="3"/>
  <c r="A165" i="3" l="1"/>
  <c r="D164" i="3"/>
  <c r="B164" i="3"/>
  <c r="F86" i="3"/>
  <c r="G86" i="3" s="1"/>
  <c r="I86" i="3" s="1"/>
  <c r="C87" i="3" s="1"/>
  <c r="E87" i="3" l="1"/>
  <c r="H87" i="3"/>
  <c r="J87" i="3" s="1"/>
  <c r="A166" i="3"/>
  <c r="D165" i="3"/>
  <c r="B165" i="3"/>
  <c r="B166" i="3" l="1"/>
  <c r="A167" i="3"/>
  <c r="D166" i="3"/>
  <c r="F87" i="3"/>
  <c r="G87" i="3" s="1"/>
  <c r="I87" i="3" s="1"/>
  <c r="C88" i="3" s="1"/>
  <c r="E88" i="3" l="1"/>
  <c r="H88" i="3"/>
  <c r="J88" i="3" s="1"/>
  <c r="A168" i="3"/>
  <c r="B167" i="3"/>
  <c r="D167" i="3"/>
  <c r="A169" i="3" l="1"/>
  <c r="B168" i="3"/>
  <c r="D168" i="3"/>
  <c r="F88" i="3"/>
  <c r="G88" i="3" s="1"/>
  <c r="I88" i="3" s="1"/>
  <c r="C89" i="3" s="1"/>
  <c r="H89" i="3" l="1"/>
  <c r="J89" i="3" s="1"/>
  <c r="E89" i="3"/>
  <c r="A170" i="3"/>
  <c r="B169" i="3"/>
  <c r="D169" i="3"/>
  <c r="A171" i="3" l="1"/>
  <c r="B170" i="3"/>
  <c r="D170" i="3"/>
  <c r="F89" i="3"/>
  <c r="G89" i="3" s="1"/>
  <c r="I89" i="3" s="1"/>
  <c r="C90" i="3" s="1"/>
  <c r="H90" i="3" l="1"/>
  <c r="J90" i="3" s="1"/>
  <c r="E90" i="3"/>
  <c r="B171" i="3"/>
  <c r="A172" i="3"/>
  <c r="D171" i="3"/>
  <c r="A173" i="3" l="1"/>
  <c r="D172" i="3"/>
  <c r="B172" i="3"/>
  <c r="F90" i="3"/>
  <c r="G90" i="3" s="1"/>
  <c r="I90" i="3"/>
  <c r="C91" i="3" s="1"/>
  <c r="H91" i="3" l="1"/>
  <c r="J91" i="3" s="1"/>
  <c r="E91" i="3"/>
  <c r="A174" i="3"/>
  <c r="B173" i="3"/>
  <c r="D173" i="3"/>
  <c r="D174" i="3" l="1"/>
  <c r="A175" i="3"/>
  <c r="B174" i="3"/>
  <c r="F91" i="3"/>
  <c r="G91" i="3" s="1"/>
  <c r="I91" i="3" s="1"/>
  <c r="C92" i="3" s="1"/>
  <c r="A176" i="3" l="1"/>
  <c r="B175" i="3"/>
  <c r="D175" i="3"/>
  <c r="H92" i="3"/>
  <c r="J92" i="3" s="1"/>
  <c r="E92" i="3"/>
  <c r="F92" i="3" l="1"/>
  <c r="G92" i="3" s="1"/>
  <c r="I92" i="3" s="1"/>
  <c r="C93" i="3" s="1"/>
  <c r="D176" i="3"/>
  <c r="A177" i="3"/>
  <c r="B176" i="3"/>
  <c r="A178" i="3" l="1"/>
  <c r="D177" i="3"/>
  <c r="B177" i="3"/>
  <c r="H93" i="3"/>
  <c r="J93" i="3" s="1"/>
  <c r="E93" i="3"/>
  <c r="F93" i="3" l="1"/>
  <c r="G93" i="3" s="1"/>
  <c r="I93" i="3" s="1"/>
  <c r="C94" i="3" s="1"/>
  <c r="B178" i="3"/>
  <c r="A179" i="3"/>
  <c r="D178" i="3"/>
  <c r="A180" i="3" l="1"/>
  <c r="B179" i="3"/>
  <c r="D179" i="3"/>
  <c r="H94" i="3"/>
  <c r="J94" i="3" s="1"/>
  <c r="E94" i="3"/>
  <c r="F94" i="3" l="1"/>
  <c r="G94" i="3" s="1"/>
  <c r="I94" i="3" s="1"/>
  <c r="C95" i="3" s="1"/>
  <c r="A181" i="3"/>
  <c r="D180" i="3"/>
  <c r="B180" i="3"/>
  <c r="A182" i="3" l="1"/>
  <c r="D181" i="3"/>
  <c r="B181" i="3"/>
  <c r="E95" i="3"/>
  <c r="H95" i="3"/>
  <c r="J95" i="3" s="1"/>
  <c r="F95" i="3" l="1"/>
  <c r="G95" i="3" s="1"/>
  <c r="I95" i="3" s="1"/>
  <c r="C96" i="3" s="1"/>
  <c r="A183" i="3"/>
  <c r="D182" i="3"/>
  <c r="B182" i="3"/>
  <c r="A184" i="3" l="1"/>
  <c r="D183" i="3"/>
  <c r="B183" i="3"/>
  <c r="H96" i="3"/>
  <c r="J96" i="3" s="1"/>
  <c r="E96" i="3"/>
  <c r="F96" i="3" l="1"/>
  <c r="G96" i="3" s="1"/>
  <c r="I96" i="3" s="1"/>
  <c r="C97" i="3" s="1"/>
  <c r="A185" i="3"/>
  <c r="B184" i="3"/>
  <c r="D184" i="3"/>
  <c r="A186" i="3" l="1"/>
  <c r="B185" i="3"/>
  <c r="D185" i="3"/>
  <c r="H97" i="3"/>
  <c r="J97" i="3" s="1"/>
  <c r="E97" i="3"/>
  <c r="F97" i="3" l="1"/>
  <c r="G97" i="3" s="1"/>
  <c r="I97" i="3" s="1"/>
  <c r="C98" i="3" s="1"/>
  <c r="A187" i="3"/>
  <c r="D186" i="3"/>
  <c r="B186" i="3"/>
  <c r="A188" i="3" l="1"/>
  <c r="D187" i="3"/>
  <c r="B187" i="3"/>
  <c r="H98" i="3"/>
  <c r="J98" i="3" s="1"/>
  <c r="E98" i="3"/>
  <c r="F98" i="3" l="1"/>
  <c r="G98" i="3" s="1"/>
  <c r="I98" i="3" s="1"/>
  <c r="C99" i="3" s="1"/>
  <c r="A189" i="3"/>
  <c r="B188" i="3"/>
  <c r="D188" i="3"/>
  <c r="D189" i="3" l="1"/>
  <c r="A190" i="3"/>
  <c r="B189" i="3"/>
  <c r="H99" i="3"/>
  <c r="J99" i="3" s="1"/>
  <c r="E99" i="3"/>
  <c r="F99" i="3" l="1"/>
  <c r="G99" i="3" s="1"/>
  <c r="I99" i="3"/>
  <c r="C100" i="3" s="1"/>
  <c r="A191" i="3"/>
  <c r="B190" i="3"/>
  <c r="D190" i="3"/>
  <c r="B191" i="3" l="1"/>
  <c r="A192" i="3"/>
  <c r="D191" i="3"/>
  <c r="E100" i="3"/>
  <c r="H100" i="3"/>
  <c r="J100" i="3" s="1"/>
  <c r="F100" i="3" l="1"/>
  <c r="G100" i="3" s="1"/>
  <c r="I100" i="3"/>
  <c r="C101" i="3" s="1"/>
  <c r="A193" i="3"/>
  <c r="B192" i="3"/>
  <c r="D192" i="3"/>
  <c r="D193" i="3" l="1"/>
  <c r="A194" i="3"/>
  <c r="B193" i="3"/>
  <c r="E101" i="3"/>
  <c r="H101" i="3"/>
  <c r="J101" i="3" s="1"/>
  <c r="F101" i="3" l="1"/>
  <c r="G101" i="3" s="1"/>
  <c r="I101" i="3" s="1"/>
  <c r="C102" i="3" s="1"/>
  <c r="A195" i="3"/>
  <c r="B194" i="3"/>
  <c r="D194" i="3"/>
  <c r="A196" i="3" l="1"/>
  <c r="B195" i="3"/>
  <c r="D195" i="3"/>
  <c r="H102" i="3"/>
  <c r="J102" i="3" s="1"/>
  <c r="E102" i="3"/>
  <c r="F102" i="3" l="1"/>
  <c r="G102" i="3" s="1"/>
  <c r="I102" i="3" s="1"/>
  <c r="C103" i="3" s="1"/>
  <c r="B196" i="3"/>
  <c r="A197" i="3"/>
  <c r="D196" i="3"/>
  <c r="A198" i="3" l="1"/>
  <c r="D197" i="3"/>
  <c r="B197" i="3"/>
  <c r="H103" i="3"/>
  <c r="J103" i="3" s="1"/>
  <c r="E103" i="3"/>
  <c r="F103" i="3" l="1"/>
  <c r="G103" i="3" s="1"/>
  <c r="I103" i="3" s="1"/>
  <c r="C104" i="3" s="1"/>
  <c r="A199" i="3"/>
  <c r="D198" i="3"/>
  <c r="B198" i="3"/>
  <c r="B199" i="3" l="1"/>
  <c r="A200" i="3"/>
  <c r="D199" i="3"/>
  <c r="H104" i="3"/>
  <c r="J104" i="3" s="1"/>
  <c r="E104" i="3"/>
  <c r="F104" i="3" l="1"/>
  <c r="G104" i="3" s="1"/>
  <c r="I104" i="3" s="1"/>
  <c r="C105" i="3" s="1"/>
  <c r="A201" i="3"/>
  <c r="B200" i="3"/>
  <c r="D200" i="3"/>
  <c r="A202" i="3" l="1"/>
  <c r="B201" i="3"/>
  <c r="D201" i="3"/>
  <c r="H105" i="3"/>
  <c r="J105" i="3" s="1"/>
  <c r="E105" i="3"/>
  <c r="F105" i="3" l="1"/>
  <c r="G105" i="3" s="1"/>
  <c r="I105" i="3" s="1"/>
  <c r="C106" i="3" s="1"/>
  <c r="A203" i="3"/>
  <c r="B202" i="3"/>
  <c r="D202" i="3"/>
  <c r="A204" i="3" l="1"/>
  <c r="D203" i="3"/>
  <c r="B203" i="3"/>
  <c r="H106" i="3"/>
  <c r="J106" i="3" s="1"/>
  <c r="E106" i="3"/>
  <c r="F106" i="3" l="1"/>
  <c r="G106" i="3" s="1"/>
  <c r="I106" i="3" s="1"/>
  <c r="C107" i="3" s="1"/>
  <c r="A205" i="3"/>
  <c r="D204" i="3"/>
  <c r="B204" i="3"/>
  <c r="B205" i="3" l="1"/>
  <c r="A206" i="3"/>
  <c r="D205" i="3"/>
  <c r="H107" i="3"/>
  <c r="J107" i="3" s="1"/>
  <c r="E107" i="3"/>
  <c r="F107" i="3" l="1"/>
  <c r="G107" i="3" s="1"/>
  <c r="I107" i="3" s="1"/>
  <c r="C108" i="3" s="1"/>
  <c r="A207" i="3"/>
  <c r="D206" i="3"/>
  <c r="B206" i="3"/>
  <c r="A208" i="3" l="1"/>
  <c r="B207" i="3"/>
  <c r="D207" i="3"/>
  <c r="H108" i="3"/>
  <c r="J108" i="3" s="1"/>
  <c r="E108" i="3"/>
  <c r="F108" i="3" l="1"/>
  <c r="G108" i="3" s="1"/>
  <c r="I108" i="3" s="1"/>
  <c r="C109" i="3" s="1"/>
  <c r="A209" i="3"/>
  <c r="B208" i="3"/>
  <c r="D208" i="3"/>
  <c r="A210" i="3" l="1"/>
  <c r="B209" i="3"/>
  <c r="D209" i="3"/>
  <c r="E109" i="3"/>
  <c r="H109" i="3"/>
  <c r="J109" i="3" s="1"/>
  <c r="F109" i="3" l="1"/>
  <c r="G109" i="3" s="1"/>
  <c r="I109" i="3" s="1"/>
  <c r="C110" i="3" s="1"/>
  <c r="A211" i="3"/>
  <c r="D210" i="3"/>
  <c r="B210" i="3"/>
  <c r="A212" i="3" l="1"/>
  <c r="B211" i="3"/>
  <c r="D211" i="3"/>
  <c r="H110" i="3"/>
  <c r="J110" i="3" s="1"/>
  <c r="E110" i="3"/>
  <c r="F110" i="3" l="1"/>
  <c r="G110" i="3" s="1"/>
  <c r="I110" i="3" s="1"/>
  <c r="C111" i="3" s="1"/>
  <c r="A213" i="3"/>
  <c r="B212" i="3"/>
  <c r="D212" i="3"/>
  <c r="A214" i="3" l="1"/>
  <c r="B213" i="3"/>
  <c r="D213" i="3"/>
  <c r="H111" i="3"/>
  <c r="J111" i="3" s="1"/>
  <c r="E111" i="3"/>
  <c r="F111" i="3" l="1"/>
  <c r="G111" i="3" s="1"/>
  <c r="I111" i="3"/>
  <c r="C112" i="3" s="1"/>
  <c r="A215" i="3"/>
  <c r="B214" i="3"/>
  <c r="D214" i="3"/>
  <c r="A216" i="3" l="1"/>
  <c r="D215" i="3"/>
  <c r="B215" i="3"/>
  <c r="H112" i="3"/>
  <c r="J112" i="3" s="1"/>
  <c r="E112" i="3"/>
  <c r="F112" i="3" l="1"/>
  <c r="G112" i="3" s="1"/>
  <c r="I112" i="3" s="1"/>
  <c r="C113" i="3" s="1"/>
  <c r="A217" i="3"/>
  <c r="B216" i="3"/>
  <c r="D216" i="3"/>
  <c r="A218" i="3" l="1"/>
  <c r="D217" i="3"/>
  <c r="B217" i="3"/>
  <c r="H113" i="3"/>
  <c r="J113" i="3" s="1"/>
  <c r="E113" i="3"/>
  <c r="F113" i="3" l="1"/>
  <c r="G113" i="3" s="1"/>
  <c r="I113" i="3"/>
  <c r="C114" i="3" s="1"/>
  <c r="A219" i="3"/>
  <c r="D218" i="3"/>
  <c r="B218" i="3"/>
  <c r="A220" i="3" l="1"/>
  <c r="D219" i="3"/>
  <c r="B219" i="3"/>
  <c r="H114" i="3"/>
  <c r="J114" i="3" s="1"/>
  <c r="E114" i="3"/>
  <c r="A221" i="3" l="1"/>
  <c r="B220" i="3"/>
  <c r="D220" i="3"/>
  <c r="F114" i="3"/>
  <c r="G114" i="3" s="1"/>
  <c r="I114" i="3" s="1"/>
  <c r="C115" i="3" s="1"/>
  <c r="A222" i="3" l="1"/>
  <c r="B221" i="3"/>
  <c r="D221" i="3"/>
  <c r="H115" i="3"/>
  <c r="J115" i="3" s="1"/>
  <c r="E115" i="3"/>
  <c r="F115" i="3" l="1"/>
  <c r="G115" i="3" s="1"/>
  <c r="I115" i="3" s="1"/>
  <c r="C116" i="3" s="1"/>
  <c r="A223" i="3"/>
  <c r="D222" i="3"/>
  <c r="B222" i="3"/>
  <c r="A224" i="3" l="1"/>
  <c r="D223" i="3"/>
  <c r="B223" i="3"/>
  <c r="E116" i="3"/>
  <c r="H116" i="3"/>
  <c r="J116" i="3" s="1"/>
  <c r="F116" i="3" l="1"/>
  <c r="G116" i="3" s="1"/>
  <c r="I116" i="3" s="1"/>
  <c r="C117" i="3" s="1"/>
  <c r="A225" i="3"/>
  <c r="B224" i="3"/>
  <c r="D224" i="3"/>
  <c r="A226" i="3" l="1"/>
  <c r="B225" i="3"/>
  <c r="D225" i="3"/>
  <c r="E117" i="3"/>
  <c r="H117" i="3"/>
  <c r="J117" i="3" s="1"/>
  <c r="F117" i="3" l="1"/>
  <c r="G117" i="3" s="1"/>
  <c r="I117" i="3" s="1"/>
  <c r="C118" i="3" s="1"/>
  <c r="A227" i="3"/>
  <c r="B226" i="3"/>
  <c r="D226" i="3"/>
  <c r="A228" i="3" l="1"/>
  <c r="D227" i="3"/>
  <c r="B227" i="3"/>
  <c r="E118" i="3"/>
  <c r="H118" i="3"/>
  <c r="J118" i="3" s="1"/>
  <c r="F118" i="3" l="1"/>
  <c r="G118" i="3" s="1"/>
  <c r="I118" i="3" s="1"/>
  <c r="C119" i="3" s="1"/>
  <c r="A229" i="3"/>
  <c r="D228" i="3"/>
  <c r="B228" i="3"/>
  <c r="A230" i="3" l="1"/>
  <c r="B229" i="3"/>
  <c r="D229" i="3"/>
  <c r="H119" i="3"/>
  <c r="J119" i="3" s="1"/>
  <c r="E119" i="3"/>
  <c r="F119" i="3" l="1"/>
  <c r="G119" i="3" s="1"/>
  <c r="I119" i="3" s="1"/>
  <c r="C120" i="3" s="1"/>
  <c r="D230" i="3"/>
  <c r="A231" i="3"/>
  <c r="B230" i="3"/>
  <c r="A232" i="3" l="1"/>
  <c r="D231" i="3"/>
  <c r="B231" i="3"/>
  <c r="H120" i="3"/>
  <c r="J120" i="3" s="1"/>
  <c r="E120" i="3"/>
  <c r="F120" i="3" l="1"/>
  <c r="G120" i="3" s="1"/>
  <c r="I120" i="3" s="1"/>
  <c r="C121" i="3" s="1"/>
  <c r="A233" i="3"/>
  <c r="D232" i="3"/>
  <c r="B232" i="3"/>
  <c r="A234" i="3" l="1"/>
  <c r="B233" i="3"/>
  <c r="D233" i="3"/>
  <c r="H121" i="3"/>
  <c r="J121" i="3" s="1"/>
  <c r="E121" i="3"/>
  <c r="F121" i="3" l="1"/>
  <c r="G121" i="3" s="1"/>
  <c r="I121" i="3" s="1"/>
  <c r="C122" i="3" s="1"/>
  <c r="A235" i="3"/>
  <c r="B234" i="3"/>
  <c r="D234" i="3"/>
  <c r="D235" i="3" l="1"/>
  <c r="A236" i="3"/>
  <c r="B235" i="3"/>
  <c r="H122" i="3"/>
  <c r="J122" i="3" s="1"/>
  <c r="E122" i="3"/>
  <c r="F122" i="3" l="1"/>
  <c r="G122" i="3" s="1"/>
  <c r="I122" i="3" s="1"/>
  <c r="C123" i="3" s="1"/>
  <c r="A237" i="3"/>
  <c r="B236" i="3"/>
  <c r="D236" i="3"/>
  <c r="A238" i="3" l="1"/>
  <c r="D237" i="3"/>
  <c r="B237" i="3"/>
  <c r="H123" i="3"/>
  <c r="J123" i="3" s="1"/>
  <c r="E123" i="3"/>
  <c r="F123" i="3" l="1"/>
  <c r="G123" i="3" s="1"/>
  <c r="I123" i="3"/>
  <c r="C124" i="3" s="1"/>
  <c r="A239" i="3"/>
  <c r="B238" i="3"/>
  <c r="D238" i="3"/>
  <c r="A240" i="3" l="1"/>
  <c r="D239" i="3"/>
  <c r="B239" i="3"/>
  <c r="H124" i="3"/>
  <c r="J124" i="3" s="1"/>
  <c r="E124" i="3"/>
  <c r="F124" i="3" l="1"/>
  <c r="G124" i="3" s="1"/>
  <c r="I124" i="3"/>
  <c r="C125" i="3" s="1"/>
  <c r="A241" i="3"/>
  <c r="D240" i="3"/>
  <c r="B240" i="3"/>
  <c r="A242" i="3" l="1"/>
  <c r="B241" i="3"/>
  <c r="D241" i="3"/>
  <c r="H125" i="3"/>
  <c r="J125" i="3" s="1"/>
  <c r="E125" i="3"/>
  <c r="F125" i="3" l="1"/>
  <c r="G125" i="3" s="1"/>
  <c r="I125" i="3" s="1"/>
  <c r="C126" i="3" s="1"/>
  <c r="A243" i="3"/>
  <c r="B242" i="3"/>
  <c r="D242" i="3"/>
  <c r="D243" i="3" l="1"/>
  <c r="A244" i="3"/>
  <c r="B243" i="3"/>
  <c r="H126" i="3"/>
  <c r="J126" i="3" s="1"/>
  <c r="E126" i="3"/>
  <c r="F126" i="3" l="1"/>
  <c r="G126" i="3" s="1"/>
  <c r="I126" i="3" s="1"/>
  <c r="C127" i="3" s="1"/>
  <c r="A245" i="3"/>
  <c r="B244" i="3"/>
  <c r="D244" i="3"/>
  <c r="A246" i="3" l="1"/>
  <c r="B245" i="3"/>
  <c r="D245" i="3"/>
  <c r="H127" i="3"/>
  <c r="J127" i="3" s="1"/>
  <c r="E127" i="3"/>
  <c r="F127" i="3" l="1"/>
  <c r="G127" i="3" s="1"/>
  <c r="I127" i="3" s="1"/>
  <c r="C128" i="3" s="1"/>
  <c r="A247" i="3"/>
  <c r="D246" i="3"/>
  <c r="B246" i="3"/>
  <c r="A248" i="3" l="1"/>
  <c r="B247" i="3"/>
  <c r="D247" i="3"/>
  <c r="H128" i="3"/>
  <c r="J128" i="3" s="1"/>
  <c r="E128" i="3"/>
  <c r="F128" i="3" l="1"/>
  <c r="G128" i="3" s="1"/>
  <c r="I128" i="3" s="1"/>
  <c r="C129" i="3" s="1"/>
  <c r="B248" i="3"/>
  <c r="A249" i="3"/>
  <c r="D248" i="3"/>
  <c r="B249" i="3" l="1"/>
  <c r="A250" i="3"/>
  <c r="D249" i="3"/>
  <c r="H129" i="3"/>
  <c r="J129" i="3" s="1"/>
  <c r="E129" i="3"/>
  <c r="F129" i="3" l="1"/>
  <c r="G129" i="3" s="1"/>
  <c r="I129" i="3" s="1"/>
  <c r="C130" i="3" s="1"/>
  <c r="A251" i="3"/>
  <c r="D250" i="3"/>
  <c r="B250" i="3"/>
  <c r="A252" i="3" l="1"/>
  <c r="B251" i="3"/>
  <c r="D251" i="3"/>
  <c r="E130" i="3"/>
  <c r="H130" i="3"/>
  <c r="J130" i="3" s="1"/>
  <c r="F130" i="3" l="1"/>
  <c r="G130" i="3" s="1"/>
  <c r="I130" i="3" s="1"/>
  <c r="C131" i="3" s="1"/>
  <c r="A253" i="3"/>
  <c r="D252" i="3"/>
  <c r="B252" i="3"/>
  <c r="A254" i="3" l="1"/>
  <c r="B253" i="3"/>
  <c r="D253" i="3"/>
  <c r="H131" i="3"/>
  <c r="J131" i="3" s="1"/>
  <c r="E131" i="3"/>
  <c r="F131" i="3" l="1"/>
  <c r="G131" i="3" s="1"/>
  <c r="I131" i="3" s="1"/>
  <c r="C132" i="3" s="1"/>
  <c r="A255" i="3"/>
  <c r="B254" i="3"/>
  <c r="D254" i="3"/>
  <c r="A256" i="3" l="1"/>
  <c r="D255" i="3"/>
  <c r="B255" i="3"/>
  <c r="E132" i="3"/>
  <c r="H132" i="3"/>
  <c r="J132" i="3" s="1"/>
  <c r="F132" i="3" l="1"/>
  <c r="G132" i="3" s="1"/>
  <c r="I132" i="3" s="1"/>
  <c r="C133" i="3" s="1"/>
  <c r="A257" i="3"/>
  <c r="B256" i="3"/>
  <c r="D256" i="3"/>
  <c r="B257" i="3" l="1"/>
  <c r="A258" i="3"/>
  <c r="D257" i="3"/>
  <c r="E133" i="3"/>
  <c r="H133" i="3"/>
  <c r="J133" i="3" s="1"/>
  <c r="F133" i="3" l="1"/>
  <c r="G133" i="3" s="1"/>
  <c r="I133" i="3" s="1"/>
  <c r="C134" i="3" s="1"/>
  <c r="A259" i="3"/>
  <c r="B258" i="3"/>
  <c r="D258" i="3"/>
  <c r="A260" i="3" l="1"/>
  <c r="D259" i="3"/>
  <c r="B259" i="3"/>
  <c r="E134" i="3"/>
  <c r="H134" i="3"/>
  <c r="J134" i="3" s="1"/>
  <c r="F134" i="3" l="1"/>
  <c r="G134" i="3" s="1"/>
  <c r="I134" i="3"/>
  <c r="C135" i="3" s="1"/>
  <c r="A261" i="3"/>
  <c r="D260" i="3"/>
  <c r="B260" i="3"/>
  <c r="A262" i="3" l="1"/>
  <c r="D261" i="3"/>
  <c r="B261" i="3"/>
  <c r="H135" i="3"/>
  <c r="J135" i="3" s="1"/>
  <c r="E135" i="3"/>
  <c r="F135" i="3" l="1"/>
  <c r="G135" i="3" s="1"/>
  <c r="I135" i="3" s="1"/>
  <c r="C136" i="3" s="1"/>
  <c r="A263" i="3"/>
  <c r="D262" i="3"/>
  <c r="B262" i="3"/>
  <c r="B263" i="3" l="1"/>
  <c r="A264" i="3"/>
  <c r="D263" i="3"/>
  <c r="H136" i="3"/>
  <c r="J136" i="3" s="1"/>
  <c r="E136" i="3"/>
  <c r="F136" i="3" l="1"/>
  <c r="G136" i="3" s="1"/>
  <c r="I136" i="3"/>
  <c r="C137" i="3" s="1"/>
  <c r="D264" i="3"/>
  <c r="A265" i="3"/>
  <c r="B264" i="3"/>
  <c r="A266" i="3" l="1"/>
  <c r="D265" i="3"/>
  <c r="B265" i="3"/>
  <c r="H137" i="3"/>
  <c r="J137" i="3" s="1"/>
  <c r="E137" i="3"/>
  <c r="F137" i="3" l="1"/>
  <c r="G137" i="3" s="1"/>
  <c r="I137" i="3" s="1"/>
  <c r="C138" i="3" s="1"/>
  <c r="A267" i="3"/>
  <c r="B266" i="3"/>
  <c r="D266" i="3"/>
  <c r="H138" i="3" l="1"/>
  <c r="J138" i="3" s="1"/>
  <c r="E138" i="3"/>
  <c r="A268" i="3"/>
  <c r="B267" i="3"/>
  <c r="D267" i="3"/>
  <c r="A269" i="3" l="1"/>
  <c r="B268" i="3"/>
  <c r="D268" i="3"/>
  <c r="F138" i="3"/>
  <c r="G138" i="3" s="1"/>
  <c r="I138" i="3" s="1"/>
  <c r="C139" i="3" s="1"/>
  <c r="E139" i="3" l="1"/>
  <c r="H139" i="3"/>
  <c r="J139" i="3" s="1"/>
  <c r="A270" i="3"/>
  <c r="B269" i="3"/>
  <c r="D269" i="3"/>
  <c r="A271" i="3" l="1"/>
  <c r="B270" i="3"/>
  <c r="D270" i="3"/>
  <c r="F139" i="3"/>
  <c r="G139" i="3" s="1"/>
  <c r="I139" i="3" s="1"/>
  <c r="C140" i="3" s="1"/>
  <c r="E140" i="3" l="1"/>
  <c r="H140" i="3"/>
  <c r="J140" i="3" s="1"/>
  <c r="A272" i="3"/>
  <c r="D271" i="3"/>
  <c r="B271" i="3"/>
  <c r="A273" i="3" l="1"/>
  <c r="B272" i="3"/>
  <c r="D272" i="3"/>
  <c r="F140" i="3"/>
  <c r="G140" i="3" s="1"/>
  <c r="I140" i="3" s="1"/>
  <c r="C141" i="3" s="1"/>
  <c r="H141" i="3" l="1"/>
  <c r="J141" i="3" s="1"/>
  <c r="E141" i="3"/>
  <c r="A274" i="3"/>
  <c r="D273" i="3"/>
  <c r="B273" i="3"/>
  <c r="A275" i="3" l="1"/>
  <c r="D274" i="3"/>
  <c r="B274" i="3"/>
  <c r="F141" i="3"/>
  <c r="G141" i="3" s="1"/>
  <c r="I141" i="3" s="1"/>
  <c r="C142" i="3" s="1"/>
  <c r="H142" i="3" l="1"/>
  <c r="J142" i="3" s="1"/>
  <c r="E142" i="3"/>
  <c r="A276" i="3"/>
  <c r="D275" i="3"/>
  <c r="B275" i="3"/>
  <c r="A277" i="3" l="1"/>
  <c r="B276" i="3"/>
  <c r="D276" i="3"/>
  <c r="F142" i="3"/>
  <c r="G142" i="3" s="1"/>
  <c r="I142" i="3" s="1"/>
  <c r="C143" i="3" s="1"/>
  <c r="H143" i="3" l="1"/>
  <c r="J143" i="3" s="1"/>
  <c r="E143" i="3"/>
  <c r="A278" i="3"/>
  <c r="B277" i="3"/>
  <c r="D277" i="3"/>
  <c r="B278" i="3" l="1"/>
  <c r="A279" i="3"/>
  <c r="D278" i="3"/>
  <c r="F143" i="3"/>
  <c r="G143" i="3" s="1"/>
  <c r="I143" i="3" s="1"/>
  <c r="C144" i="3" s="1"/>
  <c r="H144" i="3" l="1"/>
  <c r="J144" i="3" s="1"/>
  <c r="E144" i="3"/>
  <c r="A280" i="3"/>
  <c r="B279" i="3"/>
  <c r="D279" i="3"/>
  <c r="A281" i="3" l="1"/>
  <c r="D280" i="3"/>
  <c r="B280" i="3"/>
  <c r="F144" i="3"/>
  <c r="G144" i="3" s="1"/>
  <c r="I144" i="3" s="1"/>
  <c r="C145" i="3" s="1"/>
  <c r="H145" i="3" l="1"/>
  <c r="J145" i="3" s="1"/>
  <c r="E145" i="3"/>
  <c r="A282" i="3"/>
  <c r="D281" i="3"/>
  <c r="B281" i="3"/>
  <c r="A283" i="3" l="1"/>
  <c r="D282" i="3"/>
  <c r="B282" i="3"/>
  <c r="F145" i="3"/>
  <c r="G145" i="3" s="1"/>
  <c r="I145" i="3" s="1"/>
  <c r="C146" i="3" s="1"/>
  <c r="H146" i="3" l="1"/>
  <c r="J146" i="3" s="1"/>
  <c r="E146" i="3"/>
  <c r="D283" i="3"/>
  <c r="A284" i="3"/>
  <c r="B283" i="3"/>
  <c r="A285" i="3" l="1"/>
  <c r="D284" i="3"/>
  <c r="B284" i="3"/>
  <c r="F146" i="3"/>
  <c r="G146" i="3" s="1"/>
  <c r="I146" i="3" s="1"/>
  <c r="C147" i="3" s="1"/>
  <c r="E147" i="3" l="1"/>
  <c r="H147" i="3"/>
  <c r="J147" i="3" s="1"/>
  <c r="A286" i="3"/>
  <c r="D285" i="3"/>
  <c r="B285" i="3"/>
  <c r="A287" i="3" l="1"/>
  <c r="D286" i="3"/>
  <c r="B286" i="3"/>
  <c r="F147" i="3"/>
  <c r="G147" i="3" s="1"/>
  <c r="I147" i="3" s="1"/>
  <c r="C148" i="3" s="1"/>
  <c r="A288" i="3" l="1"/>
  <c r="B287" i="3"/>
  <c r="D287" i="3"/>
  <c r="H148" i="3"/>
  <c r="J148" i="3" s="1"/>
  <c r="E148" i="3"/>
  <c r="F148" i="3" l="1"/>
  <c r="G148" i="3" s="1"/>
  <c r="I148" i="3" s="1"/>
  <c r="C149" i="3" s="1"/>
  <c r="A289" i="3"/>
  <c r="D288" i="3"/>
  <c r="B288" i="3"/>
  <c r="A290" i="3" l="1"/>
  <c r="D289" i="3"/>
  <c r="B289" i="3"/>
  <c r="H149" i="3"/>
  <c r="J149" i="3" s="1"/>
  <c r="E149" i="3"/>
  <c r="F149" i="3" l="1"/>
  <c r="G149" i="3" s="1"/>
  <c r="I149" i="3" s="1"/>
  <c r="C150" i="3" s="1"/>
  <c r="A291" i="3"/>
  <c r="D290" i="3"/>
  <c r="B290" i="3"/>
  <c r="B291" i="3" l="1"/>
  <c r="A292" i="3"/>
  <c r="D291" i="3"/>
  <c r="H150" i="3"/>
  <c r="J150" i="3" s="1"/>
  <c r="E150" i="3"/>
  <c r="F150" i="3" l="1"/>
  <c r="G150" i="3" s="1"/>
  <c r="I150" i="3" s="1"/>
  <c r="C151" i="3" s="1"/>
  <c r="A293" i="3"/>
  <c r="B292" i="3"/>
  <c r="D292" i="3"/>
  <c r="A294" i="3" l="1"/>
  <c r="B293" i="3"/>
  <c r="D293" i="3"/>
  <c r="H151" i="3"/>
  <c r="J151" i="3" s="1"/>
  <c r="E151" i="3"/>
  <c r="F151" i="3" l="1"/>
  <c r="G151" i="3" s="1"/>
  <c r="I151" i="3" s="1"/>
  <c r="C152" i="3" s="1"/>
  <c r="A295" i="3"/>
  <c r="B294" i="3"/>
  <c r="D294" i="3"/>
  <c r="A296" i="3" l="1"/>
  <c r="B295" i="3"/>
  <c r="D295" i="3"/>
  <c r="E152" i="3"/>
  <c r="H152" i="3"/>
  <c r="J152" i="3" s="1"/>
  <c r="F152" i="3" l="1"/>
  <c r="G152" i="3" s="1"/>
  <c r="I152" i="3" s="1"/>
  <c r="C153" i="3" s="1"/>
  <c r="A297" i="3"/>
  <c r="D296" i="3"/>
  <c r="B296" i="3"/>
  <c r="A298" i="3" l="1"/>
  <c r="D297" i="3"/>
  <c r="B297" i="3"/>
  <c r="H153" i="3"/>
  <c r="J153" i="3" s="1"/>
  <c r="E153" i="3"/>
  <c r="F153" i="3" l="1"/>
  <c r="G153" i="3" s="1"/>
  <c r="I153" i="3" s="1"/>
  <c r="C154" i="3" s="1"/>
  <c r="D298" i="3"/>
  <c r="A299" i="3"/>
  <c r="B298" i="3"/>
  <c r="A300" i="3" l="1"/>
  <c r="B299" i="3"/>
  <c r="D299" i="3"/>
  <c r="H154" i="3"/>
  <c r="J154" i="3" s="1"/>
  <c r="E154" i="3"/>
  <c r="F154" i="3" l="1"/>
  <c r="G154" i="3" s="1"/>
  <c r="I154" i="3" s="1"/>
  <c r="C155" i="3" s="1"/>
  <c r="A301" i="3"/>
  <c r="D300" i="3"/>
  <c r="B300" i="3"/>
  <c r="D301" i="3" l="1"/>
  <c r="A302" i="3"/>
  <c r="B301" i="3"/>
  <c r="H155" i="3"/>
  <c r="J155" i="3" s="1"/>
  <c r="E155" i="3"/>
  <c r="A303" i="3" l="1"/>
  <c r="D302" i="3"/>
  <c r="B302" i="3"/>
  <c r="F155" i="3"/>
  <c r="G155" i="3" s="1"/>
  <c r="I155" i="3" s="1"/>
  <c r="C156" i="3" s="1"/>
  <c r="H156" i="3" l="1"/>
  <c r="J156" i="3" s="1"/>
  <c r="E156" i="3"/>
  <c r="A304" i="3"/>
  <c r="D303" i="3"/>
  <c r="B303" i="3"/>
  <c r="F156" i="3" l="1"/>
  <c r="G156" i="3" s="1"/>
  <c r="I156" i="3" s="1"/>
  <c r="C157" i="3" s="1"/>
  <c r="A305" i="3"/>
  <c r="B304" i="3"/>
  <c r="D304" i="3"/>
  <c r="H157" i="3" l="1"/>
  <c r="J157" i="3" s="1"/>
  <c r="E157" i="3"/>
  <c r="A306" i="3"/>
  <c r="B305" i="3"/>
  <c r="D305" i="3"/>
  <c r="A307" i="3" l="1"/>
  <c r="D306" i="3"/>
  <c r="B306" i="3"/>
  <c r="F157" i="3"/>
  <c r="G157" i="3" s="1"/>
  <c r="I157" i="3" s="1"/>
  <c r="C158" i="3" s="1"/>
  <c r="H158" i="3" l="1"/>
  <c r="J158" i="3" s="1"/>
  <c r="E158" i="3"/>
  <c r="D307" i="3"/>
  <c r="A308" i="3"/>
  <c r="B307" i="3"/>
  <c r="A309" i="3" l="1"/>
  <c r="B308" i="3"/>
  <c r="D308" i="3"/>
  <c r="F158" i="3"/>
  <c r="G158" i="3" s="1"/>
  <c r="I158" i="3" s="1"/>
  <c r="C159" i="3" s="1"/>
  <c r="H159" i="3" l="1"/>
  <c r="J159" i="3" s="1"/>
  <c r="E159" i="3"/>
  <c r="A310" i="3"/>
  <c r="B309" i="3"/>
  <c r="D309" i="3"/>
  <c r="A311" i="3" l="1"/>
  <c r="D310" i="3"/>
  <c r="B310" i="3"/>
  <c r="F159" i="3"/>
  <c r="G159" i="3" s="1"/>
  <c r="I159" i="3" s="1"/>
  <c r="C160" i="3" s="1"/>
  <c r="H160" i="3" l="1"/>
  <c r="J160" i="3" s="1"/>
  <c r="E160" i="3"/>
  <c r="A312" i="3"/>
  <c r="D311" i="3"/>
  <c r="B311" i="3"/>
  <c r="F160" i="3" l="1"/>
  <c r="G160" i="3" s="1"/>
  <c r="I160" i="3" s="1"/>
  <c r="C161" i="3" s="1"/>
  <c r="A313" i="3"/>
  <c r="D312" i="3"/>
  <c r="B312" i="3"/>
  <c r="A314" i="3" l="1"/>
  <c r="B313" i="3"/>
  <c r="D313" i="3"/>
  <c r="E161" i="3"/>
  <c r="H161" i="3"/>
  <c r="J161" i="3" s="1"/>
  <c r="F161" i="3" l="1"/>
  <c r="G161" i="3" s="1"/>
  <c r="I161" i="3" s="1"/>
  <c r="C162" i="3" s="1"/>
  <c r="A315" i="3"/>
  <c r="B314" i="3"/>
  <c r="D314" i="3"/>
  <c r="H162" i="3" l="1"/>
  <c r="J162" i="3" s="1"/>
  <c r="E162" i="3"/>
  <c r="A316" i="3"/>
  <c r="B315" i="3"/>
  <c r="D315" i="3"/>
  <c r="A317" i="3" l="1"/>
  <c r="B316" i="3"/>
  <c r="D316" i="3"/>
  <c r="F162" i="3"/>
  <c r="G162" i="3" s="1"/>
  <c r="I162" i="3" s="1"/>
  <c r="C163" i="3" s="1"/>
  <c r="H163" i="3" l="1"/>
  <c r="J163" i="3" s="1"/>
  <c r="E163" i="3"/>
  <c r="A318" i="3"/>
  <c r="D317" i="3"/>
  <c r="B317" i="3"/>
  <c r="A319" i="3" l="1"/>
  <c r="B318" i="3"/>
  <c r="D318" i="3"/>
  <c r="F163" i="3"/>
  <c r="G163" i="3" s="1"/>
  <c r="I163" i="3" s="1"/>
  <c r="C164" i="3" s="1"/>
  <c r="H164" i="3" l="1"/>
  <c r="J164" i="3" s="1"/>
  <c r="E164" i="3"/>
  <c r="D319" i="3"/>
  <c r="A320" i="3"/>
  <c r="B319" i="3"/>
  <c r="A321" i="3" l="1"/>
  <c r="B320" i="3"/>
  <c r="D320" i="3"/>
  <c r="F164" i="3"/>
  <c r="G164" i="3" s="1"/>
  <c r="I164" i="3" s="1"/>
  <c r="C165" i="3" s="1"/>
  <c r="H165" i="3" l="1"/>
  <c r="J165" i="3" s="1"/>
  <c r="E165" i="3"/>
  <c r="A322" i="3"/>
  <c r="B321" i="3"/>
  <c r="D321" i="3"/>
  <c r="A323" i="3" l="1"/>
  <c r="B322" i="3"/>
  <c r="D322" i="3"/>
  <c r="F165" i="3"/>
  <c r="G165" i="3" s="1"/>
  <c r="I165" i="3" s="1"/>
  <c r="C166" i="3" s="1"/>
  <c r="H166" i="3" l="1"/>
  <c r="J166" i="3" s="1"/>
  <c r="E166" i="3"/>
  <c r="A324" i="3"/>
  <c r="B323" i="3"/>
  <c r="D323" i="3"/>
  <c r="D324" i="3" l="1"/>
  <c r="A325" i="3"/>
  <c r="B324" i="3"/>
  <c r="F166" i="3"/>
  <c r="G166" i="3" s="1"/>
  <c r="I166" i="3" s="1"/>
  <c r="C167" i="3" s="1"/>
  <c r="H167" i="3" l="1"/>
  <c r="J167" i="3" s="1"/>
  <c r="E167" i="3"/>
  <c r="D325" i="3"/>
  <c r="A326" i="3"/>
  <c r="B325" i="3"/>
  <c r="A327" i="3" l="1"/>
  <c r="B326" i="3"/>
  <c r="D326" i="3"/>
  <c r="F167" i="3"/>
  <c r="G167" i="3" s="1"/>
  <c r="I167" i="3" s="1"/>
  <c r="C168" i="3" s="1"/>
  <c r="A328" i="3" l="1"/>
  <c r="B327" i="3"/>
  <c r="D327" i="3"/>
  <c r="H168" i="3"/>
  <c r="J168" i="3" s="1"/>
  <c r="E168" i="3"/>
  <c r="A329" i="3" l="1"/>
  <c r="D328" i="3"/>
  <c r="B328" i="3"/>
  <c r="F168" i="3"/>
  <c r="G168" i="3" s="1"/>
  <c r="I168" i="3" s="1"/>
  <c r="C169" i="3" s="1"/>
  <c r="A330" i="3" l="1"/>
  <c r="D329" i="3"/>
  <c r="B329" i="3"/>
  <c r="H169" i="3"/>
  <c r="J169" i="3" s="1"/>
  <c r="E169" i="3"/>
  <c r="B330" i="3" l="1"/>
  <c r="A331" i="3"/>
  <c r="D330" i="3"/>
  <c r="F169" i="3"/>
  <c r="G169" i="3" s="1"/>
  <c r="I169" i="3" s="1"/>
  <c r="C170" i="3" s="1"/>
  <c r="H170" i="3" l="1"/>
  <c r="J170" i="3" s="1"/>
  <c r="E170" i="3"/>
  <c r="A332" i="3"/>
  <c r="D331" i="3"/>
  <c r="B331" i="3"/>
  <c r="A333" i="3" l="1"/>
  <c r="D332" i="3"/>
  <c r="B332" i="3"/>
  <c r="F170" i="3"/>
  <c r="G170" i="3" s="1"/>
  <c r="I170" i="3" s="1"/>
  <c r="C171" i="3" s="1"/>
  <c r="A334" i="3" l="1"/>
  <c r="B333" i="3"/>
  <c r="D333" i="3"/>
  <c r="H171" i="3"/>
  <c r="J171" i="3" s="1"/>
  <c r="E171" i="3"/>
  <c r="F171" i="3" l="1"/>
  <c r="G171" i="3" s="1"/>
  <c r="I171" i="3"/>
  <c r="C172" i="3" s="1"/>
  <c r="A335" i="3"/>
  <c r="D334" i="3"/>
  <c r="B334" i="3"/>
  <c r="H172" i="3" l="1"/>
  <c r="J172" i="3" s="1"/>
  <c r="E172" i="3"/>
  <c r="A336" i="3"/>
  <c r="D335" i="3"/>
  <c r="B335" i="3"/>
  <c r="B336" i="3" l="1"/>
  <c r="A337" i="3"/>
  <c r="D336" i="3"/>
  <c r="F172" i="3"/>
  <c r="G172" i="3" s="1"/>
  <c r="I172" i="3" s="1"/>
  <c r="C173" i="3" s="1"/>
  <c r="H173" i="3" l="1"/>
  <c r="J173" i="3" s="1"/>
  <c r="E173" i="3"/>
  <c r="A338" i="3"/>
  <c r="D337" i="3"/>
  <c r="B337" i="3"/>
  <c r="A339" i="3" l="1"/>
  <c r="D338" i="3"/>
  <c r="B338" i="3"/>
  <c r="F173" i="3"/>
  <c r="G173" i="3" s="1"/>
  <c r="I173" i="3" s="1"/>
  <c r="C174" i="3" s="1"/>
  <c r="E174" i="3" l="1"/>
  <c r="H174" i="3"/>
  <c r="J174" i="3" s="1"/>
  <c r="A340" i="3"/>
  <c r="B339" i="3"/>
  <c r="D339" i="3"/>
  <c r="A341" i="3" l="1"/>
  <c r="B340" i="3"/>
  <c r="D340" i="3"/>
  <c r="F174" i="3"/>
  <c r="G174" i="3" s="1"/>
  <c r="I174" i="3" s="1"/>
  <c r="C175" i="3" s="1"/>
  <c r="H175" i="3" l="1"/>
  <c r="J175" i="3" s="1"/>
  <c r="E175" i="3"/>
  <c r="A342" i="3"/>
  <c r="D341" i="3"/>
  <c r="B341" i="3"/>
  <c r="D342" i="3" l="1"/>
  <c r="A343" i="3"/>
  <c r="B342" i="3"/>
  <c r="F175" i="3"/>
  <c r="G175" i="3" s="1"/>
  <c r="I175" i="3" s="1"/>
  <c r="C176" i="3" s="1"/>
  <c r="E176" i="3" l="1"/>
  <c r="H176" i="3"/>
  <c r="J176" i="3" s="1"/>
  <c r="D343" i="3"/>
  <c r="A344" i="3"/>
  <c r="B343" i="3"/>
  <c r="A345" i="3" l="1"/>
  <c r="B344" i="3"/>
  <c r="D344" i="3"/>
  <c r="F176" i="3"/>
  <c r="G176" i="3" s="1"/>
  <c r="I176" i="3"/>
  <c r="C177" i="3" s="1"/>
  <c r="E177" i="3" l="1"/>
  <c r="H177" i="3"/>
  <c r="J177" i="3" s="1"/>
  <c r="A346" i="3"/>
  <c r="B345" i="3"/>
  <c r="D345" i="3"/>
  <c r="A347" i="3" l="1"/>
  <c r="D346" i="3"/>
  <c r="B346" i="3"/>
  <c r="F177" i="3"/>
  <c r="G177" i="3" s="1"/>
  <c r="I177" i="3" s="1"/>
  <c r="C178" i="3" s="1"/>
  <c r="H178" i="3" l="1"/>
  <c r="J178" i="3" s="1"/>
  <c r="E178" i="3"/>
  <c r="A348" i="3"/>
  <c r="D347" i="3"/>
  <c r="B347" i="3"/>
  <c r="D348" i="3" l="1"/>
  <c r="A349" i="3"/>
  <c r="B348" i="3"/>
  <c r="F178" i="3"/>
  <c r="G178" i="3" s="1"/>
  <c r="I178" i="3" s="1"/>
  <c r="C179" i="3" s="1"/>
  <c r="H179" i="3" l="1"/>
  <c r="J179" i="3" s="1"/>
  <c r="E179" i="3"/>
  <c r="A350" i="3"/>
  <c r="D349" i="3"/>
  <c r="B349" i="3"/>
  <c r="A351" i="3" l="1"/>
  <c r="D350" i="3"/>
  <c r="B350" i="3"/>
  <c r="F179" i="3"/>
  <c r="G179" i="3" s="1"/>
  <c r="I179" i="3" s="1"/>
  <c r="C180" i="3" s="1"/>
  <c r="A352" i="3" l="1"/>
  <c r="D351" i="3"/>
  <c r="B351" i="3"/>
  <c r="E180" i="3"/>
  <c r="H180" i="3"/>
  <c r="J180" i="3" s="1"/>
  <c r="F180" i="3" l="1"/>
  <c r="G180" i="3" s="1"/>
  <c r="I180" i="3" s="1"/>
  <c r="C181" i="3" s="1"/>
  <c r="A353" i="3"/>
  <c r="B352" i="3"/>
  <c r="D352" i="3"/>
  <c r="D353" i="3" l="1"/>
  <c r="A354" i="3"/>
  <c r="B353" i="3"/>
  <c r="H181" i="3"/>
  <c r="J181" i="3" s="1"/>
  <c r="E181" i="3"/>
  <c r="F181" i="3" l="1"/>
  <c r="G181" i="3" s="1"/>
  <c r="I181" i="3" s="1"/>
  <c r="C182" i="3" s="1"/>
  <c r="A355" i="3"/>
  <c r="B354" i="3"/>
  <c r="D354" i="3"/>
  <c r="A356" i="3" l="1"/>
  <c r="D355" i="3"/>
  <c r="B355" i="3"/>
  <c r="H182" i="3"/>
  <c r="J182" i="3" s="1"/>
  <c r="E182" i="3"/>
  <c r="F182" i="3" l="1"/>
  <c r="G182" i="3" s="1"/>
  <c r="I182" i="3" s="1"/>
  <c r="C183" i="3" s="1"/>
  <c r="A357" i="3"/>
  <c r="B356" i="3"/>
  <c r="D356" i="3"/>
  <c r="A358" i="3" l="1"/>
  <c r="B357" i="3"/>
  <c r="D357" i="3"/>
  <c r="H183" i="3"/>
  <c r="J183" i="3" s="1"/>
  <c r="E183" i="3"/>
  <c r="F183" i="3" l="1"/>
  <c r="G183" i="3" s="1"/>
  <c r="I183" i="3" s="1"/>
  <c r="C184" i="3" s="1"/>
  <c r="A359" i="3"/>
  <c r="B358" i="3"/>
  <c r="D358" i="3"/>
  <c r="D359" i="3" l="1"/>
  <c r="A360" i="3"/>
  <c r="B359" i="3"/>
  <c r="H184" i="3"/>
  <c r="J184" i="3" s="1"/>
  <c r="E184" i="3"/>
  <c r="F184" i="3" l="1"/>
  <c r="G184" i="3" s="1"/>
  <c r="I184" i="3" s="1"/>
  <c r="C185" i="3" s="1"/>
  <c r="A361" i="3"/>
  <c r="D360" i="3"/>
  <c r="B360" i="3"/>
  <c r="D361" i="3" l="1"/>
  <c r="A362" i="3"/>
  <c r="B361" i="3"/>
  <c r="H185" i="3"/>
  <c r="J185" i="3" s="1"/>
  <c r="E185" i="3"/>
  <c r="F185" i="3" l="1"/>
  <c r="G185" i="3" s="1"/>
  <c r="I185" i="3" s="1"/>
  <c r="C186" i="3" s="1"/>
  <c r="D362" i="3"/>
  <c r="A363" i="3"/>
  <c r="B362" i="3"/>
  <c r="D363" i="3" l="1"/>
  <c r="A364" i="3"/>
  <c r="B363" i="3"/>
  <c r="H186" i="3"/>
  <c r="J186" i="3" s="1"/>
  <c r="E186" i="3"/>
  <c r="F186" i="3" l="1"/>
  <c r="G186" i="3" s="1"/>
  <c r="I186" i="3" s="1"/>
  <c r="C187" i="3" s="1"/>
  <c r="A365" i="3"/>
  <c r="B364" i="3"/>
  <c r="D364" i="3"/>
  <c r="A366" i="3" l="1"/>
  <c r="D365" i="3"/>
  <c r="B365" i="3"/>
  <c r="H187" i="3"/>
  <c r="J187" i="3" s="1"/>
  <c r="E187" i="3"/>
  <c r="F187" i="3" l="1"/>
  <c r="G187" i="3" s="1"/>
  <c r="I187" i="3" s="1"/>
  <c r="C188" i="3" s="1"/>
  <c r="A367" i="3"/>
  <c r="B366" i="3"/>
  <c r="D366" i="3"/>
  <c r="A368" i="3" l="1"/>
  <c r="D367" i="3"/>
  <c r="B367" i="3"/>
  <c r="H188" i="3"/>
  <c r="J188" i="3" s="1"/>
  <c r="E188" i="3"/>
  <c r="F188" i="3" l="1"/>
  <c r="G188" i="3" s="1"/>
  <c r="I188" i="3" s="1"/>
  <c r="C189" i="3" s="1"/>
  <c r="D368" i="3"/>
  <c r="A369" i="3"/>
  <c r="B368" i="3"/>
  <c r="A370" i="3" l="1"/>
  <c r="D369" i="3"/>
  <c r="B369" i="3"/>
  <c r="E189" i="3"/>
  <c r="H189" i="3"/>
  <c r="J189" i="3" s="1"/>
  <c r="F189" i="3" l="1"/>
  <c r="G189" i="3" s="1"/>
  <c r="I189" i="3"/>
  <c r="C190" i="3" s="1"/>
  <c r="A371" i="3"/>
  <c r="D370" i="3"/>
  <c r="B370" i="3"/>
  <c r="A372" i="3" l="1"/>
  <c r="B371" i="3"/>
  <c r="D371" i="3"/>
  <c r="H190" i="3"/>
  <c r="J190" i="3" s="1"/>
  <c r="E190" i="3"/>
  <c r="F190" i="3" l="1"/>
  <c r="G190" i="3" s="1"/>
  <c r="I190" i="3" s="1"/>
  <c r="C191" i="3" s="1"/>
  <c r="A373" i="3"/>
  <c r="B372" i="3"/>
  <c r="D372" i="3"/>
  <c r="A374" i="3" l="1"/>
  <c r="B373" i="3"/>
  <c r="D373" i="3"/>
  <c r="H191" i="3"/>
  <c r="J191" i="3" s="1"/>
  <c r="E191" i="3"/>
  <c r="F191" i="3" l="1"/>
  <c r="G191" i="3" s="1"/>
  <c r="I191" i="3" s="1"/>
  <c r="C192" i="3" s="1"/>
  <c r="B374" i="3"/>
  <c r="A375" i="3"/>
  <c r="D374" i="3"/>
  <c r="A376" i="3" l="1"/>
  <c r="B375" i="3"/>
  <c r="D375" i="3"/>
  <c r="H192" i="3"/>
  <c r="J192" i="3" s="1"/>
  <c r="E192" i="3"/>
  <c r="F192" i="3" l="1"/>
  <c r="G192" i="3" s="1"/>
  <c r="I192" i="3" s="1"/>
  <c r="C193" i="3" s="1"/>
  <c r="A377" i="3"/>
  <c r="D376" i="3"/>
  <c r="B376" i="3"/>
  <c r="B377" i="3" l="1"/>
  <c r="A378" i="3"/>
  <c r="D377" i="3"/>
  <c r="E193" i="3"/>
  <c r="H193" i="3"/>
  <c r="J193" i="3" s="1"/>
  <c r="F193" i="3" l="1"/>
  <c r="G193" i="3" s="1"/>
  <c r="I193" i="3" s="1"/>
  <c r="C194" i="3" s="1"/>
  <c r="D378" i="3"/>
  <c r="B378" i="3"/>
  <c r="H194" i="3" l="1"/>
  <c r="J194" i="3" s="1"/>
  <c r="E194" i="3"/>
  <c r="F194" i="3" l="1"/>
  <c r="G194" i="3" s="1"/>
  <c r="I194" i="3"/>
  <c r="C195" i="3" s="1"/>
  <c r="H195" i="3" l="1"/>
  <c r="J195" i="3" s="1"/>
  <c r="E195" i="3"/>
  <c r="F195" i="3" l="1"/>
  <c r="G195" i="3" s="1"/>
  <c r="I195" i="3" s="1"/>
  <c r="C196" i="3" s="1"/>
  <c r="H196" i="3" l="1"/>
  <c r="J196" i="3" s="1"/>
  <c r="E196" i="3"/>
  <c r="F196" i="3" l="1"/>
  <c r="G196" i="3" s="1"/>
  <c r="I196" i="3"/>
  <c r="C197" i="3" s="1"/>
  <c r="H197" i="3" l="1"/>
  <c r="J197" i="3" s="1"/>
  <c r="E197" i="3"/>
  <c r="F197" i="3" l="1"/>
  <c r="G197" i="3" s="1"/>
  <c r="I197" i="3" s="1"/>
  <c r="C198" i="3" s="1"/>
  <c r="H198" i="3" l="1"/>
  <c r="J198" i="3" s="1"/>
  <c r="E198" i="3"/>
  <c r="F198" i="3" l="1"/>
  <c r="G198" i="3" s="1"/>
  <c r="I198" i="3" s="1"/>
  <c r="C199" i="3" s="1"/>
  <c r="H199" i="3" l="1"/>
  <c r="J199" i="3" s="1"/>
  <c r="E199" i="3"/>
  <c r="F199" i="3" l="1"/>
  <c r="G199" i="3" s="1"/>
  <c r="I199" i="3" s="1"/>
  <c r="C200" i="3" s="1"/>
  <c r="H200" i="3" l="1"/>
  <c r="J200" i="3" s="1"/>
  <c r="E200" i="3"/>
  <c r="F200" i="3" l="1"/>
  <c r="G200" i="3" s="1"/>
  <c r="I200" i="3"/>
  <c r="C201" i="3" s="1"/>
  <c r="H201" i="3" l="1"/>
  <c r="J201" i="3" s="1"/>
  <c r="E201" i="3"/>
  <c r="F201" i="3" l="1"/>
  <c r="G201" i="3" s="1"/>
  <c r="I201" i="3"/>
  <c r="C202" i="3" s="1"/>
  <c r="H202" i="3" l="1"/>
  <c r="J202" i="3" s="1"/>
  <c r="E202" i="3"/>
  <c r="F202" i="3" l="1"/>
  <c r="G202" i="3" s="1"/>
  <c r="I202" i="3"/>
  <c r="C203" i="3" s="1"/>
  <c r="H203" i="3" l="1"/>
  <c r="J203" i="3" s="1"/>
  <c r="E203" i="3"/>
  <c r="F203" i="3" l="1"/>
  <c r="G203" i="3" s="1"/>
  <c r="I203" i="3"/>
  <c r="C204" i="3" s="1"/>
  <c r="H204" i="3" l="1"/>
  <c r="J204" i="3" s="1"/>
  <c r="E204" i="3"/>
  <c r="F204" i="3" l="1"/>
  <c r="G204" i="3" s="1"/>
  <c r="I204" i="3" s="1"/>
  <c r="C205" i="3" s="1"/>
  <c r="H205" i="3" l="1"/>
  <c r="J205" i="3" s="1"/>
  <c r="E205" i="3"/>
  <c r="F205" i="3" l="1"/>
  <c r="G205" i="3" s="1"/>
  <c r="I205" i="3" s="1"/>
  <c r="C206" i="3" s="1"/>
  <c r="H206" i="3" l="1"/>
  <c r="J206" i="3" s="1"/>
  <c r="E206" i="3"/>
  <c r="F206" i="3" l="1"/>
  <c r="G206" i="3" s="1"/>
  <c r="I206" i="3" s="1"/>
  <c r="C207" i="3" s="1"/>
  <c r="H207" i="3" l="1"/>
  <c r="J207" i="3" s="1"/>
  <c r="E207" i="3"/>
  <c r="F207" i="3" l="1"/>
  <c r="G207" i="3" s="1"/>
  <c r="I207" i="3" s="1"/>
  <c r="C208" i="3" s="1"/>
  <c r="H208" i="3" l="1"/>
  <c r="J208" i="3" s="1"/>
  <c r="E208" i="3"/>
  <c r="F208" i="3" l="1"/>
  <c r="G208" i="3" s="1"/>
  <c r="I208" i="3" s="1"/>
  <c r="C209" i="3" s="1"/>
  <c r="H209" i="3" l="1"/>
  <c r="J209" i="3" s="1"/>
  <c r="E209" i="3"/>
  <c r="F209" i="3" l="1"/>
  <c r="G209" i="3" s="1"/>
  <c r="I209" i="3" s="1"/>
  <c r="C210" i="3" s="1"/>
  <c r="E210" i="3" l="1"/>
  <c r="H210" i="3"/>
  <c r="J210" i="3" s="1"/>
  <c r="F210" i="3" l="1"/>
  <c r="G210" i="3" s="1"/>
  <c r="I210" i="3" s="1"/>
  <c r="C211" i="3" s="1"/>
  <c r="H211" i="3" l="1"/>
  <c r="J211" i="3" s="1"/>
  <c r="E211" i="3"/>
  <c r="F211" i="3" l="1"/>
  <c r="G211" i="3" s="1"/>
  <c r="I211" i="3" s="1"/>
  <c r="C212" i="3" s="1"/>
  <c r="H212" i="3" l="1"/>
  <c r="J212" i="3" s="1"/>
  <c r="E212" i="3"/>
  <c r="F212" i="3" l="1"/>
  <c r="G212" i="3" s="1"/>
  <c r="I212" i="3" s="1"/>
  <c r="C213" i="3" s="1"/>
  <c r="H213" i="3" l="1"/>
  <c r="J213" i="3" s="1"/>
  <c r="E213" i="3"/>
  <c r="F213" i="3" l="1"/>
  <c r="G213" i="3" s="1"/>
  <c r="I213" i="3" s="1"/>
  <c r="C214" i="3" s="1"/>
  <c r="E214" i="3" l="1"/>
  <c r="H214" i="3"/>
  <c r="J214" i="3" s="1"/>
  <c r="F214" i="3" l="1"/>
  <c r="G214" i="3" s="1"/>
  <c r="I214" i="3" s="1"/>
  <c r="C215" i="3" s="1"/>
  <c r="H215" i="3" l="1"/>
  <c r="J215" i="3" s="1"/>
  <c r="E215" i="3"/>
  <c r="F215" i="3" l="1"/>
  <c r="G215" i="3" s="1"/>
  <c r="I215" i="3" s="1"/>
  <c r="C216" i="3" s="1"/>
  <c r="H216" i="3" l="1"/>
  <c r="J216" i="3" s="1"/>
  <c r="E216" i="3"/>
  <c r="F216" i="3" l="1"/>
  <c r="G216" i="3" s="1"/>
  <c r="I216" i="3" s="1"/>
  <c r="C217" i="3" s="1"/>
  <c r="H217" i="3" l="1"/>
  <c r="J217" i="3" s="1"/>
  <c r="E217" i="3"/>
  <c r="F217" i="3" l="1"/>
  <c r="G217" i="3" s="1"/>
  <c r="I217" i="3" s="1"/>
  <c r="C218" i="3" s="1"/>
  <c r="H218" i="3" l="1"/>
  <c r="J218" i="3" s="1"/>
  <c r="E218" i="3"/>
  <c r="F218" i="3" l="1"/>
  <c r="G218" i="3" s="1"/>
  <c r="I218" i="3" s="1"/>
  <c r="C219" i="3" s="1"/>
  <c r="H219" i="3" l="1"/>
  <c r="J219" i="3" s="1"/>
  <c r="E219" i="3"/>
  <c r="F219" i="3" l="1"/>
  <c r="G219" i="3" s="1"/>
  <c r="I219" i="3" s="1"/>
  <c r="C220" i="3" s="1"/>
  <c r="H220" i="3" l="1"/>
  <c r="J220" i="3" s="1"/>
  <c r="E220" i="3"/>
  <c r="F220" i="3" l="1"/>
  <c r="G220" i="3" s="1"/>
  <c r="I220" i="3"/>
  <c r="C221" i="3" s="1"/>
  <c r="E221" i="3" l="1"/>
  <c r="H221" i="3"/>
  <c r="J221" i="3" s="1"/>
  <c r="F221" i="3" l="1"/>
  <c r="G221" i="3" s="1"/>
  <c r="I221" i="3" s="1"/>
  <c r="C222" i="3" s="1"/>
  <c r="H222" i="3" l="1"/>
  <c r="J222" i="3" s="1"/>
  <c r="E222" i="3"/>
  <c r="F222" i="3" l="1"/>
  <c r="G222" i="3" s="1"/>
  <c r="I222" i="3" s="1"/>
  <c r="C223" i="3" s="1"/>
  <c r="H223" i="3" l="1"/>
  <c r="J223" i="3" s="1"/>
  <c r="E223" i="3"/>
  <c r="F223" i="3" l="1"/>
  <c r="G223" i="3" s="1"/>
  <c r="I223" i="3" s="1"/>
  <c r="C224" i="3" s="1"/>
  <c r="H224" i="3" l="1"/>
  <c r="J224" i="3" s="1"/>
  <c r="E224" i="3"/>
  <c r="F224" i="3" l="1"/>
  <c r="G224" i="3" s="1"/>
  <c r="I224" i="3" s="1"/>
  <c r="C225" i="3" s="1"/>
  <c r="H225" i="3" l="1"/>
  <c r="J225" i="3" s="1"/>
  <c r="E225" i="3"/>
  <c r="F225" i="3" l="1"/>
  <c r="G225" i="3" s="1"/>
  <c r="I225" i="3" s="1"/>
  <c r="C226" i="3" s="1"/>
  <c r="H226" i="3" l="1"/>
  <c r="J226" i="3" s="1"/>
  <c r="E226" i="3"/>
  <c r="F226" i="3" l="1"/>
  <c r="G226" i="3" s="1"/>
  <c r="I226" i="3"/>
  <c r="C227" i="3" s="1"/>
  <c r="H227" i="3" l="1"/>
  <c r="J227" i="3" s="1"/>
  <c r="E227" i="3"/>
  <c r="F227" i="3" l="1"/>
  <c r="G227" i="3" s="1"/>
  <c r="I227" i="3"/>
  <c r="C228" i="3" s="1"/>
  <c r="H228" i="3" l="1"/>
  <c r="J228" i="3" s="1"/>
  <c r="E228" i="3"/>
  <c r="F228" i="3" l="1"/>
  <c r="G228" i="3" s="1"/>
  <c r="I228" i="3"/>
  <c r="C229" i="3" s="1"/>
  <c r="H229" i="3" l="1"/>
  <c r="J229" i="3" s="1"/>
  <c r="E229" i="3"/>
  <c r="F229" i="3" l="1"/>
  <c r="G229" i="3" s="1"/>
  <c r="I229" i="3" s="1"/>
  <c r="C230" i="3" s="1"/>
  <c r="E230" i="3" l="1"/>
  <c r="H230" i="3"/>
  <c r="J230" i="3" s="1"/>
  <c r="F230" i="3" l="1"/>
  <c r="G230" i="3" s="1"/>
  <c r="I230" i="3" s="1"/>
  <c r="C231" i="3" s="1"/>
  <c r="H231" i="3" l="1"/>
  <c r="J231" i="3" s="1"/>
  <c r="E231" i="3"/>
  <c r="F231" i="3" l="1"/>
  <c r="G231" i="3" s="1"/>
  <c r="I231" i="3" s="1"/>
  <c r="C232" i="3" s="1"/>
  <c r="H232" i="3" l="1"/>
  <c r="J232" i="3" s="1"/>
  <c r="E232" i="3"/>
  <c r="F232" i="3" l="1"/>
  <c r="G232" i="3" s="1"/>
  <c r="I232" i="3" s="1"/>
  <c r="C233" i="3" s="1"/>
  <c r="H233" i="3" l="1"/>
  <c r="J233" i="3" s="1"/>
  <c r="E233" i="3"/>
  <c r="F233" i="3" l="1"/>
  <c r="G233" i="3" s="1"/>
  <c r="I233" i="3" s="1"/>
  <c r="C234" i="3" s="1"/>
  <c r="H234" i="3" l="1"/>
  <c r="J234" i="3" s="1"/>
  <c r="E234" i="3"/>
  <c r="F234" i="3" l="1"/>
  <c r="G234" i="3" s="1"/>
  <c r="I234" i="3" s="1"/>
  <c r="C235" i="3" s="1"/>
  <c r="E235" i="3" l="1"/>
  <c r="H235" i="3"/>
  <c r="J235" i="3" s="1"/>
  <c r="F235" i="3" l="1"/>
  <c r="G235" i="3" s="1"/>
  <c r="I235" i="3" s="1"/>
  <c r="C236" i="3" s="1"/>
  <c r="E236" i="3" l="1"/>
  <c r="H236" i="3"/>
  <c r="J236" i="3" s="1"/>
  <c r="F236" i="3" l="1"/>
  <c r="G236" i="3" s="1"/>
  <c r="I236" i="3" s="1"/>
  <c r="C237" i="3" s="1"/>
  <c r="H237" i="3" l="1"/>
  <c r="J237" i="3" s="1"/>
  <c r="E237" i="3"/>
  <c r="F237" i="3" l="1"/>
  <c r="G237" i="3" s="1"/>
  <c r="I237" i="3" s="1"/>
  <c r="C238" i="3" s="1"/>
  <c r="H238" i="3" l="1"/>
  <c r="J238" i="3" s="1"/>
  <c r="E238" i="3"/>
  <c r="F238" i="3" l="1"/>
  <c r="G238" i="3" s="1"/>
  <c r="I238" i="3"/>
  <c r="C239" i="3" s="1"/>
  <c r="H239" i="3" l="1"/>
  <c r="J239" i="3" s="1"/>
  <c r="E239" i="3"/>
  <c r="F239" i="3" l="1"/>
  <c r="G239" i="3" s="1"/>
  <c r="I239" i="3"/>
  <c r="C240" i="3" s="1"/>
  <c r="H240" i="3" l="1"/>
  <c r="J240" i="3" s="1"/>
  <c r="E240" i="3"/>
  <c r="F240" i="3" l="1"/>
  <c r="G240" i="3" s="1"/>
  <c r="I240" i="3" s="1"/>
  <c r="C241" i="3" s="1"/>
  <c r="H241" i="3" l="1"/>
  <c r="J241" i="3" s="1"/>
  <c r="E241" i="3"/>
  <c r="F241" i="3" l="1"/>
  <c r="G241" i="3" s="1"/>
  <c r="I241" i="3"/>
  <c r="C242" i="3" s="1"/>
  <c r="H242" i="3" l="1"/>
  <c r="J242" i="3" s="1"/>
  <c r="E242" i="3"/>
  <c r="F242" i="3" l="1"/>
  <c r="G242" i="3" s="1"/>
  <c r="I242" i="3"/>
  <c r="C243" i="3" s="1"/>
  <c r="E243" i="3" l="1"/>
  <c r="H243" i="3"/>
  <c r="J243" i="3" s="1"/>
  <c r="F243" i="3" l="1"/>
  <c r="G243" i="3" s="1"/>
  <c r="I243" i="3" s="1"/>
  <c r="C244" i="3" s="1"/>
  <c r="H244" i="3" l="1"/>
  <c r="J244" i="3" s="1"/>
  <c r="E244" i="3"/>
  <c r="F244" i="3" l="1"/>
  <c r="G244" i="3" s="1"/>
  <c r="I244" i="3"/>
  <c r="C245" i="3" s="1"/>
  <c r="H245" i="3" l="1"/>
  <c r="J245" i="3" s="1"/>
  <c r="E245" i="3"/>
  <c r="F245" i="3" l="1"/>
  <c r="G245" i="3" s="1"/>
  <c r="I245" i="3"/>
  <c r="C246" i="3" s="1"/>
  <c r="H246" i="3" l="1"/>
  <c r="J246" i="3" s="1"/>
  <c r="E246" i="3"/>
  <c r="F246" i="3" l="1"/>
  <c r="G246" i="3" s="1"/>
  <c r="I246" i="3" s="1"/>
  <c r="C247" i="3" s="1"/>
  <c r="H247" i="3" l="1"/>
  <c r="J247" i="3" s="1"/>
  <c r="E247" i="3"/>
  <c r="F247" i="3" l="1"/>
  <c r="G247" i="3" s="1"/>
  <c r="I247" i="3" s="1"/>
  <c r="C248" i="3" s="1"/>
  <c r="E248" i="3" l="1"/>
  <c r="H248" i="3"/>
  <c r="J248" i="3" s="1"/>
  <c r="F248" i="3" l="1"/>
  <c r="G248" i="3" s="1"/>
  <c r="I248" i="3"/>
  <c r="C249" i="3" s="1"/>
  <c r="H249" i="3" l="1"/>
  <c r="J249" i="3" s="1"/>
  <c r="E249" i="3"/>
  <c r="F249" i="3" l="1"/>
  <c r="G249" i="3" s="1"/>
  <c r="I249" i="3" s="1"/>
  <c r="C250" i="3" s="1"/>
  <c r="H250" i="3" l="1"/>
  <c r="J250" i="3" s="1"/>
  <c r="E250" i="3"/>
  <c r="F250" i="3" l="1"/>
  <c r="G250" i="3" s="1"/>
  <c r="I250" i="3" s="1"/>
  <c r="C251" i="3" s="1"/>
  <c r="H251" i="3" l="1"/>
  <c r="J251" i="3" s="1"/>
  <c r="E251" i="3"/>
  <c r="F251" i="3" l="1"/>
  <c r="G251" i="3" s="1"/>
  <c r="I251" i="3" s="1"/>
  <c r="C252" i="3" s="1"/>
  <c r="H252" i="3" l="1"/>
  <c r="J252" i="3" s="1"/>
  <c r="E252" i="3"/>
  <c r="F252" i="3" l="1"/>
  <c r="G252" i="3" s="1"/>
  <c r="I252" i="3" s="1"/>
  <c r="C253" i="3" s="1"/>
  <c r="H253" i="3" l="1"/>
  <c r="J253" i="3" s="1"/>
  <c r="E253" i="3"/>
  <c r="F253" i="3" l="1"/>
  <c r="G253" i="3" s="1"/>
  <c r="I253" i="3"/>
  <c r="C254" i="3" s="1"/>
  <c r="H254" i="3" l="1"/>
  <c r="J254" i="3" s="1"/>
  <c r="E254" i="3"/>
  <c r="F254" i="3" l="1"/>
  <c r="G254" i="3" s="1"/>
  <c r="I254" i="3" s="1"/>
  <c r="C255" i="3" s="1"/>
  <c r="H255" i="3" l="1"/>
  <c r="J255" i="3" s="1"/>
  <c r="E255" i="3"/>
  <c r="F255" i="3" l="1"/>
  <c r="G255" i="3" s="1"/>
  <c r="I255" i="3" s="1"/>
  <c r="C256" i="3" s="1"/>
  <c r="H256" i="3" l="1"/>
  <c r="J256" i="3" s="1"/>
  <c r="E256" i="3"/>
  <c r="F256" i="3" l="1"/>
  <c r="G256" i="3" s="1"/>
  <c r="I256" i="3" s="1"/>
  <c r="C257" i="3" s="1"/>
  <c r="H257" i="3" l="1"/>
  <c r="J257" i="3" s="1"/>
  <c r="E257" i="3"/>
  <c r="F257" i="3" l="1"/>
  <c r="G257" i="3" s="1"/>
  <c r="I257" i="3" s="1"/>
  <c r="C258" i="3" s="1"/>
  <c r="H258" i="3" l="1"/>
  <c r="J258" i="3" s="1"/>
  <c r="E258" i="3"/>
  <c r="F258" i="3" l="1"/>
  <c r="G258" i="3" s="1"/>
  <c r="I258" i="3"/>
  <c r="C259" i="3" s="1"/>
  <c r="H259" i="3" l="1"/>
  <c r="J259" i="3" s="1"/>
  <c r="E259" i="3"/>
  <c r="F259" i="3" l="1"/>
  <c r="G259" i="3" s="1"/>
  <c r="I259" i="3"/>
  <c r="C260" i="3" s="1"/>
  <c r="H260" i="3" l="1"/>
  <c r="J260" i="3" s="1"/>
  <c r="E260" i="3"/>
  <c r="I260" i="3" l="1"/>
  <c r="C261" i="3" s="1"/>
  <c r="F260" i="3"/>
  <c r="G260" i="3" s="1"/>
  <c r="H261" i="3" l="1"/>
  <c r="J261" i="3" s="1"/>
  <c r="E261" i="3"/>
  <c r="I261" i="3" l="1"/>
  <c r="C262" i="3" s="1"/>
  <c r="F261" i="3"/>
  <c r="G261" i="3" s="1"/>
  <c r="H262" i="3" l="1"/>
  <c r="J262" i="3" s="1"/>
  <c r="E262" i="3"/>
  <c r="I262" i="3" l="1"/>
  <c r="C263" i="3" s="1"/>
  <c r="F262" i="3"/>
  <c r="G262" i="3" s="1"/>
  <c r="H263" i="3" l="1"/>
  <c r="J263" i="3" s="1"/>
  <c r="E263" i="3"/>
  <c r="F263" i="3" l="1"/>
  <c r="G263" i="3" s="1"/>
  <c r="I263" i="3"/>
  <c r="C264" i="3" s="1"/>
  <c r="E264" i="3" l="1"/>
  <c r="H264" i="3"/>
  <c r="J264" i="3" s="1"/>
  <c r="I264" i="3" l="1"/>
  <c r="C265" i="3" s="1"/>
  <c r="F264" i="3"/>
  <c r="G264" i="3" s="1"/>
  <c r="H265" i="3" l="1"/>
  <c r="J265" i="3" s="1"/>
  <c r="E265" i="3"/>
  <c r="I265" i="3" l="1"/>
  <c r="C266" i="3" s="1"/>
  <c r="F265" i="3"/>
  <c r="G265" i="3" s="1"/>
  <c r="E266" i="3" l="1"/>
  <c r="H266" i="3"/>
  <c r="J266" i="3" s="1"/>
  <c r="F266" i="3" l="1"/>
  <c r="G266" i="3" s="1"/>
  <c r="I266" i="3"/>
  <c r="C267" i="3" s="1"/>
  <c r="E267" i="3" l="1"/>
  <c r="H267" i="3"/>
  <c r="J267" i="3" s="1"/>
  <c r="I267" i="3" l="1"/>
  <c r="C268" i="3" s="1"/>
  <c r="F267" i="3"/>
  <c r="G267" i="3" s="1"/>
  <c r="E268" i="3" l="1"/>
  <c r="H268" i="3"/>
  <c r="J268" i="3" s="1"/>
  <c r="F268" i="3" l="1"/>
  <c r="G268" i="3" s="1"/>
  <c r="I268" i="3"/>
  <c r="C269" i="3" s="1"/>
  <c r="H269" i="3" l="1"/>
  <c r="J269" i="3" s="1"/>
  <c r="E269" i="3"/>
  <c r="I269" i="3" l="1"/>
  <c r="C270" i="3" s="1"/>
  <c r="F269" i="3"/>
  <c r="G269" i="3" s="1"/>
  <c r="H270" i="3" l="1"/>
  <c r="J270" i="3" s="1"/>
  <c r="E270" i="3"/>
  <c r="F270" i="3" l="1"/>
  <c r="G270" i="3" s="1"/>
  <c r="I270" i="3"/>
  <c r="C271" i="3" s="1"/>
  <c r="H271" i="3" l="1"/>
  <c r="J271" i="3" s="1"/>
  <c r="E271" i="3"/>
  <c r="F271" i="3" l="1"/>
  <c r="G271" i="3" s="1"/>
  <c r="I271" i="3"/>
  <c r="C272" i="3" s="1"/>
  <c r="H272" i="3" l="1"/>
  <c r="J272" i="3" s="1"/>
  <c r="E272" i="3"/>
  <c r="F272" i="3" l="1"/>
  <c r="G272" i="3" s="1"/>
  <c r="I272" i="3"/>
  <c r="C273" i="3" s="1"/>
  <c r="H273" i="3" l="1"/>
  <c r="J273" i="3" s="1"/>
  <c r="E273" i="3"/>
  <c r="I273" i="3" l="1"/>
  <c r="C274" i="3" s="1"/>
  <c r="F273" i="3"/>
  <c r="G273" i="3" s="1"/>
  <c r="H274" i="3" l="1"/>
  <c r="J274" i="3" s="1"/>
  <c r="E274" i="3"/>
  <c r="F274" i="3" l="1"/>
  <c r="G274" i="3" s="1"/>
  <c r="I274" i="3"/>
  <c r="C275" i="3" s="1"/>
  <c r="H275" i="3" l="1"/>
  <c r="J275" i="3" s="1"/>
  <c r="E275" i="3"/>
  <c r="I275" i="3" l="1"/>
  <c r="C276" i="3" s="1"/>
  <c r="F275" i="3"/>
  <c r="G275" i="3" s="1"/>
  <c r="H276" i="3" l="1"/>
  <c r="J276" i="3" s="1"/>
  <c r="E276" i="3"/>
  <c r="I276" i="3" l="1"/>
  <c r="C277" i="3" s="1"/>
  <c r="F276" i="3"/>
  <c r="G276" i="3" s="1"/>
  <c r="H277" i="3" l="1"/>
  <c r="J277" i="3" s="1"/>
  <c r="E277" i="3"/>
  <c r="F277" i="3" l="1"/>
  <c r="G277" i="3" s="1"/>
  <c r="I277" i="3"/>
  <c r="C278" i="3" s="1"/>
  <c r="H278" i="3" l="1"/>
  <c r="J278" i="3" s="1"/>
  <c r="E278" i="3"/>
  <c r="F278" i="3" l="1"/>
  <c r="G278" i="3" s="1"/>
  <c r="I278" i="3"/>
  <c r="C279" i="3" s="1"/>
  <c r="H279" i="3" l="1"/>
  <c r="J279" i="3" s="1"/>
  <c r="E279" i="3"/>
  <c r="I279" i="3" l="1"/>
  <c r="C280" i="3" s="1"/>
  <c r="F279" i="3"/>
  <c r="G279" i="3" s="1"/>
  <c r="H280" i="3" l="1"/>
  <c r="J280" i="3" s="1"/>
  <c r="E280" i="3"/>
  <c r="I280" i="3" l="1"/>
  <c r="C281" i="3" s="1"/>
  <c r="F280" i="3"/>
  <c r="G280" i="3" s="1"/>
  <c r="E281" i="3" l="1"/>
  <c r="H281" i="3"/>
  <c r="J281" i="3" s="1"/>
  <c r="F281" i="3" l="1"/>
  <c r="G281" i="3" s="1"/>
  <c r="I281" i="3"/>
  <c r="C282" i="3" s="1"/>
  <c r="H282" i="3" l="1"/>
  <c r="J282" i="3" s="1"/>
  <c r="E282" i="3"/>
  <c r="F282" i="3" l="1"/>
  <c r="G282" i="3" s="1"/>
  <c r="I282" i="3"/>
  <c r="C283" i="3" s="1"/>
  <c r="E283" i="3" l="1"/>
  <c r="H283" i="3"/>
  <c r="J283" i="3" s="1"/>
  <c r="I283" i="3" l="1"/>
  <c r="C284" i="3" s="1"/>
  <c r="F283" i="3"/>
  <c r="G283" i="3" s="1"/>
  <c r="H284" i="3" l="1"/>
  <c r="J284" i="3" s="1"/>
  <c r="E284" i="3"/>
  <c r="F284" i="3" l="1"/>
  <c r="G284" i="3" s="1"/>
  <c r="I284" i="3"/>
  <c r="C285" i="3" s="1"/>
  <c r="H285" i="3" l="1"/>
  <c r="J285" i="3" s="1"/>
  <c r="E285" i="3"/>
  <c r="I285" i="3" l="1"/>
  <c r="C286" i="3" s="1"/>
  <c r="F285" i="3"/>
  <c r="G285" i="3" s="1"/>
  <c r="H286" i="3" l="1"/>
  <c r="J286" i="3" s="1"/>
  <c r="E286" i="3"/>
  <c r="F286" i="3" l="1"/>
  <c r="G286" i="3" s="1"/>
  <c r="I286" i="3"/>
  <c r="C287" i="3" s="1"/>
  <c r="H287" i="3" l="1"/>
  <c r="J287" i="3" s="1"/>
  <c r="E287" i="3"/>
  <c r="F287" i="3" l="1"/>
  <c r="G287" i="3" s="1"/>
  <c r="I287" i="3"/>
  <c r="C288" i="3" s="1"/>
  <c r="H288" i="3" l="1"/>
  <c r="J288" i="3" s="1"/>
  <c r="E288" i="3"/>
  <c r="F288" i="3" l="1"/>
  <c r="G288" i="3" s="1"/>
  <c r="I288" i="3"/>
  <c r="C289" i="3" s="1"/>
  <c r="H289" i="3" l="1"/>
  <c r="J289" i="3" s="1"/>
  <c r="E289" i="3"/>
  <c r="I289" i="3" l="1"/>
  <c r="C290" i="3" s="1"/>
  <c r="F289" i="3"/>
  <c r="G289" i="3" s="1"/>
  <c r="H290" i="3" l="1"/>
  <c r="J290" i="3" s="1"/>
  <c r="E290" i="3"/>
  <c r="F290" i="3" l="1"/>
  <c r="G290" i="3" s="1"/>
  <c r="I290" i="3"/>
  <c r="C291" i="3" s="1"/>
  <c r="H291" i="3" l="1"/>
  <c r="J291" i="3" s="1"/>
  <c r="E291" i="3"/>
  <c r="F291" i="3" l="1"/>
  <c r="G291" i="3" s="1"/>
  <c r="I291" i="3"/>
  <c r="C292" i="3" s="1"/>
  <c r="H292" i="3" l="1"/>
  <c r="J292" i="3" s="1"/>
  <c r="E292" i="3"/>
  <c r="F292" i="3" l="1"/>
  <c r="G292" i="3" s="1"/>
  <c r="I292" i="3"/>
  <c r="C293" i="3" s="1"/>
  <c r="H293" i="3" l="1"/>
  <c r="J293" i="3" s="1"/>
  <c r="E293" i="3"/>
  <c r="F293" i="3" l="1"/>
  <c r="G293" i="3" s="1"/>
  <c r="I293" i="3"/>
  <c r="C294" i="3" s="1"/>
  <c r="E294" i="3" l="1"/>
  <c r="H294" i="3"/>
  <c r="J294" i="3" s="1"/>
  <c r="F294" i="3" l="1"/>
  <c r="G294" i="3" s="1"/>
  <c r="I294" i="3"/>
  <c r="C295" i="3" s="1"/>
  <c r="H295" i="3" l="1"/>
  <c r="J295" i="3" s="1"/>
  <c r="E295" i="3"/>
  <c r="F295" i="3" l="1"/>
  <c r="G295" i="3" s="1"/>
  <c r="I295" i="3"/>
  <c r="C296" i="3" s="1"/>
  <c r="H296" i="3" l="1"/>
  <c r="J296" i="3" s="1"/>
  <c r="E296" i="3"/>
  <c r="I296" i="3" l="1"/>
  <c r="C297" i="3" s="1"/>
  <c r="F296" i="3"/>
  <c r="G296" i="3" s="1"/>
  <c r="H297" i="3" l="1"/>
  <c r="J297" i="3" s="1"/>
  <c r="E297" i="3"/>
  <c r="I297" i="3" l="1"/>
  <c r="C298" i="3" s="1"/>
  <c r="F297" i="3"/>
  <c r="G297" i="3" s="1"/>
  <c r="E298" i="3" l="1"/>
  <c r="H298" i="3"/>
  <c r="J298" i="3" s="1"/>
  <c r="I298" i="3" l="1"/>
  <c r="C299" i="3" s="1"/>
  <c r="F298" i="3"/>
  <c r="G298" i="3" s="1"/>
  <c r="H299" i="3" l="1"/>
  <c r="J299" i="3" s="1"/>
  <c r="E299" i="3"/>
  <c r="F299" i="3" l="1"/>
  <c r="G299" i="3" s="1"/>
  <c r="I299" i="3"/>
  <c r="C300" i="3" s="1"/>
  <c r="H300" i="3" l="1"/>
  <c r="J300" i="3" s="1"/>
  <c r="E300" i="3"/>
  <c r="F300" i="3" l="1"/>
  <c r="G300" i="3" s="1"/>
  <c r="I300" i="3"/>
  <c r="C301" i="3" s="1"/>
  <c r="E301" i="3" l="1"/>
  <c r="H301" i="3"/>
  <c r="J301" i="3" s="1"/>
  <c r="I301" i="3" l="1"/>
  <c r="C302" i="3" s="1"/>
  <c r="F301" i="3"/>
  <c r="G301" i="3" s="1"/>
  <c r="H302" i="3" l="1"/>
  <c r="J302" i="3" s="1"/>
  <c r="E302" i="3"/>
  <c r="I302" i="3" l="1"/>
  <c r="C303" i="3" s="1"/>
  <c r="F302" i="3"/>
  <c r="G302" i="3" s="1"/>
  <c r="H303" i="3" l="1"/>
  <c r="J303" i="3" s="1"/>
  <c r="E303" i="3"/>
  <c r="F303" i="3" l="1"/>
  <c r="G303" i="3" s="1"/>
  <c r="I303" i="3"/>
  <c r="C304" i="3" s="1"/>
  <c r="H304" i="3" l="1"/>
  <c r="J304" i="3" s="1"/>
  <c r="E304" i="3"/>
  <c r="I304" i="3" l="1"/>
  <c r="C305" i="3" s="1"/>
  <c r="F304" i="3"/>
  <c r="G304" i="3" s="1"/>
  <c r="H305" i="3" l="1"/>
  <c r="J305" i="3" s="1"/>
  <c r="E305" i="3"/>
  <c r="I305" i="3" l="1"/>
  <c r="C306" i="3" s="1"/>
  <c r="F305" i="3"/>
  <c r="G305" i="3" s="1"/>
  <c r="E306" i="3" l="1"/>
  <c r="H306" i="3"/>
  <c r="J306" i="3" s="1"/>
  <c r="I306" i="3" l="1"/>
  <c r="C307" i="3" s="1"/>
  <c r="F306" i="3"/>
  <c r="G306" i="3" s="1"/>
  <c r="E307" i="3" l="1"/>
  <c r="H307" i="3"/>
  <c r="J307" i="3" s="1"/>
  <c r="I307" i="3" l="1"/>
  <c r="C308" i="3" s="1"/>
  <c r="F307" i="3"/>
  <c r="G307" i="3" s="1"/>
  <c r="H308" i="3" l="1"/>
  <c r="J308" i="3" s="1"/>
  <c r="E308" i="3"/>
  <c r="F308" i="3" l="1"/>
  <c r="G308" i="3" s="1"/>
  <c r="I308" i="3"/>
  <c r="C309" i="3" s="1"/>
  <c r="H309" i="3" l="1"/>
  <c r="J309" i="3" s="1"/>
  <c r="E309" i="3"/>
  <c r="F309" i="3" l="1"/>
  <c r="G309" i="3" s="1"/>
  <c r="I309" i="3"/>
  <c r="C310" i="3" s="1"/>
  <c r="H310" i="3" l="1"/>
  <c r="J310" i="3" s="1"/>
  <c r="E310" i="3"/>
  <c r="I310" i="3" l="1"/>
  <c r="C311" i="3" s="1"/>
  <c r="F310" i="3"/>
  <c r="G310" i="3" s="1"/>
  <c r="E311" i="3" l="1"/>
  <c r="H311" i="3"/>
  <c r="J311" i="3" s="1"/>
  <c r="F311" i="3" l="1"/>
  <c r="G311" i="3" s="1"/>
  <c r="I311" i="3"/>
  <c r="C312" i="3" s="1"/>
  <c r="E312" i="3" l="1"/>
  <c r="H312" i="3"/>
  <c r="J312" i="3" s="1"/>
  <c r="F312" i="3" l="1"/>
  <c r="G312" i="3" s="1"/>
  <c r="I312" i="3"/>
  <c r="C313" i="3" s="1"/>
  <c r="E313" i="3" l="1"/>
  <c r="H313" i="3"/>
  <c r="J313" i="3" s="1"/>
  <c r="F313" i="3" l="1"/>
  <c r="G313" i="3" s="1"/>
  <c r="I313" i="3"/>
  <c r="C314" i="3" s="1"/>
  <c r="H314" i="3" l="1"/>
  <c r="J314" i="3" s="1"/>
  <c r="E314" i="3"/>
  <c r="I314" i="3" l="1"/>
  <c r="C315" i="3" s="1"/>
  <c r="F314" i="3"/>
  <c r="G314" i="3" s="1"/>
  <c r="H315" i="3" l="1"/>
  <c r="J315" i="3" s="1"/>
  <c r="E315" i="3"/>
  <c r="F315" i="3" l="1"/>
  <c r="G315" i="3" s="1"/>
  <c r="I315" i="3"/>
  <c r="C316" i="3" s="1"/>
  <c r="H316" i="3" l="1"/>
  <c r="J316" i="3" s="1"/>
  <c r="E316" i="3"/>
  <c r="F316" i="3" l="1"/>
  <c r="G316" i="3" s="1"/>
  <c r="I316" i="3"/>
  <c r="C317" i="3" s="1"/>
  <c r="H317" i="3" l="1"/>
  <c r="J317" i="3" s="1"/>
  <c r="E317" i="3"/>
  <c r="I317" i="3" l="1"/>
  <c r="C318" i="3" s="1"/>
  <c r="F317" i="3"/>
  <c r="G317" i="3" s="1"/>
  <c r="H318" i="3" l="1"/>
  <c r="J318" i="3" s="1"/>
  <c r="E318" i="3"/>
  <c r="I318" i="3" l="1"/>
  <c r="C319" i="3" s="1"/>
  <c r="F318" i="3"/>
  <c r="G318" i="3" s="1"/>
  <c r="E319" i="3" l="1"/>
  <c r="H319" i="3"/>
  <c r="J319" i="3" s="1"/>
  <c r="F319" i="3" l="1"/>
  <c r="G319" i="3" s="1"/>
  <c r="I319" i="3"/>
  <c r="C320" i="3" s="1"/>
  <c r="H320" i="3" l="1"/>
  <c r="J320" i="3" s="1"/>
  <c r="E320" i="3"/>
  <c r="I320" i="3" l="1"/>
  <c r="C321" i="3" s="1"/>
  <c r="F320" i="3"/>
  <c r="G320" i="3" s="1"/>
  <c r="E321" i="3" l="1"/>
  <c r="H321" i="3"/>
  <c r="J321" i="3" s="1"/>
  <c r="F321" i="3" l="1"/>
  <c r="G321" i="3" s="1"/>
  <c r="I321" i="3"/>
  <c r="C322" i="3" s="1"/>
  <c r="H322" i="3" l="1"/>
  <c r="J322" i="3" s="1"/>
  <c r="E322" i="3"/>
  <c r="I322" i="3" l="1"/>
  <c r="C323" i="3" s="1"/>
  <c r="F322" i="3"/>
  <c r="G322" i="3" s="1"/>
  <c r="H323" i="3" l="1"/>
  <c r="J323" i="3" s="1"/>
  <c r="E323" i="3"/>
  <c r="I323" i="3" l="1"/>
  <c r="C324" i="3" s="1"/>
  <c r="F323" i="3"/>
  <c r="G323" i="3" s="1"/>
  <c r="E324" i="3" l="1"/>
  <c r="H324" i="3"/>
  <c r="J324" i="3" s="1"/>
  <c r="F324" i="3" l="1"/>
  <c r="G324" i="3" s="1"/>
  <c r="I324" i="3"/>
  <c r="C325" i="3" s="1"/>
  <c r="E325" i="3" l="1"/>
  <c r="H325" i="3"/>
  <c r="J325" i="3" s="1"/>
  <c r="F325" i="3" l="1"/>
  <c r="G325" i="3" s="1"/>
  <c r="I325" i="3"/>
  <c r="C326" i="3" s="1"/>
  <c r="H326" i="3" l="1"/>
  <c r="J326" i="3" s="1"/>
  <c r="E326" i="3"/>
  <c r="I326" i="3" l="1"/>
  <c r="C327" i="3" s="1"/>
  <c r="F326" i="3"/>
  <c r="G326" i="3" s="1"/>
  <c r="H327" i="3" l="1"/>
  <c r="J327" i="3" s="1"/>
  <c r="E327" i="3"/>
  <c r="I327" i="3" l="1"/>
  <c r="C328" i="3" s="1"/>
  <c r="F327" i="3"/>
  <c r="G327" i="3" s="1"/>
  <c r="H328" i="3" l="1"/>
  <c r="J328" i="3" s="1"/>
  <c r="E328" i="3"/>
  <c r="F328" i="3" l="1"/>
  <c r="G328" i="3" s="1"/>
  <c r="I328" i="3"/>
  <c r="C329" i="3" s="1"/>
  <c r="E329" i="3" l="1"/>
  <c r="H329" i="3"/>
  <c r="J329" i="3" s="1"/>
  <c r="F329" i="3" l="1"/>
  <c r="G329" i="3" s="1"/>
  <c r="I329" i="3"/>
  <c r="C330" i="3" s="1"/>
  <c r="H330" i="3" l="1"/>
  <c r="J330" i="3" s="1"/>
  <c r="E330" i="3"/>
  <c r="I330" i="3" l="1"/>
  <c r="C331" i="3" s="1"/>
  <c r="F330" i="3"/>
  <c r="G330" i="3" s="1"/>
  <c r="E331" i="3" l="1"/>
  <c r="H331" i="3"/>
  <c r="J331" i="3" s="1"/>
  <c r="I331" i="3" l="1"/>
  <c r="C332" i="3" s="1"/>
  <c r="F331" i="3"/>
  <c r="G331" i="3" s="1"/>
  <c r="E332" i="3" l="1"/>
  <c r="H332" i="3"/>
  <c r="J332" i="3" s="1"/>
  <c r="I332" i="3" l="1"/>
  <c r="C333" i="3" s="1"/>
  <c r="F332" i="3"/>
  <c r="G332" i="3" s="1"/>
  <c r="E333" i="3" l="1"/>
  <c r="H333" i="3"/>
  <c r="J333" i="3" s="1"/>
  <c r="F333" i="3" l="1"/>
  <c r="G333" i="3" s="1"/>
  <c r="I333" i="3"/>
  <c r="C334" i="3" s="1"/>
  <c r="H334" i="3" l="1"/>
  <c r="J334" i="3" s="1"/>
  <c r="E334" i="3"/>
  <c r="I334" i="3" l="1"/>
  <c r="C335" i="3" s="1"/>
  <c r="F334" i="3"/>
  <c r="G334" i="3" s="1"/>
  <c r="H335" i="3" l="1"/>
  <c r="J335" i="3" s="1"/>
  <c r="E335" i="3"/>
  <c r="I335" i="3" l="1"/>
  <c r="C336" i="3" s="1"/>
  <c r="F335" i="3"/>
  <c r="G335" i="3" s="1"/>
  <c r="H336" i="3" l="1"/>
  <c r="J336" i="3" s="1"/>
  <c r="E336" i="3"/>
  <c r="I336" i="3" l="1"/>
  <c r="C337" i="3" s="1"/>
  <c r="F336" i="3"/>
  <c r="G336" i="3" s="1"/>
  <c r="E337" i="3" l="1"/>
  <c r="H337" i="3"/>
  <c r="J337" i="3" s="1"/>
  <c r="I337" i="3" l="1"/>
  <c r="C338" i="3" s="1"/>
  <c r="F337" i="3"/>
  <c r="G337" i="3" s="1"/>
  <c r="H338" i="3" l="1"/>
  <c r="J338" i="3" s="1"/>
  <c r="E338" i="3"/>
  <c r="F338" i="3" l="1"/>
  <c r="G338" i="3" s="1"/>
  <c r="I338" i="3"/>
  <c r="C339" i="3" s="1"/>
  <c r="H339" i="3" l="1"/>
  <c r="J339" i="3" s="1"/>
  <c r="E339" i="3"/>
  <c r="I339" i="3" l="1"/>
  <c r="C340" i="3" s="1"/>
  <c r="F339" i="3"/>
  <c r="G339" i="3" s="1"/>
  <c r="H340" i="3" l="1"/>
  <c r="J340" i="3" s="1"/>
  <c r="E340" i="3"/>
  <c r="F340" i="3" l="1"/>
  <c r="G340" i="3" s="1"/>
  <c r="I340" i="3"/>
  <c r="C341" i="3" s="1"/>
  <c r="H341" i="3" l="1"/>
  <c r="J341" i="3" s="1"/>
  <c r="E341" i="3"/>
  <c r="F341" i="3" l="1"/>
  <c r="G341" i="3" s="1"/>
  <c r="I341" i="3"/>
  <c r="C342" i="3" s="1"/>
  <c r="E342" i="3" l="1"/>
  <c r="H342" i="3"/>
  <c r="J342" i="3" s="1"/>
  <c r="F342" i="3" l="1"/>
  <c r="G342" i="3" s="1"/>
  <c r="I342" i="3"/>
  <c r="C343" i="3" s="1"/>
  <c r="E343" i="3" l="1"/>
  <c r="H343" i="3"/>
  <c r="J343" i="3" s="1"/>
  <c r="F343" i="3" l="1"/>
  <c r="G343" i="3" s="1"/>
  <c r="I343" i="3"/>
  <c r="C344" i="3" s="1"/>
  <c r="H344" i="3" l="1"/>
  <c r="J344" i="3" s="1"/>
  <c r="E344" i="3"/>
  <c r="I344" i="3" l="1"/>
  <c r="C345" i="3" s="1"/>
  <c r="F344" i="3"/>
  <c r="G344" i="3" s="1"/>
  <c r="H345" i="3" l="1"/>
  <c r="J345" i="3" s="1"/>
  <c r="E345" i="3"/>
  <c r="F345" i="3" l="1"/>
  <c r="G345" i="3" s="1"/>
  <c r="I345" i="3"/>
  <c r="C346" i="3" s="1"/>
  <c r="H346" i="3" l="1"/>
  <c r="J346" i="3" s="1"/>
  <c r="E346" i="3"/>
  <c r="F346" i="3" l="1"/>
  <c r="G346" i="3" s="1"/>
  <c r="I346" i="3"/>
  <c r="C347" i="3" s="1"/>
  <c r="E347" i="3" l="1"/>
  <c r="H347" i="3"/>
  <c r="J347" i="3" s="1"/>
  <c r="I347" i="3" l="1"/>
  <c r="C348" i="3" s="1"/>
  <c r="F347" i="3"/>
  <c r="G347" i="3" s="1"/>
  <c r="E348" i="3" l="1"/>
  <c r="H348" i="3"/>
  <c r="J348" i="3" s="1"/>
  <c r="I348" i="3" l="1"/>
  <c r="C349" i="3" s="1"/>
  <c r="F348" i="3"/>
  <c r="G348" i="3" s="1"/>
  <c r="E349" i="3" l="1"/>
  <c r="H349" i="3"/>
  <c r="J349" i="3" s="1"/>
  <c r="I349" i="3" l="1"/>
  <c r="C350" i="3" s="1"/>
  <c r="F349" i="3"/>
  <c r="G349" i="3" s="1"/>
  <c r="H350" i="3" l="1"/>
  <c r="J350" i="3" s="1"/>
  <c r="E350" i="3"/>
  <c r="I350" i="3" l="1"/>
  <c r="C351" i="3" s="1"/>
  <c r="F350" i="3"/>
  <c r="G350" i="3" s="1"/>
  <c r="H351" i="3" l="1"/>
  <c r="J351" i="3" s="1"/>
  <c r="E351" i="3"/>
  <c r="F351" i="3" l="1"/>
  <c r="G351" i="3" s="1"/>
  <c r="I351" i="3"/>
  <c r="C352" i="3" s="1"/>
  <c r="H352" i="3" l="1"/>
  <c r="J352" i="3" s="1"/>
  <c r="E352" i="3"/>
  <c r="F352" i="3" l="1"/>
  <c r="G352" i="3" s="1"/>
  <c r="I352" i="3"/>
  <c r="C353" i="3" s="1"/>
  <c r="E353" i="3" l="1"/>
  <c r="H353" i="3"/>
  <c r="J353" i="3" s="1"/>
  <c r="F353" i="3" l="1"/>
  <c r="G353" i="3" s="1"/>
  <c r="I353" i="3"/>
  <c r="C354" i="3" s="1"/>
  <c r="H354" i="3" l="1"/>
  <c r="J354" i="3" s="1"/>
  <c r="E354" i="3"/>
  <c r="I354" i="3" l="1"/>
  <c r="C355" i="3" s="1"/>
  <c r="F354" i="3"/>
  <c r="G354" i="3" s="1"/>
  <c r="H355" i="3" l="1"/>
  <c r="J355" i="3" s="1"/>
  <c r="E355" i="3"/>
  <c r="F355" i="3" l="1"/>
  <c r="G355" i="3" s="1"/>
  <c r="I355" i="3"/>
  <c r="C356" i="3" s="1"/>
  <c r="H356" i="3" l="1"/>
  <c r="J356" i="3" s="1"/>
  <c r="E356" i="3"/>
  <c r="I356" i="3" l="1"/>
  <c r="C357" i="3" s="1"/>
  <c r="F356" i="3"/>
  <c r="G356" i="3" s="1"/>
  <c r="H357" i="3" l="1"/>
  <c r="J357" i="3" s="1"/>
  <c r="E357" i="3"/>
  <c r="I357" i="3" l="1"/>
  <c r="C358" i="3" s="1"/>
  <c r="F357" i="3"/>
  <c r="G357" i="3" s="1"/>
  <c r="E358" i="3" l="1"/>
  <c r="H358" i="3"/>
  <c r="J358" i="3" s="1"/>
  <c r="F358" i="3" l="1"/>
  <c r="G358" i="3" s="1"/>
  <c r="I358" i="3"/>
  <c r="C359" i="3" s="1"/>
  <c r="E359" i="3" l="1"/>
  <c r="H359" i="3"/>
  <c r="J359" i="3" s="1"/>
  <c r="I359" i="3" l="1"/>
  <c r="C360" i="3" s="1"/>
  <c r="F359" i="3"/>
  <c r="G359" i="3" s="1"/>
  <c r="H360" i="3" l="1"/>
  <c r="J360" i="3" s="1"/>
  <c r="E360" i="3"/>
  <c r="I360" i="3" l="1"/>
  <c r="C361" i="3" s="1"/>
  <c r="F360" i="3"/>
  <c r="G360" i="3" s="1"/>
  <c r="E361" i="3" l="1"/>
  <c r="H361" i="3"/>
  <c r="J361" i="3" s="1"/>
  <c r="I361" i="3" l="1"/>
  <c r="C362" i="3" s="1"/>
  <c r="F361" i="3"/>
  <c r="G361" i="3" s="1"/>
  <c r="E362" i="3" l="1"/>
  <c r="H362" i="3"/>
  <c r="J362" i="3" s="1"/>
  <c r="F362" i="3" l="1"/>
  <c r="G362" i="3" s="1"/>
  <c r="I362" i="3"/>
  <c r="C363" i="3" s="1"/>
  <c r="E363" i="3" l="1"/>
  <c r="H363" i="3"/>
  <c r="J363" i="3" s="1"/>
  <c r="F363" i="3" l="1"/>
  <c r="G363" i="3" s="1"/>
  <c r="I363" i="3"/>
  <c r="C364" i="3" s="1"/>
  <c r="H364" i="3" l="1"/>
  <c r="J364" i="3" s="1"/>
  <c r="E364" i="3"/>
  <c r="I364" i="3" l="1"/>
  <c r="C365" i="3" s="1"/>
  <c r="F364" i="3"/>
  <c r="G364" i="3" s="1"/>
  <c r="E365" i="3" l="1"/>
  <c r="H365" i="3"/>
  <c r="J365" i="3" s="1"/>
  <c r="I365" i="3" l="1"/>
  <c r="C366" i="3" s="1"/>
  <c r="F365" i="3"/>
  <c r="G365" i="3" s="1"/>
  <c r="H366" i="3" l="1"/>
  <c r="J366" i="3" s="1"/>
  <c r="E366" i="3"/>
  <c r="I366" i="3" l="1"/>
  <c r="C367" i="3" s="1"/>
  <c r="F366" i="3"/>
  <c r="G366" i="3" s="1"/>
  <c r="H367" i="3" l="1"/>
  <c r="J367" i="3" s="1"/>
  <c r="E367" i="3"/>
  <c r="F367" i="3" l="1"/>
  <c r="G367" i="3" s="1"/>
  <c r="I367" i="3"/>
  <c r="C368" i="3" s="1"/>
  <c r="E368" i="3" l="1"/>
  <c r="H368" i="3"/>
  <c r="J368" i="3" s="1"/>
  <c r="F368" i="3" l="1"/>
  <c r="G368" i="3" s="1"/>
  <c r="I368" i="3"/>
  <c r="C369" i="3" s="1"/>
  <c r="H369" i="3" l="1"/>
  <c r="J369" i="3" s="1"/>
  <c r="E369" i="3"/>
  <c r="I369" i="3" l="1"/>
  <c r="C370" i="3" s="1"/>
  <c r="F369" i="3"/>
  <c r="G369" i="3" s="1"/>
  <c r="E370" i="3" l="1"/>
  <c r="H370" i="3"/>
  <c r="J370" i="3" s="1"/>
  <c r="I370" i="3" l="1"/>
  <c r="C371" i="3" s="1"/>
  <c r="F370" i="3"/>
  <c r="G370" i="3" s="1"/>
  <c r="H371" i="3" l="1"/>
  <c r="J371" i="3" s="1"/>
  <c r="E371" i="3"/>
  <c r="F371" i="3" l="1"/>
  <c r="G371" i="3" s="1"/>
  <c r="I371" i="3"/>
  <c r="C372" i="3" s="1"/>
  <c r="H372" i="3" l="1"/>
  <c r="J372" i="3" s="1"/>
  <c r="E372" i="3"/>
  <c r="F372" i="3" l="1"/>
  <c r="G372" i="3" s="1"/>
  <c r="I372" i="3"/>
  <c r="C373" i="3" s="1"/>
  <c r="H373" i="3" l="1"/>
  <c r="J373" i="3" s="1"/>
  <c r="E373" i="3"/>
  <c r="I373" i="3" l="1"/>
  <c r="C374" i="3" s="1"/>
  <c r="F373" i="3"/>
  <c r="G373" i="3" s="1"/>
  <c r="E374" i="3" l="1"/>
  <c r="H374" i="3"/>
  <c r="J374" i="3" s="1"/>
  <c r="I374" i="3" l="1"/>
  <c r="C375" i="3" s="1"/>
  <c r="F374" i="3"/>
  <c r="G374" i="3" s="1"/>
  <c r="H375" i="3" l="1"/>
  <c r="J375" i="3" s="1"/>
  <c r="E375" i="3"/>
  <c r="I375" i="3" l="1"/>
  <c r="C376" i="3" s="1"/>
  <c r="F375" i="3"/>
  <c r="G375" i="3" s="1"/>
  <c r="E376" i="3" l="1"/>
  <c r="H376" i="3"/>
  <c r="J376" i="3" s="1"/>
  <c r="I376" i="3" l="1"/>
  <c r="C377" i="3" s="1"/>
  <c r="F376" i="3"/>
  <c r="G376" i="3" s="1"/>
  <c r="H377" i="3" l="1"/>
  <c r="J377" i="3" s="1"/>
  <c r="E377" i="3"/>
  <c r="F377" i="3" l="1"/>
  <c r="G377" i="3" s="1"/>
  <c r="I377" i="3"/>
  <c r="C378" i="3" s="1"/>
  <c r="H9" i="3" l="1"/>
  <c r="H10" i="3"/>
  <c r="H378" i="3"/>
  <c r="J378" i="3" s="1"/>
  <c r="E378" i="3"/>
  <c r="I378" i="3" l="1"/>
  <c r="H8" i="3" s="1"/>
  <c r="F378" i="3"/>
  <c r="G378" i="3" s="1"/>
</calcChain>
</file>

<file path=xl/sharedStrings.xml><?xml version="1.0" encoding="utf-8"?>
<sst xmlns="http://schemas.openxmlformats.org/spreadsheetml/2006/main" count="82" uniqueCount="63">
  <si>
    <t xml:space="preserve">Principal </t>
  </si>
  <si>
    <t xml:space="preserve">Rate of interest ( per year ) </t>
  </si>
  <si>
    <t xml:space="preserve">Number of years </t>
  </si>
  <si>
    <t xml:space="preserve">Using FV </t>
  </si>
  <si>
    <t xml:space="preserve">COMPOUND INTEREST FORMULA ( With a single lump sum ) </t>
  </si>
  <si>
    <t xml:space="preserve">COMPOUND INTEREST FORMULA ( With a monthly contributions ) </t>
  </si>
  <si>
    <t>Monthly Contribution</t>
  </si>
  <si>
    <t xml:space="preserve">Contributions per year </t>
  </si>
  <si>
    <t>Annual Contribution</t>
  </si>
  <si>
    <t>Annual Rate</t>
  </si>
  <si>
    <t>Monthly Rate</t>
  </si>
  <si>
    <t xml:space="preserve">Rate of interest ( per month ) </t>
  </si>
  <si>
    <t xml:space="preserve">Number of instalments </t>
  </si>
  <si>
    <t xml:space="preserve">Term </t>
  </si>
  <si>
    <t>Months</t>
  </si>
  <si>
    <t>Future Value</t>
  </si>
  <si>
    <t>Interest</t>
  </si>
  <si>
    <t>Loan Amortization Schedule</t>
  </si>
  <si>
    <t>Enter values</t>
  </si>
  <si>
    <t>Loan summary</t>
  </si>
  <si>
    <t>Loan amount</t>
  </si>
  <si>
    <t>Scheduled payment</t>
  </si>
  <si>
    <t>Annual interest rate</t>
  </si>
  <si>
    <t>Scheduled number of payments</t>
  </si>
  <si>
    <t>Loan period in years</t>
  </si>
  <si>
    <t>Actual number of payments</t>
  </si>
  <si>
    <t>Number of payments per year</t>
  </si>
  <si>
    <t>Total early payments</t>
  </si>
  <si>
    <t>Start date of loan</t>
  </si>
  <si>
    <t>Total interest</t>
  </si>
  <si>
    <t>Optional extra payments</t>
  </si>
  <si>
    <t>Lender name:</t>
  </si>
  <si>
    <t>PmtNo.</t>
  </si>
  <si>
    <t>Payment Date</t>
  </si>
  <si>
    <t>Beginning Balance</t>
  </si>
  <si>
    <t>Scheduled Payment</t>
  </si>
  <si>
    <t>Extra Payment</t>
  </si>
  <si>
    <t>Total Payment</t>
  </si>
  <si>
    <t>Principal</t>
  </si>
  <si>
    <t>Ending Balance</t>
  </si>
  <si>
    <t>Cumulative Interest</t>
  </si>
  <si>
    <t>BE = Fixed costs / marginal income</t>
  </si>
  <si>
    <t>Fixed costs</t>
  </si>
  <si>
    <t>Sales</t>
  </si>
  <si>
    <t>Variable costs</t>
  </si>
  <si>
    <t>Contribution</t>
  </si>
  <si>
    <t>Breakeven</t>
  </si>
  <si>
    <t>Contribution ratio</t>
  </si>
  <si>
    <t>BREAK EVEN SALES</t>
  </si>
  <si>
    <t>Bare minimum sales</t>
  </si>
  <si>
    <t>Profit</t>
  </si>
  <si>
    <t>BREAK EVEN UNITS</t>
  </si>
  <si>
    <t>Margin of safety (units)</t>
  </si>
  <si>
    <t xml:space="preserve">Fixed costs </t>
  </si>
  <si>
    <t xml:space="preserve">Variable Costs </t>
  </si>
  <si>
    <t xml:space="preserve">#of units sold </t>
  </si>
  <si>
    <t xml:space="preserve">Total Cost </t>
  </si>
  <si>
    <t xml:space="preserve">Selling price </t>
  </si>
  <si>
    <t xml:space="preserve">Break even sales ( units )  before profits are generated </t>
  </si>
  <si>
    <t xml:space="preserve">units </t>
  </si>
  <si>
    <t>Cost per unit</t>
  </si>
  <si>
    <t>Costs</t>
  </si>
  <si>
    <t xml:space="preserve">Break even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</si>
</sst>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quot;R&quot;#,##0.00;[Red]\-&quot;R&quot;#,##0.00"/>
    <numFmt numFmtId="165" formatCode="_-* #,##0.00_-;\-* #,##0.00_-;_-* &quot;-&quot;??_-;_-@_-"/>
    <numFmt numFmtId="166" formatCode="_(&quot;$&quot;* #,##0.00_);_(&quot;$&quot;* \(#,##0.00\);_(&quot;$&quot;* &quot;-&quot;??_);_(@_)"/>
    <numFmt numFmtId="167" formatCode="_-[$R-1C09]* #,##0.00_-;\-[$R-1C09]* #,##0.00_-;_-[$R-1C09]* &quot;-&quot;??_-;_-@_-"/>
    <numFmt numFmtId="168" formatCode="0.00?%_)"/>
    <numFmt numFmtId="169" formatCode="0_)"/>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8"/>
      <name val="Century Gothic"/>
      <family val="2"/>
    </font>
    <font>
      <sz val="10"/>
      <name val="Century Gothic"/>
      <family val="2"/>
    </font>
    <font>
      <sz val="10"/>
      <name val="Arial"/>
      <family val="2"/>
    </font>
    <font>
      <b/>
      <sz val="10"/>
      <name val="Century Gothic"/>
      <family val="2"/>
    </font>
    <font>
      <sz val="9"/>
      <name val="Century Gothic"/>
      <family val="2"/>
    </font>
    <font>
      <b/>
      <sz val="10"/>
      <name val="Arial"/>
      <family val="2"/>
    </font>
    <font>
      <sz val="10"/>
      <color indexed="23"/>
      <name val="Arial"/>
      <family val="2"/>
    </font>
  </fonts>
  <fills count="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3" tint="0.89999084444715716"/>
        <bgColor indexed="64"/>
      </patternFill>
    </fill>
    <fill>
      <patternFill patternType="solid">
        <fgColor rgb="FFFFFF00"/>
        <bgColor indexed="64"/>
      </patternFill>
    </fill>
  </fills>
  <borders count="20">
    <border>
      <left/>
      <right/>
      <top/>
      <bottom/>
      <diagonal/>
    </border>
    <border>
      <left/>
      <right/>
      <top/>
      <bottom style="hair">
        <color indexed="16"/>
      </bottom>
      <diagonal/>
    </border>
    <border>
      <left style="hair">
        <color indexed="16"/>
      </left>
      <right/>
      <top style="hair">
        <color indexed="16"/>
      </top>
      <bottom style="hair">
        <color indexed="16"/>
      </bottom>
      <diagonal/>
    </border>
    <border>
      <left/>
      <right/>
      <top style="hair">
        <color indexed="16"/>
      </top>
      <bottom style="hair">
        <color indexed="16"/>
      </bottom>
      <diagonal/>
    </border>
    <border>
      <left/>
      <right style="hair">
        <color indexed="16"/>
      </right>
      <top style="hair">
        <color indexed="16"/>
      </top>
      <bottom style="hair">
        <color indexed="16"/>
      </bottom>
      <diagonal/>
    </border>
    <border>
      <left style="hair">
        <color indexed="16"/>
      </left>
      <right/>
      <top/>
      <bottom/>
      <diagonal/>
    </border>
    <border>
      <left style="hair">
        <color indexed="16"/>
      </left>
      <right style="hair">
        <color indexed="16"/>
      </right>
      <top/>
      <bottom style="hair">
        <color indexed="16"/>
      </bottom>
      <diagonal/>
    </border>
    <border>
      <left style="hair">
        <color indexed="16"/>
      </left>
      <right style="hair">
        <color indexed="16"/>
      </right>
      <top style="hair">
        <color indexed="16"/>
      </top>
      <bottom style="hair">
        <color indexed="16"/>
      </bottom>
      <diagonal/>
    </border>
    <border>
      <left style="hair">
        <color indexed="16"/>
      </left>
      <right/>
      <top/>
      <bottom style="hair">
        <color indexed="16"/>
      </bottom>
      <diagonal/>
    </border>
    <border>
      <left style="hair">
        <color indexed="16"/>
      </left>
      <right/>
      <top style="hair">
        <color indexed="16"/>
      </top>
      <bottom/>
      <diagonal/>
    </border>
    <border>
      <left/>
      <right style="hair">
        <color indexed="16"/>
      </right>
      <top style="hair">
        <color indexed="16"/>
      </top>
      <bottom/>
      <diagonal/>
    </border>
    <border>
      <left/>
      <right/>
      <top style="hair">
        <color indexed="16"/>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9" fontId="1" fillId="0" borderId="0" applyFont="0" applyFill="0" applyBorder="0" applyAlignment="0" applyProtection="0"/>
    <xf numFmtId="165" fontId="1" fillId="0" borderId="0" applyFont="0" applyFill="0" applyBorder="0" applyAlignment="0" applyProtection="0"/>
    <xf numFmtId="0" fontId="3" fillId="0" borderId="0"/>
    <xf numFmtId="166" fontId="3" fillId="0" borderId="0" applyFont="0" applyFill="0" applyBorder="0" applyAlignment="0" applyProtection="0"/>
  </cellStyleXfs>
  <cellXfs count="66">
    <xf numFmtId="0" fontId="0" fillId="0" borderId="0" xfId="0"/>
    <xf numFmtId="0" fontId="2" fillId="0" borderId="0" xfId="0" applyFont="1"/>
    <xf numFmtId="9" fontId="0" fillId="0" borderId="0" xfId="1" applyFont="1"/>
    <xf numFmtId="164" fontId="0" fillId="0" borderId="0" xfId="0" applyNumberFormat="1"/>
    <xf numFmtId="10" fontId="0" fillId="0" borderId="0" xfId="1" applyNumberFormat="1" applyFont="1"/>
    <xf numFmtId="0" fontId="5" fillId="2" borderId="0" xfId="3" applyFont="1" applyFill="1" applyAlignment="1">
      <alignment horizontal="left"/>
    </xf>
    <xf numFmtId="0" fontId="6" fillId="0" borderId="0" xfId="3" applyFont="1"/>
    <xf numFmtId="0" fontId="5" fillId="2" borderId="1" xfId="3" applyFont="1" applyFill="1" applyBorder="1" applyAlignment="1">
      <alignment horizontal="left"/>
    </xf>
    <xf numFmtId="0" fontId="5" fillId="2" borderId="1" xfId="3" applyFont="1" applyFill="1" applyBorder="1"/>
    <xf numFmtId="0" fontId="5" fillId="2" borderId="0" xfId="3" applyFont="1" applyFill="1"/>
    <xf numFmtId="0" fontId="7" fillId="2" borderId="0" xfId="3" applyFont="1" applyFill="1" applyAlignment="1">
      <alignment horizontal="center"/>
    </xf>
    <xf numFmtId="0" fontId="8" fillId="2" borderId="5" xfId="3" applyFont="1" applyFill="1" applyBorder="1" applyAlignment="1">
      <alignment horizontal="left"/>
    </xf>
    <xf numFmtId="0" fontId="8" fillId="2" borderId="0" xfId="3" applyFont="1" applyFill="1" applyAlignment="1">
      <alignment horizontal="right"/>
    </xf>
    <xf numFmtId="167" fontId="5" fillId="3" borderId="6" xfId="4" applyNumberFormat="1" applyFont="1" applyFill="1" applyBorder="1" applyAlignment="1" applyProtection="1">
      <alignment horizontal="right"/>
      <protection locked="0"/>
    </xf>
    <xf numFmtId="167" fontId="5" fillId="3" borderId="6" xfId="4" applyNumberFormat="1" applyFont="1" applyFill="1" applyBorder="1" applyAlignment="1">
      <alignment horizontal="right"/>
    </xf>
    <xf numFmtId="166" fontId="5" fillId="2" borderId="0" xfId="4" applyFont="1" applyFill="1" applyBorder="1" applyAlignment="1">
      <alignment horizontal="right"/>
    </xf>
    <xf numFmtId="168" fontId="5" fillId="3" borderId="7" xfId="3" applyNumberFormat="1" applyFont="1" applyFill="1" applyBorder="1" applyAlignment="1" applyProtection="1">
      <alignment horizontal="right"/>
      <protection locked="0"/>
    </xf>
    <xf numFmtId="169" fontId="5" fillId="3" borderId="7" xfId="3" applyNumberFormat="1" applyFont="1" applyFill="1" applyBorder="1" applyAlignment="1">
      <alignment horizontal="right"/>
    </xf>
    <xf numFmtId="169" fontId="5" fillId="2" borderId="0" xfId="3" applyNumberFormat="1" applyFont="1" applyFill="1" applyAlignment="1">
      <alignment horizontal="right"/>
    </xf>
    <xf numFmtId="169" fontId="5" fillId="3" borderId="7" xfId="3" applyNumberFormat="1" applyFont="1" applyFill="1" applyBorder="1" applyAlignment="1" applyProtection="1">
      <alignment horizontal="right"/>
      <protection locked="0"/>
    </xf>
    <xf numFmtId="14" fontId="5" fillId="3" borderId="7" xfId="3" applyNumberFormat="1" applyFont="1" applyFill="1" applyBorder="1" applyAlignment="1" applyProtection="1">
      <alignment horizontal="right"/>
      <protection locked="0"/>
    </xf>
    <xf numFmtId="0" fontId="8" fillId="2" borderId="8" xfId="3" applyFont="1" applyFill="1" applyBorder="1" applyAlignment="1">
      <alignment horizontal="left"/>
    </xf>
    <xf numFmtId="0" fontId="8" fillId="2" borderId="1" xfId="3" applyFont="1" applyFill="1" applyBorder="1" applyAlignment="1">
      <alignment horizontal="right"/>
    </xf>
    <xf numFmtId="167" fontId="5" fillId="3" borderId="7" xfId="4" applyNumberFormat="1" applyFont="1" applyFill="1" applyBorder="1" applyAlignment="1" applyProtection="1">
      <alignment horizontal="right"/>
      <protection locked="0"/>
    </xf>
    <xf numFmtId="0" fontId="7" fillId="2" borderId="0" xfId="3" applyFont="1" applyFill="1" applyAlignment="1">
      <alignment horizontal="right"/>
    </xf>
    <xf numFmtId="0" fontId="5" fillId="2" borderId="11" xfId="3" applyFont="1" applyFill="1" applyBorder="1" applyAlignment="1" applyProtection="1">
      <alignment horizontal="left"/>
      <protection locked="0"/>
    </xf>
    <xf numFmtId="0" fontId="7" fillId="2" borderId="0" xfId="3" applyFont="1" applyFill="1" applyAlignment="1">
      <alignment horizontal="left" wrapText="1"/>
    </xf>
    <xf numFmtId="0" fontId="7" fillId="2" borderId="0" xfId="3" applyFont="1" applyFill="1" applyAlignment="1">
      <alignment horizontal="right" wrapText="1"/>
    </xf>
    <xf numFmtId="0" fontId="6" fillId="0" borderId="0" xfId="3" applyFont="1" applyAlignment="1">
      <alignment wrapText="1"/>
    </xf>
    <xf numFmtId="0" fontId="3" fillId="2" borderId="1" xfId="3" applyFill="1" applyBorder="1" applyAlignment="1">
      <alignment horizontal="left"/>
    </xf>
    <xf numFmtId="0" fontId="9" fillId="2" borderId="1" xfId="3" applyFont="1" applyFill="1" applyBorder="1" applyAlignment="1">
      <alignment horizontal="left" wrapText="1" indent="2"/>
    </xf>
    <xf numFmtId="0" fontId="9" fillId="2" borderId="1" xfId="3" applyFont="1" applyFill="1" applyBorder="1" applyAlignment="1">
      <alignment horizontal="left" wrapText="1" indent="3"/>
    </xf>
    <xf numFmtId="0" fontId="10" fillId="2" borderId="0" xfId="3" applyFont="1" applyFill="1" applyAlignment="1">
      <alignment horizontal="left"/>
    </xf>
    <xf numFmtId="14" fontId="10" fillId="2" borderId="0" xfId="3" applyNumberFormat="1" applyFont="1" applyFill="1" applyAlignment="1">
      <alignment horizontal="right"/>
    </xf>
    <xf numFmtId="167" fontId="10" fillId="2" borderId="0" xfId="4" applyNumberFormat="1" applyFont="1" applyFill="1" applyBorder="1" applyAlignment="1">
      <alignment horizontal="right"/>
    </xf>
    <xf numFmtId="39" fontId="10" fillId="2" borderId="0" xfId="4" applyNumberFormat="1" applyFont="1" applyFill="1" applyBorder="1" applyAlignment="1">
      <alignment horizontal="right"/>
    </xf>
    <xf numFmtId="43" fontId="10" fillId="2" borderId="0" xfId="4" applyNumberFormat="1" applyFont="1" applyFill="1" applyBorder="1" applyAlignment="1">
      <alignment horizontal="right"/>
    </xf>
    <xf numFmtId="0" fontId="6" fillId="0" borderId="0" xfId="3" applyFont="1" applyAlignment="1">
      <alignment horizontal="left"/>
    </xf>
    <xf numFmtId="0" fontId="6" fillId="0" borderId="0" xfId="3" applyFont="1" applyAlignment="1">
      <alignment horizontal="center"/>
    </xf>
    <xf numFmtId="165" fontId="0" fillId="0" borderId="0" xfId="2" applyFont="1"/>
    <xf numFmtId="165" fontId="0" fillId="0" borderId="0" xfId="0" applyNumberFormat="1"/>
    <xf numFmtId="165" fontId="0" fillId="4" borderId="0" xfId="2" applyFont="1" applyFill="1"/>
    <xf numFmtId="0" fontId="0" fillId="0" borderId="12" xfId="0" applyBorder="1"/>
    <xf numFmtId="0" fontId="0" fillId="0" borderId="13" xfId="0" applyBorder="1"/>
    <xf numFmtId="0" fontId="0" fillId="0" borderId="14" xfId="0" applyBorder="1"/>
    <xf numFmtId="0" fontId="0" fillId="0" borderId="15" xfId="0" applyBorder="1"/>
    <xf numFmtId="0" fontId="2" fillId="0" borderId="0" xfId="0" applyFont="1" applyAlignment="1">
      <alignment horizontal="center"/>
    </xf>
    <xf numFmtId="0" fontId="0" fillId="0" borderId="16" xfId="0" applyBorder="1"/>
    <xf numFmtId="0" fontId="2" fillId="0" borderId="15" xfId="0" applyFont="1" applyBorder="1" applyAlignment="1">
      <alignment horizontal="center"/>
    </xf>
    <xf numFmtId="165" fontId="0" fillId="0" borderId="0" xfId="2" applyFont="1" applyBorder="1"/>
    <xf numFmtId="0" fontId="2" fillId="0" borderId="15" xfId="0" applyFont="1" applyBorder="1"/>
    <xf numFmtId="0" fontId="0" fillId="5" borderId="0" xfId="0" applyFill="1"/>
    <xf numFmtId="165" fontId="0" fillId="5" borderId="0" xfId="2" applyFont="1" applyFill="1" applyBorder="1"/>
    <xf numFmtId="0" fontId="0" fillId="0" borderId="17" xfId="0" applyBorder="1"/>
    <xf numFmtId="0" fontId="0" fillId="0" borderId="18" xfId="0" applyBorder="1"/>
    <xf numFmtId="0" fontId="0" fillId="5" borderId="18" xfId="0" applyFill="1" applyBorder="1"/>
    <xf numFmtId="165" fontId="0" fillId="5" borderId="18" xfId="2" applyFont="1" applyFill="1" applyBorder="1"/>
    <xf numFmtId="0" fontId="0" fillId="0" borderId="19" xfId="0" applyBorder="1"/>
    <xf numFmtId="0" fontId="4" fillId="2" borderId="0" xfId="3" applyFont="1" applyFill="1" applyAlignment="1">
      <alignment horizontal="left"/>
    </xf>
    <xf numFmtId="0" fontId="5" fillId="0" borderId="0" xfId="3" applyFont="1" applyAlignment="1">
      <alignment horizontal="left"/>
    </xf>
    <xf numFmtId="0" fontId="7" fillId="2" borderId="2" xfId="3" applyFont="1" applyFill="1" applyBorder="1" applyAlignment="1">
      <alignment horizontal="right"/>
    </xf>
    <xf numFmtId="0" fontId="7" fillId="2" borderId="3" xfId="3" applyFont="1" applyFill="1" applyBorder="1" applyAlignment="1">
      <alignment horizontal="right"/>
    </xf>
    <xf numFmtId="0" fontId="7" fillId="2" borderId="4" xfId="3" applyFont="1" applyFill="1" applyBorder="1" applyAlignment="1">
      <alignment horizontal="right"/>
    </xf>
    <xf numFmtId="0" fontId="5" fillId="2" borderId="9" xfId="3" applyFont="1" applyFill="1" applyBorder="1" applyAlignment="1" applyProtection="1">
      <alignment horizontal="left"/>
      <protection locked="0"/>
    </xf>
    <xf numFmtId="0" fontId="5" fillId="2" borderId="10" xfId="3" applyFont="1" applyFill="1" applyBorder="1" applyAlignment="1" applyProtection="1">
      <alignment horizontal="left"/>
      <protection locked="0"/>
    </xf>
    <xf numFmtId="0" fontId="2" fillId="0" borderId="0" xfId="0" applyFont="1" applyAlignment="1">
      <alignment horizontal="center"/>
    </xf>
  </cellXfs>
  <cellStyles count="5">
    <cellStyle name="Comma" xfId="2" builtinId="3"/>
    <cellStyle name="Currency 2" xfId="4" xr:uid="{1A1CDAFA-75EA-474A-B022-0979925D5D73}"/>
    <cellStyle name="Normal" xfId="0" builtinId="0"/>
    <cellStyle name="Normal 2" xfId="3" xr:uid="{139F03F8-A1C3-4592-AAB3-4A00A1DCEE10}"/>
    <cellStyle name="Per cent" xfId="1" builtinId="5"/>
  </cellStyles>
  <dxfs count="4">
    <dxf>
      <font>
        <condense val="0"/>
        <extend val="0"/>
        <color auto="1"/>
      </font>
      <fill>
        <patternFill>
          <bgColor indexed="26"/>
        </patternFill>
      </fill>
    </dxf>
    <dxf>
      <font>
        <condense val="0"/>
        <extend val="0"/>
        <color auto="1"/>
      </font>
      <fill>
        <patternFill patternType="solid">
          <bgColor indexed="26"/>
        </patternFill>
      </fill>
      <border>
        <left/>
        <right/>
        <top/>
        <bottom style="thin">
          <color indexed="22"/>
        </bottom>
      </border>
    </dxf>
    <dxf>
      <font>
        <condense val="0"/>
        <extend val="0"/>
        <color indexed="9"/>
      </font>
      <fill>
        <patternFill patternType="solid">
          <bgColor indexed="9"/>
        </patternFill>
      </fill>
    </dxf>
    <dxf>
      <font>
        <condense val="0"/>
        <extend val="0"/>
        <color auto="1"/>
      </font>
      <fill>
        <patternFill>
          <bgColor indexed="2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workbookViewId="0">
      <selection activeCell="B20" sqref="B20"/>
    </sheetView>
  </sheetViews>
  <sheetFormatPr baseColWidth="10" defaultColWidth="8.83203125" defaultRowHeight="15" x14ac:dyDescent="0.2"/>
  <cols>
    <col min="1" max="1" width="29.1640625" bestFit="1" customWidth="1"/>
    <col min="2" max="2" width="10.1640625" bestFit="1" customWidth="1"/>
  </cols>
  <sheetData>
    <row r="1" spans="1:2" x14ac:dyDescent="0.2">
      <c r="A1" s="1" t="s">
        <v>4</v>
      </c>
    </row>
    <row r="3" spans="1:2" x14ac:dyDescent="0.2">
      <c r="A3" t="s">
        <v>0</v>
      </c>
      <c r="B3">
        <v>5000</v>
      </c>
    </row>
    <row r="4" spans="1:2" x14ac:dyDescent="0.2">
      <c r="A4" t="s">
        <v>1</v>
      </c>
      <c r="B4" s="2">
        <v>0.05</v>
      </c>
    </row>
    <row r="5" spans="1:2" x14ac:dyDescent="0.2">
      <c r="A5" t="s">
        <v>2</v>
      </c>
      <c r="B5">
        <v>10</v>
      </c>
    </row>
    <row r="7" spans="1:2" x14ac:dyDescent="0.2">
      <c r="A7" t="s">
        <v>3</v>
      </c>
      <c r="B7" s="3">
        <f>FV(B4,B5,,-B3)</f>
        <v>8144.473133887208</v>
      </c>
    </row>
    <row r="9" spans="1:2" x14ac:dyDescent="0.2">
      <c r="A9" s="1" t="s">
        <v>5</v>
      </c>
    </row>
    <row r="11" spans="1:2" x14ac:dyDescent="0.2">
      <c r="A11" t="s">
        <v>0</v>
      </c>
      <c r="B11">
        <v>0</v>
      </c>
    </row>
    <row r="12" spans="1:2" x14ac:dyDescent="0.2">
      <c r="A12" t="s">
        <v>6</v>
      </c>
      <c r="B12">
        <v>500</v>
      </c>
    </row>
    <row r="13" spans="1:2" x14ac:dyDescent="0.2">
      <c r="A13" t="s">
        <v>7</v>
      </c>
      <c r="B13">
        <v>12</v>
      </c>
    </row>
    <row r="14" spans="1:2" x14ac:dyDescent="0.2">
      <c r="A14" t="s">
        <v>8</v>
      </c>
      <c r="B14">
        <f>+B12*B13</f>
        <v>6000</v>
      </c>
    </row>
    <row r="15" spans="1:2" x14ac:dyDescent="0.2">
      <c r="A15" t="s">
        <v>1</v>
      </c>
      <c r="B15" s="2">
        <v>0.05</v>
      </c>
    </row>
    <row r="16" spans="1:2" x14ac:dyDescent="0.2">
      <c r="A16" t="s">
        <v>11</v>
      </c>
      <c r="B16" s="4">
        <f>+B15/12</f>
        <v>4.1666666666666666E-3</v>
      </c>
    </row>
    <row r="17" spans="1:2" x14ac:dyDescent="0.2">
      <c r="A17" t="s">
        <v>2</v>
      </c>
      <c r="B17">
        <v>10</v>
      </c>
    </row>
    <row r="18" spans="1:2" x14ac:dyDescent="0.2">
      <c r="A18" t="s">
        <v>12</v>
      </c>
      <c r="B18">
        <f>+B17*B13</f>
        <v>120</v>
      </c>
    </row>
    <row r="20" spans="1:2" x14ac:dyDescent="0.2">
      <c r="A20" t="s">
        <v>3</v>
      </c>
      <c r="B20" s="3">
        <f>FV(B16,B18,-B12,-B11)</f>
        <v>77641.139722834327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2D1B2-3F78-4D7F-B509-53CBCD679CE4}">
  <dimension ref="A1:E39"/>
  <sheetViews>
    <sheetView zoomScale="115" zoomScaleNormal="115" workbookViewId="0">
      <selection activeCell="B10" sqref="B10"/>
    </sheetView>
  </sheetViews>
  <sheetFormatPr baseColWidth="10" defaultColWidth="8.83203125" defaultRowHeight="15" x14ac:dyDescent="0.2"/>
  <cols>
    <col min="1" max="1" width="17.5" customWidth="1"/>
    <col min="2" max="2" width="13.6640625" bestFit="1" customWidth="1"/>
  </cols>
  <sheetData>
    <row r="1" spans="1:2" x14ac:dyDescent="0.2">
      <c r="A1" s="1" t="s">
        <v>4</v>
      </c>
    </row>
    <row r="3" spans="1:2" x14ac:dyDescent="0.2">
      <c r="A3" t="s">
        <v>0</v>
      </c>
      <c r="B3">
        <v>25000</v>
      </c>
    </row>
    <row r="4" spans="1:2" x14ac:dyDescent="0.2">
      <c r="A4" t="s">
        <v>9</v>
      </c>
      <c r="B4" s="2">
        <v>0.15</v>
      </c>
    </row>
    <row r="5" spans="1:2" x14ac:dyDescent="0.2">
      <c r="A5" t="s">
        <v>10</v>
      </c>
      <c r="B5" s="4">
        <f>+B4/12</f>
        <v>1.2499999999999999E-2</v>
      </c>
    </row>
    <row r="6" spans="1:2" x14ac:dyDescent="0.2">
      <c r="A6" t="s">
        <v>13</v>
      </c>
      <c r="B6">
        <v>3</v>
      </c>
    </row>
    <row r="7" spans="1:2" x14ac:dyDescent="0.2">
      <c r="A7" t="s">
        <v>14</v>
      </c>
      <c r="B7">
        <f>+B6*12</f>
        <v>36</v>
      </c>
    </row>
    <row r="9" spans="1:2" x14ac:dyDescent="0.2">
      <c r="A9" t="s">
        <v>15</v>
      </c>
      <c r="B9" s="3">
        <f>FV(B5,B7,0,-B3,1)</f>
        <v>39098.595468182131</v>
      </c>
    </row>
    <row r="10" spans="1:2" x14ac:dyDescent="0.2">
      <c r="A10" t="s">
        <v>16</v>
      </c>
      <c r="B10" s="3">
        <f>B9-B3</f>
        <v>14098.595468182131</v>
      </c>
    </row>
    <row r="39" spans="5:5" x14ac:dyDescent="0.2">
      <c r="E39"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E3666-2294-4F1F-8E58-495FD71A08EC}">
  <dimension ref="A2:J379"/>
  <sheetViews>
    <sheetView showGridLines="0" zoomScaleNormal="100" workbookViewId="0">
      <pane ySplit="6860"/>
      <selection activeCell="J17" sqref="J17"/>
      <selection pane="bottomLeft" activeCell="A27" sqref="A27"/>
    </sheetView>
  </sheetViews>
  <sheetFormatPr baseColWidth="10" defaultColWidth="9.1640625" defaultRowHeight="13" x14ac:dyDescent="0.15"/>
  <cols>
    <col min="1" max="1" width="4.83203125" style="37" customWidth="1"/>
    <col min="2" max="2" width="13.1640625" style="38" customWidth="1"/>
    <col min="3" max="3" width="15.5" style="38" customWidth="1"/>
    <col min="4" max="4" width="14" style="38" customWidth="1"/>
    <col min="5" max="5" width="12.1640625" style="38" customWidth="1"/>
    <col min="6" max="6" width="14.5" style="38" customWidth="1"/>
    <col min="7" max="7" width="14.1640625" style="38" customWidth="1"/>
    <col min="8" max="8" width="14.1640625" style="38" bestFit="1" customWidth="1"/>
    <col min="9" max="9" width="13.5" style="38" customWidth="1"/>
    <col min="10" max="10" width="13" style="38" customWidth="1"/>
    <col min="11" max="256" width="9.1640625" style="6"/>
    <col min="257" max="257" width="4.83203125" style="6" customWidth="1"/>
    <col min="258" max="258" width="13.1640625" style="6" customWidth="1"/>
    <col min="259" max="259" width="15.5" style="6" customWidth="1"/>
    <col min="260" max="260" width="14" style="6" customWidth="1"/>
    <col min="261" max="261" width="12.1640625" style="6" customWidth="1"/>
    <col min="262" max="262" width="14.5" style="6" customWidth="1"/>
    <col min="263" max="263" width="14.1640625" style="6" customWidth="1"/>
    <col min="264" max="265" width="13.5" style="6" customWidth="1"/>
    <col min="266" max="266" width="13" style="6" customWidth="1"/>
    <col min="267" max="512" width="9.1640625" style="6"/>
    <col min="513" max="513" width="4.83203125" style="6" customWidth="1"/>
    <col min="514" max="514" width="13.1640625" style="6" customWidth="1"/>
    <col min="515" max="515" width="15.5" style="6" customWidth="1"/>
    <col min="516" max="516" width="14" style="6" customWidth="1"/>
    <col min="517" max="517" width="12.1640625" style="6" customWidth="1"/>
    <col min="518" max="518" width="14.5" style="6" customWidth="1"/>
    <col min="519" max="519" width="14.1640625" style="6" customWidth="1"/>
    <col min="520" max="521" width="13.5" style="6" customWidth="1"/>
    <col min="522" max="522" width="13" style="6" customWidth="1"/>
    <col min="523" max="768" width="9.1640625" style="6"/>
    <col min="769" max="769" width="4.83203125" style="6" customWidth="1"/>
    <col min="770" max="770" width="13.1640625" style="6" customWidth="1"/>
    <col min="771" max="771" width="15.5" style="6" customWidth="1"/>
    <col min="772" max="772" width="14" style="6" customWidth="1"/>
    <col min="773" max="773" width="12.1640625" style="6" customWidth="1"/>
    <col min="774" max="774" width="14.5" style="6" customWidth="1"/>
    <col min="775" max="775" width="14.1640625" style="6" customWidth="1"/>
    <col min="776" max="777" width="13.5" style="6" customWidth="1"/>
    <col min="778" max="778" width="13" style="6" customWidth="1"/>
    <col min="779" max="1024" width="9.1640625" style="6"/>
    <col min="1025" max="1025" width="4.83203125" style="6" customWidth="1"/>
    <col min="1026" max="1026" width="13.1640625" style="6" customWidth="1"/>
    <col min="1027" max="1027" width="15.5" style="6" customWidth="1"/>
    <col min="1028" max="1028" width="14" style="6" customWidth="1"/>
    <col min="1029" max="1029" width="12.1640625" style="6" customWidth="1"/>
    <col min="1030" max="1030" width="14.5" style="6" customWidth="1"/>
    <col min="1031" max="1031" width="14.1640625" style="6" customWidth="1"/>
    <col min="1032" max="1033" width="13.5" style="6" customWidth="1"/>
    <col min="1034" max="1034" width="13" style="6" customWidth="1"/>
    <col min="1035" max="1280" width="9.1640625" style="6"/>
    <col min="1281" max="1281" width="4.83203125" style="6" customWidth="1"/>
    <col min="1282" max="1282" width="13.1640625" style="6" customWidth="1"/>
    <col min="1283" max="1283" width="15.5" style="6" customWidth="1"/>
    <col min="1284" max="1284" width="14" style="6" customWidth="1"/>
    <col min="1285" max="1285" width="12.1640625" style="6" customWidth="1"/>
    <col min="1286" max="1286" width="14.5" style="6" customWidth="1"/>
    <col min="1287" max="1287" width="14.1640625" style="6" customWidth="1"/>
    <col min="1288" max="1289" width="13.5" style="6" customWidth="1"/>
    <col min="1290" max="1290" width="13" style="6" customWidth="1"/>
    <col min="1291" max="1536" width="9.1640625" style="6"/>
    <col min="1537" max="1537" width="4.83203125" style="6" customWidth="1"/>
    <col min="1538" max="1538" width="13.1640625" style="6" customWidth="1"/>
    <col min="1539" max="1539" width="15.5" style="6" customWidth="1"/>
    <col min="1540" max="1540" width="14" style="6" customWidth="1"/>
    <col min="1541" max="1541" width="12.1640625" style="6" customWidth="1"/>
    <col min="1542" max="1542" width="14.5" style="6" customWidth="1"/>
    <col min="1543" max="1543" width="14.1640625" style="6" customWidth="1"/>
    <col min="1544" max="1545" width="13.5" style="6" customWidth="1"/>
    <col min="1546" max="1546" width="13" style="6" customWidth="1"/>
    <col min="1547" max="1792" width="9.1640625" style="6"/>
    <col min="1793" max="1793" width="4.83203125" style="6" customWidth="1"/>
    <col min="1794" max="1794" width="13.1640625" style="6" customWidth="1"/>
    <col min="1795" max="1795" width="15.5" style="6" customWidth="1"/>
    <col min="1796" max="1796" width="14" style="6" customWidth="1"/>
    <col min="1797" max="1797" width="12.1640625" style="6" customWidth="1"/>
    <col min="1798" max="1798" width="14.5" style="6" customWidth="1"/>
    <col min="1799" max="1799" width="14.1640625" style="6" customWidth="1"/>
    <col min="1800" max="1801" width="13.5" style="6" customWidth="1"/>
    <col min="1802" max="1802" width="13" style="6" customWidth="1"/>
    <col min="1803" max="2048" width="9.1640625" style="6"/>
    <col min="2049" max="2049" width="4.83203125" style="6" customWidth="1"/>
    <col min="2050" max="2050" width="13.1640625" style="6" customWidth="1"/>
    <col min="2051" max="2051" width="15.5" style="6" customWidth="1"/>
    <col min="2052" max="2052" width="14" style="6" customWidth="1"/>
    <col min="2053" max="2053" width="12.1640625" style="6" customWidth="1"/>
    <col min="2054" max="2054" width="14.5" style="6" customWidth="1"/>
    <col min="2055" max="2055" width="14.1640625" style="6" customWidth="1"/>
    <col min="2056" max="2057" width="13.5" style="6" customWidth="1"/>
    <col min="2058" max="2058" width="13" style="6" customWidth="1"/>
    <col min="2059" max="2304" width="9.1640625" style="6"/>
    <col min="2305" max="2305" width="4.83203125" style="6" customWidth="1"/>
    <col min="2306" max="2306" width="13.1640625" style="6" customWidth="1"/>
    <col min="2307" max="2307" width="15.5" style="6" customWidth="1"/>
    <col min="2308" max="2308" width="14" style="6" customWidth="1"/>
    <col min="2309" max="2309" width="12.1640625" style="6" customWidth="1"/>
    <col min="2310" max="2310" width="14.5" style="6" customWidth="1"/>
    <col min="2311" max="2311" width="14.1640625" style="6" customWidth="1"/>
    <col min="2312" max="2313" width="13.5" style="6" customWidth="1"/>
    <col min="2314" max="2314" width="13" style="6" customWidth="1"/>
    <col min="2315" max="2560" width="9.1640625" style="6"/>
    <col min="2561" max="2561" width="4.83203125" style="6" customWidth="1"/>
    <col min="2562" max="2562" width="13.1640625" style="6" customWidth="1"/>
    <col min="2563" max="2563" width="15.5" style="6" customWidth="1"/>
    <col min="2564" max="2564" width="14" style="6" customWidth="1"/>
    <col min="2565" max="2565" width="12.1640625" style="6" customWidth="1"/>
    <col min="2566" max="2566" width="14.5" style="6" customWidth="1"/>
    <col min="2567" max="2567" width="14.1640625" style="6" customWidth="1"/>
    <col min="2568" max="2569" width="13.5" style="6" customWidth="1"/>
    <col min="2570" max="2570" width="13" style="6" customWidth="1"/>
    <col min="2571" max="2816" width="9.1640625" style="6"/>
    <col min="2817" max="2817" width="4.83203125" style="6" customWidth="1"/>
    <col min="2818" max="2818" width="13.1640625" style="6" customWidth="1"/>
    <col min="2819" max="2819" width="15.5" style="6" customWidth="1"/>
    <col min="2820" max="2820" width="14" style="6" customWidth="1"/>
    <col min="2821" max="2821" width="12.1640625" style="6" customWidth="1"/>
    <col min="2822" max="2822" width="14.5" style="6" customWidth="1"/>
    <col min="2823" max="2823" width="14.1640625" style="6" customWidth="1"/>
    <col min="2824" max="2825" width="13.5" style="6" customWidth="1"/>
    <col min="2826" max="2826" width="13" style="6" customWidth="1"/>
    <col min="2827" max="3072" width="9.1640625" style="6"/>
    <col min="3073" max="3073" width="4.83203125" style="6" customWidth="1"/>
    <col min="3074" max="3074" width="13.1640625" style="6" customWidth="1"/>
    <col min="3075" max="3075" width="15.5" style="6" customWidth="1"/>
    <col min="3076" max="3076" width="14" style="6" customWidth="1"/>
    <col min="3077" max="3077" width="12.1640625" style="6" customWidth="1"/>
    <col min="3078" max="3078" width="14.5" style="6" customWidth="1"/>
    <col min="3079" max="3079" width="14.1640625" style="6" customWidth="1"/>
    <col min="3080" max="3081" width="13.5" style="6" customWidth="1"/>
    <col min="3082" max="3082" width="13" style="6" customWidth="1"/>
    <col min="3083" max="3328" width="9.1640625" style="6"/>
    <col min="3329" max="3329" width="4.83203125" style="6" customWidth="1"/>
    <col min="3330" max="3330" width="13.1640625" style="6" customWidth="1"/>
    <col min="3331" max="3331" width="15.5" style="6" customWidth="1"/>
    <col min="3332" max="3332" width="14" style="6" customWidth="1"/>
    <col min="3333" max="3333" width="12.1640625" style="6" customWidth="1"/>
    <col min="3334" max="3334" width="14.5" style="6" customWidth="1"/>
    <col min="3335" max="3335" width="14.1640625" style="6" customWidth="1"/>
    <col min="3336" max="3337" width="13.5" style="6" customWidth="1"/>
    <col min="3338" max="3338" width="13" style="6" customWidth="1"/>
    <col min="3339" max="3584" width="9.1640625" style="6"/>
    <col min="3585" max="3585" width="4.83203125" style="6" customWidth="1"/>
    <col min="3586" max="3586" width="13.1640625" style="6" customWidth="1"/>
    <col min="3587" max="3587" width="15.5" style="6" customWidth="1"/>
    <col min="3588" max="3588" width="14" style="6" customWidth="1"/>
    <col min="3589" max="3589" width="12.1640625" style="6" customWidth="1"/>
    <col min="3590" max="3590" width="14.5" style="6" customWidth="1"/>
    <col min="3591" max="3591" width="14.1640625" style="6" customWidth="1"/>
    <col min="3592" max="3593" width="13.5" style="6" customWidth="1"/>
    <col min="3594" max="3594" width="13" style="6" customWidth="1"/>
    <col min="3595" max="3840" width="9.1640625" style="6"/>
    <col min="3841" max="3841" width="4.83203125" style="6" customWidth="1"/>
    <col min="3842" max="3842" width="13.1640625" style="6" customWidth="1"/>
    <col min="3843" max="3843" width="15.5" style="6" customWidth="1"/>
    <col min="3844" max="3844" width="14" style="6" customWidth="1"/>
    <col min="3845" max="3845" width="12.1640625" style="6" customWidth="1"/>
    <col min="3846" max="3846" width="14.5" style="6" customWidth="1"/>
    <col min="3847" max="3847" width="14.1640625" style="6" customWidth="1"/>
    <col min="3848" max="3849" width="13.5" style="6" customWidth="1"/>
    <col min="3850" max="3850" width="13" style="6" customWidth="1"/>
    <col min="3851" max="4096" width="9.1640625" style="6"/>
    <col min="4097" max="4097" width="4.83203125" style="6" customWidth="1"/>
    <col min="4098" max="4098" width="13.1640625" style="6" customWidth="1"/>
    <col min="4099" max="4099" width="15.5" style="6" customWidth="1"/>
    <col min="4100" max="4100" width="14" style="6" customWidth="1"/>
    <col min="4101" max="4101" width="12.1640625" style="6" customWidth="1"/>
    <col min="4102" max="4102" width="14.5" style="6" customWidth="1"/>
    <col min="4103" max="4103" width="14.1640625" style="6" customWidth="1"/>
    <col min="4104" max="4105" width="13.5" style="6" customWidth="1"/>
    <col min="4106" max="4106" width="13" style="6" customWidth="1"/>
    <col min="4107" max="4352" width="9.1640625" style="6"/>
    <col min="4353" max="4353" width="4.83203125" style="6" customWidth="1"/>
    <col min="4354" max="4354" width="13.1640625" style="6" customWidth="1"/>
    <col min="4355" max="4355" width="15.5" style="6" customWidth="1"/>
    <col min="4356" max="4356" width="14" style="6" customWidth="1"/>
    <col min="4357" max="4357" width="12.1640625" style="6" customWidth="1"/>
    <col min="4358" max="4358" width="14.5" style="6" customWidth="1"/>
    <col min="4359" max="4359" width="14.1640625" style="6" customWidth="1"/>
    <col min="4360" max="4361" width="13.5" style="6" customWidth="1"/>
    <col min="4362" max="4362" width="13" style="6" customWidth="1"/>
    <col min="4363" max="4608" width="9.1640625" style="6"/>
    <col min="4609" max="4609" width="4.83203125" style="6" customWidth="1"/>
    <col min="4610" max="4610" width="13.1640625" style="6" customWidth="1"/>
    <col min="4611" max="4611" width="15.5" style="6" customWidth="1"/>
    <col min="4612" max="4612" width="14" style="6" customWidth="1"/>
    <col min="4613" max="4613" width="12.1640625" style="6" customWidth="1"/>
    <col min="4614" max="4614" width="14.5" style="6" customWidth="1"/>
    <col min="4615" max="4615" width="14.1640625" style="6" customWidth="1"/>
    <col min="4616" max="4617" width="13.5" style="6" customWidth="1"/>
    <col min="4618" max="4618" width="13" style="6" customWidth="1"/>
    <col min="4619" max="4864" width="9.1640625" style="6"/>
    <col min="4865" max="4865" width="4.83203125" style="6" customWidth="1"/>
    <col min="4866" max="4866" width="13.1640625" style="6" customWidth="1"/>
    <col min="4867" max="4867" width="15.5" style="6" customWidth="1"/>
    <col min="4868" max="4868" width="14" style="6" customWidth="1"/>
    <col min="4869" max="4869" width="12.1640625" style="6" customWidth="1"/>
    <col min="4870" max="4870" width="14.5" style="6" customWidth="1"/>
    <col min="4871" max="4871" width="14.1640625" style="6" customWidth="1"/>
    <col min="4872" max="4873" width="13.5" style="6" customWidth="1"/>
    <col min="4874" max="4874" width="13" style="6" customWidth="1"/>
    <col min="4875" max="5120" width="9.1640625" style="6"/>
    <col min="5121" max="5121" width="4.83203125" style="6" customWidth="1"/>
    <col min="5122" max="5122" width="13.1640625" style="6" customWidth="1"/>
    <col min="5123" max="5123" width="15.5" style="6" customWidth="1"/>
    <col min="5124" max="5124" width="14" style="6" customWidth="1"/>
    <col min="5125" max="5125" width="12.1640625" style="6" customWidth="1"/>
    <col min="5126" max="5126" width="14.5" style="6" customWidth="1"/>
    <col min="5127" max="5127" width="14.1640625" style="6" customWidth="1"/>
    <col min="5128" max="5129" width="13.5" style="6" customWidth="1"/>
    <col min="5130" max="5130" width="13" style="6" customWidth="1"/>
    <col min="5131" max="5376" width="9.1640625" style="6"/>
    <col min="5377" max="5377" width="4.83203125" style="6" customWidth="1"/>
    <col min="5378" max="5378" width="13.1640625" style="6" customWidth="1"/>
    <col min="5379" max="5379" width="15.5" style="6" customWidth="1"/>
    <col min="5380" max="5380" width="14" style="6" customWidth="1"/>
    <col min="5381" max="5381" width="12.1640625" style="6" customWidth="1"/>
    <col min="5382" max="5382" width="14.5" style="6" customWidth="1"/>
    <col min="5383" max="5383" width="14.1640625" style="6" customWidth="1"/>
    <col min="5384" max="5385" width="13.5" style="6" customWidth="1"/>
    <col min="5386" max="5386" width="13" style="6" customWidth="1"/>
    <col min="5387" max="5632" width="9.1640625" style="6"/>
    <col min="5633" max="5633" width="4.83203125" style="6" customWidth="1"/>
    <col min="5634" max="5634" width="13.1640625" style="6" customWidth="1"/>
    <col min="5635" max="5635" width="15.5" style="6" customWidth="1"/>
    <col min="5636" max="5636" width="14" style="6" customWidth="1"/>
    <col min="5637" max="5637" width="12.1640625" style="6" customWidth="1"/>
    <col min="5638" max="5638" width="14.5" style="6" customWidth="1"/>
    <col min="5639" max="5639" width="14.1640625" style="6" customWidth="1"/>
    <col min="5640" max="5641" width="13.5" style="6" customWidth="1"/>
    <col min="5642" max="5642" width="13" style="6" customWidth="1"/>
    <col min="5643" max="5888" width="9.1640625" style="6"/>
    <col min="5889" max="5889" width="4.83203125" style="6" customWidth="1"/>
    <col min="5890" max="5890" width="13.1640625" style="6" customWidth="1"/>
    <col min="5891" max="5891" width="15.5" style="6" customWidth="1"/>
    <col min="5892" max="5892" width="14" style="6" customWidth="1"/>
    <col min="5893" max="5893" width="12.1640625" style="6" customWidth="1"/>
    <col min="5894" max="5894" width="14.5" style="6" customWidth="1"/>
    <col min="5895" max="5895" width="14.1640625" style="6" customWidth="1"/>
    <col min="5896" max="5897" width="13.5" style="6" customWidth="1"/>
    <col min="5898" max="5898" width="13" style="6" customWidth="1"/>
    <col min="5899" max="6144" width="9.1640625" style="6"/>
    <col min="6145" max="6145" width="4.83203125" style="6" customWidth="1"/>
    <col min="6146" max="6146" width="13.1640625" style="6" customWidth="1"/>
    <col min="6147" max="6147" width="15.5" style="6" customWidth="1"/>
    <col min="6148" max="6148" width="14" style="6" customWidth="1"/>
    <col min="6149" max="6149" width="12.1640625" style="6" customWidth="1"/>
    <col min="6150" max="6150" width="14.5" style="6" customWidth="1"/>
    <col min="6151" max="6151" width="14.1640625" style="6" customWidth="1"/>
    <col min="6152" max="6153" width="13.5" style="6" customWidth="1"/>
    <col min="6154" max="6154" width="13" style="6" customWidth="1"/>
    <col min="6155" max="6400" width="9.1640625" style="6"/>
    <col min="6401" max="6401" width="4.83203125" style="6" customWidth="1"/>
    <col min="6402" max="6402" width="13.1640625" style="6" customWidth="1"/>
    <col min="6403" max="6403" width="15.5" style="6" customWidth="1"/>
    <col min="6404" max="6404" width="14" style="6" customWidth="1"/>
    <col min="6405" max="6405" width="12.1640625" style="6" customWidth="1"/>
    <col min="6406" max="6406" width="14.5" style="6" customWidth="1"/>
    <col min="6407" max="6407" width="14.1640625" style="6" customWidth="1"/>
    <col min="6408" max="6409" width="13.5" style="6" customWidth="1"/>
    <col min="6410" max="6410" width="13" style="6" customWidth="1"/>
    <col min="6411" max="6656" width="9.1640625" style="6"/>
    <col min="6657" max="6657" width="4.83203125" style="6" customWidth="1"/>
    <col min="6658" max="6658" width="13.1640625" style="6" customWidth="1"/>
    <col min="6659" max="6659" width="15.5" style="6" customWidth="1"/>
    <col min="6660" max="6660" width="14" style="6" customWidth="1"/>
    <col min="6661" max="6661" width="12.1640625" style="6" customWidth="1"/>
    <col min="6662" max="6662" width="14.5" style="6" customWidth="1"/>
    <col min="6663" max="6663" width="14.1640625" style="6" customWidth="1"/>
    <col min="6664" max="6665" width="13.5" style="6" customWidth="1"/>
    <col min="6666" max="6666" width="13" style="6" customWidth="1"/>
    <col min="6667" max="6912" width="9.1640625" style="6"/>
    <col min="6913" max="6913" width="4.83203125" style="6" customWidth="1"/>
    <col min="6914" max="6914" width="13.1640625" style="6" customWidth="1"/>
    <col min="6915" max="6915" width="15.5" style="6" customWidth="1"/>
    <col min="6916" max="6916" width="14" style="6" customWidth="1"/>
    <col min="6917" max="6917" width="12.1640625" style="6" customWidth="1"/>
    <col min="6918" max="6918" width="14.5" style="6" customWidth="1"/>
    <col min="6919" max="6919" width="14.1640625" style="6" customWidth="1"/>
    <col min="6920" max="6921" width="13.5" style="6" customWidth="1"/>
    <col min="6922" max="6922" width="13" style="6" customWidth="1"/>
    <col min="6923" max="7168" width="9.1640625" style="6"/>
    <col min="7169" max="7169" width="4.83203125" style="6" customWidth="1"/>
    <col min="7170" max="7170" width="13.1640625" style="6" customWidth="1"/>
    <col min="7171" max="7171" width="15.5" style="6" customWidth="1"/>
    <col min="7172" max="7172" width="14" style="6" customWidth="1"/>
    <col min="7173" max="7173" width="12.1640625" style="6" customWidth="1"/>
    <col min="7174" max="7174" width="14.5" style="6" customWidth="1"/>
    <col min="7175" max="7175" width="14.1640625" style="6" customWidth="1"/>
    <col min="7176" max="7177" width="13.5" style="6" customWidth="1"/>
    <col min="7178" max="7178" width="13" style="6" customWidth="1"/>
    <col min="7179" max="7424" width="9.1640625" style="6"/>
    <col min="7425" max="7425" width="4.83203125" style="6" customWidth="1"/>
    <col min="7426" max="7426" width="13.1640625" style="6" customWidth="1"/>
    <col min="7427" max="7427" width="15.5" style="6" customWidth="1"/>
    <col min="7428" max="7428" width="14" style="6" customWidth="1"/>
    <col min="7429" max="7429" width="12.1640625" style="6" customWidth="1"/>
    <col min="7430" max="7430" width="14.5" style="6" customWidth="1"/>
    <col min="7431" max="7431" width="14.1640625" style="6" customWidth="1"/>
    <col min="7432" max="7433" width="13.5" style="6" customWidth="1"/>
    <col min="7434" max="7434" width="13" style="6" customWidth="1"/>
    <col min="7435" max="7680" width="9.1640625" style="6"/>
    <col min="7681" max="7681" width="4.83203125" style="6" customWidth="1"/>
    <col min="7682" max="7682" width="13.1640625" style="6" customWidth="1"/>
    <col min="7683" max="7683" width="15.5" style="6" customWidth="1"/>
    <col min="7684" max="7684" width="14" style="6" customWidth="1"/>
    <col min="7685" max="7685" width="12.1640625" style="6" customWidth="1"/>
    <col min="7686" max="7686" width="14.5" style="6" customWidth="1"/>
    <col min="7687" max="7687" width="14.1640625" style="6" customWidth="1"/>
    <col min="7688" max="7689" width="13.5" style="6" customWidth="1"/>
    <col min="7690" max="7690" width="13" style="6" customWidth="1"/>
    <col min="7691" max="7936" width="9.1640625" style="6"/>
    <col min="7937" max="7937" width="4.83203125" style="6" customWidth="1"/>
    <col min="7938" max="7938" width="13.1640625" style="6" customWidth="1"/>
    <col min="7939" max="7939" width="15.5" style="6" customWidth="1"/>
    <col min="7940" max="7940" width="14" style="6" customWidth="1"/>
    <col min="7941" max="7941" width="12.1640625" style="6" customWidth="1"/>
    <col min="7942" max="7942" width="14.5" style="6" customWidth="1"/>
    <col min="7943" max="7943" width="14.1640625" style="6" customWidth="1"/>
    <col min="7944" max="7945" width="13.5" style="6" customWidth="1"/>
    <col min="7946" max="7946" width="13" style="6" customWidth="1"/>
    <col min="7947" max="8192" width="9.1640625" style="6"/>
    <col min="8193" max="8193" width="4.83203125" style="6" customWidth="1"/>
    <col min="8194" max="8194" width="13.1640625" style="6" customWidth="1"/>
    <col min="8195" max="8195" width="15.5" style="6" customWidth="1"/>
    <col min="8196" max="8196" width="14" style="6" customWidth="1"/>
    <col min="8197" max="8197" width="12.1640625" style="6" customWidth="1"/>
    <col min="8198" max="8198" width="14.5" style="6" customWidth="1"/>
    <col min="8199" max="8199" width="14.1640625" style="6" customWidth="1"/>
    <col min="8200" max="8201" width="13.5" style="6" customWidth="1"/>
    <col min="8202" max="8202" width="13" style="6" customWidth="1"/>
    <col min="8203" max="8448" width="9.1640625" style="6"/>
    <col min="8449" max="8449" width="4.83203125" style="6" customWidth="1"/>
    <col min="8450" max="8450" width="13.1640625" style="6" customWidth="1"/>
    <col min="8451" max="8451" width="15.5" style="6" customWidth="1"/>
    <col min="8452" max="8452" width="14" style="6" customWidth="1"/>
    <col min="8453" max="8453" width="12.1640625" style="6" customWidth="1"/>
    <col min="8454" max="8454" width="14.5" style="6" customWidth="1"/>
    <col min="8455" max="8455" width="14.1640625" style="6" customWidth="1"/>
    <col min="8456" max="8457" width="13.5" style="6" customWidth="1"/>
    <col min="8458" max="8458" width="13" style="6" customWidth="1"/>
    <col min="8459" max="8704" width="9.1640625" style="6"/>
    <col min="8705" max="8705" width="4.83203125" style="6" customWidth="1"/>
    <col min="8706" max="8706" width="13.1640625" style="6" customWidth="1"/>
    <col min="8707" max="8707" width="15.5" style="6" customWidth="1"/>
    <col min="8708" max="8708" width="14" style="6" customWidth="1"/>
    <col min="8709" max="8709" width="12.1640625" style="6" customWidth="1"/>
    <col min="8710" max="8710" width="14.5" style="6" customWidth="1"/>
    <col min="8711" max="8711" width="14.1640625" style="6" customWidth="1"/>
    <col min="8712" max="8713" width="13.5" style="6" customWidth="1"/>
    <col min="8714" max="8714" width="13" style="6" customWidth="1"/>
    <col min="8715" max="8960" width="9.1640625" style="6"/>
    <col min="8961" max="8961" width="4.83203125" style="6" customWidth="1"/>
    <col min="8962" max="8962" width="13.1640625" style="6" customWidth="1"/>
    <col min="8963" max="8963" width="15.5" style="6" customWidth="1"/>
    <col min="8964" max="8964" width="14" style="6" customWidth="1"/>
    <col min="8965" max="8965" width="12.1640625" style="6" customWidth="1"/>
    <col min="8966" max="8966" width="14.5" style="6" customWidth="1"/>
    <col min="8967" max="8967" width="14.1640625" style="6" customWidth="1"/>
    <col min="8968" max="8969" width="13.5" style="6" customWidth="1"/>
    <col min="8970" max="8970" width="13" style="6" customWidth="1"/>
    <col min="8971" max="9216" width="9.1640625" style="6"/>
    <col min="9217" max="9217" width="4.83203125" style="6" customWidth="1"/>
    <col min="9218" max="9218" width="13.1640625" style="6" customWidth="1"/>
    <col min="9219" max="9219" width="15.5" style="6" customWidth="1"/>
    <col min="9220" max="9220" width="14" style="6" customWidth="1"/>
    <col min="9221" max="9221" width="12.1640625" style="6" customWidth="1"/>
    <col min="9222" max="9222" width="14.5" style="6" customWidth="1"/>
    <col min="9223" max="9223" width="14.1640625" style="6" customWidth="1"/>
    <col min="9224" max="9225" width="13.5" style="6" customWidth="1"/>
    <col min="9226" max="9226" width="13" style="6" customWidth="1"/>
    <col min="9227" max="9472" width="9.1640625" style="6"/>
    <col min="9473" max="9473" width="4.83203125" style="6" customWidth="1"/>
    <col min="9474" max="9474" width="13.1640625" style="6" customWidth="1"/>
    <col min="9475" max="9475" width="15.5" style="6" customWidth="1"/>
    <col min="9476" max="9476" width="14" style="6" customWidth="1"/>
    <col min="9477" max="9477" width="12.1640625" style="6" customWidth="1"/>
    <col min="9478" max="9478" width="14.5" style="6" customWidth="1"/>
    <col min="9479" max="9479" width="14.1640625" style="6" customWidth="1"/>
    <col min="9480" max="9481" width="13.5" style="6" customWidth="1"/>
    <col min="9482" max="9482" width="13" style="6" customWidth="1"/>
    <col min="9483" max="9728" width="9.1640625" style="6"/>
    <col min="9729" max="9729" width="4.83203125" style="6" customWidth="1"/>
    <col min="9730" max="9730" width="13.1640625" style="6" customWidth="1"/>
    <col min="9731" max="9731" width="15.5" style="6" customWidth="1"/>
    <col min="9732" max="9732" width="14" style="6" customWidth="1"/>
    <col min="9733" max="9733" width="12.1640625" style="6" customWidth="1"/>
    <col min="9734" max="9734" width="14.5" style="6" customWidth="1"/>
    <col min="9735" max="9735" width="14.1640625" style="6" customWidth="1"/>
    <col min="9736" max="9737" width="13.5" style="6" customWidth="1"/>
    <col min="9738" max="9738" width="13" style="6" customWidth="1"/>
    <col min="9739" max="9984" width="9.1640625" style="6"/>
    <col min="9985" max="9985" width="4.83203125" style="6" customWidth="1"/>
    <col min="9986" max="9986" width="13.1640625" style="6" customWidth="1"/>
    <col min="9987" max="9987" width="15.5" style="6" customWidth="1"/>
    <col min="9988" max="9988" width="14" style="6" customWidth="1"/>
    <col min="9989" max="9989" width="12.1640625" style="6" customWidth="1"/>
    <col min="9990" max="9990" width="14.5" style="6" customWidth="1"/>
    <col min="9991" max="9991" width="14.1640625" style="6" customWidth="1"/>
    <col min="9992" max="9993" width="13.5" style="6" customWidth="1"/>
    <col min="9994" max="9994" width="13" style="6" customWidth="1"/>
    <col min="9995" max="10240" width="9.1640625" style="6"/>
    <col min="10241" max="10241" width="4.83203125" style="6" customWidth="1"/>
    <col min="10242" max="10242" width="13.1640625" style="6" customWidth="1"/>
    <col min="10243" max="10243" width="15.5" style="6" customWidth="1"/>
    <col min="10244" max="10244" width="14" style="6" customWidth="1"/>
    <col min="10245" max="10245" width="12.1640625" style="6" customWidth="1"/>
    <col min="10246" max="10246" width="14.5" style="6" customWidth="1"/>
    <col min="10247" max="10247" width="14.1640625" style="6" customWidth="1"/>
    <col min="10248" max="10249" width="13.5" style="6" customWidth="1"/>
    <col min="10250" max="10250" width="13" style="6" customWidth="1"/>
    <col min="10251" max="10496" width="9.1640625" style="6"/>
    <col min="10497" max="10497" width="4.83203125" style="6" customWidth="1"/>
    <col min="10498" max="10498" width="13.1640625" style="6" customWidth="1"/>
    <col min="10499" max="10499" width="15.5" style="6" customWidth="1"/>
    <col min="10500" max="10500" width="14" style="6" customWidth="1"/>
    <col min="10501" max="10501" width="12.1640625" style="6" customWidth="1"/>
    <col min="10502" max="10502" width="14.5" style="6" customWidth="1"/>
    <col min="10503" max="10503" width="14.1640625" style="6" customWidth="1"/>
    <col min="10504" max="10505" width="13.5" style="6" customWidth="1"/>
    <col min="10506" max="10506" width="13" style="6" customWidth="1"/>
    <col min="10507" max="10752" width="9.1640625" style="6"/>
    <col min="10753" max="10753" width="4.83203125" style="6" customWidth="1"/>
    <col min="10754" max="10754" width="13.1640625" style="6" customWidth="1"/>
    <col min="10755" max="10755" width="15.5" style="6" customWidth="1"/>
    <col min="10756" max="10756" width="14" style="6" customWidth="1"/>
    <col min="10757" max="10757" width="12.1640625" style="6" customWidth="1"/>
    <col min="10758" max="10758" width="14.5" style="6" customWidth="1"/>
    <col min="10759" max="10759" width="14.1640625" style="6" customWidth="1"/>
    <col min="10760" max="10761" width="13.5" style="6" customWidth="1"/>
    <col min="10762" max="10762" width="13" style="6" customWidth="1"/>
    <col min="10763" max="11008" width="9.1640625" style="6"/>
    <col min="11009" max="11009" width="4.83203125" style="6" customWidth="1"/>
    <col min="11010" max="11010" width="13.1640625" style="6" customWidth="1"/>
    <col min="11011" max="11011" width="15.5" style="6" customWidth="1"/>
    <col min="11012" max="11012" width="14" style="6" customWidth="1"/>
    <col min="11013" max="11013" width="12.1640625" style="6" customWidth="1"/>
    <col min="11014" max="11014" width="14.5" style="6" customWidth="1"/>
    <col min="11015" max="11015" width="14.1640625" style="6" customWidth="1"/>
    <col min="11016" max="11017" width="13.5" style="6" customWidth="1"/>
    <col min="11018" max="11018" width="13" style="6" customWidth="1"/>
    <col min="11019" max="11264" width="9.1640625" style="6"/>
    <col min="11265" max="11265" width="4.83203125" style="6" customWidth="1"/>
    <col min="11266" max="11266" width="13.1640625" style="6" customWidth="1"/>
    <col min="11267" max="11267" width="15.5" style="6" customWidth="1"/>
    <col min="11268" max="11268" width="14" style="6" customWidth="1"/>
    <col min="11269" max="11269" width="12.1640625" style="6" customWidth="1"/>
    <col min="11270" max="11270" width="14.5" style="6" customWidth="1"/>
    <col min="11271" max="11271" width="14.1640625" style="6" customWidth="1"/>
    <col min="11272" max="11273" width="13.5" style="6" customWidth="1"/>
    <col min="11274" max="11274" width="13" style="6" customWidth="1"/>
    <col min="11275" max="11520" width="9.1640625" style="6"/>
    <col min="11521" max="11521" width="4.83203125" style="6" customWidth="1"/>
    <col min="11522" max="11522" width="13.1640625" style="6" customWidth="1"/>
    <col min="11523" max="11523" width="15.5" style="6" customWidth="1"/>
    <col min="11524" max="11524" width="14" style="6" customWidth="1"/>
    <col min="11525" max="11525" width="12.1640625" style="6" customWidth="1"/>
    <col min="11526" max="11526" width="14.5" style="6" customWidth="1"/>
    <col min="11527" max="11527" width="14.1640625" style="6" customWidth="1"/>
    <col min="11528" max="11529" width="13.5" style="6" customWidth="1"/>
    <col min="11530" max="11530" width="13" style="6" customWidth="1"/>
    <col min="11531" max="11776" width="9.1640625" style="6"/>
    <col min="11777" max="11777" width="4.83203125" style="6" customWidth="1"/>
    <col min="11778" max="11778" width="13.1640625" style="6" customWidth="1"/>
    <col min="11779" max="11779" width="15.5" style="6" customWidth="1"/>
    <col min="11780" max="11780" width="14" style="6" customWidth="1"/>
    <col min="11781" max="11781" width="12.1640625" style="6" customWidth="1"/>
    <col min="11782" max="11782" width="14.5" style="6" customWidth="1"/>
    <col min="11783" max="11783" width="14.1640625" style="6" customWidth="1"/>
    <col min="11784" max="11785" width="13.5" style="6" customWidth="1"/>
    <col min="11786" max="11786" width="13" style="6" customWidth="1"/>
    <col min="11787" max="12032" width="9.1640625" style="6"/>
    <col min="12033" max="12033" width="4.83203125" style="6" customWidth="1"/>
    <col min="12034" max="12034" width="13.1640625" style="6" customWidth="1"/>
    <col min="12035" max="12035" width="15.5" style="6" customWidth="1"/>
    <col min="12036" max="12036" width="14" style="6" customWidth="1"/>
    <col min="12037" max="12037" width="12.1640625" style="6" customWidth="1"/>
    <col min="12038" max="12038" width="14.5" style="6" customWidth="1"/>
    <col min="12039" max="12039" width="14.1640625" style="6" customWidth="1"/>
    <col min="12040" max="12041" width="13.5" style="6" customWidth="1"/>
    <col min="12042" max="12042" width="13" style="6" customWidth="1"/>
    <col min="12043" max="12288" width="9.1640625" style="6"/>
    <col min="12289" max="12289" width="4.83203125" style="6" customWidth="1"/>
    <col min="12290" max="12290" width="13.1640625" style="6" customWidth="1"/>
    <col min="12291" max="12291" width="15.5" style="6" customWidth="1"/>
    <col min="12292" max="12292" width="14" style="6" customWidth="1"/>
    <col min="12293" max="12293" width="12.1640625" style="6" customWidth="1"/>
    <col min="12294" max="12294" width="14.5" style="6" customWidth="1"/>
    <col min="12295" max="12295" width="14.1640625" style="6" customWidth="1"/>
    <col min="12296" max="12297" width="13.5" style="6" customWidth="1"/>
    <col min="12298" max="12298" width="13" style="6" customWidth="1"/>
    <col min="12299" max="12544" width="9.1640625" style="6"/>
    <col min="12545" max="12545" width="4.83203125" style="6" customWidth="1"/>
    <col min="12546" max="12546" width="13.1640625" style="6" customWidth="1"/>
    <col min="12547" max="12547" width="15.5" style="6" customWidth="1"/>
    <col min="12548" max="12548" width="14" style="6" customWidth="1"/>
    <col min="12549" max="12549" width="12.1640625" style="6" customWidth="1"/>
    <col min="12550" max="12550" width="14.5" style="6" customWidth="1"/>
    <col min="12551" max="12551" width="14.1640625" style="6" customWidth="1"/>
    <col min="12552" max="12553" width="13.5" style="6" customWidth="1"/>
    <col min="12554" max="12554" width="13" style="6" customWidth="1"/>
    <col min="12555" max="12800" width="9.1640625" style="6"/>
    <col min="12801" max="12801" width="4.83203125" style="6" customWidth="1"/>
    <col min="12802" max="12802" width="13.1640625" style="6" customWidth="1"/>
    <col min="12803" max="12803" width="15.5" style="6" customWidth="1"/>
    <col min="12804" max="12804" width="14" style="6" customWidth="1"/>
    <col min="12805" max="12805" width="12.1640625" style="6" customWidth="1"/>
    <col min="12806" max="12806" width="14.5" style="6" customWidth="1"/>
    <col min="12807" max="12807" width="14.1640625" style="6" customWidth="1"/>
    <col min="12808" max="12809" width="13.5" style="6" customWidth="1"/>
    <col min="12810" max="12810" width="13" style="6" customWidth="1"/>
    <col min="12811" max="13056" width="9.1640625" style="6"/>
    <col min="13057" max="13057" width="4.83203125" style="6" customWidth="1"/>
    <col min="13058" max="13058" width="13.1640625" style="6" customWidth="1"/>
    <col min="13059" max="13059" width="15.5" style="6" customWidth="1"/>
    <col min="13060" max="13060" width="14" style="6" customWidth="1"/>
    <col min="13061" max="13061" width="12.1640625" style="6" customWidth="1"/>
    <col min="13062" max="13062" width="14.5" style="6" customWidth="1"/>
    <col min="13063" max="13063" width="14.1640625" style="6" customWidth="1"/>
    <col min="13064" max="13065" width="13.5" style="6" customWidth="1"/>
    <col min="13066" max="13066" width="13" style="6" customWidth="1"/>
    <col min="13067" max="13312" width="9.1640625" style="6"/>
    <col min="13313" max="13313" width="4.83203125" style="6" customWidth="1"/>
    <col min="13314" max="13314" width="13.1640625" style="6" customWidth="1"/>
    <col min="13315" max="13315" width="15.5" style="6" customWidth="1"/>
    <col min="13316" max="13316" width="14" style="6" customWidth="1"/>
    <col min="13317" max="13317" width="12.1640625" style="6" customWidth="1"/>
    <col min="13318" max="13318" width="14.5" style="6" customWidth="1"/>
    <col min="13319" max="13319" width="14.1640625" style="6" customWidth="1"/>
    <col min="13320" max="13321" width="13.5" style="6" customWidth="1"/>
    <col min="13322" max="13322" width="13" style="6" customWidth="1"/>
    <col min="13323" max="13568" width="9.1640625" style="6"/>
    <col min="13569" max="13569" width="4.83203125" style="6" customWidth="1"/>
    <col min="13570" max="13570" width="13.1640625" style="6" customWidth="1"/>
    <col min="13571" max="13571" width="15.5" style="6" customWidth="1"/>
    <col min="13572" max="13572" width="14" style="6" customWidth="1"/>
    <col min="13573" max="13573" width="12.1640625" style="6" customWidth="1"/>
    <col min="13574" max="13574" width="14.5" style="6" customWidth="1"/>
    <col min="13575" max="13575" width="14.1640625" style="6" customWidth="1"/>
    <col min="13576" max="13577" width="13.5" style="6" customWidth="1"/>
    <col min="13578" max="13578" width="13" style="6" customWidth="1"/>
    <col min="13579" max="13824" width="9.1640625" style="6"/>
    <col min="13825" max="13825" width="4.83203125" style="6" customWidth="1"/>
    <col min="13826" max="13826" width="13.1640625" style="6" customWidth="1"/>
    <col min="13827" max="13827" width="15.5" style="6" customWidth="1"/>
    <col min="13828" max="13828" width="14" style="6" customWidth="1"/>
    <col min="13829" max="13829" width="12.1640625" style="6" customWidth="1"/>
    <col min="13830" max="13830" width="14.5" style="6" customWidth="1"/>
    <col min="13831" max="13831" width="14.1640625" style="6" customWidth="1"/>
    <col min="13832" max="13833" width="13.5" style="6" customWidth="1"/>
    <col min="13834" max="13834" width="13" style="6" customWidth="1"/>
    <col min="13835" max="14080" width="9.1640625" style="6"/>
    <col min="14081" max="14081" width="4.83203125" style="6" customWidth="1"/>
    <col min="14082" max="14082" width="13.1640625" style="6" customWidth="1"/>
    <col min="14083" max="14083" width="15.5" style="6" customWidth="1"/>
    <col min="14084" max="14084" width="14" style="6" customWidth="1"/>
    <col min="14085" max="14085" width="12.1640625" style="6" customWidth="1"/>
    <col min="14086" max="14086" width="14.5" style="6" customWidth="1"/>
    <col min="14087" max="14087" width="14.1640625" style="6" customWidth="1"/>
    <col min="14088" max="14089" width="13.5" style="6" customWidth="1"/>
    <col min="14090" max="14090" width="13" style="6" customWidth="1"/>
    <col min="14091" max="14336" width="9.1640625" style="6"/>
    <col min="14337" max="14337" width="4.83203125" style="6" customWidth="1"/>
    <col min="14338" max="14338" width="13.1640625" style="6" customWidth="1"/>
    <col min="14339" max="14339" width="15.5" style="6" customWidth="1"/>
    <col min="14340" max="14340" width="14" style="6" customWidth="1"/>
    <col min="14341" max="14341" width="12.1640625" style="6" customWidth="1"/>
    <col min="14342" max="14342" width="14.5" style="6" customWidth="1"/>
    <col min="14343" max="14343" width="14.1640625" style="6" customWidth="1"/>
    <col min="14344" max="14345" width="13.5" style="6" customWidth="1"/>
    <col min="14346" max="14346" width="13" style="6" customWidth="1"/>
    <col min="14347" max="14592" width="9.1640625" style="6"/>
    <col min="14593" max="14593" width="4.83203125" style="6" customWidth="1"/>
    <col min="14594" max="14594" width="13.1640625" style="6" customWidth="1"/>
    <col min="14595" max="14595" width="15.5" style="6" customWidth="1"/>
    <col min="14596" max="14596" width="14" style="6" customWidth="1"/>
    <col min="14597" max="14597" width="12.1640625" style="6" customWidth="1"/>
    <col min="14598" max="14598" width="14.5" style="6" customWidth="1"/>
    <col min="14599" max="14599" width="14.1640625" style="6" customWidth="1"/>
    <col min="14600" max="14601" width="13.5" style="6" customWidth="1"/>
    <col min="14602" max="14602" width="13" style="6" customWidth="1"/>
    <col min="14603" max="14848" width="9.1640625" style="6"/>
    <col min="14849" max="14849" width="4.83203125" style="6" customWidth="1"/>
    <col min="14850" max="14850" width="13.1640625" style="6" customWidth="1"/>
    <col min="14851" max="14851" width="15.5" style="6" customWidth="1"/>
    <col min="14852" max="14852" width="14" style="6" customWidth="1"/>
    <col min="14853" max="14853" width="12.1640625" style="6" customWidth="1"/>
    <col min="14854" max="14854" width="14.5" style="6" customWidth="1"/>
    <col min="14855" max="14855" width="14.1640625" style="6" customWidth="1"/>
    <col min="14856" max="14857" width="13.5" style="6" customWidth="1"/>
    <col min="14858" max="14858" width="13" style="6" customWidth="1"/>
    <col min="14859" max="15104" width="9.1640625" style="6"/>
    <col min="15105" max="15105" width="4.83203125" style="6" customWidth="1"/>
    <col min="15106" max="15106" width="13.1640625" style="6" customWidth="1"/>
    <col min="15107" max="15107" width="15.5" style="6" customWidth="1"/>
    <col min="15108" max="15108" width="14" style="6" customWidth="1"/>
    <col min="15109" max="15109" width="12.1640625" style="6" customWidth="1"/>
    <col min="15110" max="15110" width="14.5" style="6" customWidth="1"/>
    <col min="15111" max="15111" width="14.1640625" style="6" customWidth="1"/>
    <col min="15112" max="15113" width="13.5" style="6" customWidth="1"/>
    <col min="15114" max="15114" width="13" style="6" customWidth="1"/>
    <col min="15115" max="15360" width="9.1640625" style="6"/>
    <col min="15361" max="15361" width="4.83203125" style="6" customWidth="1"/>
    <col min="15362" max="15362" width="13.1640625" style="6" customWidth="1"/>
    <col min="15363" max="15363" width="15.5" style="6" customWidth="1"/>
    <col min="15364" max="15364" width="14" style="6" customWidth="1"/>
    <col min="15365" max="15365" width="12.1640625" style="6" customWidth="1"/>
    <col min="15366" max="15366" width="14.5" style="6" customWidth="1"/>
    <col min="15367" max="15367" width="14.1640625" style="6" customWidth="1"/>
    <col min="15368" max="15369" width="13.5" style="6" customWidth="1"/>
    <col min="15370" max="15370" width="13" style="6" customWidth="1"/>
    <col min="15371" max="15616" width="9.1640625" style="6"/>
    <col min="15617" max="15617" width="4.83203125" style="6" customWidth="1"/>
    <col min="15618" max="15618" width="13.1640625" style="6" customWidth="1"/>
    <col min="15619" max="15619" width="15.5" style="6" customWidth="1"/>
    <col min="15620" max="15620" width="14" style="6" customWidth="1"/>
    <col min="15621" max="15621" width="12.1640625" style="6" customWidth="1"/>
    <col min="15622" max="15622" width="14.5" style="6" customWidth="1"/>
    <col min="15623" max="15623" width="14.1640625" style="6" customWidth="1"/>
    <col min="15624" max="15625" width="13.5" style="6" customWidth="1"/>
    <col min="15626" max="15626" width="13" style="6" customWidth="1"/>
    <col min="15627" max="15872" width="9.1640625" style="6"/>
    <col min="15873" max="15873" width="4.83203125" style="6" customWidth="1"/>
    <col min="15874" max="15874" width="13.1640625" style="6" customWidth="1"/>
    <col min="15875" max="15875" width="15.5" style="6" customWidth="1"/>
    <col min="15876" max="15876" width="14" style="6" customWidth="1"/>
    <col min="15877" max="15877" width="12.1640625" style="6" customWidth="1"/>
    <col min="15878" max="15878" width="14.5" style="6" customWidth="1"/>
    <col min="15879" max="15879" width="14.1640625" style="6" customWidth="1"/>
    <col min="15880" max="15881" width="13.5" style="6" customWidth="1"/>
    <col min="15882" max="15882" width="13" style="6" customWidth="1"/>
    <col min="15883" max="16128" width="9.1640625" style="6"/>
    <col min="16129" max="16129" width="4.83203125" style="6" customWidth="1"/>
    <col min="16130" max="16130" width="13.1640625" style="6" customWidth="1"/>
    <col min="16131" max="16131" width="15.5" style="6" customWidth="1"/>
    <col min="16132" max="16132" width="14" style="6" customWidth="1"/>
    <col min="16133" max="16133" width="12.1640625" style="6" customWidth="1"/>
    <col min="16134" max="16134" width="14.5" style="6" customWidth="1"/>
    <col min="16135" max="16135" width="14.1640625" style="6" customWidth="1"/>
    <col min="16136" max="16137" width="13.5" style="6" customWidth="1"/>
    <col min="16138" max="16138" width="13" style="6" customWidth="1"/>
    <col min="16139" max="16384" width="9.1640625" style="6"/>
  </cols>
  <sheetData>
    <row r="2" spans="1:10" ht="24" customHeight="1" x14ac:dyDescent="0.25">
      <c r="A2" s="58" t="s">
        <v>17</v>
      </c>
      <c r="B2" s="59"/>
      <c r="C2" s="59"/>
      <c r="D2" s="59"/>
      <c r="E2" s="5"/>
      <c r="F2" s="5"/>
      <c r="G2" s="5"/>
      <c r="H2" s="5"/>
      <c r="I2" s="5"/>
      <c r="J2" s="5"/>
    </row>
    <row r="3" spans="1:10" ht="3" customHeight="1" x14ac:dyDescent="0.15">
      <c r="A3" s="7"/>
      <c r="B3" s="8"/>
      <c r="C3" s="8"/>
      <c r="D3" s="8"/>
      <c r="E3" s="8"/>
      <c r="F3" s="8"/>
      <c r="G3" s="8"/>
      <c r="H3" s="8"/>
      <c r="I3" s="8"/>
      <c r="J3" s="8"/>
    </row>
    <row r="4" spans="1:10" ht="20.25" customHeight="1" x14ac:dyDescent="0.15">
      <c r="A4" s="5"/>
      <c r="B4" s="9"/>
      <c r="C4" s="9"/>
      <c r="D4" s="9"/>
      <c r="E4" s="9"/>
      <c r="F4" s="9"/>
      <c r="G4" s="9"/>
      <c r="H4" s="9"/>
      <c r="I4" s="9"/>
      <c r="J4" s="9"/>
    </row>
    <row r="5" spans="1:10" ht="14.25" customHeight="1" x14ac:dyDescent="0.15">
      <c r="A5" s="5"/>
      <c r="B5" s="60" t="s">
        <v>18</v>
      </c>
      <c r="C5" s="61"/>
      <c r="D5" s="62"/>
      <c r="E5" s="5"/>
      <c r="F5" s="60" t="s">
        <v>19</v>
      </c>
      <c r="G5" s="61"/>
      <c r="H5" s="62"/>
      <c r="I5" s="10"/>
      <c r="J5" s="5"/>
    </row>
    <row r="6" spans="1:10" x14ac:dyDescent="0.15">
      <c r="A6" s="5"/>
      <c r="B6" s="11"/>
      <c r="C6" s="12" t="s">
        <v>20</v>
      </c>
      <c r="D6" s="13">
        <v>600000</v>
      </c>
      <c r="E6" s="5"/>
      <c r="F6" s="11"/>
      <c r="G6" s="12" t="s">
        <v>21</v>
      </c>
      <c r="H6" s="14">
        <f>IF(Values_Entered,-PMT(Interest_Rate/Num_Pmt_Per_Year,Loan_Years*Num_Pmt_Per_Year,Loan_Amount),"")</f>
        <v>11420.447400423482</v>
      </c>
      <c r="I6" s="15"/>
      <c r="J6" s="5"/>
    </row>
    <row r="7" spans="1:10" x14ac:dyDescent="0.15">
      <c r="A7" s="5"/>
      <c r="B7" s="11"/>
      <c r="C7" s="12" t="s">
        <v>22</v>
      </c>
      <c r="D7" s="16">
        <v>0.11</v>
      </c>
      <c r="E7" s="5"/>
      <c r="F7" s="11"/>
      <c r="G7" s="12" t="s">
        <v>23</v>
      </c>
      <c r="H7" s="17">
        <f>IF(Values_Entered,Loan_Years*Num_Pmt_Per_Year,"")</f>
        <v>72</v>
      </c>
      <c r="I7" s="18"/>
      <c r="J7" s="5"/>
    </row>
    <row r="8" spans="1:10" x14ac:dyDescent="0.15">
      <c r="A8" s="5"/>
      <c r="B8" s="11"/>
      <c r="C8" s="12" t="s">
        <v>24</v>
      </c>
      <c r="D8" s="19">
        <v>6</v>
      </c>
      <c r="E8" s="5"/>
      <c r="F8" s="11"/>
      <c r="G8" s="12" t="s">
        <v>25</v>
      </c>
      <c r="H8" s="17">
        <f>IF(Values_Entered,Number_of_Payments,"")</f>
        <v>72</v>
      </c>
      <c r="I8" s="18"/>
      <c r="J8" s="5"/>
    </row>
    <row r="9" spans="1:10" x14ac:dyDescent="0.15">
      <c r="A9" s="5"/>
      <c r="B9" s="11"/>
      <c r="C9" s="12" t="s">
        <v>26</v>
      </c>
      <c r="D9" s="19">
        <v>12</v>
      </c>
      <c r="E9" s="5"/>
      <c r="F9" s="11"/>
      <c r="G9" s="12" t="s">
        <v>27</v>
      </c>
      <c r="H9" s="14">
        <f>IF(Values_Entered,SUMIF(Beg_Bal,"&gt;0",Extra_Pay),"")</f>
        <v>0</v>
      </c>
      <c r="I9" s="15"/>
      <c r="J9" s="5"/>
    </row>
    <row r="10" spans="1:10" x14ac:dyDescent="0.15">
      <c r="A10" s="5"/>
      <c r="B10" s="11"/>
      <c r="C10" s="12" t="s">
        <v>28</v>
      </c>
      <c r="D10" s="20">
        <v>45870</v>
      </c>
      <c r="E10" s="5"/>
      <c r="F10" s="21"/>
      <c r="G10" s="22" t="s">
        <v>29</v>
      </c>
      <c r="H10" s="14">
        <f>IF(Values_Entered,SUMIF(Beg_Bal,"&gt;0",Int),"")</f>
        <v>222272.2128304904</v>
      </c>
      <c r="I10" s="15"/>
      <c r="J10" s="5"/>
    </row>
    <row r="11" spans="1:10" x14ac:dyDescent="0.15">
      <c r="A11" s="5"/>
      <c r="B11" s="21"/>
      <c r="C11" s="22" t="s">
        <v>30</v>
      </c>
      <c r="D11" s="23">
        <v>0</v>
      </c>
      <c r="E11" s="5"/>
      <c r="F11" s="9"/>
      <c r="G11" s="9"/>
      <c r="H11" s="9"/>
      <c r="I11" s="9"/>
      <c r="J11" s="5"/>
    </row>
    <row r="12" spans="1:10" x14ac:dyDescent="0.15">
      <c r="A12" s="5"/>
      <c r="B12" s="9"/>
      <c r="C12" s="9"/>
      <c r="D12" s="9"/>
      <c r="E12" s="9"/>
      <c r="F12" s="9"/>
      <c r="G12" s="9"/>
      <c r="H12" s="9"/>
      <c r="I12" s="9"/>
      <c r="J12" s="9"/>
    </row>
    <row r="13" spans="1:10" x14ac:dyDescent="0.15">
      <c r="A13" s="5"/>
      <c r="B13" s="24" t="s">
        <v>31</v>
      </c>
      <c r="C13" s="63"/>
      <c r="D13" s="64"/>
      <c r="E13" s="9"/>
      <c r="F13" s="9"/>
      <c r="G13" s="9"/>
      <c r="H13" s="9"/>
      <c r="I13" s="9"/>
      <c r="J13" s="9"/>
    </row>
    <row r="14" spans="1:10" x14ac:dyDescent="0.15">
      <c r="A14" s="5"/>
      <c r="B14" s="24"/>
      <c r="C14" s="25"/>
      <c r="D14" s="25"/>
      <c r="E14" s="9"/>
      <c r="F14" s="9"/>
      <c r="G14" s="9"/>
      <c r="H14" s="9"/>
      <c r="I14" s="9"/>
      <c r="J14" s="9"/>
    </row>
    <row r="15" spans="1:10" ht="6" customHeight="1" x14ac:dyDescent="0.15">
      <c r="A15" s="7"/>
      <c r="B15" s="8"/>
      <c r="C15" s="8"/>
      <c r="D15" s="8"/>
      <c r="E15" s="8"/>
      <c r="F15" s="8"/>
      <c r="G15" s="8"/>
      <c r="H15" s="8"/>
      <c r="I15" s="8"/>
      <c r="J15" s="8"/>
    </row>
    <row r="16" spans="1:10" ht="3.75" customHeight="1" x14ac:dyDescent="0.15">
      <c r="A16" s="5"/>
      <c r="B16" s="9"/>
      <c r="C16" s="9"/>
      <c r="D16" s="9"/>
      <c r="E16" s="9"/>
      <c r="F16" s="9"/>
      <c r="G16" s="9"/>
      <c r="H16" s="9"/>
      <c r="I16" s="9"/>
      <c r="J16" s="9"/>
    </row>
    <row r="17" spans="1:10" s="28" customFormat="1" ht="28.5" customHeight="1" x14ac:dyDescent="0.15">
      <c r="A17" s="26" t="s">
        <v>32</v>
      </c>
      <c r="B17" s="27" t="s">
        <v>33</v>
      </c>
      <c r="C17" s="27" t="s">
        <v>34</v>
      </c>
      <c r="D17" s="27" t="s">
        <v>35</v>
      </c>
      <c r="E17" s="27" t="s">
        <v>36</v>
      </c>
      <c r="F17" s="27" t="s">
        <v>37</v>
      </c>
      <c r="G17" s="27" t="s">
        <v>38</v>
      </c>
      <c r="H17" s="27" t="s">
        <v>16</v>
      </c>
      <c r="I17" s="27" t="s">
        <v>39</v>
      </c>
      <c r="J17" s="27" t="s">
        <v>40</v>
      </c>
    </row>
    <row r="18" spans="1:10" s="28" customFormat="1" ht="6" customHeight="1" x14ac:dyDescent="0.15">
      <c r="A18" s="29"/>
      <c r="B18" s="30"/>
      <c r="C18" s="30"/>
      <c r="D18" s="30"/>
      <c r="E18" s="30"/>
      <c r="F18" s="30"/>
      <c r="G18" s="30"/>
      <c r="H18" s="30"/>
      <c r="I18" s="30"/>
      <c r="J18" s="31"/>
    </row>
    <row r="19" spans="1:10" s="28" customFormat="1" x14ac:dyDescent="0.15">
      <c r="A19" s="32">
        <f>IF(Values_Entered,1,"")</f>
        <v>1</v>
      </c>
      <c r="B19" s="33">
        <f t="shared" ref="B19:B82" si="0">IF(Pay_Num&lt;&gt;"",DATE(YEAR(Loan_Start),MONTH(Loan_Start)+(Pay_Num)*12/Num_Pmt_Per_Year,DAY(Loan_Start)),"")</f>
        <v>45901</v>
      </c>
      <c r="C19" s="34">
        <f>IF(Values_Entered,Loan_Amount,"")</f>
        <v>600000</v>
      </c>
      <c r="D19" s="34">
        <f>IF(Pay_Num&lt;&gt;"",Scheduled_Monthly_Payment,"")</f>
        <v>11420.447400423482</v>
      </c>
      <c r="E19" s="34">
        <f t="shared" ref="E19:E82" si="1">IF(AND(Pay_Num&lt;&gt;"",Sched_Pay+Scheduled_Extra_Payments&lt;Beg_Bal),Scheduled_Extra_Payments,IF(AND(Pay_Num&lt;&gt;"",Beg_Bal-Sched_Pay&gt;0),Beg_Bal-Sched_Pay,IF(Pay_Num&lt;&gt;"",0,"")))</f>
        <v>0</v>
      </c>
      <c r="F19" s="34">
        <f t="shared" ref="F19:F82" si="2">IF(AND(Pay_Num&lt;&gt;"",Sched_Pay+Extra_Pay&lt;Beg_Bal),Sched_Pay+Extra_Pay,IF(Pay_Num&lt;&gt;"",Beg_Bal,""))</f>
        <v>11420.447400423482</v>
      </c>
      <c r="G19" s="34">
        <f>IF(Pay_Num&lt;&gt;"",Total_Pay-Int,"")</f>
        <v>5920.4474004234817</v>
      </c>
      <c r="H19" s="34">
        <f>IF(Pay_Num&lt;&gt;"",Beg_Bal*(Interest_Rate/Num_Pmt_Per_Year),"")</f>
        <v>5500</v>
      </c>
      <c r="I19" s="34">
        <f t="shared" ref="I19:I82" si="3">IF(AND(Pay_Num&lt;&gt;"",Sched_Pay+Extra_Pay&lt;Beg_Bal),Beg_Bal-Princ,IF(Pay_Num&lt;&gt;"",0,""))</f>
        <v>594079.55259957653</v>
      </c>
      <c r="J19" s="34">
        <f>SUM($H$19:$H19)</f>
        <v>5500</v>
      </c>
    </row>
    <row r="20" spans="1:10" s="28" customFormat="1" ht="12.75" customHeight="1" x14ac:dyDescent="0.15">
      <c r="A20" s="32">
        <f t="shared" ref="A20:A83" si="4">IF(Values_Entered,A19+1,"")</f>
        <v>2</v>
      </c>
      <c r="B20" s="33">
        <f t="shared" si="0"/>
        <v>45931</v>
      </c>
      <c r="C20" s="35">
        <f t="shared" ref="C20:C83" si="5">IF(Pay_Num&lt;&gt;"",I19,"")</f>
        <v>594079.55259957653</v>
      </c>
      <c r="D20" s="35">
        <f>IF(Pay_Num&lt;&gt;"",Scheduled_Monthly_Payment,"")</f>
        <v>11420.447400423482</v>
      </c>
      <c r="E20" s="36">
        <f t="shared" si="1"/>
        <v>0</v>
      </c>
      <c r="F20" s="35">
        <f t="shared" si="2"/>
        <v>11420.447400423482</v>
      </c>
      <c r="G20" s="35">
        <f t="shared" ref="G20:G83" si="6">IF(Pay_Num&lt;&gt;"",Total_Pay-Int,"")</f>
        <v>5974.718168260697</v>
      </c>
      <c r="H20" s="35">
        <f t="shared" ref="H20:H83" si="7">IF(Pay_Num&lt;&gt;"",Beg_Bal*Interest_Rate/Num_Pmt_Per_Year,"")</f>
        <v>5445.7292321627847</v>
      </c>
      <c r="I20" s="35">
        <f t="shared" si="3"/>
        <v>588104.83443131589</v>
      </c>
      <c r="J20" s="35">
        <f>SUM($H$19:$H20)</f>
        <v>10945.729232162785</v>
      </c>
    </row>
    <row r="21" spans="1:10" s="28" customFormat="1" ht="12.75" customHeight="1" x14ac:dyDescent="0.15">
      <c r="A21" s="32">
        <f t="shared" si="4"/>
        <v>3</v>
      </c>
      <c r="B21" s="33">
        <f t="shared" si="0"/>
        <v>45962</v>
      </c>
      <c r="C21" s="35">
        <f t="shared" si="5"/>
        <v>588104.83443131589</v>
      </c>
      <c r="D21" s="35">
        <f t="shared" ref="D21:D84" si="8">IF(Pay_Num&lt;&gt;"",Scheduled_Monthly_Payment,"")</f>
        <v>11420.447400423482</v>
      </c>
      <c r="E21" s="36">
        <f t="shared" si="1"/>
        <v>0</v>
      </c>
      <c r="F21" s="35">
        <f t="shared" si="2"/>
        <v>11420.447400423482</v>
      </c>
      <c r="G21" s="35">
        <f t="shared" si="6"/>
        <v>6029.4864181364192</v>
      </c>
      <c r="H21" s="35">
        <f t="shared" si="7"/>
        <v>5390.9609822870625</v>
      </c>
      <c r="I21" s="35">
        <f t="shared" si="3"/>
        <v>582075.34801317949</v>
      </c>
      <c r="J21" s="35">
        <f>SUM($H$19:$H21)</f>
        <v>16336.690214449847</v>
      </c>
    </row>
    <row r="22" spans="1:10" s="28" customFormat="1" x14ac:dyDescent="0.15">
      <c r="A22" s="32">
        <f t="shared" si="4"/>
        <v>4</v>
      </c>
      <c r="B22" s="33">
        <f t="shared" si="0"/>
        <v>45992</v>
      </c>
      <c r="C22" s="35">
        <f t="shared" si="5"/>
        <v>582075.34801317949</v>
      </c>
      <c r="D22" s="35">
        <f>IF(Pay_Num&lt;&gt;"",Scheduled_Monthly_Payment,"")</f>
        <v>11420.447400423482</v>
      </c>
      <c r="E22" s="36">
        <f t="shared" si="1"/>
        <v>0</v>
      </c>
      <c r="F22" s="35">
        <f t="shared" si="2"/>
        <v>11420.447400423482</v>
      </c>
      <c r="G22" s="35">
        <f t="shared" si="6"/>
        <v>6084.7567103026695</v>
      </c>
      <c r="H22" s="35">
        <f t="shared" si="7"/>
        <v>5335.6906901208122</v>
      </c>
      <c r="I22" s="35">
        <f t="shared" si="3"/>
        <v>575990.59130287683</v>
      </c>
      <c r="J22" s="35">
        <f>SUM($H$19:$H22)</f>
        <v>21672.380904570658</v>
      </c>
    </row>
    <row r="23" spans="1:10" s="28" customFormat="1" x14ac:dyDescent="0.15">
      <c r="A23" s="32">
        <f t="shared" si="4"/>
        <v>5</v>
      </c>
      <c r="B23" s="33">
        <f t="shared" si="0"/>
        <v>46023</v>
      </c>
      <c r="C23" s="35">
        <f t="shared" si="5"/>
        <v>575990.59130287683</v>
      </c>
      <c r="D23" s="35">
        <f t="shared" si="8"/>
        <v>11420.447400423482</v>
      </c>
      <c r="E23" s="36">
        <f t="shared" si="1"/>
        <v>0</v>
      </c>
      <c r="F23" s="35">
        <f t="shared" si="2"/>
        <v>11420.447400423482</v>
      </c>
      <c r="G23" s="35">
        <f t="shared" si="6"/>
        <v>6140.5336468137775</v>
      </c>
      <c r="H23" s="35">
        <f t="shared" si="7"/>
        <v>5279.9137536097041</v>
      </c>
      <c r="I23" s="35">
        <f t="shared" si="3"/>
        <v>569850.057656063</v>
      </c>
      <c r="J23" s="35">
        <f>SUM($H$19:$H23)</f>
        <v>26952.294658180363</v>
      </c>
    </row>
    <row r="24" spans="1:10" x14ac:dyDescent="0.15">
      <c r="A24" s="32">
        <f t="shared" si="4"/>
        <v>6</v>
      </c>
      <c r="B24" s="33">
        <f t="shared" si="0"/>
        <v>46054</v>
      </c>
      <c r="C24" s="35">
        <f t="shared" si="5"/>
        <v>569850.057656063</v>
      </c>
      <c r="D24" s="35">
        <f t="shared" si="8"/>
        <v>11420.447400423482</v>
      </c>
      <c r="E24" s="36">
        <f t="shared" si="1"/>
        <v>0</v>
      </c>
      <c r="F24" s="35">
        <f t="shared" si="2"/>
        <v>11420.447400423482</v>
      </c>
      <c r="G24" s="35">
        <f t="shared" si="6"/>
        <v>6196.8218719095703</v>
      </c>
      <c r="H24" s="35">
        <f t="shared" si="7"/>
        <v>5223.6255285139114</v>
      </c>
      <c r="I24" s="35">
        <f t="shared" si="3"/>
        <v>563653.23578415345</v>
      </c>
      <c r="J24" s="35">
        <f>SUM($H$19:$H24)</f>
        <v>32175.920186694275</v>
      </c>
    </row>
    <row r="25" spans="1:10" x14ac:dyDescent="0.15">
      <c r="A25" s="32">
        <f t="shared" si="4"/>
        <v>7</v>
      </c>
      <c r="B25" s="33">
        <f t="shared" si="0"/>
        <v>46082</v>
      </c>
      <c r="C25" s="35">
        <f t="shared" si="5"/>
        <v>563653.23578415345</v>
      </c>
      <c r="D25" s="35">
        <f t="shared" si="8"/>
        <v>11420.447400423482</v>
      </c>
      <c r="E25" s="36">
        <f t="shared" si="1"/>
        <v>0</v>
      </c>
      <c r="F25" s="35">
        <f t="shared" si="2"/>
        <v>11420.447400423482</v>
      </c>
      <c r="G25" s="35">
        <f t="shared" si="6"/>
        <v>6253.6260724020749</v>
      </c>
      <c r="H25" s="35">
        <f t="shared" si="7"/>
        <v>5166.8213280214068</v>
      </c>
      <c r="I25" s="35">
        <f t="shared" si="3"/>
        <v>557399.60971175134</v>
      </c>
      <c r="J25" s="35">
        <f>SUM($H$19:$H25)</f>
        <v>37342.741514715679</v>
      </c>
    </row>
    <row r="26" spans="1:10" x14ac:dyDescent="0.15">
      <c r="A26" s="32">
        <f t="shared" si="4"/>
        <v>8</v>
      </c>
      <c r="B26" s="33">
        <f t="shared" si="0"/>
        <v>46113</v>
      </c>
      <c r="C26" s="35">
        <f t="shared" si="5"/>
        <v>557399.60971175134</v>
      </c>
      <c r="D26" s="35">
        <f t="shared" si="8"/>
        <v>11420.447400423482</v>
      </c>
      <c r="E26" s="36">
        <f t="shared" si="1"/>
        <v>0</v>
      </c>
      <c r="F26" s="35">
        <f t="shared" si="2"/>
        <v>11420.447400423482</v>
      </c>
      <c r="G26" s="35">
        <f t="shared" si="6"/>
        <v>6310.9509780657609</v>
      </c>
      <c r="H26" s="35">
        <f t="shared" si="7"/>
        <v>5109.4964223577208</v>
      </c>
      <c r="I26" s="35">
        <f t="shared" si="3"/>
        <v>551088.65873368562</v>
      </c>
      <c r="J26" s="35">
        <f>SUM($H$19:$H26)</f>
        <v>42452.237937073398</v>
      </c>
    </row>
    <row r="27" spans="1:10" x14ac:dyDescent="0.15">
      <c r="A27" s="32">
        <f t="shared" si="4"/>
        <v>9</v>
      </c>
      <c r="B27" s="33">
        <f t="shared" si="0"/>
        <v>46143</v>
      </c>
      <c r="C27" s="35">
        <f t="shared" si="5"/>
        <v>551088.65873368562</v>
      </c>
      <c r="D27" s="35">
        <f t="shared" si="8"/>
        <v>11420.447400423482</v>
      </c>
      <c r="E27" s="36">
        <f t="shared" si="1"/>
        <v>0</v>
      </c>
      <c r="F27" s="35">
        <f t="shared" si="2"/>
        <v>11420.447400423482</v>
      </c>
      <c r="G27" s="35">
        <f t="shared" si="6"/>
        <v>6368.8013620313641</v>
      </c>
      <c r="H27" s="35">
        <f t="shared" si="7"/>
        <v>5051.6460383921176</v>
      </c>
      <c r="I27" s="35">
        <f t="shared" si="3"/>
        <v>544719.85737165425</v>
      </c>
      <c r="J27" s="35">
        <f>SUM($H$19:$H27)</f>
        <v>47503.883975465513</v>
      </c>
    </row>
    <row r="28" spans="1:10" x14ac:dyDescent="0.15">
      <c r="A28" s="32">
        <f t="shared" si="4"/>
        <v>10</v>
      </c>
      <c r="B28" s="33">
        <f t="shared" si="0"/>
        <v>46174</v>
      </c>
      <c r="C28" s="35">
        <f t="shared" si="5"/>
        <v>544719.85737165425</v>
      </c>
      <c r="D28" s="35">
        <f t="shared" si="8"/>
        <v>11420.447400423482</v>
      </c>
      <c r="E28" s="36">
        <f t="shared" si="1"/>
        <v>0</v>
      </c>
      <c r="F28" s="35">
        <f t="shared" si="2"/>
        <v>11420.447400423482</v>
      </c>
      <c r="G28" s="35">
        <f t="shared" si="6"/>
        <v>6427.1820411833178</v>
      </c>
      <c r="H28" s="35">
        <f t="shared" si="7"/>
        <v>4993.2653592401639</v>
      </c>
      <c r="I28" s="35">
        <f t="shared" si="3"/>
        <v>538292.6753304709</v>
      </c>
      <c r="J28" s="35">
        <f>SUM($H$19:$H28)</f>
        <v>52497.149334705675</v>
      </c>
    </row>
    <row r="29" spans="1:10" x14ac:dyDescent="0.15">
      <c r="A29" s="32">
        <f t="shared" si="4"/>
        <v>11</v>
      </c>
      <c r="B29" s="33">
        <f t="shared" si="0"/>
        <v>46204</v>
      </c>
      <c r="C29" s="35">
        <f t="shared" si="5"/>
        <v>538292.6753304709</v>
      </c>
      <c r="D29" s="35">
        <f t="shared" si="8"/>
        <v>11420.447400423482</v>
      </c>
      <c r="E29" s="36">
        <f t="shared" si="1"/>
        <v>0</v>
      </c>
      <c r="F29" s="35">
        <f t="shared" si="2"/>
        <v>11420.447400423482</v>
      </c>
      <c r="G29" s="35">
        <f t="shared" si="6"/>
        <v>6486.0978765608315</v>
      </c>
      <c r="H29" s="35">
        <f t="shared" si="7"/>
        <v>4934.3495238626501</v>
      </c>
      <c r="I29" s="35">
        <f t="shared" si="3"/>
        <v>531806.57745391002</v>
      </c>
      <c r="J29" s="35">
        <f>SUM($H$19:$H29)</f>
        <v>57431.498858568324</v>
      </c>
    </row>
    <row r="30" spans="1:10" x14ac:dyDescent="0.15">
      <c r="A30" s="32">
        <f t="shared" si="4"/>
        <v>12</v>
      </c>
      <c r="B30" s="33">
        <f t="shared" si="0"/>
        <v>46235</v>
      </c>
      <c r="C30" s="35">
        <f t="shared" si="5"/>
        <v>531806.57745391002</v>
      </c>
      <c r="D30" s="35">
        <f t="shared" si="8"/>
        <v>11420.447400423482</v>
      </c>
      <c r="E30" s="36">
        <f t="shared" si="1"/>
        <v>0</v>
      </c>
      <c r="F30" s="35">
        <f t="shared" si="2"/>
        <v>11420.447400423482</v>
      </c>
      <c r="G30" s="35">
        <f t="shared" si="6"/>
        <v>6545.55377376264</v>
      </c>
      <c r="H30" s="35">
        <f t="shared" si="7"/>
        <v>4874.8936266608416</v>
      </c>
      <c r="I30" s="35">
        <f t="shared" si="3"/>
        <v>525261.02368014737</v>
      </c>
      <c r="J30" s="35">
        <f>SUM($H$19:$H30)</f>
        <v>62306.392485229168</v>
      </c>
    </row>
    <row r="31" spans="1:10" x14ac:dyDescent="0.15">
      <c r="A31" s="32">
        <f t="shared" si="4"/>
        <v>13</v>
      </c>
      <c r="B31" s="33">
        <f t="shared" si="0"/>
        <v>46266</v>
      </c>
      <c r="C31" s="35">
        <f t="shared" si="5"/>
        <v>525261.02368014737</v>
      </c>
      <c r="D31" s="35">
        <f t="shared" si="8"/>
        <v>11420.447400423482</v>
      </c>
      <c r="E31" s="36">
        <f t="shared" si="1"/>
        <v>0</v>
      </c>
      <c r="F31" s="35">
        <f t="shared" si="2"/>
        <v>11420.447400423482</v>
      </c>
      <c r="G31" s="35">
        <f t="shared" si="6"/>
        <v>6605.5546833554645</v>
      </c>
      <c r="H31" s="35">
        <f t="shared" si="7"/>
        <v>4814.8927170680172</v>
      </c>
      <c r="I31" s="35">
        <f t="shared" si="3"/>
        <v>518655.46899679193</v>
      </c>
      <c r="J31" s="35">
        <f>SUM($H$19:$H31)</f>
        <v>67121.285202297178</v>
      </c>
    </row>
    <row r="32" spans="1:10" x14ac:dyDescent="0.15">
      <c r="A32" s="32">
        <f t="shared" si="4"/>
        <v>14</v>
      </c>
      <c r="B32" s="33">
        <f t="shared" si="0"/>
        <v>46296</v>
      </c>
      <c r="C32" s="35">
        <f t="shared" si="5"/>
        <v>518655.46899679193</v>
      </c>
      <c r="D32" s="35">
        <f t="shared" si="8"/>
        <v>11420.447400423482</v>
      </c>
      <c r="E32" s="36">
        <f t="shared" si="1"/>
        <v>0</v>
      </c>
      <c r="F32" s="35">
        <f t="shared" si="2"/>
        <v>11420.447400423482</v>
      </c>
      <c r="G32" s="35">
        <f t="shared" si="6"/>
        <v>6666.1056012862218</v>
      </c>
      <c r="H32" s="35">
        <f t="shared" si="7"/>
        <v>4754.3417991372598</v>
      </c>
      <c r="I32" s="35">
        <f t="shared" si="3"/>
        <v>511989.3633955057</v>
      </c>
      <c r="J32" s="35">
        <f>SUM($H$19:$H32)</f>
        <v>71875.627001434434</v>
      </c>
    </row>
    <row r="33" spans="1:10" x14ac:dyDescent="0.15">
      <c r="A33" s="32">
        <f t="shared" si="4"/>
        <v>15</v>
      </c>
      <c r="B33" s="33">
        <f t="shared" si="0"/>
        <v>46327</v>
      </c>
      <c r="C33" s="35">
        <f t="shared" si="5"/>
        <v>511989.3633955057</v>
      </c>
      <c r="D33" s="35">
        <f t="shared" si="8"/>
        <v>11420.447400423482</v>
      </c>
      <c r="E33" s="36">
        <f t="shared" si="1"/>
        <v>0</v>
      </c>
      <c r="F33" s="35">
        <f t="shared" si="2"/>
        <v>11420.447400423482</v>
      </c>
      <c r="G33" s="35">
        <f t="shared" si="6"/>
        <v>6727.2115692980124</v>
      </c>
      <c r="H33" s="35">
        <f t="shared" si="7"/>
        <v>4693.2358311254693</v>
      </c>
      <c r="I33" s="35">
        <f t="shared" si="3"/>
        <v>505262.1518262077</v>
      </c>
      <c r="J33" s="35">
        <f>SUM($H$19:$H33)</f>
        <v>76568.862832559898</v>
      </c>
    </row>
    <row r="34" spans="1:10" x14ac:dyDescent="0.15">
      <c r="A34" s="32">
        <f t="shared" si="4"/>
        <v>16</v>
      </c>
      <c r="B34" s="33">
        <f t="shared" si="0"/>
        <v>46357</v>
      </c>
      <c r="C34" s="35">
        <f t="shared" si="5"/>
        <v>505262.1518262077</v>
      </c>
      <c r="D34" s="35">
        <f t="shared" si="8"/>
        <v>11420.447400423482</v>
      </c>
      <c r="E34" s="36">
        <f t="shared" si="1"/>
        <v>0</v>
      </c>
      <c r="F34" s="35">
        <f t="shared" si="2"/>
        <v>11420.447400423482</v>
      </c>
      <c r="G34" s="35">
        <f t="shared" si="6"/>
        <v>6788.8776753499105</v>
      </c>
      <c r="H34" s="35">
        <f t="shared" si="7"/>
        <v>4631.5697250735711</v>
      </c>
      <c r="I34" s="35">
        <f t="shared" si="3"/>
        <v>498473.27415085782</v>
      </c>
      <c r="J34" s="35">
        <f>SUM($H$19:$H34)</f>
        <v>81200.432557633467</v>
      </c>
    </row>
    <row r="35" spans="1:10" x14ac:dyDescent="0.15">
      <c r="A35" s="32">
        <f t="shared" si="4"/>
        <v>17</v>
      </c>
      <c r="B35" s="33">
        <f t="shared" si="0"/>
        <v>46388</v>
      </c>
      <c r="C35" s="35">
        <f t="shared" si="5"/>
        <v>498473.27415085782</v>
      </c>
      <c r="D35" s="35">
        <f t="shared" si="8"/>
        <v>11420.447400423482</v>
      </c>
      <c r="E35" s="36">
        <f t="shared" si="1"/>
        <v>0</v>
      </c>
      <c r="F35" s="35">
        <f t="shared" si="2"/>
        <v>11420.447400423482</v>
      </c>
      <c r="G35" s="35">
        <f t="shared" si="6"/>
        <v>6851.1090540406185</v>
      </c>
      <c r="H35" s="35">
        <f t="shared" si="7"/>
        <v>4569.3383463828632</v>
      </c>
      <c r="I35" s="35">
        <f t="shared" si="3"/>
        <v>491622.16509681719</v>
      </c>
      <c r="J35" s="35">
        <f>SUM($H$19:$H35)</f>
        <v>85769.770904016332</v>
      </c>
    </row>
    <row r="36" spans="1:10" x14ac:dyDescent="0.15">
      <c r="A36" s="32">
        <f t="shared" si="4"/>
        <v>18</v>
      </c>
      <c r="B36" s="33">
        <f t="shared" si="0"/>
        <v>46419</v>
      </c>
      <c r="C36" s="35">
        <f t="shared" si="5"/>
        <v>491622.16509681719</v>
      </c>
      <c r="D36" s="35">
        <f t="shared" si="8"/>
        <v>11420.447400423482</v>
      </c>
      <c r="E36" s="36">
        <f t="shared" si="1"/>
        <v>0</v>
      </c>
      <c r="F36" s="35">
        <f t="shared" si="2"/>
        <v>11420.447400423482</v>
      </c>
      <c r="G36" s="35">
        <f t="shared" si="6"/>
        <v>6913.9108870359905</v>
      </c>
      <c r="H36" s="35">
        <f t="shared" si="7"/>
        <v>4506.5365133874911</v>
      </c>
      <c r="I36" s="35">
        <f t="shared" si="3"/>
        <v>484708.25420978118</v>
      </c>
      <c r="J36" s="35">
        <f>SUM($H$19:$H36)</f>
        <v>90276.307417403819</v>
      </c>
    </row>
    <row r="37" spans="1:10" x14ac:dyDescent="0.15">
      <c r="A37" s="32">
        <f t="shared" si="4"/>
        <v>19</v>
      </c>
      <c r="B37" s="33">
        <f t="shared" si="0"/>
        <v>46447</v>
      </c>
      <c r="C37" s="35">
        <f t="shared" si="5"/>
        <v>484708.25420978118</v>
      </c>
      <c r="D37" s="35">
        <f t="shared" si="8"/>
        <v>11420.447400423482</v>
      </c>
      <c r="E37" s="36">
        <f t="shared" si="1"/>
        <v>0</v>
      </c>
      <c r="F37" s="35">
        <f t="shared" si="2"/>
        <v>11420.447400423482</v>
      </c>
      <c r="G37" s="35">
        <f t="shared" si="6"/>
        <v>6977.2884035004872</v>
      </c>
      <c r="H37" s="35">
        <f t="shared" si="7"/>
        <v>4443.1589969229944</v>
      </c>
      <c r="I37" s="35">
        <f t="shared" si="3"/>
        <v>477730.96580628067</v>
      </c>
      <c r="J37" s="35">
        <f>SUM($H$19:$H37)</f>
        <v>94719.466414326816</v>
      </c>
    </row>
    <row r="38" spans="1:10" x14ac:dyDescent="0.15">
      <c r="A38" s="32">
        <f t="shared" si="4"/>
        <v>20</v>
      </c>
      <c r="B38" s="33">
        <f t="shared" si="0"/>
        <v>46478</v>
      </c>
      <c r="C38" s="35">
        <f t="shared" si="5"/>
        <v>477730.96580628067</v>
      </c>
      <c r="D38" s="35">
        <f t="shared" si="8"/>
        <v>11420.447400423482</v>
      </c>
      <c r="E38" s="36">
        <f t="shared" si="1"/>
        <v>0</v>
      </c>
      <c r="F38" s="35">
        <f t="shared" si="2"/>
        <v>11420.447400423482</v>
      </c>
      <c r="G38" s="35">
        <f t="shared" si="6"/>
        <v>7041.2468805325752</v>
      </c>
      <c r="H38" s="35">
        <f t="shared" si="7"/>
        <v>4379.2005198909064</v>
      </c>
      <c r="I38" s="35">
        <f t="shared" si="3"/>
        <v>470689.71892574808</v>
      </c>
      <c r="J38" s="35">
        <f>SUM($H$19:$H38)</f>
        <v>99098.666934217719</v>
      </c>
    </row>
    <row r="39" spans="1:10" x14ac:dyDescent="0.15">
      <c r="A39" s="32">
        <f t="shared" si="4"/>
        <v>21</v>
      </c>
      <c r="B39" s="33">
        <f t="shared" si="0"/>
        <v>46508</v>
      </c>
      <c r="C39" s="35">
        <f t="shared" si="5"/>
        <v>470689.71892574808</v>
      </c>
      <c r="D39" s="35">
        <f t="shared" si="8"/>
        <v>11420.447400423482</v>
      </c>
      <c r="E39" s="36">
        <f t="shared" si="1"/>
        <v>0</v>
      </c>
      <c r="F39" s="35">
        <f t="shared" si="2"/>
        <v>11420.447400423482</v>
      </c>
      <c r="G39" s="35">
        <f t="shared" si="6"/>
        <v>7105.7916436041241</v>
      </c>
      <c r="H39" s="35">
        <f t="shared" si="7"/>
        <v>4314.6557568193575</v>
      </c>
      <c r="I39" s="35">
        <f t="shared" si="3"/>
        <v>463583.92728214397</v>
      </c>
      <c r="J39" s="35">
        <f>SUM($H$19:$H39)</f>
        <v>103413.32269103707</v>
      </c>
    </row>
    <row r="40" spans="1:10" x14ac:dyDescent="0.15">
      <c r="A40" s="32">
        <f t="shared" si="4"/>
        <v>22</v>
      </c>
      <c r="B40" s="33">
        <f t="shared" si="0"/>
        <v>46539</v>
      </c>
      <c r="C40" s="35">
        <f t="shared" si="5"/>
        <v>463583.92728214397</v>
      </c>
      <c r="D40" s="35">
        <f t="shared" si="8"/>
        <v>11420.447400423482</v>
      </c>
      <c r="E40" s="36">
        <f t="shared" si="1"/>
        <v>0</v>
      </c>
      <c r="F40" s="35">
        <f t="shared" si="2"/>
        <v>11420.447400423482</v>
      </c>
      <c r="G40" s="35">
        <f t="shared" si="6"/>
        <v>7170.9280670038288</v>
      </c>
      <c r="H40" s="35">
        <f t="shared" si="7"/>
        <v>4249.5193334196529</v>
      </c>
      <c r="I40" s="35">
        <f t="shared" si="3"/>
        <v>456412.99921514012</v>
      </c>
      <c r="J40" s="35">
        <f>SUM($H$19:$H40)</f>
        <v>107662.84202445672</v>
      </c>
    </row>
    <row r="41" spans="1:10" x14ac:dyDescent="0.15">
      <c r="A41" s="32">
        <f t="shared" si="4"/>
        <v>23</v>
      </c>
      <c r="B41" s="33">
        <f t="shared" si="0"/>
        <v>46569</v>
      </c>
      <c r="C41" s="35">
        <f t="shared" si="5"/>
        <v>456412.99921514012</v>
      </c>
      <c r="D41" s="35">
        <f t="shared" si="8"/>
        <v>11420.447400423482</v>
      </c>
      <c r="E41" s="36">
        <f t="shared" si="1"/>
        <v>0</v>
      </c>
      <c r="F41" s="35">
        <f t="shared" si="2"/>
        <v>11420.447400423482</v>
      </c>
      <c r="G41" s="35">
        <f t="shared" si="6"/>
        <v>7236.6615742846971</v>
      </c>
      <c r="H41" s="35">
        <f t="shared" si="7"/>
        <v>4183.7858261387846</v>
      </c>
      <c r="I41" s="35">
        <f t="shared" si="3"/>
        <v>449176.3376408554</v>
      </c>
      <c r="J41" s="35">
        <f>SUM($H$19:$H41)</f>
        <v>111846.62785059551</v>
      </c>
    </row>
    <row r="42" spans="1:10" x14ac:dyDescent="0.15">
      <c r="A42" s="32">
        <f t="shared" si="4"/>
        <v>24</v>
      </c>
      <c r="B42" s="33">
        <f t="shared" si="0"/>
        <v>46600</v>
      </c>
      <c r="C42" s="35">
        <f t="shared" si="5"/>
        <v>449176.3376408554</v>
      </c>
      <c r="D42" s="35">
        <f t="shared" si="8"/>
        <v>11420.447400423482</v>
      </c>
      <c r="E42" s="36">
        <f t="shared" si="1"/>
        <v>0</v>
      </c>
      <c r="F42" s="35">
        <f t="shared" si="2"/>
        <v>11420.447400423482</v>
      </c>
      <c r="G42" s="35">
        <f t="shared" si="6"/>
        <v>7302.9976387156403</v>
      </c>
      <c r="H42" s="35">
        <f t="shared" si="7"/>
        <v>4117.4497617078414</v>
      </c>
      <c r="I42" s="35">
        <f t="shared" si="3"/>
        <v>441873.34000213974</v>
      </c>
      <c r="J42" s="35">
        <f>SUM($H$19:$H42)</f>
        <v>115964.07761230336</v>
      </c>
    </row>
    <row r="43" spans="1:10" x14ac:dyDescent="0.15">
      <c r="A43" s="32">
        <f t="shared" si="4"/>
        <v>25</v>
      </c>
      <c r="B43" s="33">
        <f t="shared" si="0"/>
        <v>46631</v>
      </c>
      <c r="C43" s="35">
        <f t="shared" si="5"/>
        <v>441873.34000213974</v>
      </c>
      <c r="D43" s="35">
        <f t="shared" si="8"/>
        <v>11420.447400423482</v>
      </c>
      <c r="E43" s="36">
        <f t="shared" si="1"/>
        <v>0</v>
      </c>
      <c r="F43" s="35">
        <f t="shared" si="2"/>
        <v>11420.447400423482</v>
      </c>
      <c r="G43" s="35">
        <f t="shared" si="6"/>
        <v>7369.9417837372002</v>
      </c>
      <c r="H43" s="35">
        <f t="shared" si="7"/>
        <v>4050.505616686281</v>
      </c>
      <c r="I43" s="35">
        <f t="shared" si="3"/>
        <v>434503.39821840252</v>
      </c>
      <c r="J43" s="35">
        <f>SUM($H$19:$H43)</f>
        <v>120014.58322898964</v>
      </c>
    </row>
    <row r="44" spans="1:10" x14ac:dyDescent="0.15">
      <c r="A44" s="32">
        <f t="shared" si="4"/>
        <v>26</v>
      </c>
      <c r="B44" s="33">
        <f t="shared" si="0"/>
        <v>46661</v>
      </c>
      <c r="C44" s="35">
        <f t="shared" si="5"/>
        <v>434503.39821840252</v>
      </c>
      <c r="D44" s="35">
        <f t="shared" si="8"/>
        <v>11420.447400423482</v>
      </c>
      <c r="E44" s="36">
        <f t="shared" si="1"/>
        <v>0</v>
      </c>
      <c r="F44" s="35">
        <f t="shared" si="2"/>
        <v>11420.447400423482</v>
      </c>
      <c r="G44" s="35">
        <f t="shared" si="6"/>
        <v>7437.4995834214587</v>
      </c>
      <c r="H44" s="35">
        <f t="shared" si="7"/>
        <v>3982.9478170020229</v>
      </c>
      <c r="I44" s="35">
        <f t="shared" si="3"/>
        <v>427065.89863498107</v>
      </c>
      <c r="J44" s="35">
        <f>SUM($H$19:$H44)</f>
        <v>123997.53104599167</v>
      </c>
    </row>
    <row r="45" spans="1:10" x14ac:dyDescent="0.15">
      <c r="A45" s="32">
        <f t="shared" si="4"/>
        <v>27</v>
      </c>
      <c r="B45" s="33">
        <f t="shared" si="0"/>
        <v>46692</v>
      </c>
      <c r="C45" s="35">
        <f t="shared" si="5"/>
        <v>427065.89863498107</v>
      </c>
      <c r="D45" s="35">
        <f t="shared" si="8"/>
        <v>11420.447400423482</v>
      </c>
      <c r="E45" s="36">
        <f t="shared" si="1"/>
        <v>0</v>
      </c>
      <c r="F45" s="35">
        <f t="shared" si="2"/>
        <v>11420.447400423482</v>
      </c>
      <c r="G45" s="35">
        <f t="shared" si="6"/>
        <v>7505.6766629361555</v>
      </c>
      <c r="H45" s="35">
        <f t="shared" si="7"/>
        <v>3914.7707374873266</v>
      </c>
      <c r="I45" s="35">
        <f t="shared" si="3"/>
        <v>419560.22197204491</v>
      </c>
      <c r="J45" s="35">
        <f>SUM($H$19:$H45)</f>
        <v>127912.30178347899</v>
      </c>
    </row>
    <row r="46" spans="1:10" x14ac:dyDescent="0.15">
      <c r="A46" s="32">
        <f t="shared" si="4"/>
        <v>28</v>
      </c>
      <c r="B46" s="33">
        <f t="shared" si="0"/>
        <v>46722</v>
      </c>
      <c r="C46" s="35">
        <f t="shared" si="5"/>
        <v>419560.22197204491</v>
      </c>
      <c r="D46" s="35">
        <f t="shared" si="8"/>
        <v>11420.447400423482</v>
      </c>
      <c r="E46" s="36">
        <f t="shared" si="1"/>
        <v>0</v>
      </c>
      <c r="F46" s="35">
        <f t="shared" si="2"/>
        <v>11420.447400423482</v>
      </c>
      <c r="G46" s="35">
        <f t="shared" si="6"/>
        <v>7574.4786990130706</v>
      </c>
      <c r="H46" s="35">
        <f t="shared" si="7"/>
        <v>3845.9687014104115</v>
      </c>
      <c r="I46" s="35">
        <f t="shared" si="3"/>
        <v>411985.74327303184</v>
      </c>
      <c r="J46" s="35">
        <f>SUM($H$19:$H46)</f>
        <v>131758.27048488939</v>
      </c>
    </row>
    <row r="47" spans="1:10" x14ac:dyDescent="0.15">
      <c r="A47" s="32">
        <f t="shared" si="4"/>
        <v>29</v>
      </c>
      <c r="B47" s="33">
        <f t="shared" si="0"/>
        <v>46753</v>
      </c>
      <c r="C47" s="35">
        <f t="shared" si="5"/>
        <v>411985.74327303184</v>
      </c>
      <c r="D47" s="35">
        <f t="shared" si="8"/>
        <v>11420.447400423482</v>
      </c>
      <c r="E47" s="36">
        <f t="shared" si="1"/>
        <v>0</v>
      </c>
      <c r="F47" s="35">
        <f t="shared" si="2"/>
        <v>11420.447400423482</v>
      </c>
      <c r="G47" s="35">
        <f t="shared" si="6"/>
        <v>7643.911420420689</v>
      </c>
      <c r="H47" s="35">
        <f t="shared" si="7"/>
        <v>3776.5359800027923</v>
      </c>
      <c r="I47" s="35">
        <f t="shared" si="3"/>
        <v>404341.83185261115</v>
      </c>
      <c r="J47" s="35">
        <f>SUM($H$19:$H47)</f>
        <v>135534.80646489217</v>
      </c>
    </row>
    <row r="48" spans="1:10" x14ac:dyDescent="0.15">
      <c r="A48" s="32">
        <f t="shared" si="4"/>
        <v>30</v>
      </c>
      <c r="B48" s="33">
        <f t="shared" si="0"/>
        <v>46784</v>
      </c>
      <c r="C48" s="35">
        <f t="shared" si="5"/>
        <v>404341.83185261115</v>
      </c>
      <c r="D48" s="35">
        <f t="shared" si="8"/>
        <v>11420.447400423482</v>
      </c>
      <c r="E48" s="36">
        <f t="shared" si="1"/>
        <v>0</v>
      </c>
      <c r="F48" s="35">
        <f t="shared" si="2"/>
        <v>11420.447400423482</v>
      </c>
      <c r="G48" s="35">
        <f t="shared" si="6"/>
        <v>7713.9806084412121</v>
      </c>
      <c r="H48" s="35">
        <f t="shared" si="7"/>
        <v>3706.4667919822691</v>
      </c>
      <c r="I48" s="35">
        <f t="shared" si="3"/>
        <v>396627.85124416993</v>
      </c>
      <c r="J48" s="35">
        <f>SUM($H$19:$H48)</f>
        <v>139241.27325687444</v>
      </c>
    </row>
    <row r="49" spans="1:10" x14ac:dyDescent="0.15">
      <c r="A49" s="32">
        <f t="shared" si="4"/>
        <v>31</v>
      </c>
      <c r="B49" s="33">
        <f t="shared" si="0"/>
        <v>46813</v>
      </c>
      <c r="C49" s="35">
        <f t="shared" si="5"/>
        <v>396627.85124416993</v>
      </c>
      <c r="D49" s="35">
        <f t="shared" si="8"/>
        <v>11420.447400423482</v>
      </c>
      <c r="E49" s="36">
        <f t="shared" si="1"/>
        <v>0</v>
      </c>
      <c r="F49" s="35">
        <f t="shared" si="2"/>
        <v>11420.447400423482</v>
      </c>
      <c r="G49" s="35">
        <f t="shared" si="6"/>
        <v>7784.6920973519245</v>
      </c>
      <c r="H49" s="35">
        <f t="shared" si="7"/>
        <v>3635.7553030715576</v>
      </c>
      <c r="I49" s="35">
        <f t="shared" si="3"/>
        <v>388843.15914681798</v>
      </c>
      <c r="J49" s="35">
        <f>SUM($H$19:$H49)</f>
        <v>142877.02855994599</v>
      </c>
    </row>
    <row r="50" spans="1:10" x14ac:dyDescent="0.15">
      <c r="A50" s="32">
        <f t="shared" si="4"/>
        <v>32</v>
      </c>
      <c r="B50" s="33">
        <f t="shared" si="0"/>
        <v>46844</v>
      </c>
      <c r="C50" s="35">
        <f t="shared" si="5"/>
        <v>388843.15914681798</v>
      </c>
      <c r="D50" s="35">
        <f t="shared" si="8"/>
        <v>11420.447400423482</v>
      </c>
      <c r="E50" s="36">
        <f t="shared" si="1"/>
        <v>0</v>
      </c>
      <c r="F50" s="35">
        <f t="shared" si="2"/>
        <v>11420.447400423482</v>
      </c>
      <c r="G50" s="35">
        <f t="shared" si="6"/>
        <v>7856.051774910984</v>
      </c>
      <c r="H50" s="35">
        <f t="shared" si="7"/>
        <v>3564.3956255124981</v>
      </c>
      <c r="I50" s="35">
        <f t="shared" si="3"/>
        <v>380987.10737190698</v>
      </c>
      <c r="J50" s="35">
        <f>SUM($H$19:$H50)</f>
        <v>146441.42418545848</v>
      </c>
    </row>
    <row r="51" spans="1:10" x14ac:dyDescent="0.15">
      <c r="A51" s="32">
        <f t="shared" si="4"/>
        <v>33</v>
      </c>
      <c r="B51" s="33">
        <f t="shared" si="0"/>
        <v>46874</v>
      </c>
      <c r="C51" s="35">
        <f t="shared" si="5"/>
        <v>380987.10737190698</v>
      </c>
      <c r="D51" s="35">
        <f t="shared" si="8"/>
        <v>11420.447400423482</v>
      </c>
      <c r="E51" s="36">
        <f t="shared" si="1"/>
        <v>0</v>
      </c>
      <c r="F51" s="35">
        <f t="shared" si="2"/>
        <v>11420.447400423482</v>
      </c>
      <c r="G51" s="35">
        <f t="shared" si="6"/>
        <v>7928.0655828476683</v>
      </c>
      <c r="H51" s="35">
        <f t="shared" si="7"/>
        <v>3492.3818175758138</v>
      </c>
      <c r="I51" s="35">
        <f t="shared" si="3"/>
        <v>373059.04178905929</v>
      </c>
      <c r="J51" s="35">
        <f>SUM($H$19:$H51)</f>
        <v>149933.80600303429</v>
      </c>
    </row>
    <row r="52" spans="1:10" x14ac:dyDescent="0.15">
      <c r="A52" s="32">
        <f t="shared" si="4"/>
        <v>34</v>
      </c>
      <c r="B52" s="33">
        <f t="shared" si="0"/>
        <v>46905</v>
      </c>
      <c r="C52" s="35">
        <f t="shared" si="5"/>
        <v>373059.04178905929</v>
      </c>
      <c r="D52" s="35">
        <f t="shared" si="8"/>
        <v>11420.447400423482</v>
      </c>
      <c r="E52" s="36">
        <f t="shared" si="1"/>
        <v>0</v>
      </c>
      <c r="F52" s="35">
        <f t="shared" si="2"/>
        <v>11420.447400423482</v>
      </c>
      <c r="G52" s="35">
        <f t="shared" si="6"/>
        <v>8000.739517357104</v>
      </c>
      <c r="H52" s="35">
        <f t="shared" si="7"/>
        <v>3419.7078830663772</v>
      </c>
      <c r="I52" s="35">
        <f t="shared" si="3"/>
        <v>365058.30227170221</v>
      </c>
      <c r="J52" s="35">
        <f>SUM($H$19:$H52)</f>
        <v>153353.51388610067</v>
      </c>
    </row>
    <row r="53" spans="1:10" x14ac:dyDescent="0.15">
      <c r="A53" s="32">
        <f t="shared" si="4"/>
        <v>35</v>
      </c>
      <c r="B53" s="33">
        <f t="shared" si="0"/>
        <v>46935</v>
      </c>
      <c r="C53" s="35">
        <f t="shared" si="5"/>
        <v>365058.30227170221</v>
      </c>
      <c r="D53" s="35">
        <f t="shared" si="8"/>
        <v>11420.447400423482</v>
      </c>
      <c r="E53" s="36">
        <f t="shared" si="1"/>
        <v>0</v>
      </c>
      <c r="F53" s="35">
        <f t="shared" si="2"/>
        <v>11420.447400423482</v>
      </c>
      <c r="G53" s="35">
        <f t="shared" si="6"/>
        <v>8074.0796295995442</v>
      </c>
      <c r="H53" s="35">
        <f t="shared" si="7"/>
        <v>3346.367770823937</v>
      </c>
      <c r="I53" s="35">
        <f t="shared" si="3"/>
        <v>356984.22264210269</v>
      </c>
      <c r="J53" s="35">
        <f>SUM($H$19:$H53)</f>
        <v>156699.88165692461</v>
      </c>
    </row>
    <row r="54" spans="1:10" x14ac:dyDescent="0.15">
      <c r="A54" s="32">
        <f t="shared" si="4"/>
        <v>36</v>
      </c>
      <c r="B54" s="33">
        <f t="shared" si="0"/>
        <v>46966</v>
      </c>
      <c r="C54" s="35">
        <f t="shared" si="5"/>
        <v>356984.22264210269</v>
      </c>
      <c r="D54" s="35">
        <f t="shared" si="8"/>
        <v>11420.447400423482</v>
      </c>
      <c r="E54" s="36">
        <f t="shared" si="1"/>
        <v>0</v>
      </c>
      <c r="F54" s="35">
        <f t="shared" si="2"/>
        <v>11420.447400423482</v>
      </c>
      <c r="G54" s="35">
        <f t="shared" si="6"/>
        <v>8148.0920262042073</v>
      </c>
      <c r="H54" s="35">
        <f t="shared" si="7"/>
        <v>3272.3553742192744</v>
      </c>
      <c r="I54" s="35">
        <f t="shared" si="3"/>
        <v>348836.13061589847</v>
      </c>
      <c r="J54" s="35">
        <f>SUM($H$19:$H54)</f>
        <v>159972.23703114389</v>
      </c>
    </row>
    <row r="55" spans="1:10" x14ac:dyDescent="0.15">
      <c r="A55" s="32">
        <f t="shared" si="4"/>
        <v>37</v>
      </c>
      <c r="B55" s="33">
        <f t="shared" si="0"/>
        <v>46997</v>
      </c>
      <c r="C55" s="35">
        <f t="shared" si="5"/>
        <v>348836.13061589847</v>
      </c>
      <c r="D55" s="35">
        <f t="shared" si="8"/>
        <v>11420.447400423482</v>
      </c>
      <c r="E55" s="36">
        <f t="shared" si="1"/>
        <v>0</v>
      </c>
      <c r="F55" s="35">
        <f t="shared" si="2"/>
        <v>11420.447400423482</v>
      </c>
      <c r="G55" s="35">
        <f t="shared" si="6"/>
        <v>8222.7828697777459</v>
      </c>
      <c r="H55" s="35">
        <f t="shared" si="7"/>
        <v>3197.6645306457358</v>
      </c>
      <c r="I55" s="35">
        <f t="shared" si="3"/>
        <v>340613.34774612071</v>
      </c>
      <c r="J55" s="35">
        <f>SUM($H$19:$H55)</f>
        <v>163169.90156178962</v>
      </c>
    </row>
    <row r="56" spans="1:10" x14ac:dyDescent="0.15">
      <c r="A56" s="32">
        <f t="shared" si="4"/>
        <v>38</v>
      </c>
      <c r="B56" s="33">
        <f t="shared" si="0"/>
        <v>47027</v>
      </c>
      <c r="C56" s="35">
        <f t="shared" si="5"/>
        <v>340613.34774612071</v>
      </c>
      <c r="D56" s="35">
        <f t="shared" si="8"/>
        <v>11420.447400423482</v>
      </c>
      <c r="E56" s="36">
        <f t="shared" si="1"/>
        <v>0</v>
      </c>
      <c r="F56" s="35">
        <f t="shared" si="2"/>
        <v>11420.447400423482</v>
      </c>
      <c r="G56" s="35">
        <f t="shared" si="6"/>
        <v>8298.1583794173748</v>
      </c>
      <c r="H56" s="35">
        <f t="shared" si="7"/>
        <v>3122.2890210061064</v>
      </c>
      <c r="I56" s="35">
        <f t="shared" si="3"/>
        <v>332315.18936670333</v>
      </c>
      <c r="J56" s="35">
        <f>SUM($H$19:$H56)</f>
        <v>166292.19058279574</v>
      </c>
    </row>
    <row r="57" spans="1:10" x14ac:dyDescent="0.15">
      <c r="A57" s="32">
        <f t="shared" si="4"/>
        <v>39</v>
      </c>
      <c r="B57" s="33">
        <f t="shared" si="0"/>
        <v>47058</v>
      </c>
      <c r="C57" s="35">
        <f t="shared" si="5"/>
        <v>332315.18936670333</v>
      </c>
      <c r="D57" s="35">
        <f t="shared" si="8"/>
        <v>11420.447400423482</v>
      </c>
      <c r="E57" s="36">
        <f t="shared" si="1"/>
        <v>0</v>
      </c>
      <c r="F57" s="35">
        <f t="shared" si="2"/>
        <v>11420.447400423482</v>
      </c>
      <c r="G57" s="35">
        <f t="shared" si="6"/>
        <v>8374.2248312287011</v>
      </c>
      <c r="H57" s="35">
        <f t="shared" si="7"/>
        <v>3046.2225691947806</v>
      </c>
      <c r="I57" s="35">
        <f t="shared" si="3"/>
        <v>323940.9645354746</v>
      </c>
      <c r="J57" s="35">
        <f>SUM($H$19:$H57)</f>
        <v>169338.41315199051</v>
      </c>
    </row>
    <row r="58" spans="1:10" x14ac:dyDescent="0.15">
      <c r="A58" s="32">
        <f t="shared" si="4"/>
        <v>40</v>
      </c>
      <c r="B58" s="33">
        <f t="shared" si="0"/>
        <v>47088</v>
      </c>
      <c r="C58" s="35">
        <f t="shared" si="5"/>
        <v>323940.9645354746</v>
      </c>
      <c r="D58" s="35">
        <f t="shared" si="8"/>
        <v>11420.447400423482</v>
      </c>
      <c r="E58" s="36">
        <f t="shared" si="1"/>
        <v>0</v>
      </c>
      <c r="F58" s="35">
        <f t="shared" si="2"/>
        <v>11420.447400423482</v>
      </c>
      <c r="G58" s="35">
        <f t="shared" si="6"/>
        <v>8450.9885588482975</v>
      </c>
      <c r="H58" s="35">
        <f t="shared" si="7"/>
        <v>2969.4588415751841</v>
      </c>
      <c r="I58" s="35">
        <f t="shared" si="3"/>
        <v>315489.97597662633</v>
      </c>
      <c r="J58" s="35">
        <f>SUM($H$19:$H58)</f>
        <v>172307.8719935657</v>
      </c>
    </row>
    <row r="59" spans="1:10" x14ac:dyDescent="0.15">
      <c r="A59" s="32">
        <f t="shared" si="4"/>
        <v>41</v>
      </c>
      <c r="B59" s="33">
        <f t="shared" si="0"/>
        <v>47119</v>
      </c>
      <c r="C59" s="35">
        <f t="shared" si="5"/>
        <v>315489.97597662633</v>
      </c>
      <c r="D59" s="35">
        <f t="shared" si="8"/>
        <v>11420.447400423482</v>
      </c>
      <c r="E59" s="36">
        <f t="shared" si="1"/>
        <v>0</v>
      </c>
      <c r="F59" s="35">
        <f t="shared" si="2"/>
        <v>11420.447400423482</v>
      </c>
      <c r="G59" s="35">
        <f t="shared" si="6"/>
        <v>8528.4559539710735</v>
      </c>
      <c r="H59" s="35">
        <f t="shared" si="7"/>
        <v>2891.9914464524081</v>
      </c>
      <c r="I59" s="35">
        <f t="shared" si="3"/>
        <v>306961.52002265526</v>
      </c>
      <c r="J59" s="35">
        <f>SUM($H$19:$H59)</f>
        <v>175199.86344001812</v>
      </c>
    </row>
    <row r="60" spans="1:10" x14ac:dyDescent="0.15">
      <c r="A60" s="32">
        <f t="shared" si="4"/>
        <v>42</v>
      </c>
      <c r="B60" s="33">
        <f t="shared" si="0"/>
        <v>47150</v>
      </c>
      <c r="C60" s="35">
        <f t="shared" si="5"/>
        <v>306961.52002265526</v>
      </c>
      <c r="D60" s="35">
        <f t="shared" si="8"/>
        <v>11420.447400423482</v>
      </c>
      <c r="E60" s="36">
        <f t="shared" si="1"/>
        <v>0</v>
      </c>
      <c r="F60" s="35">
        <f t="shared" si="2"/>
        <v>11420.447400423482</v>
      </c>
      <c r="G60" s="35">
        <f t="shared" si="6"/>
        <v>8606.6334668824747</v>
      </c>
      <c r="H60" s="35">
        <f t="shared" si="7"/>
        <v>2813.8139335410065</v>
      </c>
      <c r="I60" s="35">
        <f t="shared" si="3"/>
        <v>298354.8865557728</v>
      </c>
      <c r="J60" s="35">
        <f>SUM($H$19:$H60)</f>
        <v>178013.67737355913</v>
      </c>
    </row>
    <row r="61" spans="1:10" x14ac:dyDescent="0.15">
      <c r="A61" s="32">
        <f t="shared" si="4"/>
        <v>43</v>
      </c>
      <c r="B61" s="33">
        <f t="shared" si="0"/>
        <v>47178</v>
      </c>
      <c r="C61" s="35">
        <f t="shared" si="5"/>
        <v>298354.8865557728</v>
      </c>
      <c r="D61" s="35">
        <f t="shared" si="8"/>
        <v>11420.447400423482</v>
      </c>
      <c r="E61" s="36">
        <f t="shared" si="1"/>
        <v>0</v>
      </c>
      <c r="F61" s="35">
        <f t="shared" si="2"/>
        <v>11420.447400423482</v>
      </c>
      <c r="G61" s="35">
        <f t="shared" si="6"/>
        <v>8685.5276069955635</v>
      </c>
      <c r="H61" s="35">
        <f t="shared" si="7"/>
        <v>2734.9197934279177</v>
      </c>
      <c r="I61" s="35">
        <f t="shared" si="3"/>
        <v>289669.35894877726</v>
      </c>
      <c r="J61" s="35">
        <f>SUM($H$19:$H61)</f>
        <v>180748.59716698705</v>
      </c>
    </row>
    <row r="62" spans="1:10" x14ac:dyDescent="0.15">
      <c r="A62" s="32">
        <f t="shared" si="4"/>
        <v>44</v>
      </c>
      <c r="B62" s="33">
        <f t="shared" si="0"/>
        <v>47209</v>
      </c>
      <c r="C62" s="35">
        <f t="shared" si="5"/>
        <v>289669.35894877726</v>
      </c>
      <c r="D62" s="35">
        <f t="shared" si="8"/>
        <v>11420.447400423482</v>
      </c>
      <c r="E62" s="36">
        <f t="shared" si="1"/>
        <v>0</v>
      </c>
      <c r="F62" s="35">
        <f t="shared" si="2"/>
        <v>11420.447400423482</v>
      </c>
      <c r="G62" s="35">
        <f t="shared" si="6"/>
        <v>8765.1449433930229</v>
      </c>
      <c r="H62" s="35">
        <f t="shared" si="7"/>
        <v>2655.3024570304583</v>
      </c>
      <c r="I62" s="35">
        <f t="shared" si="3"/>
        <v>280904.21400538424</v>
      </c>
      <c r="J62" s="35">
        <f>SUM($H$19:$H62)</f>
        <v>183403.8996240175</v>
      </c>
    </row>
    <row r="63" spans="1:10" x14ac:dyDescent="0.15">
      <c r="A63" s="32">
        <f t="shared" si="4"/>
        <v>45</v>
      </c>
      <c r="B63" s="33">
        <f t="shared" si="0"/>
        <v>47239</v>
      </c>
      <c r="C63" s="35">
        <f t="shared" si="5"/>
        <v>280904.21400538424</v>
      </c>
      <c r="D63" s="35">
        <f t="shared" si="8"/>
        <v>11420.447400423482</v>
      </c>
      <c r="E63" s="36">
        <f t="shared" si="1"/>
        <v>0</v>
      </c>
      <c r="F63" s="35">
        <f t="shared" si="2"/>
        <v>11420.447400423482</v>
      </c>
      <c r="G63" s="35">
        <f t="shared" si="6"/>
        <v>8845.4921053741255</v>
      </c>
      <c r="H63" s="35">
        <f t="shared" si="7"/>
        <v>2574.9552950493558</v>
      </c>
      <c r="I63" s="35">
        <f t="shared" si="3"/>
        <v>272058.72190001013</v>
      </c>
      <c r="J63" s="35">
        <f>SUM($H$19:$H63)</f>
        <v>185978.85491906686</v>
      </c>
    </row>
    <row r="64" spans="1:10" x14ac:dyDescent="0.15">
      <c r="A64" s="32">
        <f t="shared" si="4"/>
        <v>46</v>
      </c>
      <c r="B64" s="33">
        <f t="shared" si="0"/>
        <v>47270</v>
      </c>
      <c r="C64" s="35">
        <f t="shared" si="5"/>
        <v>272058.72190001013</v>
      </c>
      <c r="D64" s="35">
        <f t="shared" si="8"/>
        <v>11420.447400423482</v>
      </c>
      <c r="E64" s="36">
        <f t="shared" si="1"/>
        <v>0</v>
      </c>
      <c r="F64" s="35">
        <f t="shared" si="2"/>
        <v>11420.447400423482</v>
      </c>
      <c r="G64" s="35">
        <f t="shared" si="6"/>
        <v>8926.5757830067214</v>
      </c>
      <c r="H64" s="35">
        <f t="shared" si="7"/>
        <v>2493.8716174167598</v>
      </c>
      <c r="I64" s="35">
        <f t="shared" si="3"/>
        <v>263132.1461170034</v>
      </c>
      <c r="J64" s="35">
        <f>SUM($H$19:$H64)</f>
        <v>188472.72653648362</v>
      </c>
    </row>
    <row r="65" spans="1:10" x14ac:dyDescent="0.15">
      <c r="A65" s="32">
        <f t="shared" si="4"/>
        <v>47</v>
      </c>
      <c r="B65" s="33">
        <f t="shared" si="0"/>
        <v>47300</v>
      </c>
      <c r="C65" s="35">
        <f t="shared" si="5"/>
        <v>263132.1461170034</v>
      </c>
      <c r="D65" s="35">
        <f t="shared" si="8"/>
        <v>11420.447400423482</v>
      </c>
      <c r="E65" s="36">
        <f t="shared" si="1"/>
        <v>0</v>
      </c>
      <c r="F65" s="35">
        <f t="shared" si="2"/>
        <v>11420.447400423482</v>
      </c>
      <c r="G65" s="35">
        <f t="shared" si="6"/>
        <v>9008.4027276842844</v>
      </c>
      <c r="H65" s="35">
        <f t="shared" si="7"/>
        <v>2412.0446727391977</v>
      </c>
      <c r="I65" s="35">
        <f t="shared" si="3"/>
        <v>254123.7433893191</v>
      </c>
      <c r="J65" s="35">
        <f>SUM($H$19:$H65)</f>
        <v>190884.77120922282</v>
      </c>
    </row>
    <row r="66" spans="1:10" x14ac:dyDescent="0.15">
      <c r="A66" s="32">
        <f t="shared" si="4"/>
        <v>48</v>
      </c>
      <c r="B66" s="33">
        <f t="shared" si="0"/>
        <v>47331</v>
      </c>
      <c r="C66" s="35">
        <f t="shared" si="5"/>
        <v>254123.7433893191</v>
      </c>
      <c r="D66" s="35">
        <f t="shared" si="8"/>
        <v>11420.447400423482</v>
      </c>
      <c r="E66" s="36">
        <f t="shared" si="1"/>
        <v>0</v>
      </c>
      <c r="F66" s="35">
        <f t="shared" si="2"/>
        <v>11420.447400423482</v>
      </c>
      <c r="G66" s="35">
        <f t="shared" si="6"/>
        <v>9090.9797526880575</v>
      </c>
      <c r="H66" s="35">
        <f t="shared" si="7"/>
        <v>2329.4676477354251</v>
      </c>
      <c r="I66" s="35">
        <f t="shared" si="3"/>
        <v>245032.76363663105</v>
      </c>
      <c r="J66" s="35">
        <f>SUM($H$19:$H66)</f>
        <v>193214.23885695825</v>
      </c>
    </row>
    <row r="67" spans="1:10" x14ac:dyDescent="0.15">
      <c r="A67" s="32">
        <f t="shared" si="4"/>
        <v>49</v>
      </c>
      <c r="B67" s="33">
        <f t="shared" si="0"/>
        <v>47362</v>
      </c>
      <c r="C67" s="35">
        <f t="shared" si="5"/>
        <v>245032.76363663105</v>
      </c>
      <c r="D67" s="35">
        <f t="shared" si="8"/>
        <v>11420.447400423482</v>
      </c>
      <c r="E67" s="36">
        <f t="shared" si="1"/>
        <v>0</v>
      </c>
      <c r="F67" s="35">
        <f t="shared" si="2"/>
        <v>11420.447400423482</v>
      </c>
      <c r="G67" s="35">
        <f t="shared" si="6"/>
        <v>9174.3137337543631</v>
      </c>
      <c r="H67" s="35">
        <f t="shared" si="7"/>
        <v>2246.1336666691182</v>
      </c>
      <c r="I67" s="35">
        <f t="shared" si="3"/>
        <v>235858.44990287669</v>
      </c>
      <c r="J67" s="35">
        <f>SUM($H$19:$H67)</f>
        <v>195460.37252362736</v>
      </c>
    </row>
    <row r="68" spans="1:10" x14ac:dyDescent="0.15">
      <c r="A68" s="32">
        <f t="shared" si="4"/>
        <v>50</v>
      </c>
      <c r="B68" s="33">
        <f t="shared" si="0"/>
        <v>47392</v>
      </c>
      <c r="C68" s="35">
        <f t="shared" si="5"/>
        <v>235858.44990287669</v>
      </c>
      <c r="D68" s="35">
        <f t="shared" si="8"/>
        <v>11420.447400423482</v>
      </c>
      <c r="E68" s="36">
        <f t="shared" si="1"/>
        <v>0</v>
      </c>
      <c r="F68" s="35">
        <f t="shared" si="2"/>
        <v>11420.447400423482</v>
      </c>
      <c r="G68" s="35">
        <f t="shared" si="6"/>
        <v>9258.4116096471116</v>
      </c>
      <c r="H68" s="35">
        <f t="shared" si="7"/>
        <v>2162.0357907763696</v>
      </c>
      <c r="I68" s="35">
        <f t="shared" si="3"/>
        <v>226600.03829322959</v>
      </c>
      <c r="J68" s="35">
        <f>SUM($H$19:$H68)</f>
        <v>197622.40831440373</v>
      </c>
    </row>
    <row r="69" spans="1:10" x14ac:dyDescent="0.15">
      <c r="A69" s="32">
        <f t="shared" si="4"/>
        <v>51</v>
      </c>
      <c r="B69" s="33">
        <f t="shared" si="0"/>
        <v>47423</v>
      </c>
      <c r="C69" s="35">
        <f t="shared" si="5"/>
        <v>226600.03829322959</v>
      </c>
      <c r="D69" s="35">
        <f t="shared" si="8"/>
        <v>11420.447400423482</v>
      </c>
      <c r="E69" s="36">
        <f t="shared" si="1"/>
        <v>0</v>
      </c>
      <c r="F69" s="35">
        <f t="shared" si="2"/>
        <v>11420.447400423482</v>
      </c>
      <c r="G69" s="35">
        <f t="shared" si="6"/>
        <v>9343.2803827355438</v>
      </c>
      <c r="H69" s="35">
        <f t="shared" si="7"/>
        <v>2077.1670176879379</v>
      </c>
      <c r="I69" s="35">
        <f t="shared" si="3"/>
        <v>217256.75791049405</v>
      </c>
      <c r="J69" s="35">
        <f>SUM($H$19:$H69)</f>
        <v>199699.57533209166</v>
      </c>
    </row>
    <row r="70" spans="1:10" x14ac:dyDescent="0.15">
      <c r="A70" s="32">
        <f t="shared" si="4"/>
        <v>52</v>
      </c>
      <c r="B70" s="33">
        <f t="shared" si="0"/>
        <v>47453</v>
      </c>
      <c r="C70" s="35">
        <f t="shared" si="5"/>
        <v>217256.75791049405</v>
      </c>
      <c r="D70" s="35">
        <f t="shared" si="8"/>
        <v>11420.447400423482</v>
      </c>
      <c r="E70" s="36">
        <f t="shared" si="1"/>
        <v>0</v>
      </c>
      <c r="F70" s="35">
        <f t="shared" si="2"/>
        <v>11420.447400423482</v>
      </c>
      <c r="G70" s="35">
        <f t="shared" si="6"/>
        <v>9428.9271195772853</v>
      </c>
      <c r="H70" s="35">
        <f t="shared" si="7"/>
        <v>1991.5202808461954</v>
      </c>
      <c r="I70" s="35">
        <f t="shared" si="3"/>
        <v>207827.83079091678</v>
      </c>
      <c r="J70" s="35">
        <f>SUM($H$19:$H70)</f>
        <v>201691.09561293785</v>
      </c>
    </row>
    <row r="71" spans="1:10" x14ac:dyDescent="0.15">
      <c r="A71" s="32">
        <f t="shared" si="4"/>
        <v>53</v>
      </c>
      <c r="B71" s="33">
        <f t="shared" si="0"/>
        <v>47484</v>
      </c>
      <c r="C71" s="35">
        <f t="shared" si="5"/>
        <v>207827.83079091678</v>
      </c>
      <c r="D71" s="35">
        <f t="shared" si="8"/>
        <v>11420.447400423482</v>
      </c>
      <c r="E71" s="36">
        <f t="shared" si="1"/>
        <v>0</v>
      </c>
      <c r="F71" s="35">
        <f t="shared" si="2"/>
        <v>11420.447400423482</v>
      </c>
      <c r="G71" s="35">
        <f t="shared" si="6"/>
        <v>9515.3589515067451</v>
      </c>
      <c r="H71" s="35">
        <f t="shared" si="7"/>
        <v>1905.0884489167372</v>
      </c>
      <c r="I71" s="35">
        <f t="shared" si="3"/>
        <v>198312.47183941002</v>
      </c>
      <c r="J71" s="35">
        <f>SUM($H$19:$H71)</f>
        <v>203596.18406185458</v>
      </c>
    </row>
    <row r="72" spans="1:10" x14ac:dyDescent="0.15">
      <c r="A72" s="32">
        <f t="shared" si="4"/>
        <v>54</v>
      </c>
      <c r="B72" s="33">
        <f t="shared" si="0"/>
        <v>47515</v>
      </c>
      <c r="C72" s="35">
        <f t="shared" si="5"/>
        <v>198312.47183941002</v>
      </c>
      <c r="D72" s="35">
        <f t="shared" si="8"/>
        <v>11420.447400423482</v>
      </c>
      <c r="E72" s="36">
        <f t="shared" si="1"/>
        <v>0</v>
      </c>
      <c r="F72" s="35">
        <f t="shared" si="2"/>
        <v>11420.447400423482</v>
      </c>
      <c r="G72" s="35">
        <f t="shared" si="6"/>
        <v>9602.5830752288894</v>
      </c>
      <c r="H72" s="35">
        <f t="shared" si="7"/>
        <v>1817.8643251945921</v>
      </c>
      <c r="I72" s="35">
        <f t="shared" si="3"/>
        <v>188709.88876418112</v>
      </c>
      <c r="J72" s="35">
        <f>SUM($H$19:$H72)</f>
        <v>205414.04838704917</v>
      </c>
    </row>
    <row r="73" spans="1:10" x14ac:dyDescent="0.15">
      <c r="A73" s="32">
        <f t="shared" si="4"/>
        <v>55</v>
      </c>
      <c r="B73" s="33">
        <f t="shared" si="0"/>
        <v>47543</v>
      </c>
      <c r="C73" s="35">
        <f t="shared" si="5"/>
        <v>188709.88876418112</v>
      </c>
      <c r="D73" s="35">
        <f t="shared" si="8"/>
        <v>11420.447400423482</v>
      </c>
      <c r="E73" s="36">
        <f t="shared" si="1"/>
        <v>0</v>
      </c>
      <c r="F73" s="35">
        <f t="shared" si="2"/>
        <v>11420.447400423482</v>
      </c>
      <c r="G73" s="35">
        <f t="shared" si="6"/>
        <v>9690.6067534184876</v>
      </c>
      <c r="H73" s="35">
        <f t="shared" si="7"/>
        <v>1729.8406470049938</v>
      </c>
      <c r="I73" s="35">
        <f t="shared" si="3"/>
        <v>179019.28201076263</v>
      </c>
      <c r="J73" s="35">
        <f>SUM($H$19:$H73)</f>
        <v>207143.88903405415</v>
      </c>
    </row>
    <row r="74" spans="1:10" x14ac:dyDescent="0.15">
      <c r="A74" s="32">
        <f t="shared" si="4"/>
        <v>56</v>
      </c>
      <c r="B74" s="33">
        <f t="shared" si="0"/>
        <v>47574</v>
      </c>
      <c r="C74" s="35">
        <f t="shared" si="5"/>
        <v>179019.28201076263</v>
      </c>
      <c r="D74" s="35">
        <f t="shared" si="8"/>
        <v>11420.447400423482</v>
      </c>
      <c r="E74" s="36">
        <f t="shared" si="1"/>
        <v>0</v>
      </c>
      <c r="F74" s="35">
        <f t="shared" si="2"/>
        <v>11420.447400423482</v>
      </c>
      <c r="G74" s="35">
        <f t="shared" si="6"/>
        <v>9779.4373153248234</v>
      </c>
      <c r="H74" s="35">
        <f t="shared" si="7"/>
        <v>1641.0100850986573</v>
      </c>
      <c r="I74" s="35">
        <f t="shared" si="3"/>
        <v>169239.84469543782</v>
      </c>
      <c r="J74" s="35">
        <f>SUM($H$19:$H74)</f>
        <v>208784.8991191528</v>
      </c>
    </row>
    <row r="75" spans="1:10" x14ac:dyDescent="0.15">
      <c r="A75" s="32">
        <f t="shared" si="4"/>
        <v>57</v>
      </c>
      <c r="B75" s="33">
        <f t="shared" si="0"/>
        <v>47604</v>
      </c>
      <c r="C75" s="35">
        <f t="shared" si="5"/>
        <v>169239.84469543782</v>
      </c>
      <c r="D75" s="35">
        <f t="shared" si="8"/>
        <v>11420.447400423482</v>
      </c>
      <c r="E75" s="36">
        <f t="shared" si="1"/>
        <v>0</v>
      </c>
      <c r="F75" s="35">
        <f t="shared" si="2"/>
        <v>11420.447400423482</v>
      </c>
      <c r="G75" s="35">
        <f t="shared" si="6"/>
        <v>9869.0821573819685</v>
      </c>
      <c r="H75" s="35">
        <f t="shared" si="7"/>
        <v>1551.3652430415134</v>
      </c>
      <c r="I75" s="35">
        <f t="shared" si="3"/>
        <v>159370.76253805586</v>
      </c>
      <c r="J75" s="35">
        <f>SUM($H$19:$H75)</f>
        <v>210336.26436219431</v>
      </c>
    </row>
    <row r="76" spans="1:10" x14ac:dyDescent="0.15">
      <c r="A76" s="32">
        <f t="shared" si="4"/>
        <v>58</v>
      </c>
      <c r="B76" s="33">
        <f t="shared" si="0"/>
        <v>47635</v>
      </c>
      <c r="C76" s="35">
        <f t="shared" si="5"/>
        <v>159370.76253805586</v>
      </c>
      <c r="D76" s="35">
        <f t="shared" si="8"/>
        <v>11420.447400423482</v>
      </c>
      <c r="E76" s="36">
        <f t="shared" si="1"/>
        <v>0</v>
      </c>
      <c r="F76" s="35">
        <f t="shared" si="2"/>
        <v>11420.447400423482</v>
      </c>
      <c r="G76" s="35">
        <f t="shared" si="6"/>
        <v>9959.5487438246364</v>
      </c>
      <c r="H76" s="35">
        <f t="shared" si="7"/>
        <v>1460.8986565988453</v>
      </c>
      <c r="I76" s="35">
        <f t="shared" si="3"/>
        <v>149411.21379423121</v>
      </c>
      <c r="J76" s="35">
        <f>SUM($H$19:$H76)</f>
        <v>211797.16301879316</v>
      </c>
    </row>
    <row r="77" spans="1:10" x14ac:dyDescent="0.15">
      <c r="A77" s="32">
        <f t="shared" si="4"/>
        <v>59</v>
      </c>
      <c r="B77" s="33">
        <f t="shared" si="0"/>
        <v>47665</v>
      </c>
      <c r="C77" s="35">
        <f t="shared" si="5"/>
        <v>149411.21379423121</v>
      </c>
      <c r="D77" s="35">
        <f t="shared" si="8"/>
        <v>11420.447400423482</v>
      </c>
      <c r="E77" s="36">
        <f t="shared" si="1"/>
        <v>0</v>
      </c>
      <c r="F77" s="35">
        <f t="shared" si="2"/>
        <v>11420.447400423482</v>
      </c>
      <c r="G77" s="35">
        <f t="shared" si="6"/>
        <v>10050.844607309697</v>
      </c>
      <c r="H77" s="35">
        <f t="shared" si="7"/>
        <v>1369.602793113786</v>
      </c>
      <c r="I77" s="35">
        <f t="shared" si="3"/>
        <v>139360.36918692151</v>
      </c>
      <c r="J77" s="35">
        <f>SUM($H$19:$H77)</f>
        <v>213166.76581190695</v>
      </c>
    </row>
    <row r="78" spans="1:10" x14ac:dyDescent="0.15">
      <c r="A78" s="32">
        <f t="shared" si="4"/>
        <v>60</v>
      </c>
      <c r="B78" s="33">
        <f t="shared" si="0"/>
        <v>47696</v>
      </c>
      <c r="C78" s="35">
        <f t="shared" si="5"/>
        <v>139360.36918692151</v>
      </c>
      <c r="D78" s="35">
        <f t="shared" si="8"/>
        <v>11420.447400423482</v>
      </c>
      <c r="E78" s="36">
        <f t="shared" si="1"/>
        <v>0</v>
      </c>
      <c r="F78" s="35">
        <f t="shared" si="2"/>
        <v>11420.447400423482</v>
      </c>
      <c r="G78" s="35">
        <f t="shared" si="6"/>
        <v>10142.977349543367</v>
      </c>
      <c r="H78" s="35">
        <f t="shared" si="7"/>
        <v>1277.4700508801138</v>
      </c>
      <c r="I78" s="35">
        <f t="shared" si="3"/>
        <v>129217.39183737815</v>
      </c>
      <c r="J78" s="35">
        <f>SUM($H$19:$H78)</f>
        <v>214444.23586278706</v>
      </c>
    </row>
    <row r="79" spans="1:10" x14ac:dyDescent="0.15">
      <c r="A79" s="32">
        <f t="shared" si="4"/>
        <v>61</v>
      </c>
      <c r="B79" s="33">
        <f t="shared" si="0"/>
        <v>47727</v>
      </c>
      <c r="C79" s="35">
        <f t="shared" si="5"/>
        <v>129217.39183737815</v>
      </c>
      <c r="D79" s="35">
        <f t="shared" si="8"/>
        <v>11420.447400423482</v>
      </c>
      <c r="E79" s="36">
        <f t="shared" si="1"/>
        <v>0</v>
      </c>
      <c r="F79" s="35">
        <f t="shared" si="2"/>
        <v>11420.447400423482</v>
      </c>
      <c r="G79" s="35">
        <f t="shared" si="6"/>
        <v>10235.954641914183</v>
      </c>
      <c r="H79" s="35">
        <f t="shared" si="7"/>
        <v>1184.4927585092998</v>
      </c>
      <c r="I79" s="35">
        <f t="shared" si="3"/>
        <v>118981.43719546396</v>
      </c>
      <c r="J79" s="35">
        <f>SUM($H$19:$H79)</f>
        <v>215628.72862129635</v>
      </c>
    </row>
    <row r="80" spans="1:10" x14ac:dyDescent="0.15">
      <c r="A80" s="32">
        <f t="shared" si="4"/>
        <v>62</v>
      </c>
      <c r="B80" s="33">
        <f t="shared" si="0"/>
        <v>47757</v>
      </c>
      <c r="C80" s="35">
        <f t="shared" si="5"/>
        <v>118981.43719546396</v>
      </c>
      <c r="D80" s="35">
        <f t="shared" si="8"/>
        <v>11420.447400423482</v>
      </c>
      <c r="E80" s="36">
        <f t="shared" si="1"/>
        <v>0</v>
      </c>
      <c r="F80" s="35">
        <f t="shared" si="2"/>
        <v>11420.447400423482</v>
      </c>
      <c r="G80" s="35">
        <f t="shared" si="6"/>
        <v>10329.784226131729</v>
      </c>
      <c r="H80" s="35">
        <f t="shared" si="7"/>
        <v>1090.663174291753</v>
      </c>
      <c r="I80" s="35">
        <f t="shared" si="3"/>
        <v>108651.65296933224</v>
      </c>
      <c r="J80" s="35">
        <f>SUM($H$19:$H80)</f>
        <v>216719.3917955881</v>
      </c>
    </row>
    <row r="81" spans="1:10" x14ac:dyDescent="0.15">
      <c r="A81" s="32">
        <f t="shared" si="4"/>
        <v>63</v>
      </c>
      <c r="B81" s="33">
        <f t="shared" si="0"/>
        <v>47788</v>
      </c>
      <c r="C81" s="35">
        <f t="shared" si="5"/>
        <v>108651.65296933224</v>
      </c>
      <c r="D81" s="35">
        <f t="shared" si="8"/>
        <v>11420.447400423482</v>
      </c>
      <c r="E81" s="36">
        <f t="shared" si="1"/>
        <v>0</v>
      </c>
      <c r="F81" s="35">
        <f t="shared" si="2"/>
        <v>11420.447400423482</v>
      </c>
      <c r="G81" s="35">
        <f t="shared" si="6"/>
        <v>10424.473914871269</v>
      </c>
      <c r="H81" s="35">
        <f t="shared" si="7"/>
        <v>995.97348555221208</v>
      </c>
      <c r="I81" s="35">
        <f t="shared" si="3"/>
        <v>98227.179054460968</v>
      </c>
      <c r="J81" s="35">
        <f>SUM($H$19:$H81)</f>
        <v>217715.36528114032</v>
      </c>
    </row>
    <row r="82" spans="1:10" x14ac:dyDescent="0.15">
      <c r="A82" s="32">
        <f t="shared" si="4"/>
        <v>64</v>
      </c>
      <c r="B82" s="33">
        <f t="shared" si="0"/>
        <v>47818</v>
      </c>
      <c r="C82" s="35">
        <f t="shared" si="5"/>
        <v>98227.179054460968</v>
      </c>
      <c r="D82" s="35">
        <f t="shared" si="8"/>
        <v>11420.447400423482</v>
      </c>
      <c r="E82" s="36">
        <f t="shared" si="1"/>
        <v>0</v>
      </c>
      <c r="F82" s="35">
        <f t="shared" si="2"/>
        <v>11420.447400423482</v>
      </c>
      <c r="G82" s="35">
        <f t="shared" si="6"/>
        <v>10520.031592424257</v>
      </c>
      <c r="H82" s="35">
        <f t="shared" si="7"/>
        <v>900.41580799922565</v>
      </c>
      <c r="I82" s="35">
        <f t="shared" si="3"/>
        <v>87707.147462036708</v>
      </c>
      <c r="J82" s="35">
        <f>SUM($H$19:$H82)</f>
        <v>218615.78108913955</v>
      </c>
    </row>
    <row r="83" spans="1:10" x14ac:dyDescent="0.15">
      <c r="A83" s="32">
        <f t="shared" si="4"/>
        <v>65</v>
      </c>
      <c r="B83" s="33">
        <f t="shared" ref="B83:B146" si="9">IF(Pay_Num&lt;&gt;"",DATE(YEAR(Loan_Start),MONTH(Loan_Start)+(Pay_Num)*12/Num_Pmt_Per_Year,DAY(Loan_Start)),"")</f>
        <v>47849</v>
      </c>
      <c r="C83" s="35">
        <f t="shared" si="5"/>
        <v>87707.147462036708</v>
      </c>
      <c r="D83" s="35">
        <f t="shared" si="8"/>
        <v>11420.447400423482</v>
      </c>
      <c r="E83" s="36">
        <f t="shared" ref="E83:E146" si="10">IF(AND(Pay_Num&lt;&gt;"",Sched_Pay+Scheduled_Extra_Payments&lt;Beg_Bal),Scheduled_Extra_Payments,IF(AND(Pay_Num&lt;&gt;"",Beg_Bal-Sched_Pay&gt;0),Beg_Bal-Sched_Pay,IF(Pay_Num&lt;&gt;"",0,"")))</f>
        <v>0</v>
      </c>
      <c r="F83" s="35">
        <f t="shared" ref="F83:F146" si="11">IF(AND(Pay_Num&lt;&gt;"",Sched_Pay+Extra_Pay&lt;Beg_Bal),Sched_Pay+Extra_Pay,IF(Pay_Num&lt;&gt;"",Beg_Bal,""))</f>
        <v>11420.447400423482</v>
      </c>
      <c r="G83" s="35">
        <f t="shared" si="6"/>
        <v>10616.465215354812</v>
      </c>
      <c r="H83" s="35">
        <f t="shared" si="7"/>
        <v>803.98218506866988</v>
      </c>
      <c r="I83" s="35">
        <f t="shared" ref="I83:I146" si="12">IF(AND(Pay_Num&lt;&gt;"",Sched_Pay+Extra_Pay&lt;Beg_Bal),Beg_Bal-Princ,IF(Pay_Num&lt;&gt;"",0,""))</f>
        <v>77090.682246681899</v>
      </c>
      <c r="J83" s="35">
        <f>SUM($H$19:$H83)</f>
        <v>219419.76327420821</v>
      </c>
    </row>
    <row r="84" spans="1:10" x14ac:dyDescent="0.15">
      <c r="A84" s="32">
        <f t="shared" ref="A84:A147" si="13">IF(Values_Entered,A83+1,"")</f>
        <v>66</v>
      </c>
      <c r="B84" s="33">
        <f t="shared" si="9"/>
        <v>47880</v>
      </c>
      <c r="C84" s="35">
        <f t="shared" ref="C84:C147" si="14">IF(Pay_Num&lt;&gt;"",I83,"")</f>
        <v>77090.682246681899</v>
      </c>
      <c r="D84" s="35">
        <f t="shared" si="8"/>
        <v>11420.447400423482</v>
      </c>
      <c r="E84" s="36">
        <f t="shared" si="10"/>
        <v>0</v>
      </c>
      <c r="F84" s="35">
        <f t="shared" si="11"/>
        <v>11420.447400423482</v>
      </c>
      <c r="G84" s="35">
        <f t="shared" ref="G84:G147" si="15">IF(Pay_Num&lt;&gt;"",Total_Pay-Int,"")</f>
        <v>10713.78281316223</v>
      </c>
      <c r="H84" s="35">
        <f t="shared" ref="H84:H147" si="16">IF(Pay_Num&lt;&gt;"",Beg_Bal*Interest_Rate/Num_Pmt_Per_Year,"")</f>
        <v>706.66458726125074</v>
      </c>
      <c r="I84" s="35">
        <f t="shared" si="12"/>
        <v>66376.899433519662</v>
      </c>
      <c r="J84" s="35">
        <f>SUM($H$19:$H84)</f>
        <v>220126.42786146945</v>
      </c>
    </row>
    <row r="85" spans="1:10" x14ac:dyDescent="0.15">
      <c r="A85" s="32">
        <f t="shared" si="13"/>
        <v>67</v>
      </c>
      <c r="B85" s="33">
        <f t="shared" si="9"/>
        <v>47908</v>
      </c>
      <c r="C85" s="35">
        <f t="shared" si="14"/>
        <v>66376.899433519662</v>
      </c>
      <c r="D85" s="35">
        <f t="shared" ref="D85:D148" si="17">IF(Pay_Num&lt;&gt;"",Scheduled_Monthly_Payment,"")</f>
        <v>11420.447400423482</v>
      </c>
      <c r="E85" s="36">
        <f t="shared" si="10"/>
        <v>0</v>
      </c>
      <c r="F85" s="35">
        <f t="shared" si="11"/>
        <v>11420.447400423482</v>
      </c>
      <c r="G85" s="35">
        <f t="shared" si="15"/>
        <v>10811.992488949552</v>
      </c>
      <c r="H85" s="35">
        <f t="shared" si="16"/>
        <v>608.45491147393022</v>
      </c>
      <c r="I85" s="35">
        <f t="shared" si="12"/>
        <v>55564.90694457011</v>
      </c>
      <c r="J85" s="35">
        <f>SUM($H$19:$H85)</f>
        <v>220734.88277294338</v>
      </c>
    </row>
    <row r="86" spans="1:10" x14ac:dyDescent="0.15">
      <c r="A86" s="32">
        <f t="shared" si="13"/>
        <v>68</v>
      </c>
      <c r="B86" s="33">
        <f t="shared" si="9"/>
        <v>47939</v>
      </c>
      <c r="C86" s="35">
        <f t="shared" si="14"/>
        <v>55564.90694457011</v>
      </c>
      <c r="D86" s="35">
        <f t="shared" si="17"/>
        <v>11420.447400423482</v>
      </c>
      <c r="E86" s="36">
        <f t="shared" si="10"/>
        <v>0</v>
      </c>
      <c r="F86" s="35">
        <f t="shared" si="11"/>
        <v>11420.447400423482</v>
      </c>
      <c r="G86" s="35">
        <f t="shared" si="15"/>
        <v>10911.102420098256</v>
      </c>
      <c r="H86" s="35">
        <f t="shared" si="16"/>
        <v>509.344980325226</v>
      </c>
      <c r="I86" s="35">
        <f t="shared" si="12"/>
        <v>44653.804524471852</v>
      </c>
      <c r="J86" s="35">
        <f>SUM($H$19:$H86)</f>
        <v>221244.22775326861</v>
      </c>
    </row>
    <row r="87" spans="1:10" x14ac:dyDescent="0.15">
      <c r="A87" s="32">
        <f t="shared" si="13"/>
        <v>69</v>
      </c>
      <c r="B87" s="33">
        <f t="shared" si="9"/>
        <v>47969</v>
      </c>
      <c r="C87" s="35">
        <f t="shared" si="14"/>
        <v>44653.804524471852</v>
      </c>
      <c r="D87" s="35">
        <f t="shared" si="17"/>
        <v>11420.447400423482</v>
      </c>
      <c r="E87" s="36">
        <f t="shared" si="10"/>
        <v>0</v>
      </c>
      <c r="F87" s="35">
        <f t="shared" si="11"/>
        <v>11420.447400423482</v>
      </c>
      <c r="G87" s="35">
        <f t="shared" si="15"/>
        <v>11011.120858949156</v>
      </c>
      <c r="H87" s="35">
        <f t="shared" si="16"/>
        <v>409.32654147432532</v>
      </c>
      <c r="I87" s="35">
        <f t="shared" si="12"/>
        <v>33642.683665522694</v>
      </c>
      <c r="J87" s="35">
        <f>SUM($H$19:$H87)</f>
        <v>221653.55429474293</v>
      </c>
    </row>
    <row r="88" spans="1:10" x14ac:dyDescent="0.15">
      <c r="A88" s="32">
        <f t="shared" si="13"/>
        <v>70</v>
      </c>
      <c r="B88" s="33">
        <f t="shared" si="9"/>
        <v>48000</v>
      </c>
      <c r="C88" s="35">
        <f t="shared" si="14"/>
        <v>33642.683665522694</v>
      </c>
      <c r="D88" s="35">
        <f t="shared" si="17"/>
        <v>11420.447400423482</v>
      </c>
      <c r="E88" s="36">
        <f t="shared" si="10"/>
        <v>0</v>
      </c>
      <c r="F88" s="35">
        <f t="shared" si="11"/>
        <v>11420.447400423482</v>
      </c>
      <c r="G88" s="35">
        <f t="shared" si="15"/>
        <v>11112.056133489523</v>
      </c>
      <c r="H88" s="35">
        <f t="shared" si="16"/>
        <v>308.39126693395804</v>
      </c>
      <c r="I88" s="35">
        <f t="shared" si="12"/>
        <v>22530.62753203317</v>
      </c>
      <c r="J88" s="35">
        <f>SUM($H$19:$H88)</f>
        <v>221961.9455616769</v>
      </c>
    </row>
    <row r="89" spans="1:10" x14ac:dyDescent="0.15">
      <c r="A89" s="32">
        <f t="shared" si="13"/>
        <v>71</v>
      </c>
      <c r="B89" s="33">
        <f t="shared" si="9"/>
        <v>48030</v>
      </c>
      <c r="C89" s="35">
        <f t="shared" si="14"/>
        <v>22530.62753203317</v>
      </c>
      <c r="D89" s="35">
        <f t="shared" si="17"/>
        <v>11420.447400423482</v>
      </c>
      <c r="E89" s="36">
        <f t="shared" si="10"/>
        <v>0</v>
      </c>
      <c r="F89" s="35">
        <f t="shared" si="11"/>
        <v>11420.447400423482</v>
      </c>
      <c r="G89" s="35">
        <f t="shared" si="15"/>
        <v>11213.91664804651</v>
      </c>
      <c r="H89" s="35">
        <f t="shared" si="16"/>
        <v>206.5307523769707</v>
      </c>
      <c r="I89" s="35">
        <f t="shared" si="12"/>
        <v>11316.71088398666</v>
      </c>
      <c r="J89" s="35">
        <f>SUM($H$19:$H89)</f>
        <v>222168.47631405387</v>
      </c>
    </row>
    <row r="90" spans="1:10" x14ac:dyDescent="0.15">
      <c r="A90" s="32">
        <f t="shared" si="13"/>
        <v>72</v>
      </c>
      <c r="B90" s="33">
        <f t="shared" si="9"/>
        <v>48061</v>
      </c>
      <c r="C90" s="35">
        <f t="shared" si="14"/>
        <v>11316.71088398666</v>
      </c>
      <c r="D90" s="35">
        <f t="shared" si="17"/>
        <v>11420.447400423482</v>
      </c>
      <c r="E90" s="36">
        <f t="shared" si="10"/>
        <v>0</v>
      </c>
      <c r="F90" s="35">
        <f t="shared" si="11"/>
        <v>11316.71088398666</v>
      </c>
      <c r="G90" s="35">
        <f t="shared" si="15"/>
        <v>11212.974367550116</v>
      </c>
      <c r="H90" s="35">
        <f t="shared" si="16"/>
        <v>103.73651643654438</v>
      </c>
      <c r="I90" s="35">
        <f t="shared" si="12"/>
        <v>0</v>
      </c>
      <c r="J90" s="35">
        <f>SUM($H$19:$H90)</f>
        <v>222272.2128304904</v>
      </c>
    </row>
    <row r="91" spans="1:10" x14ac:dyDescent="0.15">
      <c r="A91" s="32">
        <f t="shared" si="13"/>
        <v>73</v>
      </c>
      <c r="B91" s="33">
        <f t="shared" si="9"/>
        <v>48092</v>
      </c>
      <c r="C91" s="35">
        <f t="shared" si="14"/>
        <v>0</v>
      </c>
      <c r="D91" s="35">
        <f t="shared" si="17"/>
        <v>11420.447400423482</v>
      </c>
      <c r="E91" s="36">
        <f t="shared" si="10"/>
        <v>0</v>
      </c>
      <c r="F91" s="35">
        <f t="shared" si="11"/>
        <v>0</v>
      </c>
      <c r="G91" s="35">
        <f t="shared" si="15"/>
        <v>0</v>
      </c>
      <c r="H91" s="35">
        <f t="shared" si="16"/>
        <v>0</v>
      </c>
      <c r="I91" s="35">
        <f t="shared" si="12"/>
        <v>0</v>
      </c>
      <c r="J91" s="35">
        <f>SUM($H$19:$H91)</f>
        <v>222272.2128304904</v>
      </c>
    </row>
    <row r="92" spans="1:10" x14ac:dyDescent="0.15">
      <c r="A92" s="32">
        <f t="shared" si="13"/>
        <v>74</v>
      </c>
      <c r="B92" s="33">
        <f t="shared" si="9"/>
        <v>48122</v>
      </c>
      <c r="C92" s="35">
        <f t="shared" si="14"/>
        <v>0</v>
      </c>
      <c r="D92" s="35">
        <f t="shared" si="17"/>
        <v>11420.447400423482</v>
      </c>
      <c r="E92" s="36">
        <f t="shared" si="10"/>
        <v>0</v>
      </c>
      <c r="F92" s="35">
        <f t="shared" si="11"/>
        <v>0</v>
      </c>
      <c r="G92" s="35">
        <f t="shared" si="15"/>
        <v>0</v>
      </c>
      <c r="H92" s="35">
        <f t="shared" si="16"/>
        <v>0</v>
      </c>
      <c r="I92" s="35">
        <f t="shared" si="12"/>
        <v>0</v>
      </c>
      <c r="J92" s="35">
        <f>SUM($H$19:$H92)</f>
        <v>222272.2128304904</v>
      </c>
    </row>
    <row r="93" spans="1:10" x14ac:dyDescent="0.15">
      <c r="A93" s="32">
        <f t="shared" si="13"/>
        <v>75</v>
      </c>
      <c r="B93" s="33">
        <f t="shared" si="9"/>
        <v>48153</v>
      </c>
      <c r="C93" s="35">
        <f t="shared" si="14"/>
        <v>0</v>
      </c>
      <c r="D93" s="35">
        <f t="shared" si="17"/>
        <v>11420.447400423482</v>
      </c>
      <c r="E93" s="36">
        <f t="shared" si="10"/>
        <v>0</v>
      </c>
      <c r="F93" s="35">
        <f t="shared" si="11"/>
        <v>0</v>
      </c>
      <c r="G93" s="35">
        <f t="shared" si="15"/>
        <v>0</v>
      </c>
      <c r="H93" s="35">
        <f t="shared" si="16"/>
        <v>0</v>
      </c>
      <c r="I93" s="35">
        <f t="shared" si="12"/>
        <v>0</v>
      </c>
      <c r="J93" s="35">
        <f>SUM($H$19:$H93)</f>
        <v>222272.2128304904</v>
      </c>
    </row>
    <row r="94" spans="1:10" x14ac:dyDescent="0.15">
      <c r="A94" s="32">
        <f t="shared" si="13"/>
        <v>76</v>
      </c>
      <c r="B94" s="33">
        <f t="shared" si="9"/>
        <v>48183</v>
      </c>
      <c r="C94" s="35">
        <f t="shared" si="14"/>
        <v>0</v>
      </c>
      <c r="D94" s="35">
        <f t="shared" si="17"/>
        <v>11420.447400423482</v>
      </c>
      <c r="E94" s="36">
        <f t="shared" si="10"/>
        <v>0</v>
      </c>
      <c r="F94" s="35">
        <f t="shared" si="11"/>
        <v>0</v>
      </c>
      <c r="G94" s="35">
        <f t="shared" si="15"/>
        <v>0</v>
      </c>
      <c r="H94" s="35">
        <f t="shared" si="16"/>
        <v>0</v>
      </c>
      <c r="I94" s="35">
        <f t="shared" si="12"/>
        <v>0</v>
      </c>
      <c r="J94" s="35">
        <f>SUM($H$19:$H94)</f>
        <v>222272.2128304904</v>
      </c>
    </row>
    <row r="95" spans="1:10" x14ac:dyDescent="0.15">
      <c r="A95" s="32">
        <f t="shared" si="13"/>
        <v>77</v>
      </c>
      <c r="B95" s="33">
        <f t="shared" si="9"/>
        <v>48214</v>
      </c>
      <c r="C95" s="35">
        <f t="shared" si="14"/>
        <v>0</v>
      </c>
      <c r="D95" s="35">
        <f t="shared" si="17"/>
        <v>11420.447400423482</v>
      </c>
      <c r="E95" s="36">
        <f t="shared" si="10"/>
        <v>0</v>
      </c>
      <c r="F95" s="35">
        <f t="shared" si="11"/>
        <v>0</v>
      </c>
      <c r="G95" s="35">
        <f t="shared" si="15"/>
        <v>0</v>
      </c>
      <c r="H95" s="35">
        <f t="shared" si="16"/>
        <v>0</v>
      </c>
      <c r="I95" s="35">
        <f t="shared" si="12"/>
        <v>0</v>
      </c>
      <c r="J95" s="35">
        <f>SUM($H$19:$H95)</f>
        <v>222272.2128304904</v>
      </c>
    </row>
    <row r="96" spans="1:10" x14ac:dyDescent="0.15">
      <c r="A96" s="32">
        <f t="shared" si="13"/>
        <v>78</v>
      </c>
      <c r="B96" s="33">
        <f t="shared" si="9"/>
        <v>48245</v>
      </c>
      <c r="C96" s="35">
        <f t="shared" si="14"/>
        <v>0</v>
      </c>
      <c r="D96" s="35">
        <f t="shared" si="17"/>
        <v>11420.447400423482</v>
      </c>
      <c r="E96" s="36">
        <f t="shared" si="10"/>
        <v>0</v>
      </c>
      <c r="F96" s="35">
        <f t="shared" si="11"/>
        <v>0</v>
      </c>
      <c r="G96" s="35">
        <f t="shared" si="15"/>
        <v>0</v>
      </c>
      <c r="H96" s="35">
        <f t="shared" si="16"/>
        <v>0</v>
      </c>
      <c r="I96" s="35">
        <f t="shared" si="12"/>
        <v>0</v>
      </c>
      <c r="J96" s="35">
        <f>SUM($H$19:$H96)</f>
        <v>222272.2128304904</v>
      </c>
    </row>
    <row r="97" spans="1:10" x14ac:dyDescent="0.15">
      <c r="A97" s="32">
        <f t="shared" si="13"/>
        <v>79</v>
      </c>
      <c r="B97" s="33">
        <f t="shared" si="9"/>
        <v>48274</v>
      </c>
      <c r="C97" s="35">
        <f t="shared" si="14"/>
        <v>0</v>
      </c>
      <c r="D97" s="35">
        <f t="shared" si="17"/>
        <v>11420.447400423482</v>
      </c>
      <c r="E97" s="36">
        <f t="shared" si="10"/>
        <v>0</v>
      </c>
      <c r="F97" s="35">
        <f t="shared" si="11"/>
        <v>0</v>
      </c>
      <c r="G97" s="35">
        <f t="shared" si="15"/>
        <v>0</v>
      </c>
      <c r="H97" s="35">
        <f t="shared" si="16"/>
        <v>0</v>
      </c>
      <c r="I97" s="35">
        <f t="shared" si="12"/>
        <v>0</v>
      </c>
      <c r="J97" s="35">
        <f>SUM($H$19:$H97)</f>
        <v>222272.2128304904</v>
      </c>
    </row>
    <row r="98" spans="1:10" x14ac:dyDescent="0.15">
      <c r="A98" s="32">
        <f t="shared" si="13"/>
        <v>80</v>
      </c>
      <c r="B98" s="33">
        <f t="shared" si="9"/>
        <v>48305</v>
      </c>
      <c r="C98" s="35">
        <f t="shared" si="14"/>
        <v>0</v>
      </c>
      <c r="D98" s="35">
        <f t="shared" si="17"/>
        <v>11420.447400423482</v>
      </c>
      <c r="E98" s="36">
        <f t="shared" si="10"/>
        <v>0</v>
      </c>
      <c r="F98" s="35">
        <f t="shared" si="11"/>
        <v>0</v>
      </c>
      <c r="G98" s="35">
        <f t="shared" si="15"/>
        <v>0</v>
      </c>
      <c r="H98" s="35">
        <f t="shared" si="16"/>
        <v>0</v>
      </c>
      <c r="I98" s="35">
        <f t="shared" si="12"/>
        <v>0</v>
      </c>
      <c r="J98" s="35">
        <f>SUM($H$19:$H98)</f>
        <v>222272.2128304904</v>
      </c>
    </row>
    <row r="99" spans="1:10" x14ac:dyDescent="0.15">
      <c r="A99" s="32">
        <f t="shared" si="13"/>
        <v>81</v>
      </c>
      <c r="B99" s="33">
        <f t="shared" si="9"/>
        <v>48335</v>
      </c>
      <c r="C99" s="35">
        <f t="shared" si="14"/>
        <v>0</v>
      </c>
      <c r="D99" s="35">
        <f t="shared" si="17"/>
        <v>11420.447400423482</v>
      </c>
      <c r="E99" s="36">
        <f t="shared" si="10"/>
        <v>0</v>
      </c>
      <c r="F99" s="35">
        <f t="shared" si="11"/>
        <v>0</v>
      </c>
      <c r="G99" s="35">
        <f t="shared" si="15"/>
        <v>0</v>
      </c>
      <c r="H99" s="35">
        <f t="shared" si="16"/>
        <v>0</v>
      </c>
      <c r="I99" s="35">
        <f t="shared" si="12"/>
        <v>0</v>
      </c>
      <c r="J99" s="35">
        <f>SUM($H$19:$H99)</f>
        <v>222272.2128304904</v>
      </c>
    </row>
    <row r="100" spans="1:10" x14ac:dyDescent="0.15">
      <c r="A100" s="32">
        <f t="shared" si="13"/>
        <v>82</v>
      </c>
      <c r="B100" s="33">
        <f t="shared" si="9"/>
        <v>48366</v>
      </c>
      <c r="C100" s="35">
        <f t="shared" si="14"/>
        <v>0</v>
      </c>
      <c r="D100" s="35">
        <f t="shared" si="17"/>
        <v>11420.447400423482</v>
      </c>
      <c r="E100" s="36">
        <f t="shared" si="10"/>
        <v>0</v>
      </c>
      <c r="F100" s="35">
        <f t="shared" si="11"/>
        <v>0</v>
      </c>
      <c r="G100" s="35">
        <f t="shared" si="15"/>
        <v>0</v>
      </c>
      <c r="H100" s="35">
        <f t="shared" si="16"/>
        <v>0</v>
      </c>
      <c r="I100" s="35">
        <f t="shared" si="12"/>
        <v>0</v>
      </c>
      <c r="J100" s="35">
        <f>SUM($H$19:$H100)</f>
        <v>222272.2128304904</v>
      </c>
    </row>
    <row r="101" spans="1:10" x14ac:dyDescent="0.15">
      <c r="A101" s="32">
        <f t="shared" si="13"/>
        <v>83</v>
      </c>
      <c r="B101" s="33">
        <f t="shared" si="9"/>
        <v>48396</v>
      </c>
      <c r="C101" s="35">
        <f t="shared" si="14"/>
        <v>0</v>
      </c>
      <c r="D101" s="35">
        <f t="shared" si="17"/>
        <v>11420.447400423482</v>
      </c>
      <c r="E101" s="36">
        <f t="shared" si="10"/>
        <v>0</v>
      </c>
      <c r="F101" s="35">
        <f t="shared" si="11"/>
        <v>0</v>
      </c>
      <c r="G101" s="35">
        <f t="shared" si="15"/>
        <v>0</v>
      </c>
      <c r="H101" s="35">
        <f t="shared" si="16"/>
        <v>0</v>
      </c>
      <c r="I101" s="35">
        <f t="shared" si="12"/>
        <v>0</v>
      </c>
      <c r="J101" s="35">
        <f>SUM($H$19:$H101)</f>
        <v>222272.2128304904</v>
      </c>
    </row>
    <row r="102" spans="1:10" x14ac:dyDescent="0.15">
      <c r="A102" s="32">
        <f t="shared" si="13"/>
        <v>84</v>
      </c>
      <c r="B102" s="33">
        <f t="shared" si="9"/>
        <v>48427</v>
      </c>
      <c r="C102" s="35">
        <f t="shared" si="14"/>
        <v>0</v>
      </c>
      <c r="D102" s="35">
        <f t="shared" si="17"/>
        <v>11420.447400423482</v>
      </c>
      <c r="E102" s="36">
        <f t="shared" si="10"/>
        <v>0</v>
      </c>
      <c r="F102" s="35">
        <f t="shared" si="11"/>
        <v>0</v>
      </c>
      <c r="G102" s="35">
        <f t="shared" si="15"/>
        <v>0</v>
      </c>
      <c r="H102" s="35">
        <f t="shared" si="16"/>
        <v>0</v>
      </c>
      <c r="I102" s="35">
        <f t="shared" si="12"/>
        <v>0</v>
      </c>
      <c r="J102" s="35">
        <f>SUM($H$19:$H102)</f>
        <v>222272.2128304904</v>
      </c>
    </row>
    <row r="103" spans="1:10" x14ac:dyDescent="0.15">
      <c r="A103" s="32">
        <f t="shared" si="13"/>
        <v>85</v>
      </c>
      <c r="B103" s="33">
        <f t="shared" si="9"/>
        <v>48458</v>
      </c>
      <c r="C103" s="35">
        <f t="shared" si="14"/>
        <v>0</v>
      </c>
      <c r="D103" s="35">
        <f t="shared" si="17"/>
        <v>11420.447400423482</v>
      </c>
      <c r="E103" s="36">
        <f t="shared" si="10"/>
        <v>0</v>
      </c>
      <c r="F103" s="35">
        <f t="shared" si="11"/>
        <v>0</v>
      </c>
      <c r="G103" s="35">
        <f t="shared" si="15"/>
        <v>0</v>
      </c>
      <c r="H103" s="35">
        <f t="shared" si="16"/>
        <v>0</v>
      </c>
      <c r="I103" s="35">
        <f t="shared" si="12"/>
        <v>0</v>
      </c>
      <c r="J103" s="35">
        <f>SUM($H$19:$H103)</f>
        <v>222272.2128304904</v>
      </c>
    </row>
    <row r="104" spans="1:10" x14ac:dyDescent="0.15">
      <c r="A104" s="32">
        <f t="shared" si="13"/>
        <v>86</v>
      </c>
      <c r="B104" s="33">
        <f t="shared" si="9"/>
        <v>48488</v>
      </c>
      <c r="C104" s="35">
        <f t="shared" si="14"/>
        <v>0</v>
      </c>
      <c r="D104" s="35">
        <f t="shared" si="17"/>
        <v>11420.447400423482</v>
      </c>
      <c r="E104" s="36">
        <f t="shared" si="10"/>
        <v>0</v>
      </c>
      <c r="F104" s="35">
        <f t="shared" si="11"/>
        <v>0</v>
      </c>
      <c r="G104" s="35">
        <f t="shared" si="15"/>
        <v>0</v>
      </c>
      <c r="H104" s="35">
        <f t="shared" si="16"/>
        <v>0</v>
      </c>
      <c r="I104" s="35">
        <f t="shared" si="12"/>
        <v>0</v>
      </c>
      <c r="J104" s="35">
        <f>SUM($H$19:$H104)</f>
        <v>222272.2128304904</v>
      </c>
    </row>
    <row r="105" spans="1:10" x14ac:dyDescent="0.15">
      <c r="A105" s="32">
        <f t="shared" si="13"/>
        <v>87</v>
      </c>
      <c r="B105" s="33">
        <f t="shared" si="9"/>
        <v>48519</v>
      </c>
      <c r="C105" s="35">
        <f t="shared" si="14"/>
        <v>0</v>
      </c>
      <c r="D105" s="35">
        <f t="shared" si="17"/>
        <v>11420.447400423482</v>
      </c>
      <c r="E105" s="36">
        <f t="shared" si="10"/>
        <v>0</v>
      </c>
      <c r="F105" s="35">
        <f t="shared" si="11"/>
        <v>0</v>
      </c>
      <c r="G105" s="35">
        <f t="shared" si="15"/>
        <v>0</v>
      </c>
      <c r="H105" s="35">
        <f t="shared" si="16"/>
        <v>0</v>
      </c>
      <c r="I105" s="35">
        <f t="shared" si="12"/>
        <v>0</v>
      </c>
      <c r="J105" s="35">
        <f>SUM($H$19:$H105)</f>
        <v>222272.2128304904</v>
      </c>
    </row>
    <row r="106" spans="1:10" x14ac:dyDescent="0.15">
      <c r="A106" s="32">
        <f t="shared" si="13"/>
        <v>88</v>
      </c>
      <c r="B106" s="33">
        <f t="shared" si="9"/>
        <v>48549</v>
      </c>
      <c r="C106" s="35">
        <f t="shared" si="14"/>
        <v>0</v>
      </c>
      <c r="D106" s="35">
        <f t="shared" si="17"/>
        <v>11420.447400423482</v>
      </c>
      <c r="E106" s="36">
        <f t="shared" si="10"/>
        <v>0</v>
      </c>
      <c r="F106" s="35">
        <f t="shared" si="11"/>
        <v>0</v>
      </c>
      <c r="G106" s="35">
        <f t="shared" si="15"/>
        <v>0</v>
      </c>
      <c r="H106" s="35">
        <f t="shared" si="16"/>
        <v>0</v>
      </c>
      <c r="I106" s="35">
        <f t="shared" si="12"/>
        <v>0</v>
      </c>
      <c r="J106" s="35">
        <f>SUM($H$19:$H106)</f>
        <v>222272.2128304904</v>
      </c>
    </row>
    <row r="107" spans="1:10" x14ac:dyDescent="0.15">
      <c r="A107" s="32">
        <f t="shared" si="13"/>
        <v>89</v>
      </c>
      <c r="B107" s="33">
        <f t="shared" si="9"/>
        <v>48580</v>
      </c>
      <c r="C107" s="35">
        <f t="shared" si="14"/>
        <v>0</v>
      </c>
      <c r="D107" s="35">
        <f t="shared" si="17"/>
        <v>11420.447400423482</v>
      </c>
      <c r="E107" s="36">
        <f t="shared" si="10"/>
        <v>0</v>
      </c>
      <c r="F107" s="35">
        <f t="shared" si="11"/>
        <v>0</v>
      </c>
      <c r="G107" s="35">
        <f t="shared" si="15"/>
        <v>0</v>
      </c>
      <c r="H107" s="35">
        <f t="shared" si="16"/>
        <v>0</v>
      </c>
      <c r="I107" s="35">
        <f t="shared" si="12"/>
        <v>0</v>
      </c>
      <c r="J107" s="35">
        <f>SUM($H$19:$H107)</f>
        <v>222272.2128304904</v>
      </c>
    </row>
    <row r="108" spans="1:10" x14ac:dyDescent="0.15">
      <c r="A108" s="32">
        <f t="shared" si="13"/>
        <v>90</v>
      </c>
      <c r="B108" s="33">
        <f t="shared" si="9"/>
        <v>48611</v>
      </c>
      <c r="C108" s="35">
        <f t="shared" si="14"/>
        <v>0</v>
      </c>
      <c r="D108" s="35">
        <f t="shared" si="17"/>
        <v>11420.447400423482</v>
      </c>
      <c r="E108" s="36">
        <f t="shared" si="10"/>
        <v>0</v>
      </c>
      <c r="F108" s="35">
        <f t="shared" si="11"/>
        <v>0</v>
      </c>
      <c r="G108" s="35">
        <f t="shared" si="15"/>
        <v>0</v>
      </c>
      <c r="H108" s="35">
        <f t="shared" si="16"/>
        <v>0</v>
      </c>
      <c r="I108" s="35">
        <f t="shared" si="12"/>
        <v>0</v>
      </c>
      <c r="J108" s="35">
        <f>SUM($H$19:$H108)</f>
        <v>222272.2128304904</v>
      </c>
    </row>
    <row r="109" spans="1:10" x14ac:dyDescent="0.15">
      <c r="A109" s="32">
        <f t="shared" si="13"/>
        <v>91</v>
      </c>
      <c r="B109" s="33">
        <f t="shared" si="9"/>
        <v>48639</v>
      </c>
      <c r="C109" s="35">
        <f t="shared" si="14"/>
        <v>0</v>
      </c>
      <c r="D109" s="35">
        <f t="shared" si="17"/>
        <v>11420.447400423482</v>
      </c>
      <c r="E109" s="36">
        <f t="shared" si="10"/>
        <v>0</v>
      </c>
      <c r="F109" s="35">
        <f t="shared" si="11"/>
        <v>0</v>
      </c>
      <c r="G109" s="35">
        <f t="shared" si="15"/>
        <v>0</v>
      </c>
      <c r="H109" s="35">
        <f t="shared" si="16"/>
        <v>0</v>
      </c>
      <c r="I109" s="35">
        <f t="shared" si="12"/>
        <v>0</v>
      </c>
      <c r="J109" s="35">
        <f>SUM($H$19:$H109)</f>
        <v>222272.2128304904</v>
      </c>
    </row>
    <row r="110" spans="1:10" x14ac:dyDescent="0.15">
      <c r="A110" s="32">
        <f t="shared" si="13"/>
        <v>92</v>
      </c>
      <c r="B110" s="33">
        <f t="shared" si="9"/>
        <v>48670</v>
      </c>
      <c r="C110" s="35">
        <f t="shared" si="14"/>
        <v>0</v>
      </c>
      <c r="D110" s="35">
        <f t="shared" si="17"/>
        <v>11420.447400423482</v>
      </c>
      <c r="E110" s="36">
        <f t="shared" si="10"/>
        <v>0</v>
      </c>
      <c r="F110" s="35">
        <f t="shared" si="11"/>
        <v>0</v>
      </c>
      <c r="G110" s="35">
        <f t="shared" si="15"/>
        <v>0</v>
      </c>
      <c r="H110" s="35">
        <f t="shared" si="16"/>
        <v>0</v>
      </c>
      <c r="I110" s="35">
        <f t="shared" si="12"/>
        <v>0</v>
      </c>
      <c r="J110" s="35">
        <f>SUM($H$19:$H110)</f>
        <v>222272.2128304904</v>
      </c>
    </row>
    <row r="111" spans="1:10" x14ac:dyDescent="0.15">
      <c r="A111" s="32">
        <f t="shared" si="13"/>
        <v>93</v>
      </c>
      <c r="B111" s="33">
        <f t="shared" si="9"/>
        <v>48700</v>
      </c>
      <c r="C111" s="35">
        <f t="shared" si="14"/>
        <v>0</v>
      </c>
      <c r="D111" s="35">
        <f t="shared" si="17"/>
        <v>11420.447400423482</v>
      </c>
      <c r="E111" s="36">
        <f t="shared" si="10"/>
        <v>0</v>
      </c>
      <c r="F111" s="35">
        <f t="shared" si="11"/>
        <v>0</v>
      </c>
      <c r="G111" s="35">
        <f t="shared" si="15"/>
        <v>0</v>
      </c>
      <c r="H111" s="35">
        <f t="shared" si="16"/>
        <v>0</v>
      </c>
      <c r="I111" s="35">
        <f t="shared" si="12"/>
        <v>0</v>
      </c>
      <c r="J111" s="35">
        <f>SUM($H$19:$H111)</f>
        <v>222272.2128304904</v>
      </c>
    </row>
    <row r="112" spans="1:10" x14ac:dyDescent="0.15">
      <c r="A112" s="32">
        <f t="shared" si="13"/>
        <v>94</v>
      </c>
      <c r="B112" s="33">
        <f t="shared" si="9"/>
        <v>48731</v>
      </c>
      <c r="C112" s="35">
        <f t="shared" si="14"/>
        <v>0</v>
      </c>
      <c r="D112" s="35">
        <f t="shared" si="17"/>
        <v>11420.447400423482</v>
      </c>
      <c r="E112" s="36">
        <f t="shared" si="10"/>
        <v>0</v>
      </c>
      <c r="F112" s="35">
        <f t="shared" si="11"/>
        <v>0</v>
      </c>
      <c r="G112" s="35">
        <f t="shared" si="15"/>
        <v>0</v>
      </c>
      <c r="H112" s="35">
        <f t="shared" si="16"/>
        <v>0</v>
      </c>
      <c r="I112" s="35">
        <f t="shared" si="12"/>
        <v>0</v>
      </c>
      <c r="J112" s="35">
        <f>SUM($H$19:$H112)</f>
        <v>222272.2128304904</v>
      </c>
    </row>
    <row r="113" spans="1:10" x14ac:dyDescent="0.15">
      <c r="A113" s="32">
        <f t="shared" si="13"/>
        <v>95</v>
      </c>
      <c r="B113" s="33">
        <f t="shared" si="9"/>
        <v>48761</v>
      </c>
      <c r="C113" s="35">
        <f t="shared" si="14"/>
        <v>0</v>
      </c>
      <c r="D113" s="35">
        <f t="shared" si="17"/>
        <v>11420.447400423482</v>
      </c>
      <c r="E113" s="36">
        <f t="shared" si="10"/>
        <v>0</v>
      </c>
      <c r="F113" s="35">
        <f t="shared" si="11"/>
        <v>0</v>
      </c>
      <c r="G113" s="35">
        <f t="shared" si="15"/>
        <v>0</v>
      </c>
      <c r="H113" s="35">
        <f t="shared" si="16"/>
        <v>0</v>
      </c>
      <c r="I113" s="35">
        <f t="shared" si="12"/>
        <v>0</v>
      </c>
      <c r="J113" s="35">
        <f>SUM($H$19:$H113)</f>
        <v>222272.2128304904</v>
      </c>
    </row>
    <row r="114" spans="1:10" x14ac:dyDescent="0.15">
      <c r="A114" s="32">
        <f t="shared" si="13"/>
        <v>96</v>
      </c>
      <c r="B114" s="33">
        <f t="shared" si="9"/>
        <v>48792</v>
      </c>
      <c r="C114" s="35">
        <f t="shared" si="14"/>
        <v>0</v>
      </c>
      <c r="D114" s="35">
        <f t="shared" si="17"/>
        <v>11420.447400423482</v>
      </c>
      <c r="E114" s="36">
        <f t="shared" si="10"/>
        <v>0</v>
      </c>
      <c r="F114" s="35">
        <f t="shared" si="11"/>
        <v>0</v>
      </c>
      <c r="G114" s="35">
        <f t="shared" si="15"/>
        <v>0</v>
      </c>
      <c r="H114" s="35">
        <f t="shared" si="16"/>
        <v>0</v>
      </c>
      <c r="I114" s="35">
        <f t="shared" si="12"/>
        <v>0</v>
      </c>
      <c r="J114" s="35">
        <f>SUM($H$19:$H114)</f>
        <v>222272.2128304904</v>
      </c>
    </row>
    <row r="115" spans="1:10" x14ac:dyDescent="0.15">
      <c r="A115" s="32">
        <f t="shared" si="13"/>
        <v>97</v>
      </c>
      <c r="B115" s="33">
        <f t="shared" si="9"/>
        <v>48823</v>
      </c>
      <c r="C115" s="35">
        <f t="shared" si="14"/>
        <v>0</v>
      </c>
      <c r="D115" s="35">
        <f t="shared" si="17"/>
        <v>11420.447400423482</v>
      </c>
      <c r="E115" s="36">
        <f t="shared" si="10"/>
        <v>0</v>
      </c>
      <c r="F115" s="35">
        <f t="shared" si="11"/>
        <v>0</v>
      </c>
      <c r="G115" s="35">
        <f t="shared" si="15"/>
        <v>0</v>
      </c>
      <c r="H115" s="35">
        <f t="shared" si="16"/>
        <v>0</v>
      </c>
      <c r="I115" s="35">
        <f t="shared" si="12"/>
        <v>0</v>
      </c>
      <c r="J115" s="35">
        <f>SUM($H$19:$H115)</f>
        <v>222272.2128304904</v>
      </c>
    </row>
    <row r="116" spans="1:10" x14ac:dyDescent="0.15">
      <c r="A116" s="32">
        <f t="shared" si="13"/>
        <v>98</v>
      </c>
      <c r="B116" s="33">
        <f t="shared" si="9"/>
        <v>48853</v>
      </c>
      <c r="C116" s="35">
        <f t="shared" si="14"/>
        <v>0</v>
      </c>
      <c r="D116" s="35">
        <f t="shared" si="17"/>
        <v>11420.447400423482</v>
      </c>
      <c r="E116" s="36">
        <f t="shared" si="10"/>
        <v>0</v>
      </c>
      <c r="F116" s="35">
        <f t="shared" si="11"/>
        <v>0</v>
      </c>
      <c r="G116" s="35">
        <f t="shared" si="15"/>
        <v>0</v>
      </c>
      <c r="H116" s="35">
        <f t="shared" si="16"/>
        <v>0</v>
      </c>
      <c r="I116" s="35">
        <f t="shared" si="12"/>
        <v>0</v>
      </c>
      <c r="J116" s="35">
        <f>SUM($H$19:$H116)</f>
        <v>222272.2128304904</v>
      </c>
    </row>
    <row r="117" spans="1:10" x14ac:dyDescent="0.15">
      <c r="A117" s="32">
        <f t="shared" si="13"/>
        <v>99</v>
      </c>
      <c r="B117" s="33">
        <f t="shared" si="9"/>
        <v>48884</v>
      </c>
      <c r="C117" s="35">
        <f t="shared" si="14"/>
        <v>0</v>
      </c>
      <c r="D117" s="35">
        <f t="shared" si="17"/>
        <v>11420.447400423482</v>
      </c>
      <c r="E117" s="36">
        <f t="shared" si="10"/>
        <v>0</v>
      </c>
      <c r="F117" s="35">
        <f t="shared" si="11"/>
        <v>0</v>
      </c>
      <c r="G117" s="35">
        <f t="shared" si="15"/>
        <v>0</v>
      </c>
      <c r="H117" s="35">
        <f t="shared" si="16"/>
        <v>0</v>
      </c>
      <c r="I117" s="35">
        <f t="shared" si="12"/>
        <v>0</v>
      </c>
      <c r="J117" s="35">
        <f>SUM($H$19:$H117)</f>
        <v>222272.2128304904</v>
      </c>
    </row>
    <row r="118" spans="1:10" x14ac:dyDescent="0.15">
      <c r="A118" s="32">
        <f t="shared" si="13"/>
        <v>100</v>
      </c>
      <c r="B118" s="33">
        <f t="shared" si="9"/>
        <v>48914</v>
      </c>
      <c r="C118" s="35">
        <f t="shared" si="14"/>
        <v>0</v>
      </c>
      <c r="D118" s="35">
        <f t="shared" si="17"/>
        <v>11420.447400423482</v>
      </c>
      <c r="E118" s="36">
        <f t="shared" si="10"/>
        <v>0</v>
      </c>
      <c r="F118" s="35">
        <f t="shared" si="11"/>
        <v>0</v>
      </c>
      <c r="G118" s="35">
        <f t="shared" si="15"/>
        <v>0</v>
      </c>
      <c r="H118" s="35">
        <f t="shared" si="16"/>
        <v>0</v>
      </c>
      <c r="I118" s="35">
        <f t="shared" si="12"/>
        <v>0</v>
      </c>
      <c r="J118" s="35">
        <f>SUM($H$19:$H118)</f>
        <v>222272.2128304904</v>
      </c>
    </row>
    <row r="119" spans="1:10" x14ac:dyDescent="0.15">
      <c r="A119" s="32">
        <f t="shared" si="13"/>
        <v>101</v>
      </c>
      <c r="B119" s="33">
        <f t="shared" si="9"/>
        <v>48945</v>
      </c>
      <c r="C119" s="35">
        <f t="shared" si="14"/>
        <v>0</v>
      </c>
      <c r="D119" s="35">
        <f t="shared" si="17"/>
        <v>11420.447400423482</v>
      </c>
      <c r="E119" s="36">
        <f t="shared" si="10"/>
        <v>0</v>
      </c>
      <c r="F119" s="35">
        <f t="shared" si="11"/>
        <v>0</v>
      </c>
      <c r="G119" s="35">
        <f t="shared" si="15"/>
        <v>0</v>
      </c>
      <c r="H119" s="35">
        <f t="shared" si="16"/>
        <v>0</v>
      </c>
      <c r="I119" s="35">
        <f t="shared" si="12"/>
        <v>0</v>
      </c>
      <c r="J119" s="35">
        <f>SUM($H$19:$H119)</f>
        <v>222272.2128304904</v>
      </c>
    </row>
    <row r="120" spans="1:10" x14ac:dyDescent="0.15">
      <c r="A120" s="32">
        <f t="shared" si="13"/>
        <v>102</v>
      </c>
      <c r="B120" s="33">
        <f t="shared" si="9"/>
        <v>48976</v>
      </c>
      <c r="C120" s="35">
        <f t="shared" si="14"/>
        <v>0</v>
      </c>
      <c r="D120" s="35">
        <f t="shared" si="17"/>
        <v>11420.447400423482</v>
      </c>
      <c r="E120" s="36">
        <f t="shared" si="10"/>
        <v>0</v>
      </c>
      <c r="F120" s="35">
        <f t="shared" si="11"/>
        <v>0</v>
      </c>
      <c r="G120" s="35">
        <f t="shared" si="15"/>
        <v>0</v>
      </c>
      <c r="H120" s="35">
        <f t="shared" si="16"/>
        <v>0</v>
      </c>
      <c r="I120" s="35">
        <f t="shared" si="12"/>
        <v>0</v>
      </c>
      <c r="J120" s="35">
        <f>SUM($H$19:$H120)</f>
        <v>222272.2128304904</v>
      </c>
    </row>
    <row r="121" spans="1:10" x14ac:dyDescent="0.15">
      <c r="A121" s="32">
        <f t="shared" si="13"/>
        <v>103</v>
      </c>
      <c r="B121" s="33">
        <f t="shared" si="9"/>
        <v>49004</v>
      </c>
      <c r="C121" s="35">
        <f t="shared" si="14"/>
        <v>0</v>
      </c>
      <c r="D121" s="35">
        <f t="shared" si="17"/>
        <v>11420.447400423482</v>
      </c>
      <c r="E121" s="36">
        <f t="shared" si="10"/>
        <v>0</v>
      </c>
      <c r="F121" s="35">
        <f t="shared" si="11"/>
        <v>0</v>
      </c>
      <c r="G121" s="35">
        <f t="shared" si="15"/>
        <v>0</v>
      </c>
      <c r="H121" s="35">
        <f t="shared" si="16"/>
        <v>0</v>
      </c>
      <c r="I121" s="35">
        <f t="shared" si="12"/>
        <v>0</v>
      </c>
      <c r="J121" s="35">
        <f>SUM($H$19:$H121)</f>
        <v>222272.2128304904</v>
      </c>
    </row>
    <row r="122" spans="1:10" x14ac:dyDescent="0.15">
      <c r="A122" s="32">
        <f t="shared" si="13"/>
        <v>104</v>
      </c>
      <c r="B122" s="33">
        <f t="shared" si="9"/>
        <v>49035</v>
      </c>
      <c r="C122" s="35">
        <f t="shared" si="14"/>
        <v>0</v>
      </c>
      <c r="D122" s="35">
        <f t="shared" si="17"/>
        <v>11420.447400423482</v>
      </c>
      <c r="E122" s="36">
        <f t="shared" si="10"/>
        <v>0</v>
      </c>
      <c r="F122" s="35">
        <f t="shared" si="11"/>
        <v>0</v>
      </c>
      <c r="G122" s="35">
        <f t="shared" si="15"/>
        <v>0</v>
      </c>
      <c r="H122" s="35">
        <f t="shared" si="16"/>
        <v>0</v>
      </c>
      <c r="I122" s="35">
        <f t="shared" si="12"/>
        <v>0</v>
      </c>
      <c r="J122" s="35">
        <f>SUM($H$19:$H122)</f>
        <v>222272.2128304904</v>
      </c>
    </row>
    <row r="123" spans="1:10" x14ac:dyDescent="0.15">
      <c r="A123" s="32">
        <f t="shared" si="13"/>
        <v>105</v>
      </c>
      <c r="B123" s="33">
        <f t="shared" si="9"/>
        <v>49065</v>
      </c>
      <c r="C123" s="35">
        <f t="shared" si="14"/>
        <v>0</v>
      </c>
      <c r="D123" s="35">
        <f t="shared" si="17"/>
        <v>11420.447400423482</v>
      </c>
      <c r="E123" s="36">
        <f t="shared" si="10"/>
        <v>0</v>
      </c>
      <c r="F123" s="35">
        <f t="shared" si="11"/>
        <v>0</v>
      </c>
      <c r="G123" s="35">
        <f t="shared" si="15"/>
        <v>0</v>
      </c>
      <c r="H123" s="35">
        <f t="shared" si="16"/>
        <v>0</v>
      </c>
      <c r="I123" s="35">
        <f t="shared" si="12"/>
        <v>0</v>
      </c>
      <c r="J123" s="35">
        <f>SUM($H$19:$H123)</f>
        <v>222272.2128304904</v>
      </c>
    </row>
    <row r="124" spans="1:10" x14ac:dyDescent="0.15">
      <c r="A124" s="32">
        <f t="shared" si="13"/>
        <v>106</v>
      </c>
      <c r="B124" s="33">
        <f t="shared" si="9"/>
        <v>49096</v>
      </c>
      <c r="C124" s="35">
        <f t="shared" si="14"/>
        <v>0</v>
      </c>
      <c r="D124" s="35">
        <f t="shared" si="17"/>
        <v>11420.447400423482</v>
      </c>
      <c r="E124" s="36">
        <f t="shared" si="10"/>
        <v>0</v>
      </c>
      <c r="F124" s="35">
        <f t="shared" si="11"/>
        <v>0</v>
      </c>
      <c r="G124" s="35">
        <f t="shared" si="15"/>
        <v>0</v>
      </c>
      <c r="H124" s="35">
        <f t="shared" si="16"/>
        <v>0</v>
      </c>
      <c r="I124" s="35">
        <f t="shared" si="12"/>
        <v>0</v>
      </c>
      <c r="J124" s="35">
        <f>SUM($H$19:$H124)</f>
        <v>222272.2128304904</v>
      </c>
    </row>
    <row r="125" spans="1:10" x14ac:dyDescent="0.15">
      <c r="A125" s="32">
        <f t="shared" si="13"/>
        <v>107</v>
      </c>
      <c r="B125" s="33">
        <f t="shared" si="9"/>
        <v>49126</v>
      </c>
      <c r="C125" s="35">
        <f t="shared" si="14"/>
        <v>0</v>
      </c>
      <c r="D125" s="35">
        <f t="shared" si="17"/>
        <v>11420.447400423482</v>
      </c>
      <c r="E125" s="36">
        <f t="shared" si="10"/>
        <v>0</v>
      </c>
      <c r="F125" s="35">
        <f t="shared" si="11"/>
        <v>0</v>
      </c>
      <c r="G125" s="35">
        <f t="shared" si="15"/>
        <v>0</v>
      </c>
      <c r="H125" s="35">
        <f t="shared" si="16"/>
        <v>0</v>
      </c>
      <c r="I125" s="35">
        <f t="shared" si="12"/>
        <v>0</v>
      </c>
      <c r="J125" s="35">
        <f>SUM($H$19:$H125)</f>
        <v>222272.2128304904</v>
      </c>
    </row>
    <row r="126" spans="1:10" x14ac:dyDescent="0.15">
      <c r="A126" s="32">
        <f t="shared" si="13"/>
        <v>108</v>
      </c>
      <c r="B126" s="33">
        <f t="shared" si="9"/>
        <v>49157</v>
      </c>
      <c r="C126" s="35">
        <f t="shared" si="14"/>
        <v>0</v>
      </c>
      <c r="D126" s="35">
        <f t="shared" si="17"/>
        <v>11420.447400423482</v>
      </c>
      <c r="E126" s="36">
        <f t="shared" si="10"/>
        <v>0</v>
      </c>
      <c r="F126" s="35">
        <f t="shared" si="11"/>
        <v>0</v>
      </c>
      <c r="G126" s="35">
        <f t="shared" si="15"/>
        <v>0</v>
      </c>
      <c r="H126" s="35">
        <f t="shared" si="16"/>
        <v>0</v>
      </c>
      <c r="I126" s="35">
        <f t="shared" si="12"/>
        <v>0</v>
      </c>
      <c r="J126" s="35">
        <f>SUM($H$19:$H126)</f>
        <v>222272.2128304904</v>
      </c>
    </row>
    <row r="127" spans="1:10" x14ac:dyDescent="0.15">
      <c r="A127" s="32">
        <f t="shared" si="13"/>
        <v>109</v>
      </c>
      <c r="B127" s="33">
        <f t="shared" si="9"/>
        <v>49188</v>
      </c>
      <c r="C127" s="35">
        <f t="shared" si="14"/>
        <v>0</v>
      </c>
      <c r="D127" s="35">
        <f t="shared" si="17"/>
        <v>11420.447400423482</v>
      </c>
      <c r="E127" s="36">
        <f t="shared" si="10"/>
        <v>0</v>
      </c>
      <c r="F127" s="35">
        <f t="shared" si="11"/>
        <v>0</v>
      </c>
      <c r="G127" s="35">
        <f t="shared" si="15"/>
        <v>0</v>
      </c>
      <c r="H127" s="35">
        <f t="shared" si="16"/>
        <v>0</v>
      </c>
      <c r="I127" s="35">
        <f t="shared" si="12"/>
        <v>0</v>
      </c>
      <c r="J127" s="35">
        <f>SUM($H$19:$H127)</f>
        <v>222272.2128304904</v>
      </c>
    </row>
    <row r="128" spans="1:10" x14ac:dyDescent="0.15">
      <c r="A128" s="32">
        <f t="shared" si="13"/>
        <v>110</v>
      </c>
      <c r="B128" s="33">
        <f t="shared" si="9"/>
        <v>49218</v>
      </c>
      <c r="C128" s="35">
        <f t="shared" si="14"/>
        <v>0</v>
      </c>
      <c r="D128" s="35">
        <f t="shared" si="17"/>
        <v>11420.447400423482</v>
      </c>
      <c r="E128" s="36">
        <f t="shared" si="10"/>
        <v>0</v>
      </c>
      <c r="F128" s="35">
        <f t="shared" si="11"/>
        <v>0</v>
      </c>
      <c r="G128" s="35">
        <f t="shared" si="15"/>
        <v>0</v>
      </c>
      <c r="H128" s="35">
        <f t="shared" si="16"/>
        <v>0</v>
      </c>
      <c r="I128" s="35">
        <f t="shared" si="12"/>
        <v>0</v>
      </c>
      <c r="J128" s="35">
        <f>SUM($H$19:$H128)</f>
        <v>222272.2128304904</v>
      </c>
    </row>
    <row r="129" spans="1:10" x14ac:dyDescent="0.15">
      <c r="A129" s="32">
        <f t="shared" si="13"/>
        <v>111</v>
      </c>
      <c r="B129" s="33">
        <f t="shared" si="9"/>
        <v>49249</v>
      </c>
      <c r="C129" s="35">
        <f t="shared" si="14"/>
        <v>0</v>
      </c>
      <c r="D129" s="35">
        <f t="shared" si="17"/>
        <v>11420.447400423482</v>
      </c>
      <c r="E129" s="36">
        <f t="shared" si="10"/>
        <v>0</v>
      </c>
      <c r="F129" s="35">
        <f t="shared" si="11"/>
        <v>0</v>
      </c>
      <c r="G129" s="35">
        <f t="shared" si="15"/>
        <v>0</v>
      </c>
      <c r="H129" s="35">
        <f t="shared" si="16"/>
        <v>0</v>
      </c>
      <c r="I129" s="35">
        <f t="shared" si="12"/>
        <v>0</v>
      </c>
      <c r="J129" s="35">
        <f>SUM($H$19:$H129)</f>
        <v>222272.2128304904</v>
      </c>
    </row>
    <row r="130" spans="1:10" x14ac:dyDescent="0.15">
      <c r="A130" s="32">
        <f t="shared" si="13"/>
        <v>112</v>
      </c>
      <c r="B130" s="33">
        <f t="shared" si="9"/>
        <v>49279</v>
      </c>
      <c r="C130" s="35">
        <f t="shared" si="14"/>
        <v>0</v>
      </c>
      <c r="D130" s="35">
        <f t="shared" si="17"/>
        <v>11420.447400423482</v>
      </c>
      <c r="E130" s="36">
        <f t="shared" si="10"/>
        <v>0</v>
      </c>
      <c r="F130" s="35">
        <f t="shared" si="11"/>
        <v>0</v>
      </c>
      <c r="G130" s="35">
        <f t="shared" si="15"/>
        <v>0</v>
      </c>
      <c r="H130" s="35">
        <f t="shared" si="16"/>
        <v>0</v>
      </c>
      <c r="I130" s="35">
        <f t="shared" si="12"/>
        <v>0</v>
      </c>
      <c r="J130" s="35">
        <f>SUM($H$19:$H130)</f>
        <v>222272.2128304904</v>
      </c>
    </row>
    <row r="131" spans="1:10" x14ac:dyDescent="0.15">
      <c r="A131" s="32">
        <f t="shared" si="13"/>
        <v>113</v>
      </c>
      <c r="B131" s="33">
        <f t="shared" si="9"/>
        <v>49310</v>
      </c>
      <c r="C131" s="35">
        <f t="shared" si="14"/>
        <v>0</v>
      </c>
      <c r="D131" s="35">
        <f t="shared" si="17"/>
        <v>11420.447400423482</v>
      </c>
      <c r="E131" s="36">
        <f t="shared" si="10"/>
        <v>0</v>
      </c>
      <c r="F131" s="35">
        <f t="shared" si="11"/>
        <v>0</v>
      </c>
      <c r="G131" s="35">
        <f t="shared" si="15"/>
        <v>0</v>
      </c>
      <c r="H131" s="35">
        <f t="shared" si="16"/>
        <v>0</v>
      </c>
      <c r="I131" s="35">
        <f t="shared" si="12"/>
        <v>0</v>
      </c>
      <c r="J131" s="35">
        <f>SUM($H$19:$H131)</f>
        <v>222272.2128304904</v>
      </c>
    </row>
    <row r="132" spans="1:10" x14ac:dyDescent="0.15">
      <c r="A132" s="32">
        <f t="shared" si="13"/>
        <v>114</v>
      </c>
      <c r="B132" s="33">
        <f t="shared" si="9"/>
        <v>49341</v>
      </c>
      <c r="C132" s="35">
        <f t="shared" si="14"/>
        <v>0</v>
      </c>
      <c r="D132" s="35">
        <f t="shared" si="17"/>
        <v>11420.447400423482</v>
      </c>
      <c r="E132" s="36">
        <f t="shared" si="10"/>
        <v>0</v>
      </c>
      <c r="F132" s="35">
        <f t="shared" si="11"/>
        <v>0</v>
      </c>
      <c r="G132" s="35">
        <f t="shared" si="15"/>
        <v>0</v>
      </c>
      <c r="H132" s="35">
        <f t="shared" si="16"/>
        <v>0</v>
      </c>
      <c r="I132" s="35">
        <f t="shared" si="12"/>
        <v>0</v>
      </c>
      <c r="J132" s="35">
        <f>SUM($H$19:$H132)</f>
        <v>222272.2128304904</v>
      </c>
    </row>
    <row r="133" spans="1:10" x14ac:dyDescent="0.15">
      <c r="A133" s="32">
        <f t="shared" si="13"/>
        <v>115</v>
      </c>
      <c r="B133" s="33">
        <f t="shared" si="9"/>
        <v>49369</v>
      </c>
      <c r="C133" s="35">
        <f t="shared" si="14"/>
        <v>0</v>
      </c>
      <c r="D133" s="35">
        <f t="shared" si="17"/>
        <v>11420.447400423482</v>
      </c>
      <c r="E133" s="36">
        <f t="shared" si="10"/>
        <v>0</v>
      </c>
      <c r="F133" s="35">
        <f t="shared" si="11"/>
        <v>0</v>
      </c>
      <c r="G133" s="35">
        <f t="shared" si="15"/>
        <v>0</v>
      </c>
      <c r="H133" s="35">
        <f t="shared" si="16"/>
        <v>0</v>
      </c>
      <c r="I133" s="35">
        <f t="shared" si="12"/>
        <v>0</v>
      </c>
      <c r="J133" s="35">
        <f>SUM($H$19:$H133)</f>
        <v>222272.2128304904</v>
      </c>
    </row>
    <row r="134" spans="1:10" x14ac:dyDescent="0.15">
      <c r="A134" s="32">
        <f t="shared" si="13"/>
        <v>116</v>
      </c>
      <c r="B134" s="33">
        <f t="shared" si="9"/>
        <v>49400</v>
      </c>
      <c r="C134" s="35">
        <f t="shared" si="14"/>
        <v>0</v>
      </c>
      <c r="D134" s="35">
        <f t="shared" si="17"/>
        <v>11420.447400423482</v>
      </c>
      <c r="E134" s="36">
        <f t="shared" si="10"/>
        <v>0</v>
      </c>
      <c r="F134" s="35">
        <f t="shared" si="11"/>
        <v>0</v>
      </c>
      <c r="G134" s="35">
        <f t="shared" si="15"/>
        <v>0</v>
      </c>
      <c r="H134" s="35">
        <f t="shared" si="16"/>
        <v>0</v>
      </c>
      <c r="I134" s="35">
        <f t="shared" si="12"/>
        <v>0</v>
      </c>
      <c r="J134" s="35">
        <f>SUM($H$19:$H134)</f>
        <v>222272.2128304904</v>
      </c>
    </row>
    <row r="135" spans="1:10" x14ac:dyDescent="0.15">
      <c r="A135" s="32">
        <f t="shared" si="13"/>
        <v>117</v>
      </c>
      <c r="B135" s="33">
        <f t="shared" si="9"/>
        <v>49430</v>
      </c>
      <c r="C135" s="35">
        <f t="shared" si="14"/>
        <v>0</v>
      </c>
      <c r="D135" s="35">
        <f t="shared" si="17"/>
        <v>11420.447400423482</v>
      </c>
      <c r="E135" s="36">
        <f t="shared" si="10"/>
        <v>0</v>
      </c>
      <c r="F135" s="35">
        <f t="shared" si="11"/>
        <v>0</v>
      </c>
      <c r="G135" s="35">
        <f t="shared" si="15"/>
        <v>0</v>
      </c>
      <c r="H135" s="35">
        <f t="shared" si="16"/>
        <v>0</v>
      </c>
      <c r="I135" s="35">
        <f t="shared" si="12"/>
        <v>0</v>
      </c>
      <c r="J135" s="35">
        <f>SUM($H$19:$H135)</f>
        <v>222272.2128304904</v>
      </c>
    </row>
    <row r="136" spans="1:10" x14ac:dyDescent="0.15">
      <c r="A136" s="32">
        <f t="shared" si="13"/>
        <v>118</v>
      </c>
      <c r="B136" s="33">
        <f t="shared" si="9"/>
        <v>49461</v>
      </c>
      <c r="C136" s="35">
        <f t="shared" si="14"/>
        <v>0</v>
      </c>
      <c r="D136" s="35">
        <f t="shared" si="17"/>
        <v>11420.447400423482</v>
      </c>
      <c r="E136" s="36">
        <f t="shared" si="10"/>
        <v>0</v>
      </c>
      <c r="F136" s="35">
        <f t="shared" si="11"/>
        <v>0</v>
      </c>
      <c r="G136" s="35">
        <f t="shared" si="15"/>
        <v>0</v>
      </c>
      <c r="H136" s="35">
        <f t="shared" si="16"/>
        <v>0</v>
      </c>
      <c r="I136" s="35">
        <f t="shared" si="12"/>
        <v>0</v>
      </c>
      <c r="J136" s="35">
        <f>SUM($H$19:$H136)</f>
        <v>222272.2128304904</v>
      </c>
    </row>
    <row r="137" spans="1:10" x14ac:dyDescent="0.15">
      <c r="A137" s="32">
        <f t="shared" si="13"/>
        <v>119</v>
      </c>
      <c r="B137" s="33">
        <f t="shared" si="9"/>
        <v>49491</v>
      </c>
      <c r="C137" s="35">
        <f t="shared" si="14"/>
        <v>0</v>
      </c>
      <c r="D137" s="35">
        <f t="shared" si="17"/>
        <v>11420.447400423482</v>
      </c>
      <c r="E137" s="36">
        <f t="shared" si="10"/>
        <v>0</v>
      </c>
      <c r="F137" s="35">
        <f t="shared" si="11"/>
        <v>0</v>
      </c>
      <c r="G137" s="35">
        <f t="shared" si="15"/>
        <v>0</v>
      </c>
      <c r="H137" s="35">
        <f t="shared" si="16"/>
        <v>0</v>
      </c>
      <c r="I137" s="35">
        <f t="shared" si="12"/>
        <v>0</v>
      </c>
      <c r="J137" s="35">
        <f>SUM($H$19:$H137)</f>
        <v>222272.2128304904</v>
      </c>
    </row>
    <row r="138" spans="1:10" x14ac:dyDescent="0.15">
      <c r="A138" s="32">
        <f t="shared" si="13"/>
        <v>120</v>
      </c>
      <c r="B138" s="33">
        <f t="shared" si="9"/>
        <v>49522</v>
      </c>
      <c r="C138" s="35">
        <f t="shared" si="14"/>
        <v>0</v>
      </c>
      <c r="D138" s="35">
        <f t="shared" si="17"/>
        <v>11420.447400423482</v>
      </c>
      <c r="E138" s="36">
        <f t="shared" si="10"/>
        <v>0</v>
      </c>
      <c r="F138" s="35">
        <f t="shared" si="11"/>
        <v>0</v>
      </c>
      <c r="G138" s="35">
        <f t="shared" si="15"/>
        <v>0</v>
      </c>
      <c r="H138" s="35">
        <f t="shared" si="16"/>
        <v>0</v>
      </c>
      <c r="I138" s="35">
        <f t="shared" si="12"/>
        <v>0</v>
      </c>
      <c r="J138" s="35">
        <f>SUM($H$19:$H138)</f>
        <v>222272.2128304904</v>
      </c>
    </row>
    <row r="139" spans="1:10" x14ac:dyDescent="0.15">
      <c r="A139" s="32">
        <f t="shared" si="13"/>
        <v>121</v>
      </c>
      <c r="B139" s="33">
        <f t="shared" si="9"/>
        <v>49553</v>
      </c>
      <c r="C139" s="35">
        <f t="shared" si="14"/>
        <v>0</v>
      </c>
      <c r="D139" s="35">
        <f t="shared" si="17"/>
        <v>11420.447400423482</v>
      </c>
      <c r="E139" s="36">
        <f t="shared" si="10"/>
        <v>0</v>
      </c>
      <c r="F139" s="35">
        <f t="shared" si="11"/>
        <v>0</v>
      </c>
      <c r="G139" s="35">
        <f t="shared" si="15"/>
        <v>0</v>
      </c>
      <c r="H139" s="35">
        <f t="shared" si="16"/>
        <v>0</v>
      </c>
      <c r="I139" s="35">
        <f t="shared" si="12"/>
        <v>0</v>
      </c>
      <c r="J139" s="35">
        <f>SUM($H$19:$H139)</f>
        <v>222272.2128304904</v>
      </c>
    </row>
    <row r="140" spans="1:10" x14ac:dyDescent="0.15">
      <c r="A140" s="32">
        <f t="shared" si="13"/>
        <v>122</v>
      </c>
      <c r="B140" s="33">
        <f t="shared" si="9"/>
        <v>49583</v>
      </c>
      <c r="C140" s="35">
        <f t="shared" si="14"/>
        <v>0</v>
      </c>
      <c r="D140" s="35">
        <f t="shared" si="17"/>
        <v>11420.447400423482</v>
      </c>
      <c r="E140" s="36">
        <f t="shared" si="10"/>
        <v>0</v>
      </c>
      <c r="F140" s="35">
        <f t="shared" si="11"/>
        <v>0</v>
      </c>
      <c r="G140" s="35">
        <f t="shared" si="15"/>
        <v>0</v>
      </c>
      <c r="H140" s="35">
        <f t="shared" si="16"/>
        <v>0</v>
      </c>
      <c r="I140" s="35">
        <f t="shared" si="12"/>
        <v>0</v>
      </c>
      <c r="J140" s="35">
        <f>SUM($H$19:$H140)</f>
        <v>222272.2128304904</v>
      </c>
    </row>
    <row r="141" spans="1:10" x14ac:dyDescent="0.15">
      <c r="A141" s="32">
        <f t="shared" si="13"/>
        <v>123</v>
      </c>
      <c r="B141" s="33">
        <f t="shared" si="9"/>
        <v>49614</v>
      </c>
      <c r="C141" s="35">
        <f t="shared" si="14"/>
        <v>0</v>
      </c>
      <c r="D141" s="35">
        <f t="shared" si="17"/>
        <v>11420.447400423482</v>
      </c>
      <c r="E141" s="36">
        <f t="shared" si="10"/>
        <v>0</v>
      </c>
      <c r="F141" s="35">
        <f t="shared" si="11"/>
        <v>0</v>
      </c>
      <c r="G141" s="35">
        <f t="shared" si="15"/>
        <v>0</v>
      </c>
      <c r="H141" s="35">
        <f t="shared" si="16"/>
        <v>0</v>
      </c>
      <c r="I141" s="35">
        <f t="shared" si="12"/>
        <v>0</v>
      </c>
      <c r="J141" s="35">
        <f>SUM($H$19:$H141)</f>
        <v>222272.2128304904</v>
      </c>
    </row>
    <row r="142" spans="1:10" x14ac:dyDescent="0.15">
      <c r="A142" s="32">
        <f t="shared" si="13"/>
        <v>124</v>
      </c>
      <c r="B142" s="33">
        <f t="shared" si="9"/>
        <v>49644</v>
      </c>
      <c r="C142" s="35">
        <f t="shared" si="14"/>
        <v>0</v>
      </c>
      <c r="D142" s="35">
        <f t="shared" si="17"/>
        <v>11420.447400423482</v>
      </c>
      <c r="E142" s="36">
        <f t="shared" si="10"/>
        <v>0</v>
      </c>
      <c r="F142" s="35">
        <f t="shared" si="11"/>
        <v>0</v>
      </c>
      <c r="G142" s="35">
        <f t="shared" si="15"/>
        <v>0</v>
      </c>
      <c r="H142" s="35">
        <f t="shared" si="16"/>
        <v>0</v>
      </c>
      <c r="I142" s="35">
        <f t="shared" si="12"/>
        <v>0</v>
      </c>
      <c r="J142" s="35">
        <f>SUM($H$19:$H142)</f>
        <v>222272.2128304904</v>
      </c>
    </row>
    <row r="143" spans="1:10" x14ac:dyDescent="0.15">
      <c r="A143" s="32">
        <f t="shared" si="13"/>
        <v>125</v>
      </c>
      <c r="B143" s="33">
        <f t="shared" si="9"/>
        <v>49675</v>
      </c>
      <c r="C143" s="35">
        <f t="shared" si="14"/>
        <v>0</v>
      </c>
      <c r="D143" s="35">
        <f t="shared" si="17"/>
        <v>11420.447400423482</v>
      </c>
      <c r="E143" s="36">
        <f t="shared" si="10"/>
        <v>0</v>
      </c>
      <c r="F143" s="35">
        <f t="shared" si="11"/>
        <v>0</v>
      </c>
      <c r="G143" s="35">
        <f t="shared" si="15"/>
        <v>0</v>
      </c>
      <c r="H143" s="35">
        <f t="shared" si="16"/>
        <v>0</v>
      </c>
      <c r="I143" s="35">
        <f t="shared" si="12"/>
        <v>0</v>
      </c>
      <c r="J143" s="35">
        <f>SUM($H$19:$H143)</f>
        <v>222272.2128304904</v>
      </c>
    </row>
    <row r="144" spans="1:10" x14ac:dyDescent="0.15">
      <c r="A144" s="32">
        <f t="shared" si="13"/>
        <v>126</v>
      </c>
      <c r="B144" s="33">
        <f t="shared" si="9"/>
        <v>49706</v>
      </c>
      <c r="C144" s="35">
        <f t="shared" si="14"/>
        <v>0</v>
      </c>
      <c r="D144" s="35">
        <f t="shared" si="17"/>
        <v>11420.447400423482</v>
      </c>
      <c r="E144" s="36">
        <f t="shared" si="10"/>
        <v>0</v>
      </c>
      <c r="F144" s="35">
        <f t="shared" si="11"/>
        <v>0</v>
      </c>
      <c r="G144" s="35">
        <f t="shared" si="15"/>
        <v>0</v>
      </c>
      <c r="H144" s="35">
        <f t="shared" si="16"/>
        <v>0</v>
      </c>
      <c r="I144" s="35">
        <f t="shared" si="12"/>
        <v>0</v>
      </c>
      <c r="J144" s="35">
        <f>SUM($H$19:$H144)</f>
        <v>222272.2128304904</v>
      </c>
    </row>
    <row r="145" spans="1:10" x14ac:dyDescent="0.15">
      <c r="A145" s="32">
        <f t="shared" si="13"/>
        <v>127</v>
      </c>
      <c r="B145" s="33">
        <f t="shared" si="9"/>
        <v>49735</v>
      </c>
      <c r="C145" s="35">
        <f t="shared" si="14"/>
        <v>0</v>
      </c>
      <c r="D145" s="35">
        <f t="shared" si="17"/>
        <v>11420.447400423482</v>
      </c>
      <c r="E145" s="36">
        <f t="shared" si="10"/>
        <v>0</v>
      </c>
      <c r="F145" s="35">
        <f t="shared" si="11"/>
        <v>0</v>
      </c>
      <c r="G145" s="35">
        <f t="shared" si="15"/>
        <v>0</v>
      </c>
      <c r="H145" s="35">
        <f t="shared" si="16"/>
        <v>0</v>
      </c>
      <c r="I145" s="35">
        <f t="shared" si="12"/>
        <v>0</v>
      </c>
      <c r="J145" s="35">
        <f>SUM($H$19:$H145)</f>
        <v>222272.2128304904</v>
      </c>
    </row>
    <row r="146" spans="1:10" x14ac:dyDescent="0.15">
      <c r="A146" s="32">
        <f t="shared" si="13"/>
        <v>128</v>
      </c>
      <c r="B146" s="33">
        <f t="shared" si="9"/>
        <v>49766</v>
      </c>
      <c r="C146" s="35">
        <f t="shared" si="14"/>
        <v>0</v>
      </c>
      <c r="D146" s="35">
        <f t="shared" si="17"/>
        <v>11420.447400423482</v>
      </c>
      <c r="E146" s="36">
        <f t="shared" si="10"/>
        <v>0</v>
      </c>
      <c r="F146" s="35">
        <f t="shared" si="11"/>
        <v>0</v>
      </c>
      <c r="G146" s="35">
        <f t="shared" si="15"/>
        <v>0</v>
      </c>
      <c r="H146" s="35">
        <f t="shared" si="16"/>
        <v>0</v>
      </c>
      <c r="I146" s="35">
        <f t="shared" si="12"/>
        <v>0</v>
      </c>
      <c r="J146" s="35">
        <f>SUM($H$19:$H146)</f>
        <v>222272.2128304904</v>
      </c>
    </row>
    <row r="147" spans="1:10" x14ac:dyDescent="0.15">
      <c r="A147" s="32">
        <f t="shared" si="13"/>
        <v>129</v>
      </c>
      <c r="B147" s="33">
        <f t="shared" ref="B147:B210" si="18">IF(Pay_Num&lt;&gt;"",DATE(YEAR(Loan_Start),MONTH(Loan_Start)+(Pay_Num)*12/Num_Pmt_Per_Year,DAY(Loan_Start)),"")</f>
        <v>49796</v>
      </c>
      <c r="C147" s="35">
        <f t="shared" si="14"/>
        <v>0</v>
      </c>
      <c r="D147" s="35">
        <f t="shared" si="17"/>
        <v>11420.447400423482</v>
      </c>
      <c r="E147" s="36">
        <f t="shared" ref="E147:E210" si="19">IF(AND(Pay_Num&lt;&gt;"",Sched_Pay+Scheduled_Extra_Payments&lt;Beg_Bal),Scheduled_Extra_Payments,IF(AND(Pay_Num&lt;&gt;"",Beg_Bal-Sched_Pay&gt;0),Beg_Bal-Sched_Pay,IF(Pay_Num&lt;&gt;"",0,"")))</f>
        <v>0</v>
      </c>
      <c r="F147" s="35">
        <f t="shared" ref="F147:F210" si="20">IF(AND(Pay_Num&lt;&gt;"",Sched_Pay+Extra_Pay&lt;Beg_Bal),Sched_Pay+Extra_Pay,IF(Pay_Num&lt;&gt;"",Beg_Bal,""))</f>
        <v>0</v>
      </c>
      <c r="G147" s="35">
        <f t="shared" si="15"/>
        <v>0</v>
      </c>
      <c r="H147" s="35">
        <f t="shared" si="16"/>
        <v>0</v>
      </c>
      <c r="I147" s="35">
        <f t="shared" ref="I147:I210" si="21">IF(AND(Pay_Num&lt;&gt;"",Sched_Pay+Extra_Pay&lt;Beg_Bal),Beg_Bal-Princ,IF(Pay_Num&lt;&gt;"",0,""))</f>
        <v>0</v>
      </c>
      <c r="J147" s="35">
        <f>SUM($H$19:$H147)</f>
        <v>222272.2128304904</v>
      </c>
    </row>
    <row r="148" spans="1:10" x14ac:dyDescent="0.15">
      <c r="A148" s="32">
        <f t="shared" ref="A148:A211" si="22">IF(Values_Entered,A147+1,"")</f>
        <v>130</v>
      </c>
      <c r="B148" s="33">
        <f t="shared" si="18"/>
        <v>49827</v>
      </c>
      <c r="C148" s="35">
        <f t="shared" ref="C148:C211" si="23">IF(Pay_Num&lt;&gt;"",I147,"")</f>
        <v>0</v>
      </c>
      <c r="D148" s="35">
        <f t="shared" si="17"/>
        <v>11420.447400423482</v>
      </c>
      <c r="E148" s="36">
        <f t="shared" si="19"/>
        <v>0</v>
      </c>
      <c r="F148" s="35">
        <f t="shared" si="20"/>
        <v>0</v>
      </c>
      <c r="G148" s="35">
        <f t="shared" ref="G148:G211" si="24">IF(Pay_Num&lt;&gt;"",Total_Pay-Int,"")</f>
        <v>0</v>
      </c>
      <c r="H148" s="35">
        <f t="shared" ref="H148:H211" si="25">IF(Pay_Num&lt;&gt;"",Beg_Bal*Interest_Rate/Num_Pmt_Per_Year,"")</f>
        <v>0</v>
      </c>
      <c r="I148" s="35">
        <f t="shared" si="21"/>
        <v>0</v>
      </c>
      <c r="J148" s="35">
        <f>SUM($H$19:$H148)</f>
        <v>222272.2128304904</v>
      </c>
    </row>
    <row r="149" spans="1:10" x14ac:dyDescent="0.15">
      <c r="A149" s="32">
        <f t="shared" si="22"/>
        <v>131</v>
      </c>
      <c r="B149" s="33">
        <f t="shared" si="18"/>
        <v>49857</v>
      </c>
      <c r="C149" s="35">
        <f t="shared" si="23"/>
        <v>0</v>
      </c>
      <c r="D149" s="35">
        <f t="shared" ref="D149:D212" si="26">IF(Pay_Num&lt;&gt;"",Scheduled_Monthly_Payment,"")</f>
        <v>11420.447400423482</v>
      </c>
      <c r="E149" s="36">
        <f t="shared" si="19"/>
        <v>0</v>
      </c>
      <c r="F149" s="35">
        <f t="shared" si="20"/>
        <v>0</v>
      </c>
      <c r="G149" s="35">
        <f t="shared" si="24"/>
        <v>0</v>
      </c>
      <c r="H149" s="35">
        <f t="shared" si="25"/>
        <v>0</v>
      </c>
      <c r="I149" s="35">
        <f t="shared" si="21"/>
        <v>0</v>
      </c>
      <c r="J149" s="35">
        <f>SUM($H$19:$H149)</f>
        <v>222272.2128304904</v>
      </c>
    </row>
    <row r="150" spans="1:10" x14ac:dyDescent="0.15">
      <c r="A150" s="32">
        <f t="shared" si="22"/>
        <v>132</v>
      </c>
      <c r="B150" s="33">
        <f t="shared" si="18"/>
        <v>49888</v>
      </c>
      <c r="C150" s="35">
        <f t="shared" si="23"/>
        <v>0</v>
      </c>
      <c r="D150" s="35">
        <f t="shared" si="26"/>
        <v>11420.447400423482</v>
      </c>
      <c r="E150" s="36">
        <f t="shared" si="19"/>
        <v>0</v>
      </c>
      <c r="F150" s="35">
        <f t="shared" si="20"/>
        <v>0</v>
      </c>
      <c r="G150" s="35">
        <f t="shared" si="24"/>
        <v>0</v>
      </c>
      <c r="H150" s="35">
        <f t="shared" si="25"/>
        <v>0</v>
      </c>
      <c r="I150" s="35">
        <f t="shared" si="21"/>
        <v>0</v>
      </c>
      <c r="J150" s="35">
        <f>SUM($H$19:$H150)</f>
        <v>222272.2128304904</v>
      </c>
    </row>
    <row r="151" spans="1:10" x14ac:dyDescent="0.15">
      <c r="A151" s="32">
        <f t="shared" si="22"/>
        <v>133</v>
      </c>
      <c r="B151" s="33">
        <f t="shared" si="18"/>
        <v>49919</v>
      </c>
      <c r="C151" s="35">
        <f t="shared" si="23"/>
        <v>0</v>
      </c>
      <c r="D151" s="35">
        <f t="shared" si="26"/>
        <v>11420.447400423482</v>
      </c>
      <c r="E151" s="36">
        <f t="shared" si="19"/>
        <v>0</v>
      </c>
      <c r="F151" s="35">
        <f t="shared" si="20"/>
        <v>0</v>
      </c>
      <c r="G151" s="35">
        <f t="shared" si="24"/>
        <v>0</v>
      </c>
      <c r="H151" s="35">
        <f t="shared" si="25"/>
        <v>0</v>
      </c>
      <c r="I151" s="35">
        <f t="shared" si="21"/>
        <v>0</v>
      </c>
      <c r="J151" s="35">
        <f>SUM($H$19:$H151)</f>
        <v>222272.2128304904</v>
      </c>
    </row>
    <row r="152" spans="1:10" x14ac:dyDescent="0.15">
      <c r="A152" s="32">
        <f t="shared" si="22"/>
        <v>134</v>
      </c>
      <c r="B152" s="33">
        <f t="shared" si="18"/>
        <v>49949</v>
      </c>
      <c r="C152" s="35">
        <f t="shared" si="23"/>
        <v>0</v>
      </c>
      <c r="D152" s="35">
        <f t="shared" si="26"/>
        <v>11420.447400423482</v>
      </c>
      <c r="E152" s="36">
        <f t="shared" si="19"/>
        <v>0</v>
      </c>
      <c r="F152" s="35">
        <f t="shared" si="20"/>
        <v>0</v>
      </c>
      <c r="G152" s="35">
        <f t="shared" si="24"/>
        <v>0</v>
      </c>
      <c r="H152" s="35">
        <f t="shared" si="25"/>
        <v>0</v>
      </c>
      <c r="I152" s="35">
        <f t="shared" si="21"/>
        <v>0</v>
      </c>
      <c r="J152" s="35">
        <f>SUM($H$19:$H152)</f>
        <v>222272.2128304904</v>
      </c>
    </row>
    <row r="153" spans="1:10" x14ac:dyDescent="0.15">
      <c r="A153" s="32">
        <f t="shared" si="22"/>
        <v>135</v>
      </c>
      <c r="B153" s="33">
        <f t="shared" si="18"/>
        <v>49980</v>
      </c>
      <c r="C153" s="35">
        <f t="shared" si="23"/>
        <v>0</v>
      </c>
      <c r="D153" s="35">
        <f t="shared" si="26"/>
        <v>11420.447400423482</v>
      </c>
      <c r="E153" s="36">
        <f t="shared" si="19"/>
        <v>0</v>
      </c>
      <c r="F153" s="35">
        <f t="shared" si="20"/>
        <v>0</v>
      </c>
      <c r="G153" s="35">
        <f t="shared" si="24"/>
        <v>0</v>
      </c>
      <c r="H153" s="35">
        <f t="shared" si="25"/>
        <v>0</v>
      </c>
      <c r="I153" s="35">
        <f t="shared" si="21"/>
        <v>0</v>
      </c>
      <c r="J153" s="35">
        <f>SUM($H$19:$H153)</f>
        <v>222272.2128304904</v>
      </c>
    </row>
    <row r="154" spans="1:10" x14ac:dyDescent="0.15">
      <c r="A154" s="32">
        <f t="shared" si="22"/>
        <v>136</v>
      </c>
      <c r="B154" s="33">
        <f t="shared" si="18"/>
        <v>50010</v>
      </c>
      <c r="C154" s="35">
        <f t="shared" si="23"/>
        <v>0</v>
      </c>
      <c r="D154" s="35">
        <f t="shared" si="26"/>
        <v>11420.447400423482</v>
      </c>
      <c r="E154" s="36">
        <f t="shared" si="19"/>
        <v>0</v>
      </c>
      <c r="F154" s="35">
        <f t="shared" si="20"/>
        <v>0</v>
      </c>
      <c r="G154" s="35">
        <f t="shared" si="24"/>
        <v>0</v>
      </c>
      <c r="H154" s="35">
        <f t="shared" si="25"/>
        <v>0</v>
      </c>
      <c r="I154" s="35">
        <f t="shared" si="21"/>
        <v>0</v>
      </c>
      <c r="J154" s="35">
        <f>SUM($H$19:$H154)</f>
        <v>222272.2128304904</v>
      </c>
    </row>
    <row r="155" spans="1:10" x14ac:dyDescent="0.15">
      <c r="A155" s="32">
        <f t="shared" si="22"/>
        <v>137</v>
      </c>
      <c r="B155" s="33">
        <f t="shared" si="18"/>
        <v>50041</v>
      </c>
      <c r="C155" s="35">
        <f t="shared" si="23"/>
        <v>0</v>
      </c>
      <c r="D155" s="35">
        <f t="shared" si="26"/>
        <v>11420.447400423482</v>
      </c>
      <c r="E155" s="36">
        <f t="shared" si="19"/>
        <v>0</v>
      </c>
      <c r="F155" s="35">
        <f t="shared" si="20"/>
        <v>0</v>
      </c>
      <c r="G155" s="35">
        <f t="shared" si="24"/>
        <v>0</v>
      </c>
      <c r="H155" s="35">
        <f t="shared" si="25"/>
        <v>0</v>
      </c>
      <c r="I155" s="35">
        <f t="shared" si="21"/>
        <v>0</v>
      </c>
      <c r="J155" s="35">
        <f>SUM($H$19:$H155)</f>
        <v>222272.2128304904</v>
      </c>
    </row>
    <row r="156" spans="1:10" x14ac:dyDescent="0.15">
      <c r="A156" s="32">
        <f t="shared" si="22"/>
        <v>138</v>
      </c>
      <c r="B156" s="33">
        <f t="shared" si="18"/>
        <v>50072</v>
      </c>
      <c r="C156" s="35">
        <f t="shared" si="23"/>
        <v>0</v>
      </c>
      <c r="D156" s="35">
        <f t="shared" si="26"/>
        <v>11420.447400423482</v>
      </c>
      <c r="E156" s="36">
        <f t="shared" si="19"/>
        <v>0</v>
      </c>
      <c r="F156" s="35">
        <f t="shared" si="20"/>
        <v>0</v>
      </c>
      <c r="G156" s="35">
        <f t="shared" si="24"/>
        <v>0</v>
      </c>
      <c r="H156" s="35">
        <f t="shared" si="25"/>
        <v>0</v>
      </c>
      <c r="I156" s="35">
        <f t="shared" si="21"/>
        <v>0</v>
      </c>
      <c r="J156" s="35">
        <f>SUM($H$19:$H156)</f>
        <v>222272.2128304904</v>
      </c>
    </row>
    <row r="157" spans="1:10" x14ac:dyDescent="0.15">
      <c r="A157" s="32">
        <f t="shared" si="22"/>
        <v>139</v>
      </c>
      <c r="B157" s="33">
        <f t="shared" si="18"/>
        <v>50100</v>
      </c>
      <c r="C157" s="35">
        <f t="shared" si="23"/>
        <v>0</v>
      </c>
      <c r="D157" s="35">
        <f t="shared" si="26"/>
        <v>11420.447400423482</v>
      </c>
      <c r="E157" s="36">
        <f t="shared" si="19"/>
        <v>0</v>
      </c>
      <c r="F157" s="35">
        <f t="shared" si="20"/>
        <v>0</v>
      </c>
      <c r="G157" s="35">
        <f t="shared" si="24"/>
        <v>0</v>
      </c>
      <c r="H157" s="35">
        <f t="shared" si="25"/>
        <v>0</v>
      </c>
      <c r="I157" s="35">
        <f t="shared" si="21"/>
        <v>0</v>
      </c>
      <c r="J157" s="35">
        <f>SUM($H$19:$H157)</f>
        <v>222272.2128304904</v>
      </c>
    </row>
    <row r="158" spans="1:10" x14ac:dyDescent="0.15">
      <c r="A158" s="32">
        <f t="shared" si="22"/>
        <v>140</v>
      </c>
      <c r="B158" s="33">
        <f t="shared" si="18"/>
        <v>50131</v>
      </c>
      <c r="C158" s="35">
        <f t="shared" si="23"/>
        <v>0</v>
      </c>
      <c r="D158" s="35">
        <f t="shared" si="26"/>
        <v>11420.447400423482</v>
      </c>
      <c r="E158" s="36">
        <f t="shared" si="19"/>
        <v>0</v>
      </c>
      <c r="F158" s="35">
        <f t="shared" si="20"/>
        <v>0</v>
      </c>
      <c r="G158" s="35">
        <f t="shared" si="24"/>
        <v>0</v>
      </c>
      <c r="H158" s="35">
        <f t="shared" si="25"/>
        <v>0</v>
      </c>
      <c r="I158" s="35">
        <f t="shared" si="21"/>
        <v>0</v>
      </c>
      <c r="J158" s="35">
        <f>SUM($H$19:$H158)</f>
        <v>222272.2128304904</v>
      </c>
    </row>
    <row r="159" spans="1:10" x14ac:dyDescent="0.15">
      <c r="A159" s="32">
        <f t="shared" si="22"/>
        <v>141</v>
      </c>
      <c r="B159" s="33">
        <f t="shared" si="18"/>
        <v>50161</v>
      </c>
      <c r="C159" s="35">
        <f t="shared" si="23"/>
        <v>0</v>
      </c>
      <c r="D159" s="35">
        <f t="shared" si="26"/>
        <v>11420.447400423482</v>
      </c>
      <c r="E159" s="36">
        <f t="shared" si="19"/>
        <v>0</v>
      </c>
      <c r="F159" s="35">
        <f t="shared" si="20"/>
        <v>0</v>
      </c>
      <c r="G159" s="35">
        <f t="shared" si="24"/>
        <v>0</v>
      </c>
      <c r="H159" s="35">
        <f t="shared" si="25"/>
        <v>0</v>
      </c>
      <c r="I159" s="35">
        <f t="shared" si="21"/>
        <v>0</v>
      </c>
      <c r="J159" s="35">
        <f>SUM($H$19:$H159)</f>
        <v>222272.2128304904</v>
      </c>
    </row>
    <row r="160" spans="1:10" x14ac:dyDescent="0.15">
      <c r="A160" s="32">
        <f t="shared" si="22"/>
        <v>142</v>
      </c>
      <c r="B160" s="33">
        <f t="shared" si="18"/>
        <v>50192</v>
      </c>
      <c r="C160" s="35">
        <f t="shared" si="23"/>
        <v>0</v>
      </c>
      <c r="D160" s="35">
        <f t="shared" si="26"/>
        <v>11420.447400423482</v>
      </c>
      <c r="E160" s="36">
        <f t="shared" si="19"/>
        <v>0</v>
      </c>
      <c r="F160" s="35">
        <f t="shared" si="20"/>
        <v>0</v>
      </c>
      <c r="G160" s="35">
        <f t="shared" si="24"/>
        <v>0</v>
      </c>
      <c r="H160" s="35">
        <f t="shared" si="25"/>
        <v>0</v>
      </c>
      <c r="I160" s="35">
        <f t="shared" si="21"/>
        <v>0</v>
      </c>
      <c r="J160" s="35">
        <f>SUM($H$19:$H160)</f>
        <v>222272.2128304904</v>
      </c>
    </row>
    <row r="161" spans="1:10" x14ac:dyDescent="0.15">
      <c r="A161" s="32">
        <f t="shared" si="22"/>
        <v>143</v>
      </c>
      <c r="B161" s="33">
        <f t="shared" si="18"/>
        <v>50222</v>
      </c>
      <c r="C161" s="35">
        <f t="shared" si="23"/>
        <v>0</v>
      </c>
      <c r="D161" s="35">
        <f t="shared" si="26"/>
        <v>11420.447400423482</v>
      </c>
      <c r="E161" s="36">
        <f t="shared" si="19"/>
        <v>0</v>
      </c>
      <c r="F161" s="35">
        <f t="shared" si="20"/>
        <v>0</v>
      </c>
      <c r="G161" s="35">
        <f t="shared" si="24"/>
        <v>0</v>
      </c>
      <c r="H161" s="35">
        <f t="shared" si="25"/>
        <v>0</v>
      </c>
      <c r="I161" s="35">
        <f t="shared" si="21"/>
        <v>0</v>
      </c>
      <c r="J161" s="35">
        <f>SUM($H$19:$H161)</f>
        <v>222272.2128304904</v>
      </c>
    </row>
    <row r="162" spans="1:10" x14ac:dyDescent="0.15">
      <c r="A162" s="32">
        <f t="shared" si="22"/>
        <v>144</v>
      </c>
      <c r="B162" s="33">
        <f t="shared" si="18"/>
        <v>50253</v>
      </c>
      <c r="C162" s="35">
        <f t="shared" si="23"/>
        <v>0</v>
      </c>
      <c r="D162" s="35">
        <f t="shared" si="26"/>
        <v>11420.447400423482</v>
      </c>
      <c r="E162" s="36">
        <f t="shared" si="19"/>
        <v>0</v>
      </c>
      <c r="F162" s="35">
        <f t="shared" si="20"/>
        <v>0</v>
      </c>
      <c r="G162" s="35">
        <f t="shared" si="24"/>
        <v>0</v>
      </c>
      <c r="H162" s="35">
        <f t="shared" si="25"/>
        <v>0</v>
      </c>
      <c r="I162" s="35">
        <f t="shared" si="21"/>
        <v>0</v>
      </c>
      <c r="J162" s="35">
        <f>SUM($H$19:$H162)</f>
        <v>222272.2128304904</v>
      </c>
    </row>
    <row r="163" spans="1:10" x14ac:dyDescent="0.15">
      <c r="A163" s="32">
        <f t="shared" si="22"/>
        <v>145</v>
      </c>
      <c r="B163" s="33">
        <f t="shared" si="18"/>
        <v>50284</v>
      </c>
      <c r="C163" s="35">
        <f t="shared" si="23"/>
        <v>0</v>
      </c>
      <c r="D163" s="35">
        <f t="shared" si="26"/>
        <v>11420.447400423482</v>
      </c>
      <c r="E163" s="36">
        <f t="shared" si="19"/>
        <v>0</v>
      </c>
      <c r="F163" s="35">
        <f t="shared" si="20"/>
        <v>0</v>
      </c>
      <c r="G163" s="35">
        <f t="shared" si="24"/>
        <v>0</v>
      </c>
      <c r="H163" s="35">
        <f t="shared" si="25"/>
        <v>0</v>
      </c>
      <c r="I163" s="35">
        <f t="shared" si="21"/>
        <v>0</v>
      </c>
      <c r="J163" s="35">
        <f>SUM($H$19:$H163)</f>
        <v>222272.2128304904</v>
      </c>
    </row>
    <row r="164" spans="1:10" x14ac:dyDescent="0.15">
      <c r="A164" s="32">
        <f t="shared" si="22"/>
        <v>146</v>
      </c>
      <c r="B164" s="33">
        <f t="shared" si="18"/>
        <v>50314</v>
      </c>
      <c r="C164" s="35">
        <f t="shared" si="23"/>
        <v>0</v>
      </c>
      <c r="D164" s="35">
        <f t="shared" si="26"/>
        <v>11420.447400423482</v>
      </c>
      <c r="E164" s="36">
        <f t="shared" si="19"/>
        <v>0</v>
      </c>
      <c r="F164" s="35">
        <f t="shared" si="20"/>
        <v>0</v>
      </c>
      <c r="G164" s="35">
        <f t="shared" si="24"/>
        <v>0</v>
      </c>
      <c r="H164" s="35">
        <f t="shared" si="25"/>
        <v>0</v>
      </c>
      <c r="I164" s="35">
        <f t="shared" si="21"/>
        <v>0</v>
      </c>
      <c r="J164" s="35">
        <f>SUM($H$19:$H164)</f>
        <v>222272.2128304904</v>
      </c>
    </row>
    <row r="165" spans="1:10" x14ac:dyDescent="0.15">
      <c r="A165" s="32">
        <f t="shared" si="22"/>
        <v>147</v>
      </c>
      <c r="B165" s="33">
        <f t="shared" si="18"/>
        <v>50345</v>
      </c>
      <c r="C165" s="35">
        <f t="shared" si="23"/>
        <v>0</v>
      </c>
      <c r="D165" s="35">
        <f t="shared" si="26"/>
        <v>11420.447400423482</v>
      </c>
      <c r="E165" s="36">
        <f t="shared" si="19"/>
        <v>0</v>
      </c>
      <c r="F165" s="35">
        <f t="shared" si="20"/>
        <v>0</v>
      </c>
      <c r="G165" s="35">
        <f t="shared" si="24"/>
        <v>0</v>
      </c>
      <c r="H165" s="35">
        <f t="shared" si="25"/>
        <v>0</v>
      </c>
      <c r="I165" s="35">
        <f t="shared" si="21"/>
        <v>0</v>
      </c>
      <c r="J165" s="35">
        <f>SUM($H$19:$H165)</f>
        <v>222272.2128304904</v>
      </c>
    </row>
    <row r="166" spans="1:10" x14ac:dyDescent="0.15">
      <c r="A166" s="32">
        <f t="shared" si="22"/>
        <v>148</v>
      </c>
      <c r="B166" s="33">
        <f t="shared" si="18"/>
        <v>50375</v>
      </c>
      <c r="C166" s="35">
        <f t="shared" si="23"/>
        <v>0</v>
      </c>
      <c r="D166" s="35">
        <f t="shared" si="26"/>
        <v>11420.447400423482</v>
      </c>
      <c r="E166" s="36">
        <f t="shared" si="19"/>
        <v>0</v>
      </c>
      <c r="F166" s="35">
        <f t="shared" si="20"/>
        <v>0</v>
      </c>
      <c r="G166" s="35">
        <f t="shared" si="24"/>
        <v>0</v>
      </c>
      <c r="H166" s="35">
        <f t="shared" si="25"/>
        <v>0</v>
      </c>
      <c r="I166" s="35">
        <f t="shared" si="21"/>
        <v>0</v>
      </c>
      <c r="J166" s="35">
        <f>SUM($H$19:$H166)</f>
        <v>222272.2128304904</v>
      </c>
    </row>
    <row r="167" spans="1:10" x14ac:dyDescent="0.15">
      <c r="A167" s="32">
        <f t="shared" si="22"/>
        <v>149</v>
      </c>
      <c r="B167" s="33">
        <f t="shared" si="18"/>
        <v>50406</v>
      </c>
      <c r="C167" s="35">
        <f t="shared" si="23"/>
        <v>0</v>
      </c>
      <c r="D167" s="35">
        <f t="shared" si="26"/>
        <v>11420.447400423482</v>
      </c>
      <c r="E167" s="36">
        <f t="shared" si="19"/>
        <v>0</v>
      </c>
      <c r="F167" s="35">
        <f t="shared" si="20"/>
        <v>0</v>
      </c>
      <c r="G167" s="35">
        <f t="shared" si="24"/>
        <v>0</v>
      </c>
      <c r="H167" s="35">
        <f t="shared" si="25"/>
        <v>0</v>
      </c>
      <c r="I167" s="35">
        <f t="shared" si="21"/>
        <v>0</v>
      </c>
      <c r="J167" s="35">
        <f>SUM($H$19:$H167)</f>
        <v>222272.2128304904</v>
      </c>
    </row>
    <row r="168" spans="1:10" x14ac:dyDescent="0.15">
      <c r="A168" s="32">
        <f t="shared" si="22"/>
        <v>150</v>
      </c>
      <c r="B168" s="33">
        <f t="shared" si="18"/>
        <v>50437</v>
      </c>
      <c r="C168" s="35">
        <f t="shared" si="23"/>
        <v>0</v>
      </c>
      <c r="D168" s="35">
        <f t="shared" si="26"/>
        <v>11420.447400423482</v>
      </c>
      <c r="E168" s="36">
        <f t="shared" si="19"/>
        <v>0</v>
      </c>
      <c r="F168" s="35">
        <f t="shared" si="20"/>
        <v>0</v>
      </c>
      <c r="G168" s="35">
        <f t="shared" si="24"/>
        <v>0</v>
      </c>
      <c r="H168" s="35">
        <f t="shared" si="25"/>
        <v>0</v>
      </c>
      <c r="I168" s="35">
        <f t="shared" si="21"/>
        <v>0</v>
      </c>
      <c r="J168" s="35">
        <f>SUM($H$19:$H168)</f>
        <v>222272.2128304904</v>
      </c>
    </row>
    <row r="169" spans="1:10" x14ac:dyDescent="0.15">
      <c r="A169" s="32">
        <f t="shared" si="22"/>
        <v>151</v>
      </c>
      <c r="B169" s="33">
        <f t="shared" si="18"/>
        <v>50465</v>
      </c>
      <c r="C169" s="35">
        <f t="shared" si="23"/>
        <v>0</v>
      </c>
      <c r="D169" s="35">
        <f t="shared" si="26"/>
        <v>11420.447400423482</v>
      </c>
      <c r="E169" s="36">
        <f t="shared" si="19"/>
        <v>0</v>
      </c>
      <c r="F169" s="35">
        <f t="shared" si="20"/>
        <v>0</v>
      </c>
      <c r="G169" s="35">
        <f t="shared" si="24"/>
        <v>0</v>
      </c>
      <c r="H169" s="35">
        <f t="shared" si="25"/>
        <v>0</v>
      </c>
      <c r="I169" s="35">
        <f t="shared" si="21"/>
        <v>0</v>
      </c>
      <c r="J169" s="35">
        <f>SUM($H$19:$H169)</f>
        <v>222272.2128304904</v>
      </c>
    </row>
    <row r="170" spans="1:10" x14ac:dyDescent="0.15">
      <c r="A170" s="32">
        <f t="shared" si="22"/>
        <v>152</v>
      </c>
      <c r="B170" s="33">
        <f t="shared" si="18"/>
        <v>50496</v>
      </c>
      <c r="C170" s="35">
        <f t="shared" si="23"/>
        <v>0</v>
      </c>
      <c r="D170" s="35">
        <f t="shared" si="26"/>
        <v>11420.447400423482</v>
      </c>
      <c r="E170" s="36">
        <f t="shared" si="19"/>
        <v>0</v>
      </c>
      <c r="F170" s="35">
        <f t="shared" si="20"/>
        <v>0</v>
      </c>
      <c r="G170" s="35">
        <f t="shared" si="24"/>
        <v>0</v>
      </c>
      <c r="H170" s="35">
        <f t="shared" si="25"/>
        <v>0</v>
      </c>
      <c r="I170" s="35">
        <f t="shared" si="21"/>
        <v>0</v>
      </c>
      <c r="J170" s="35">
        <f>SUM($H$19:$H170)</f>
        <v>222272.2128304904</v>
      </c>
    </row>
    <row r="171" spans="1:10" x14ac:dyDescent="0.15">
      <c r="A171" s="32">
        <f t="shared" si="22"/>
        <v>153</v>
      </c>
      <c r="B171" s="33">
        <f t="shared" si="18"/>
        <v>50526</v>
      </c>
      <c r="C171" s="35">
        <f t="shared" si="23"/>
        <v>0</v>
      </c>
      <c r="D171" s="35">
        <f t="shared" si="26"/>
        <v>11420.447400423482</v>
      </c>
      <c r="E171" s="36">
        <f t="shared" si="19"/>
        <v>0</v>
      </c>
      <c r="F171" s="35">
        <f t="shared" si="20"/>
        <v>0</v>
      </c>
      <c r="G171" s="35">
        <f t="shared" si="24"/>
        <v>0</v>
      </c>
      <c r="H171" s="35">
        <f t="shared" si="25"/>
        <v>0</v>
      </c>
      <c r="I171" s="35">
        <f t="shared" si="21"/>
        <v>0</v>
      </c>
      <c r="J171" s="35">
        <f>SUM($H$19:$H171)</f>
        <v>222272.2128304904</v>
      </c>
    </row>
    <row r="172" spans="1:10" x14ac:dyDescent="0.15">
      <c r="A172" s="32">
        <f t="shared" si="22"/>
        <v>154</v>
      </c>
      <c r="B172" s="33">
        <f t="shared" si="18"/>
        <v>50557</v>
      </c>
      <c r="C172" s="35">
        <f t="shared" si="23"/>
        <v>0</v>
      </c>
      <c r="D172" s="35">
        <f t="shared" si="26"/>
        <v>11420.447400423482</v>
      </c>
      <c r="E172" s="36">
        <f t="shared" si="19"/>
        <v>0</v>
      </c>
      <c r="F172" s="35">
        <f t="shared" si="20"/>
        <v>0</v>
      </c>
      <c r="G172" s="35">
        <f t="shared" si="24"/>
        <v>0</v>
      </c>
      <c r="H172" s="35">
        <f t="shared" si="25"/>
        <v>0</v>
      </c>
      <c r="I172" s="35">
        <f t="shared" si="21"/>
        <v>0</v>
      </c>
      <c r="J172" s="35">
        <f>SUM($H$19:$H172)</f>
        <v>222272.2128304904</v>
      </c>
    </row>
    <row r="173" spans="1:10" x14ac:dyDescent="0.15">
      <c r="A173" s="32">
        <f t="shared" si="22"/>
        <v>155</v>
      </c>
      <c r="B173" s="33">
        <f t="shared" si="18"/>
        <v>50587</v>
      </c>
      <c r="C173" s="35">
        <f t="shared" si="23"/>
        <v>0</v>
      </c>
      <c r="D173" s="35">
        <f t="shared" si="26"/>
        <v>11420.447400423482</v>
      </c>
      <c r="E173" s="36">
        <f t="shared" si="19"/>
        <v>0</v>
      </c>
      <c r="F173" s="35">
        <f t="shared" si="20"/>
        <v>0</v>
      </c>
      <c r="G173" s="35">
        <f t="shared" si="24"/>
        <v>0</v>
      </c>
      <c r="H173" s="35">
        <f t="shared" si="25"/>
        <v>0</v>
      </c>
      <c r="I173" s="35">
        <f t="shared" si="21"/>
        <v>0</v>
      </c>
      <c r="J173" s="35">
        <f>SUM($H$19:$H173)</f>
        <v>222272.2128304904</v>
      </c>
    </row>
    <row r="174" spans="1:10" x14ac:dyDescent="0.15">
      <c r="A174" s="32">
        <f t="shared" si="22"/>
        <v>156</v>
      </c>
      <c r="B174" s="33">
        <f t="shared" si="18"/>
        <v>50618</v>
      </c>
      <c r="C174" s="35">
        <f t="shared" si="23"/>
        <v>0</v>
      </c>
      <c r="D174" s="35">
        <f t="shared" si="26"/>
        <v>11420.447400423482</v>
      </c>
      <c r="E174" s="36">
        <f t="shared" si="19"/>
        <v>0</v>
      </c>
      <c r="F174" s="35">
        <f t="shared" si="20"/>
        <v>0</v>
      </c>
      <c r="G174" s="35">
        <f t="shared" si="24"/>
        <v>0</v>
      </c>
      <c r="H174" s="35">
        <f t="shared" si="25"/>
        <v>0</v>
      </c>
      <c r="I174" s="35">
        <f t="shared" si="21"/>
        <v>0</v>
      </c>
      <c r="J174" s="35">
        <f>SUM($H$19:$H174)</f>
        <v>222272.2128304904</v>
      </c>
    </row>
    <row r="175" spans="1:10" x14ac:dyDescent="0.15">
      <c r="A175" s="32">
        <f t="shared" si="22"/>
        <v>157</v>
      </c>
      <c r="B175" s="33">
        <f t="shared" si="18"/>
        <v>50649</v>
      </c>
      <c r="C175" s="35">
        <f t="shared" si="23"/>
        <v>0</v>
      </c>
      <c r="D175" s="35">
        <f t="shared" si="26"/>
        <v>11420.447400423482</v>
      </c>
      <c r="E175" s="36">
        <f t="shared" si="19"/>
        <v>0</v>
      </c>
      <c r="F175" s="35">
        <f t="shared" si="20"/>
        <v>0</v>
      </c>
      <c r="G175" s="35">
        <f t="shared" si="24"/>
        <v>0</v>
      </c>
      <c r="H175" s="35">
        <f t="shared" si="25"/>
        <v>0</v>
      </c>
      <c r="I175" s="35">
        <f t="shared" si="21"/>
        <v>0</v>
      </c>
      <c r="J175" s="35">
        <f>SUM($H$19:$H175)</f>
        <v>222272.2128304904</v>
      </c>
    </row>
    <row r="176" spans="1:10" x14ac:dyDescent="0.15">
      <c r="A176" s="32">
        <f t="shared" si="22"/>
        <v>158</v>
      </c>
      <c r="B176" s="33">
        <f t="shared" si="18"/>
        <v>50679</v>
      </c>
      <c r="C176" s="35">
        <f t="shared" si="23"/>
        <v>0</v>
      </c>
      <c r="D176" s="35">
        <f t="shared" si="26"/>
        <v>11420.447400423482</v>
      </c>
      <c r="E176" s="36">
        <f t="shared" si="19"/>
        <v>0</v>
      </c>
      <c r="F176" s="35">
        <f t="shared" si="20"/>
        <v>0</v>
      </c>
      <c r="G176" s="35">
        <f t="shared" si="24"/>
        <v>0</v>
      </c>
      <c r="H176" s="35">
        <f t="shared" si="25"/>
        <v>0</v>
      </c>
      <c r="I176" s="35">
        <f t="shared" si="21"/>
        <v>0</v>
      </c>
      <c r="J176" s="35">
        <f>SUM($H$19:$H176)</f>
        <v>222272.2128304904</v>
      </c>
    </row>
    <row r="177" spans="1:10" x14ac:dyDescent="0.15">
      <c r="A177" s="32">
        <f t="shared" si="22"/>
        <v>159</v>
      </c>
      <c r="B177" s="33">
        <f t="shared" si="18"/>
        <v>50710</v>
      </c>
      <c r="C177" s="35">
        <f t="shared" si="23"/>
        <v>0</v>
      </c>
      <c r="D177" s="35">
        <f t="shared" si="26"/>
        <v>11420.447400423482</v>
      </c>
      <c r="E177" s="36">
        <f t="shared" si="19"/>
        <v>0</v>
      </c>
      <c r="F177" s="35">
        <f t="shared" si="20"/>
        <v>0</v>
      </c>
      <c r="G177" s="35">
        <f t="shared" si="24"/>
        <v>0</v>
      </c>
      <c r="H177" s="35">
        <f t="shared" si="25"/>
        <v>0</v>
      </c>
      <c r="I177" s="35">
        <f t="shared" si="21"/>
        <v>0</v>
      </c>
      <c r="J177" s="35">
        <f>SUM($H$19:$H177)</f>
        <v>222272.2128304904</v>
      </c>
    </row>
    <row r="178" spans="1:10" x14ac:dyDescent="0.15">
      <c r="A178" s="32">
        <f t="shared" si="22"/>
        <v>160</v>
      </c>
      <c r="B178" s="33">
        <f t="shared" si="18"/>
        <v>50740</v>
      </c>
      <c r="C178" s="35">
        <f t="shared" si="23"/>
        <v>0</v>
      </c>
      <c r="D178" s="35">
        <f t="shared" si="26"/>
        <v>11420.447400423482</v>
      </c>
      <c r="E178" s="36">
        <f t="shared" si="19"/>
        <v>0</v>
      </c>
      <c r="F178" s="35">
        <f t="shared" si="20"/>
        <v>0</v>
      </c>
      <c r="G178" s="35">
        <f t="shared" si="24"/>
        <v>0</v>
      </c>
      <c r="H178" s="35">
        <f t="shared" si="25"/>
        <v>0</v>
      </c>
      <c r="I178" s="35">
        <f t="shared" si="21"/>
        <v>0</v>
      </c>
      <c r="J178" s="35">
        <f>SUM($H$19:$H178)</f>
        <v>222272.2128304904</v>
      </c>
    </row>
    <row r="179" spans="1:10" x14ac:dyDescent="0.15">
      <c r="A179" s="32">
        <f t="shared" si="22"/>
        <v>161</v>
      </c>
      <c r="B179" s="33">
        <f t="shared" si="18"/>
        <v>50771</v>
      </c>
      <c r="C179" s="35">
        <f t="shared" si="23"/>
        <v>0</v>
      </c>
      <c r="D179" s="35">
        <f t="shared" si="26"/>
        <v>11420.447400423482</v>
      </c>
      <c r="E179" s="36">
        <f t="shared" si="19"/>
        <v>0</v>
      </c>
      <c r="F179" s="35">
        <f t="shared" si="20"/>
        <v>0</v>
      </c>
      <c r="G179" s="35">
        <f t="shared" si="24"/>
        <v>0</v>
      </c>
      <c r="H179" s="35">
        <f t="shared" si="25"/>
        <v>0</v>
      </c>
      <c r="I179" s="35">
        <f t="shared" si="21"/>
        <v>0</v>
      </c>
      <c r="J179" s="35">
        <f>SUM($H$19:$H179)</f>
        <v>222272.2128304904</v>
      </c>
    </row>
    <row r="180" spans="1:10" x14ac:dyDescent="0.15">
      <c r="A180" s="32">
        <f t="shared" si="22"/>
        <v>162</v>
      </c>
      <c r="B180" s="33">
        <f t="shared" si="18"/>
        <v>50802</v>
      </c>
      <c r="C180" s="35">
        <f t="shared" si="23"/>
        <v>0</v>
      </c>
      <c r="D180" s="35">
        <f t="shared" si="26"/>
        <v>11420.447400423482</v>
      </c>
      <c r="E180" s="36">
        <f t="shared" si="19"/>
        <v>0</v>
      </c>
      <c r="F180" s="35">
        <f t="shared" si="20"/>
        <v>0</v>
      </c>
      <c r="G180" s="35">
        <f t="shared" si="24"/>
        <v>0</v>
      </c>
      <c r="H180" s="35">
        <f t="shared" si="25"/>
        <v>0</v>
      </c>
      <c r="I180" s="35">
        <f t="shared" si="21"/>
        <v>0</v>
      </c>
      <c r="J180" s="35">
        <f>SUM($H$19:$H180)</f>
        <v>222272.2128304904</v>
      </c>
    </row>
    <row r="181" spans="1:10" x14ac:dyDescent="0.15">
      <c r="A181" s="32">
        <f t="shared" si="22"/>
        <v>163</v>
      </c>
      <c r="B181" s="33">
        <f t="shared" si="18"/>
        <v>50830</v>
      </c>
      <c r="C181" s="35">
        <f t="shared" si="23"/>
        <v>0</v>
      </c>
      <c r="D181" s="35">
        <f t="shared" si="26"/>
        <v>11420.447400423482</v>
      </c>
      <c r="E181" s="36">
        <f t="shared" si="19"/>
        <v>0</v>
      </c>
      <c r="F181" s="35">
        <f t="shared" si="20"/>
        <v>0</v>
      </c>
      <c r="G181" s="35">
        <f t="shared" si="24"/>
        <v>0</v>
      </c>
      <c r="H181" s="35">
        <f t="shared" si="25"/>
        <v>0</v>
      </c>
      <c r="I181" s="35">
        <f t="shared" si="21"/>
        <v>0</v>
      </c>
      <c r="J181" s="35">
        <f>SUM($H$19:$H181)</f>
        <v>222272.2128304904</v>
      </c>
    </row>
    <row r="182" spans="1:10" x14ac:dyDescent="0.15">
      <c r="A182" s="32">
        <f t="shared" si="22"/>
        <v>164</v>
      </c>
      <c r="B182" s="33">
        <f t="shared" si="18"/>
        <v>50861</v>
      </c>
      <c r="C182" s="35">
        <f t="shared" si="23"/>
        <v>0</v>
      </c>
      <c r="D182" s="35">
        <f t="shared" si="26"/>
        <v>11420.447400423482</v>
      </c>
      <c r="E182" s="36">
        <f t="shared" si="19"/>
        <v>0</v>
      </c>
      <c r="F182" s="35">
        <f t="shared" si="20"/>
        <v>0</v>
      </c>
      <c r="G182" s="35">
        <f t="shared" si="24"/>
        <v>0</v>
      </c>
      <c r="H182" s="35">
        <f t="shared" si="25"/>
        <v>0</v>
      </c>
      <c r="I182" s="35">
        <f t="shared" si="21"/>
        <v>0</v>
      </c>
      <c r="J182" s="35">
        <f>SUM($H$19:$H182)</f>
        <v>222272.2128304904</v>
      </c>
    </row>
    <row r="183" spans="1:10" x14ac:dyDescent="0.15">
      <c r="A183" s="32">
        <f t="shared" si="22"/>
        <v>165</v>
      </c>
      <c r="B183" s="33">
        <f t="shared" si="18"/>
        <v>50891</v>
      </c>
      <c r="C183" s="35">
        <f t="shared" si="23"/>
        <v>0</v>
      </c>
      <c r="D183" s="35">
        <f t="shared" si="26"/>
        <v>11420.447400423482</v>
      </c>
      <c r="E183" s="36">
        <f t="shared" si="19"/>
        <v>0</v>
      </c>
      <c r="F183" s="35">
        <f t="shared" si="20"/>
        <v>0</v>
      </c>
      <c r="G183" s="35">
        <f t="shared" si="24"/>
        <v>0</v>
      </c>
      <c r="H183" s="35">
        <f t="shared" si="25"/>
        <v>0</v>
      </c>
      <c r="I183" s="35">
        <f t="shared" si="21"/>
        <v>0</v>
      </c>
      <c r="J183" s="35">
        <f>SUM($H$19:$H183)</f>
        <v>222272.2128304904</v>
      </c>
    </row>
    <row r="184" spans="1:10" x14ac:dyDescent="0.15">
      <c r="A184" s="32">
        <f t="shared" si="22"/>
        <v>166</v>
      </c>
      <c r="B184" s="33">
        <f t="shared" si="18"/>
        <v>50922</v>
      </c>
      <c r="C184" s="35">
        <f t="shared" si="23"/>
        <v>0</v>
      </c>
      <c r="D184" s="35">
        <f t="shared" si="26"/>
        <v>11420.447400423482</v>
      </c>
      <c r="E184" s="36">
        <f t="shared" si="19"/>
        <v>0</v>
      </c>
      <c r="F184" s="35">
        <f t="shared" si="20"/>
        <v>0</v>
      </c>
      <c r="G184" s="35">
        <f t="shared" si="24"/>
        <v>0</v>
      </c>
      <c r="H184" s="35">
        <f t="shared" si="25"/>
        <v>0</v>
      </c>
      <c r="I184" s="35">
        <f t="shared" si="21"/>
        <v>0</v>
      </c>
      <c r="J184" s="35">
        <f>SUM($H$19:$H184)</f>
        <v>222272.2128304904</v>
      </c>
    </row>
    <row r="185" spans="1:10" x14ac:dyDescent="0.15">
      <c r="A185" s="32">
        <f t="shared" si="22"/>
        <v>167</v>
      </c>
      <c r="B185" s="33">
        <f t="shared" si="18"/>
        <v>50952</v>
      </c>
      <c r="C185" s="35">
        <f t="shared" si="23"/>
        <v>0</v>
      </c>
      <c r="D185" s="35">
        <f t="shared" si="26"/>
        <v>11420.447400423482</v>
      </c>
      <c r="E185" s="36">
        <f t="shared" si="19"/>
        <v>0</v>
      </c>
      <c r="F185" s="35">
        <f t="shared" si="20"/>
        <v>0</v>
      </c>
      <c r="G185" s="35">
        <f t="shared" si="24"/>
        <v>0</v>
      </c>
      <c r="H185" s="35">
        <f t="shared" si="25"/>
        <v>0</v>
      </c>
      <c r="I185" s="35">
        <f t="shared" si="21"/>
        <v>0</v>
      </c>
      <c r="J185" s="35">
        <f>SUM($H$19:$H185)</f>
        <v>222272.2128304904</v>
      </c>
    </row>
    <row r="186" spans="1:10" x14ac:dyDescent="0.15">
      <c r="A186" s="32">
        <f t="shared" si="22"/>
        <v>168</v>
      </c>
      <c r="B186" s="33">
        <f t="shared" si="18"/>
        <v>50983</v>
      </c>
      <c r="C186" s="35">
        <f t="shared" si="23"/>
        <v>0</v>
      </c>
      <c r="D186" s="35">
        <f t="shared" si="26"/>
        <v>11420.447400423482</v>
      </c>
      <c r="E186" s="36">
        <f t="shared" si="19"/>
        <v>0</v>
      </c>
      <c r="F186" s="35">
        <f t="shared" si="20"/>
        <v>0</v>
      </c>
      <c r="G186" s="35">
        <f t="shared" si="24"/>
        <v>0</v>
      </c>
      <c r="H186" s="35">
        <f t="shared" si="25"/>
        <v>0</v>
      </c>
      <c r="I186" s="35">
        <f t="shared" si="21"/>
        <v>0</v>
      </c>
      <c r="J186" s="35">
        <f>SUM($H$19:$H186)</f>
        <v>222272.2128304904</v>
      </c>
    </row>
    <row r="187" spans="1:10" x14ac:dyDescent="0.15">
      <c r="A187" s="32">
        <f t="shared" si="22"/>
        <v>169</v>
      </c>
      <c r="B187" s="33">
        <f t="shared" si="18"/>
        <v>51014</v>
      </c>
      <c r="C187" s="35">
        <f t="shared" si="23"/>
        <v>0</v>
      </c>
      <c r="D187" s="35">
        <f t="shared" si="26"/>
        <v>11420.447400423482</v>
      </c>
      <c r="E187" s="36">
        <f t="shared" si="19"/>
        <v>0</v>
      </c>
      <c r="F187" s="35">
        <f t="shared" si="20"/>
        <v>0</v>
      </c>
      <c r="G187" s="35">
        <f t="shared" si="24"/>
        <v>0</v>
      </c>
      <c r="H187" s="35">
        <f t="shared" si="25"/>
        <v>0</v>
      </c>
      <c r="I187" s="35">
        <f t="shared" si="21"/>
        <v>0</v>
      </c>
      <c r="J187" s="35">
        <f>SUM($H$19:$H187)</f>
        <v>222272.2128304904</v>
      </c>
    </row>
    <row r="188" spans="1:10" x14ac:dyDescent="0.15">
      <c r="A188" s="32">
        <f t="shared" si="22"/>
        <v>170</v>
      </c>
      <c r="B188" s="33">
        <f t="shared" si="18"/>
        <v>51044</v>
      </c>
      <c r="C188" s="35">
        <f t="shared" si="23"/>
        <v>0</v>
      </c>
      <c r="D188" s="35">
        <f t="shared" si="26"/>
        <v>11420.447400423482</v>
      </c>
      <c r="E188" s="36">
        <f t="shared" si="19"/>
        <v>0</v>
      </c>
      <c r="F188" s="35">
        <f t="shared" si="20"/>
        <v>0</v>
      </c>
      <c r="G188" s="35">
        <f t="shared" si="24"/>
        <v>0</v>
      </c>
      <c r="H188" s="35">
        <f t="shared" si="25"/>
        <v>0</v>
      </c>
      <c r="I188" s="35">
        <f t="shared" si="21"/>
        <v>0</v>
      </c>
      <c r="J188" s="35">
        <f>SUM($H$19:$H188)</f>
        <v>222272.2128304904</v>
      </c>
    </row>
    <row r="189" spans="1:10" x14ac:dyDescent="0.15">
      <c r="A189" s="32">
        <f t="shared" si="22"/>
        <v>171</v>
      </c>
      <c r="B189" s="33">
        <f t="shared" si="18"/>
        <v>51075</v>
      </c>
      <c r="C189" s="35">
        <f t="shared" si="23"/>
        <v>0</v>
      </c>
      <c r="D189" s="35">
        <f t="shared" si="26"/>
        <v>11420.447400423482</v>
      </c>
      <c r="E189" s="36">
        <f t="shared" si="19"/>
        <v>0</v>
      </c>
      <c r="F189" s="35">
        <f t="shared" si="20"/>
        <v>0</v>
      </c>
      <c r="G189" s="35">
        <f t="shared" si="24"/>
        <v>0</v>
      </c>
      <c r="H189" s="35">
        <f t="shared" si="25"/>
        <v>0</v>
      </c>
      <c r="I189" s="35">
        <f t="shared" si="21"/>
        <v>0</v>
      </c>
      <c r="J189" s="35">
        <f>SUM($H$19:$H189)</f>
        <v>222272.2128304904</v>
      </c>
    </row>
    <row r="190" spans="1:10" x14ac:dyDescent="0.15">
      <c r="A190" s="32">
        <f t="shared" si="22"/>
        <v>172</v>
      </c>
      <c r="B190" s="33">
        <f t="shared" si="18"/>
        <v>51105</v>
      </c>
      <c r="C190" s="35">
        <f t="shared" si="23"/>
        <v>0</v>
      </c>
      <c r="D190" s="35">
        <f t="shared" si="26"/>
        <v>11420.447400423482</v>
      </c>
      <c r="E190" s="36">
        <f t="shared" si="19"/>
        <v>0</v>
      </c>
      <c r="F190" s="35">
        <f t="shared" si="20"/>
        <v>0</v>
      </c>
      <c r="G190" s="35">
        <f t="shared" si="24"/>
        <v>0</v>
      </c>
      <c r="H190" s="35">
        <f t="shared" si="25"/>
        <v>0</v>
      </c>
      <c r="I190" s="35">
        <f t="shared" si="21"/>
        <v>0</v>
      </c>
      <c r="J190" s="35">
        <f>SUM($H$19:$H190)</f>
        <v>222272.2128304904</v>
      </c>
    </row>
    <row r="191" spans="1:10" x14ac:dyDescent="0.15">
      <c r="A191" s="32">
        <f t="shared" si="22"/>
        <v>173</v>
      </c>
      <c r="B191" s="33">
        <f t="shared" si="18"/>
        <v>51136</v>
      </c>
      <c r="C191" s="35">
        <f t="shared" si="23"/>
        <v>0</v>
      </c>
      <c r="D191" s="35">
        <f t="shared" si="26"/>
        <v>11420.447400423482</v>
      </c>
      <c r="E191" s="36">
        <f t="shared" si="19"/>
        <v>0</v>
      </c>
      <c r="F191" s="35">
        <f t="shared" si="20"/>
        <v>0</v>
      </c>
      <c r="G191" s="35">
        <f t="shared" si="24"/>
        <v>0</v>
      </c>
      <c r="H191" s="35">
        <f t="shared" si="25"/>
        <v>0</v>
      </c>
      <c r="I191" s="35">
        <f t="shared" si="21"/>
        <v>0</v>
      </c>
      <c r="J191" s="35">
        <f>SUM($H$19:$H191)</f>
        <v>222272.2128304904</v>
      </c>
    </row>
    <row r="192" spans="1:10" x14ac:dyDescent="0.15">
      <c r="A192" s="32">
        <f t="shared" si="22"/>
        <v>174</v>
      </c>
      <c r="B192" s="33">
        <f t="shared" si="18"/>
        <v>51167</v>
      </c>
      <c r="C192" s="35">
        <f t="shared" si="23"/>
        <v>0</v>
      </c>
      <c r="D192" s="35">
        <f t="shared" si="26"/>
        <v>11420.447400423482</v>
      </c>
      <c r="E192" s="36">
        <f t="shared" si="19"/>
        <v>0</v>
      </c>
      <c r="F192" s="35">
        <f t="shared" si="20"/>
        <v>0</v>
      </c>
      <c r="G192" s="35">
        <f t="shared" si="24"/>
        <v>0</v>
      </c>
      <c r="H192" s="35">
        <f t="shared" si="25"/>
        <v>0</v>
      </c>
      <c r="I192" s="35">
        <f t="shared" si="21"/>
        <v>0</v>
      </c>
      <c r="J192" s="35">
        <f>SUM($H$19:$H192)</f>
        <v>222272.2128304904</v>
      </c>
    </row>
    <row r="193" spans="1:10" x14ac:dyDescent="0.15">
      <c r="A193" s="32">
        <f t="shared" si="22"/>
        <v>175</v>
      </c>
      <c r="B193" s="33">
        <f t="shared" si="18"/>
        <v>51196</v>
      </c>
      <c r="C193" s="35">
        <f t="shared" si="23"/>
        <v>0</v>
      </c>
      <c r="D193" s="35">
        <f t="shared" si="26"/>
        <v>11420.447400423482</v>
      </c>
      <c r="E193" s="36">
        <f t="shared" si="19"/>
        <v>0</v>
      </c>
      <c r="F193" s="35">
        <f t="shared" si="20"/>
        <v>0</v>
      </c>
      <c r="G193" s="35">
        <f t="shared" si="24"/>
        <v>0</v>
      </c>
      <c r="H193" s="35">
        <f t="shared" si="25"/>
        <v>0</v>
      </c>
      <c r="I193" s="35">
        <f t="shared" si="21"/>
        <v>0</v>
      </c>
      <c r="J193" s="35">
        <f>SUM($H$19:$H193)</f>
        <v>222272.2128304904</v>
      </c>
    </row>
    <row r="194" spans="1:10" x14ac:dyDescent="0.15">
      <c r="A194" s="32">
        <f t="shared" si="22"/>
        <v>176</v>
      </c>
      <c r="B194" s="33">
        <f t="shared" si="18"/>
        <v>51227</v>
      </c>
      <c r="C194" s="35">
        <f t="shared" si="23"/>
        <v>0</v>
      </c>
      <c r="D194" s="35">
        <f t="shared" si="26"/>
        <v>11420.447400423482</v>
      </c>
      <c r="E194" s="36">
        <f t="shared" si="19"/>
        <v>0</v>
      </c>
      <c r="F194" s="35">
        <f t="shared" si="20"/>
        <v>0</v>
      </c>
      <c r="G194" s="35">
        <f t="shared" si="24"/>
        <v>0</v>
      </c>
      <c r="H194" s="35">
        <f t="shared" si="25"/>
        <v>0</v>
      </c>
      <c r="I194" s="35">
        <f t="shared" si="21"/>
        <v>0</v>
      </c>
      <c r="J194" s="35">
        <f>SUM($H$19:$H194)</f>
        <v>222272.2128304904</v>
      </c>
    </row>
    <row r="195" spans="1:10" x14ac:dyDescent="0.15">
      <c r="A195" s="32">
        <f t="shared" si="22"/>
        <v>177</v>
      </c>
      <c r="B195" s="33">
        <f t="shared" si="18"/>
        <v>51257</v>
      </c>
      <c r="C195" s="35">
        <f t="shared" si="23"/>
        <v>0</v>
      </c>
      <c r="D195" s="35">
        <f t="shared" si="26"/>
        <v>11420.447400423482</v>
      </c>
      <c r="E195" s="36">
        <f t="shared" si="19"/>
        <v>0</v>
      </c>
      <c r="F195" s="35">
        <f t="shared" si="20"/>
        <v>0</v>
      </c>
      <c r="G195" s="35">
        <f t="shared" si="24"/>
        <v>0</v>
      </c>
      <c r="H195" s="35">
        <f t="shared" si="25"/>
        <v>0</v>
      </c>
      <c r="I195" s="35">
        <f t="shared" si="21"/>
        <v>0</v>
      </c>
      <c r="J195" s="35">
        <f>SUM($H$19:$H195)</f>
        <v>222272.2128304904</v>
      </c>
    </row>
    <row r="196" spans="1:10" x14ac:dyDescent="0.15">
      <c r="A196" s="32">
        <f t="shared" si="22"/>
        <v>178</v>
      </c>
      <c r="B196" s="33">
        <f t="shared" si="18"/>
        <v>51288</v>
      </c>
      <c r="C196" s="35">
        <f t="shared" si="23"/>
        <v>0</v>
      </c>
      <c r="D196" s="35">
        <f t="shared" si="26"/>
        <v>11420.447400423482</v>
      </c>
      <c r="E196" s="36">
        <f t="shared" si="19"/>
        <v>0</v>
      </c>
      <c r="F196" s="35">
        <f t="shared" si="20"/>
        <v>0</v>
      </c>
      <c r="G196" s="35">
        <f t="shared" si="24"/>
        <v>0</v>
      </c>
      <c r="H196" s="35">
        <f t="shared" si="25"/>
        <v>0</v>
      </c>
      <c r="I196" s="35">
        <f t="shared" si="21"/>
        <v>0</v>
      </c>
      <c r="J196" s="35">
        <f>SUM($H$19:$H196)</f>
        <v>222272.2128304904</v>
      </c>
    </row>
    <row r="197" spans="1:10" x14ac:dyDescent="0.15">
      <c r="A197" s="32">
        <f t="shared" si="22"/>
        <v>179</v>
      </c>
      <c r="B197" s="33">
        <f t="shared" si="18"/>
        <v>51318</v>
      </c>
      <c r="C197" s="35">
        <f t="shared" si="23"/>
        <v>0</v>
      </c>
      <c r="D197" s="35">
        <f t="shared" si="26"/>
        <v>11420.447400423482</v>
      </c>
      <c r="E197" s="36">
        <f t="shared" si="19"/>
        <v>0</v>
      </c>
      <c r="F197" s="35">
        <f t="shared" si="20"/>
        <v>0</v>
      </c>
      <c r="G197" s="35">
        <f t="shared" si="24"/>
        <v>0</v>
      </c>
      <c r="H197" s="35">
        <f t="shared" si="25"/>
        <v>0</v>
      </c>
      <c r="I197" s="35">
        <f t="shared" si="21"/>
        <v>0</v>
      </c>
      <c r="J197" s="35">
        <f>SUM($H$19:$H197)</f>
        <v>222272.2128304904</v>
      </c>
    </row>
    <row r="198" spans="1:10" x14ac:dyDescent="0.15">
      <c r="A198" s="32">
        <f t="shared" si="22"/>
        <v>180</v>
      </c>
      <c r="B198" s="33">
        <f t="shared" si="18"/>
        <v>51349</v>
      </c>
      <c r="C198" s="35">
        <f t="shared" si="23"/>
        <v>0</v>
      </c>
      <c r="D198" s="35">
        <f t="shared" si="26"/>
        <v>11420.447400423482</v>
      </c>
      <c r="E198" s="36">
        <f t="shared" si="19"/>
        <v>0</v>
      </c>
      <c r="F198" s="35">
        <f t="shared" si="20"/>
        <v>0</v>
      </c>
      <c r="G198" s="35">
        <f t="shared" si="24"/>
        <v>0</v>
      </c>
      <c r="H198" s="35">
        <f t="shared" si="25"/>
        <v>0</v>
      </c>
      <c r="I198" s="35">
        <f t="shared" si="21"/>
        <v>0</v>
      </c>
      <c r="J198" s="35">
        <f>SUM($H$19:$H198)</f>
        <v>222272.2128304904</v>
      </c>
    </row>
    <row r="199" spans="1:10" x14ac:dyDescent="0.15">
      <c r="A199" s="32">
        <f t="shared" si="22"/>
        <v>181</v>
      </c>
      <c r="B199" s="33">
        <f t="shared" si="18"/>
        <v>51380</v>
      </c>
      <c r="C199" s="35">
        <f t="shared" si="23"/>
        <v>0</v>
      </c>
      <c r="D199" s="35">
        <f t="shared" si="26"/>
        <v>11420.447400423482</v>
      </c>
      <c r="E199" s="36">
        <f t="shared" si="19"/>
        <v>0</v>
      </c>
      <c r="F199" s="35">
        <f t="shared" si="20"/>
        <v>0</v>
      </c>
      <c r="G199" s="35">
        <f t="shared" si="24"/>
        <v>0</v>
      </c>
      <c r="H199" s="35">
        <f t="shared" si="25"/>
        <v>0</v>
      </c>
      <c r="I199" s="35">
        <f t="shared" si="21"/>
        <v>0</v>
      </c>
      <c r="J199" s="35">
        <f>SUM($H$19:$H199)</f>
        <v>222272.2128304904</v>
      </c>
    </row>
    <row r="200" spans="1:10" x14ac:dyDescent="0.15">
      <c r="A200" s="32">
        <f t="shared" si="22"/>
        <v>182</v>
      </c>
      <c r="B200" s="33">
        <f t="shared" si="18"/>
        <v>51410</v>
      </c>
      <c r="C200" s="35">
        <f t="shared" si="23"/>
        <v>0</v>
      </c>
      <c r="D200" s="35">
        <f t="shared" si="26"/>
        <v>11420.447400423482</v>
      </c>
      <c r="E200" s="36">
        <f t="shared" si="19"/>
        <v>0</v>
      </c>
      <c r="F200" s="35">
        <f t="shared" si="20"/>
        <v>0</v>
      </c>
      <c r="G200" s="35">
        <f t="shared" si="24"/>
        <v>0</v>
      </c>
      <c r="H200" s="35">
        <f t="shared" si="25"/>
        <v>0</v>
      </c>
      <c r="I200" s="35">
        <f t="shared" si="21"/>
        <v>0</v>
      </c>
      <c r="J200" s="35">
        <f>SUM($H$19:$H200)</f>
        <v>222272.2128304904</v>
      </c>
    </row>
    <row r="201" spans="1:10" x14ac:dyDescent="0.15">
      <c r="A201" s="32">
        <f t="shared" si="22"/>
        <v>183</v>
      </c>
      <c r="B201" s="33">
        <f t="shared" si="18"/>
        <v>51441</v>
      </c>
      <c r="C201" s="35">
        <f t="shared" si="23"/>
        <v>0</v>
      </c>
      <c r="D201" s="35">
        <f t="shared" si="26"/>
        <v>11420.447400423482</v>
      </c>
      <c r="E201" s="36">
        <f t="shared" si="19"/>
        <v>0</v>
      </c>
      <c r="F201" s="35">
        <f t="shared" si="20"/>
        <v>0</v>
      </c>
      <c r="G201" s="35">
        <f t="shared" si="24"/>
        <v>0</v>
      </c>
      <c r="H201" s="35">
        <f t="shared" si="25"/>
        <v>0</v>
      </c>
      <c r="I201" s="35">
        <f t="shared" si="21"/>
        <v>0</v>
      </c>
      <c r="J201" s="35">
        <f>SUM($H$19:$H201)</f>
        <v>222272.2128304904</v>
      </c>
    </row>
    <row r="202" spans="1:10" x14ac:dyDescent="0.15">
      <c r="A202" s="32">
        <f t="shared" si="22"/>
        <v>184</v>
      </c>
      <c r="B202" s="33">
        <f t="shared" si="18"/>
        <v>51471</v>
      </c>
      <c r="C202" s="35">
        <f t="shared" si="23"/>
        <v>0</v>
      </c>
      <c r="D202" s="35">
        <f t="shared" si="26"/>
        <v>11420.447400423482</v>
      </c>
      <c r="E202" s="36">
        <f t="shared" si="19"/>
        <v>0</v>
      </c>
      <c r="F202" s="35">
        <f t="shared" si="20"/>
        <v>0</v>
      </c>
      <c r="G202" s="35">
        <f t="shared" si="24"/>
        <v>0</v>
      </c>
      <c r="H202" s="35">
        <f t="shared" si="25"/>
        <v>0</v>
      </c>
      <c r="I202" s="35">
        <f t="shared" si="21"/>
        <v>0</v>
      </c>
      <c r="J202" s="35">
        <f>SUM($H$19:$H202)</f>
        <v>222272.2128304904</v>
      </c>
    </row>
    <row r="203" spans="1:10" x14ac:dyDescent="0.15">
      <c r="A203" s="32">
        <f t="shared" si="22"/>
        <v>185</v>
      </c>
      <c r="B203" s="33">
        <f t="shared" si="18"/>
        <v>51502</v>
      </c>
      <c r="C203" s="35">
        <f t="shared" si="23"/>
        <v>0</v>
      </c>
      <c r="D203" s="35">
        <f t="shared" si="26"/>
        <v>11420.447400423482</v>
      </c>
      <c r="E203" s="36">
        <f t="shared" si="19"/>
        <v>0</v>
      </c>
      <c r="F203" s="35">
        <f t="shared" si="20"/>
        <v>0</v>
      </c>
      <c r="G203" s="35">
        <f t="shared" si="24"/>
        <v>0</v>
      </c>
      <c r="H203" s="35">
        <f t="shared" si="25"/>
        <v>0</v>
      </c>
      <c r="I203" s="35">
        <f t="shared" si="21"/>
        <v>0</v>
      </c>
      <c r="J203" s="35">
        <f>SUM($H$19:$H203)</f>
        <v>222272.2128304904</v>
      </c>
    </row>
    <row r="204" spans="1:10" x14ac:dyDescent="0.15">
      <c r="A204" s="32">
        <f t="shared" si="22"/>
        <v>186</v>
      </c>
      <c r="B204" s="33">
        <f t="shared" si="18"/>
        <v>51533</v>
      </c>
      <c r="C204" s="35">
        <f t="shared" si="23"/>
        <v>0</v>
      </c>
      <c r="D204" s="35">
        <f t="shared" si="26"/>
        <v>11420.447400423482</v>
      </c>
      <c r="E204" s="36">
        <f t="shared" si="19"/>
        <v>0</v>
      </c>
      <c r="F204" s="35">
        <f t="shared" si="20"/>
        <v>0</v>
      </c>
      <c r="G204" s="35">
        <f t="shared" si="24"/>
        <v>0</v>
      </c>
      <c r="H204" s="35">
        <f t="shared" si="25"/>
        <v>0</v>
      </c>
      <c r="I204" s="35">
        <f t="shared" si="21"/>
        <v>0</v>
      </c>
      <c r="J204" s="35">
        <f>SUM($H$19:$H204)</f>
        <v>222272.2128304904</v>
      </c>
    </row>
    <row r="205" spans="1:10" x14ac:dyDescent="0.15">
      <c r="A205" s="32">
        <f t="shared" si="22"/>
        <v>187</v>
      </c>
      <c r="B205" s="33">
        <f t="shared" si="18"/>
        <v>51561</v>
      </c>
      <c r="C205" s="35">
        <f t="shared" si="23"/>
        <v>0</v>
      </c>
      <c r="D205" s="35">
        <f t="shared" si="26"/>
        <v>11420.447400423482</v>
      </c>
      <c r="E205" s="36">
        <f t="shared" si="19"/>
        <v>0</v>
      </c>
      <c r="F205" s="35">
        <f t="shared" si="20"/>
        <v>0</v>
      </c>
      <c r="G205" s="35">
        <f t="shared" si="24"/>
        <v>0</v>
      </c>
      <c r="H205" s="35">
        <f t="shared" si="25"/>
        <v>0</v>
      </c>
      <c r="I205" s="35">
        <f t="shared" si="21"/>
        <v>0</v>
      </c>
      <c r="J205" s="35">
        <f>SUM($H$19:$H205)</f>
        <v>222272.2128304904</v>
      </c>
    </row>
    <row r="206" spans="1:10" x14ac:dyDescent="0.15">
      <c r="A206" s="32">
        <f t="shared" si="22"/>
        <v>188</v>
      </c>
      <c r="B206" s="33">
        <f t="shared" si="18"/>
        <v>51592</v>
      </c>
      <c r="C206" s="35">
        <f t="shared" si="23"/>
        <v>0</v>
      </c>
      <c r="D206" s="35">
        <f t="shared" si="26"/>
        <v>11420.447400423482</v>
      </c>
      <c r="E206" s="36">
        <f t="shared" si="19"/>
        <v>0</v>
      </c>
      <c r="F206" s="35">
        <f t="shared" si="20"/>
        <v>0</v>
      </c>
      <c r="G206" s="35">
        <f t="shared" si="24"/>
        <v>0</v>
      </c>
      <c r="H206" s="35">
        <f t="shared" si="25"/>
        <v>0</v>
      </c>
      <c r="I206" s="35">
        <f t="shared" si="21"/>
        <v>0</v>
      </c>
      <c r="J206" s="35">
        <f>SUM($H$19:$H206)</f>
        <v>222272.2128304904</v>
      </c>
    </row>
    <row r="207" spans="1:10" x14ac:dyDescent="0.15">
      <c r="A207" s="32">
        <f t="shared" si="22"/>
        <v>189</v>
      </c>
      <c r="B207" s="33">
        <f t="shared" si="18"/>
        <v>51622</v>
      </c>
      <c r="C207" s="35">
        <f t="shared" si="23"/>
        <v>0</v>
      </c>
      <c r="D207" s="35">
        <f t="shared" si="26"/>
        <v>11420.447400423482</v>
      </c>
      <c r="E207" s="36">
        <f t="shared" si="19"/>
        <v>0</v>
      </c>
      <c r="F207" s="35">
        <f t="shared" si="20"/>
        <v>0</v>
      </c>
      <c r="G207" s="35">
        <f t="shared" si="24"/>
        <v>0</v>
      </c>
      <c r="H207" s="35">
        <f t="shared" si="25"/>
        <v>0</v>
      </c>
      <c r="I207" s="35">
        <f t="shared" si="21"/>
        <v>0</v>
      </c>
      <c r="J207" s="35">
        <f>SUM($H$19:$H207)</f>
        <v>222272.2128304904</v>
      </c>
    </row>
    <row r="208" spans="1:10" x14ac:dyDescent="0.15">
      <c r="A208" s="32">
        <f t="shared" si="22"/>
        <v>190</v>
      </c>
      <c r="B208" s="33">
        <f t="shared" si="18"/>
        <v>51653</v>
      </c>
      <c r="C208" s="35">
        <f t="shared" si="23"/>
        <v>0</v>
      </c>
      <c r="D208" s="35">
        <f t="shared" si="26"/>
        <v>11420.447400423482</v>
      </c>
      <c r="E208" s="36">
        <f t="shared" si="19"/>
        <v>0</v>
      </c>
      <c r="F208" s="35">
        <f t="shared" si="20"/>
        <v>0</v>
      </c>
      <c r="G208" s="35">
        <f t="shared" si="24"/>
        <v>0</v>
      </c>
      <c r="H208" s="35">
        <f t="shared" si="25"/>
        <v>0</v>
      </c>
      <c r="I208" s="35">
        <f t="shared" si="21"/>
        <v>0</v>
      </c>
      <c r="J208" s="35">
        <f>SUM($H$19:$H208)</f>
        <v>222272.2128304904</v>
      </c>
    </row>
    <row r="209" spans="1:10" x14ac:dyDescent="0.15">
      <c r="A209" s="32">
        <f t="shared" si="22"/>
        <v>191</v>
      </c>
      <c r="B209" s="33">
        <f t="shared" si="18"/>
        <v>51683</v>
      </c>
      <c r="C209" s="35">
        <f t="shared" si="23"/>
        <v>0</v>
      </c>
      <c r="D209" s="35">
        <f t="shared" si="26"/>
        <v>11420.447400423482</v>
      </c>
      <c r="E209" s="36">
        <f t="shared" si="19"/>
        <v>0</v>
      </c>
      <c r="F209" s="35">
        <f t="shared" si="20"/>
        <v>0</v>
      </c>
      <c r="G209" s="35">
        <f t="shared" si="24"/>
        <v>0</v>
      </c>
      <c r="H209" s="35">
        <f t="shared" si="25"/>
        <v>0</v>
      </c>
      <c r="I209" s="35">
        <f t="shared" si="21"/>
        <v>0</v>
      </c>
      <c r="J209" s="35">
        <f>SUM($H$19:$H209)</f>
        <v>222272.2128304904</v>
      </c>
    </row>
    <row r="210" spans="1:10" x14ac:dyDescent="0.15">
      <c r="A210" s="32">
        <f t="shared" si="22"/>
        <v>192</v>
      </c>
      <c r="B210" s="33">
        <f t="shared" si="18"/>
        <v>51714</v>
      </c>
      <c r="C210" s="35">
        <f t="shared" si="23"/>
        <v>0</v>
      </c>
      <c r="D210" s="35">
        <f t="shared" si="26"/>
        <v>11420.447400423482</v>
      </c>
      <c r="E210" s="36">
        <f t="shared" si="19"/>
        <v>0</v>
      </c>
      <c r="F210" s="35">
        <f t="shared" si="20"/>
        <v>0</v>
      </c>
      <c r="G210" s="35">
        <f t="shared" si="24"/>
        <v>0</v>
      </c>
      <c r="H210" s="35">
        <f t="shared" si="25"/>
        <v>0</v>
      </c>
      <c r="I210" s="35">
        <f t="shared" si="21"/>
        <v>0</v>
      </c>
      <c r="J210" s="35">
        <f>SUM($H$19:$H210)</f>
        <v>222272.2128304904</v>
      </c>
    </row>
    <row r="211" spans="1:10" x14ac:dyDescent="0.15">
      <c r="A211" s="32">
        <f t="shared" si="22"/>
        <v>193</v>
      </c>
      <c r="B211" s="33">
        <f t="shared" ref="B211:B274" si="27">IF(Pay_Num&lt;&gt;"",DATE(YEAR(Loan_Start),MONTH(Loan_Start)+(Pay_Num)*12/Num_Pmt_Per_Year,DAY(Loan_Start)),"")</f>
        <v>51745</v>
      </c>
      <c r="C211" s="35">
        <f t="shared" si="23"/>
        <v>0</v>
      </c>
      <c r="D211" s="35">
        <f t="shared" si="26"/>
        <v>11420.447400423482</v>
      </c>
      <c r="E211" s="36">
        <f t="shared" ref="E211:E274" si="28">IF(AND(Pay_Num&lt;&gt;"",Sched_Pay+Scheduled_Extra_Payments&lt;Beg_Bal),Scheduled_Extra_Payments,IF(AND(Pay_Num&lt;&gt;"",Beg_Bal-Sched_Pay&gt;0),Beg_Bal-Sched_Pay,IF(Pay_Num&lt;&gt;"",0,"")))</f>
        <v>0</v>
      </c>
      <c r="F211" s="35">
        <f t="shared" ref="F211:F274" si="29">IF(AND(Pay_Num&lt;&gt;"",Sched_Pay+Extra_Pay&lt;Beg_Bal),Sched_Pay+Extra_Pay,IF(Pay_Num&lt;&gt;"",Beg_Bal,""))</f>
        <v>0</v>
      </c>
      <c r="G211" s="35">
        <f t="shared" si="24"/>
        <v>0</v>
      </c>
      <c r="H211" s="35">
        <f t="shared" si="25"/>
        <v>0</v>
      </c>
      <c r="I211" s="35">
        <f t="shared" ref="I211:I274" si="30">IF(AND(Pay_Num&lt;&gt;"",Sched_Pay+Extra_Pay&lt;Beg_Bal),Beg_Bal-Princ,IF(Pay_Num&lt;&gt;"",0,""))</f>
        <v>0</v>
      </c>
      <c r="J211" s="35">
        <f>SUM($H$19:$H211)</f>
        <v>222272.2128304904</v>
      </c>
    </row>
    <row r="212" spans="1:10" x14ac:dyDescent="0.15">
      <c r="A212" s="32">
        <f t="shared" ref="A212:A275" si="31">IF(Values_Entered,A211+1,"")</f>
        <v>194</v>
      </c>
      <c r="B212" s="33">
        <f t="shared" si="27"/>
        <v>51775</v>
      </c>
      <c r="C212" s="35">
        <f t="shared" ref="C212:C275" si="32">IF(Pay_Num&lt;&gt;"",I211,"")</f>
        <v>0</v>
      </c>
      <c r="D212" s="35">
        <f t="shared" si="26"/>
        <v>11420.447400423482</v>
      </c>
      <c r="E212" s="36">
        <f t="shared" si="28"/>
        <v>0</v>
      </c>
      <c r="F212" s="35">
        <f t="shared" si="29"/>
        <v>0</v>
      </c>
      <c r="G212" s="35">
        <f t="shared" ref="G212:G275" si="33">IF(Pay_Num&lt;&gt;"",Total_Pay-Int,"")</f>
        <v>0</v>
      </c>
      <c r="H212" s="35">
        <f t="shared" ref="H212:H275" si="34">IF(Pay_Num&lt;&gt;"",Beg_Bal*Interest_Rate/Num_Pmt_Per_Year,"")</f>
        <v>0</v>
      </c>
      <c r="I212" s="35">
        <f t="shared" si="30"/>
        <v>0</v>
      </c>
      <c r="J212" s="35">
        <f>SUM($H$19:$H212)</f>
        <v>222272.2128304904</v>
      </c>
    </row>
    <row r="213" spans="1:10" x14ac:dyDescent="0.15">
      <c r="A213" s="32">
        <f t="shared" si="31"/>
        <v>195</v>
      </c>
      <c r="B213" s="33">
        <f t="shared" si="27"/>
        <v>51806</v>
      </c>
      <c r="C213" s="35">
        <f t="shared" si="32"/>
        <v>0</v>
      </c>
      <c r="D213" s="35">
        <f t="shared" ref="D213:D276" si="35">IF(Pay_Num&lt;&gt;"",Scheduled_Monthly_Payment,"")</f>
        <v>11420.447400423482</v>
      </c>
      <c r="E213" s="36">
        <f t="shared" si="28"/>
        <v>0</v>
      </c>
      <c r="F213" s="35">
        <f t="shared" si="29"/>
        <v>0</v>
      </c>
      <c r="G213" s="35">
        <f t="shared" si="33"/>
        <v>0</v>
      </c>
      <c r="H213" s="35">
        <f t="shared" si="34"/>
        <v>0</v>
      </c>
      <c r="I213" s="35">
        <f t="shared" si="30"/>
        <v>0</v>
      </c>
      <c r="J213" s="35">
        <f>SUM($H$19:$H213)</f>
        <v>222272.2128304904</v>
      </c>
    </row>
    <row r="214" spans="1:10" x14ac:dyDescent="0.15">
      <c r="A214" s="32">
        <f t="shared" si="31"/>
        <v>196</v>
      </c>
      <c r="B214" s="33">
        <f t="shared" si="27"/>
        <v>51836</v>
      </c>
      <c r="C214" s="35">
        <f t="shared" si="32"/>
        <v>0</v>
      </c>
      <c r="D214" s="35">
        <f t="shared" si="35"/>
        <v>11420.447400423482</v>
      </c>
      <c r="E214" s="36">
        <f t="shared" si="28"/>
        <v>0</v>
      </c>
      <c r="F214" s="35">
        <f t="shared" si="29"/>
        <v>0</v>
      </c>
      <c r="G214" s="35">
        <f t="shared" si="33"/>
        <v>0</v>
      </c>
      <c r="H214" s="35">
        <f t="shared" si="34"/>
        <v>0</v>
      </c>
      <c r="I214" s="35">
        <f t="shared" si="30"/>
        <v>0</v>
      </c>
      <c r="J214" s="35">
        <f>SUM($H$19:$H214)</f>
        <v>222272.2128304904</v>
      </c>
    </row>
    <row r="215" spans="1:10" x14ac:dyDescent="0.15">
      <c r="A215" s="32">
        <f t="shared" si="31"/>
        <v>197</v>
      </c>
      <c r="B215" s="33">
        <f t="shared" si="27"/>
        <v>51867</v>
      </c>
      <c r="C215" s="35">
        <f t="shared" si="32"/>
        <v>0</v>
      </c>
      <c r="D215" s="35">
        <f t="shared" si="35"/>
        <v>11420.447400423482</v>
      </c>
      <c r="E215" s="36">
        <f t="shared" si="28"/>
        <v>0</v>
      </c>
      <c r="F215" s="35">
        <f t="shared" si="29"/>
        <v>0</v>
      </c>
      <c r="G215" s="35">
        <f t="shared" si="33"/>
        <v>0</v>
      </c>
      <c r="H215" s="35">
        <f t="shared" si="34"/>
        <v>0</v>
      </c>
      <c r="I215" s="35">
        <f t="shared" si="30"/>
        <v>0</v>
      </c>
      <c r="J215" s="35">
        <f>SUM($H$19:$H215)</f>
        <v>222272.2128304904</v>
      </c>
    </row>
    <row r="216" spans="1:10" x14ac:dyDescent="0.15">
      <c r="A216" s="32">
        <f t="shared" si="31"/>
        <v>198</v>
      </c>
      <c r="B216" s="33">
        <f t="shared" si="27"/>
        <v>51898</v>
      </c>
      <c r="C216" s="35">
        <f t="shared" si="32"/>
        <v>0</v>
      </c>
      <c r="D216" s="35">
        <f t="shared" si="35"/>
        <v>11420.447400423482</v>
      </c>
      <c r="E216" s="36">
        <f t="shared" si="28"/>
        <v>0</v>
      </c>
      <c r="F216" s="35">
        <f t="shared" si="29"/>
        <v>0</v>
      </c>
      <c r="G216" s="35">
        <f t="shared" si="33"/>
        <v>0</v>
      </c>
      <c r="H216" s="35">
        <f t="shared" si="34"/>
        <v>0</v>
      </c>
      <c r="I216" s="35">
        <f t="shared" si="30"/>
        <v>0</v>
      </c>
      <c r="J216" s="35">
        <f>SUM($H$19:$H216)</f>
        <v>222272.2128304904</v>
      </c>
    </row>
    <row r="217" spans="1:10" x14ac:dyDescent="0.15">
      <c r="A217" s="32">
        <f t="shared" si="31"/>
        <v>199</v>
      </c>
      <c r="B217" s="33">
        <f t="shared" si="27"/>
        <v>51926</v>
      </c>
      <c r="C217" s="35">
        <f t="shared" si="32"/>
        <v>0</v>
      </c>
      <c r="D217" s="35">
        <f t="shared" si="35"/>
        <v>11420.447400423482</v>
      </c>
      <c r="E217" s="36">
        <f t="shared" si="28"/>
        <v>0</v>
      </c>
      <c r="F217" s="35">
        <f t="shared" si="29"/>
        <v>0</v>
      </c>
      <c r="G217" s="35">
        <f t="shared" si="33"/>
        <v>0</v>
      </c>
      <c r="H217" s="35">
        <f t="shared" si="34"/>
        <v>0</v>
      </c>
      <c r="I217" s="35">
        <f t="shared" si="30"/>
        <v>0</v>
      </c>
      <c r="J217" s="35">
        <f>SUM($H$19:$H217)</f>
        <v>222272.2128304904</v>
      </c>
    </row>
    <row r="218" spans="1:10" x14ac:dyDescent="0.15">
      <c r="A218" s="32">
        <f t="shared" si="31"/>
        <v>200</v>
      </c>
      <c r="B218" s="33">
        <f t="shared" si="27"/>
        <v>51957</v>
      </c>
      <c r="C218" s="35">
        <f t="shared" si="32"/>
        <v>0</v>
      </c>
      <c r="D218" s="35">
        <f t="shared" si="35"/>
        <v>11420.447400423482</v>
      </c>
      <c r="E218" s="36">
        <f t="shared" si="28"/>
        <v>0</v>
      </c>
      <c r="F218" s="35">
        <f t="shared" si="29"/>
        <v>0</v>
      </c>
      <c r="G218" s="35">
        <f t="shared" si="33"/>
        <v>0</v>
      </c>
      <c r="H218" s="35">
        <f t="shared" si="34"/>
        <v>0</v>
      </c>
      <c r="I218" s="35">
        <f t="shared" si="30"/>
        <v>0</v>
      </c>
      <c r="J218" s="35">
        <f>SUM($H$19:$H218)</f>
        <v>222272.2128304904</v>
      </c>
    </row>
    <row r="219" spans="1:10" x14ac:dyDescent="0.15">
      <c r="A219" s="32">
        <f t="shared" si="31"/>
        <v>201</v>
      </c>
      <c r="B219" s="33">
        <f t="shared" si="27"/>
        <v>51987</v>
      </c>
      <c r="C219" s="35">
        <f t="shared" si="32"/>
        <v>0</v>
      </c>
      <c r="D219" s="35">
        <f t="shared" si="35"/>
        <v>11420.447400423482</v>
      </c>
      <c r="E219" s="36">
        <f t="shared" si="28"/>
        <v>0</v>
      </c>
      <c r="F219" s="35">
        <f t="shared" si="29"/>
        <v>0</v>
      </c>
      <c r="G219" s="35">
        <f t="shared" si="33"/>
        <v>0</v>
      </c>
      <c r="H219" s="35">
        <f t="shared" si="34"/>
        <v>0</v>
      </c>
      <c r="I219" s="35">
        <f t="shared" si="30"/>
        <v>0</v>
      </c>
      <c r="J219" s="35">
        <f>SUM($H$19:$H219)</f>
        <v>222272.2128304904</v>
      </c>
    </row>
    <row r="220" spans="1:10" x14ac:dyDescent="0.15">
      <c r="A220" s="32">
        <f t="shared" si="31"/>
        <v>202</v>
      </c>
      <c r="B220" s="33">
        <f t="shared" si="27"/>
        <v>52018</v>
      </c>
      <c r="C220" s="35">
        <f t="shared" si="32"/>
        <v>0</v>
      </c>
      <c r="D220" s="35">
        <f t="shared" si="35"/>
        <v>11420.447400423482</v>
      </c>
      <c r="E220" s="36">
        <f t="shared" si="28"/>
        <v>0</v>
      </c>
      <c r="F220" s="35">
        <f t="shared" si="29"/>
        <v>0</v>
      </c>
      <c r="G220" s="35">
        <f t="shared" si="33"/>
        <v>0</v>
      </c>
      <c r="H220" s="35">
        <f t="shared" si="34"/>
        <v>0</v>
      </c>
      <c r="I220" s="35">
        <f t="shared" si="30"/>
        <v>0</v>
      </c>
      <c r="J220" s="35">
        <f>SUM($H$19:$H220)</f>
        <v>222272.2128304904</v>
      </c>
    </row>
    <row r="221" spans="1:10" x14ac:dyDescent="0.15">
      <c r="A221" s="32">
        <f t="shared" si="31"/>
        <v>203</v>
      </c>
      <c r="B221" s="33">
        <f t="shared" si="27"/>
        <v>52048</v>
      </c>
      <c r="C221" s="35">
        <f t="shared" si="32"/>
        <v>0</v>
      </c>
      <c r="D221" s="35">
        <f t="shared" si="35"/>
        <v>11420.447400423482</v>
      </c>
      <c r="E221" s="36">
        <f t="shared" si="28"/>
        <v>0</v>
      </c>
      <c r="F221" s="35">
        <f t="shared" si="29"/>
        <v>0</v>
      </c>
      <c r="G221" s="35">
        <f t="shared" si="33"/>
        <v>0</v>
      </c>
      <c r="H221" s="35">
        <f t="shared" si="34"/>
        <v>0</v>
      </c>
      <c r="I221" s="35">
        <f t="shared" si="30"/>
        <v>0</v>
      </c>
      <c r="J221" s="35">
        <f>SUM($H$19:$H221)</f>
        <v>222272.2128304904</v>
      </c>
    </row>
    <row r="222" spans="1:10" x14ac:dyDescent="0.15">
      <c r="A222" s="32">
        <f t="shared" si="31"/>
        <v>204</v>
      </c>
      <c r="B222" s="33">
        <f t="shared" si="27"/>
        <v>52079</v>
      </c>
      <c r="C222" s="35">
        <f t="shared" si="32"/>
        <v>0</v>
      </c>
      <c r="D222" s="35">
        <f t="shared" si="35"/>
        <v>11420.447400423482</v>
      </c>
      <c r="E222" s="36">
        <f t="shared" si="28"/>
        <v>0</v>
      </c>
      <c r="F222" s="35">
        <f t="shared" si="29"/>
        <v>0</v>
      </c>
      <c r="G222" s="35">
        <f t="shared" si="33"/>
        <v>0</v>
      </c>
      <c r="H222" s="35">
        <f t="shared" si="34"/>
        <v>0</v>
      </c>
      <c r="I222" s="35">
        <f t="shared" si="30"/>
        <v>0</v>
      </c>
      <c r="J222" s="35">
        <f>SUM($H$19:$H222)</f>
        <v>222272.2128304904</v>
      </c>
    </row>
    <row r="223" spans="1:10" x14ac:dyDescent="0.15">
      <c r="A223" s="32">
        <f t="shared" si="31"/>
        <v>205</v>
      </c>
      <c r="B223" s="33">
        <f t="shared" si="27"/>
        <v>52110</v>
      </c>
      <c r="C223" s="35">
        <f t="shared" si="32"/>
        <v>0</v>
      </c>
      <c r="D223" s="35">
        <f t="shared" si="35"/>
        <v>11420.447400423482</v>
      </c>
      <c r="E223" s="36">
        <f t="shared" si="28"/>
        <v>0</v>
      </c>
      <c r="F223" s="35">
        <f t="shared" si="29"/>
        <v>0</v>
      </c>
      <c r="G223" s="35">
        <f t="shared" si="33"/>
        <v>0</v>
      </c>
      <c r="H223" s="35">
        <f t="shared" si="34"/>
        <v>0</v>
      </c>
      <c r="I223" s="35">
        <f t="shared" si="30"/>
        <v>0</v>
      </c>
      <c r="J223" s="35">
        <f>SUM($H$19:$H223)</f>
        <v>222272.2128304904</v>
      </c>
    </row>
    <row r="224" spans="1:10" x14ac:dyDescent="0.15">
      <c r="A224" s="32">
        <f t="shared" si="31"/>
        <v>206</v>
      </c>
      <c r="B224" s="33">
        <f t="shared" si="27"/>
        <v>52140</v>
      </c>
      <c r="C224" s="35">
        <f t="shared" si="32"/>
        <v>0</v>
      </c>
      <c r="D224" s="35">
        <f t="shared" si="35"/>
        <v>11420.447400423482</v>
      </c>
      <c r="E224" s="36">
        <f t="shared" si="28"/>
        <v>0</v>
      </c>
      <c r="F224" s="35">
        <f t="shared" si="29"/>
        <v>0</v>
      </c>
      <c r="G224" s="35">
        <f t="shared" si="33"/>
        <v>0</v>
      </c>
      <c r="H224" s="35">
        <f t="shared" si="34"/>
        <v>0</v>
      </c>
      <c r="I224" s="35">
        <f t="shared" si="30"/>
        <v>0</v>
      </c>
      <c r="J224" s="35">
        <f>SUM($H$19:$H224)</f>
        <v>222272.2128304904</v>
      </c>
    </row>
    <row r="225" spans="1:10" x14ac:dyDescent="0.15">
      <c r="A225" s="32">
        <f t="shared" si="31"/>
        <v>207</v>
      </c>
      <c r="B225" s="33">
        <f t="shared" si="27"/>
        <v>52171</v>
      </c>
      <c r="C225" s="35">
        <f t="shared" si="32"/>
        <v>0</v>
      </c>
      <c r="D225" s="35">
        <f t="shared" si="35"/>
        <v>11420.447400423482</v>
      </c>
      <c r="E225" s="36">
        <f t="shared" si="28"/>
        <v>0</v>
      </c>
      <c r="F225" s="35">
        <f t="shared" si="29"/>
        <v>0</v>
      </c>
      <c r="G225" s="35">
        <f t="shared" si="33"/>
        <v>0</v>
      </c>
      <c r="H225" s="35">
        <f t="shared" si="34"/>
        <v>0</v>
      </c>
      <c r="I225" s="35">
        <f t="shared" si="30"/>
        <v>0</v>
      </c>
      <c r="J225" s="35">
        <f>SUM($H$19:$H225)</f>
        <v>222272.2128304904</v>
      </c>
    </row>
    <row r="226" spans="1:10" x14ac:dyDescent="0.15">
      <c r="A226" s="32">
        <f t="shared" si="31"/>
        <v>208</v>
      </c>
      <c r="B226" s="33">
        <f t="shared" si="27"/>
        <v>52201</v>
      </c>
      <c r="C226" s="35">
        <f t="shared" si="32"/>
        <v>0</v>
      </c>
      <c r="D226" s="35">
        <f t="shared" si="35"/>
        <v>11420.447400423482</v>
      </c>
      <c r="E226" s="36">
        <f t="shared" si="28"/>
        <v>0</v>
      </c>
      <c r="F226" s="35">
        <f t="shared" si="29"/>
        <v>0</v>
      </c>
      <c r="G226" s="35">
        <f t="shared" si="33"/>
        <v>0</v>
      </c>
      <c r="H226" s="35">
        <f t="shared" si="34"/>
        <v>0</v>
      </c>
      <c r="I226" s="35">
        <f t="shared" si="30"/>
        <v>0</v>
      </c>
      <c r="J226" s="35">
        <f>SUM($H$19:$H226)</f>
        <v>222272.2128304904</v>
      </c>
    </row>
    <row r="227" spans="1:10" x14ac:dyDescent="0.15">
      <c r="A227" s="32">
        <f t="shared" si="31"/>
        <v>209</v>
      </c>
      <c r="B227" s="33">
        <f t="shared" si="27"/>
        <v>52232</v>
      </c>
      <c r="C227" s="35">
        <f t="shared" si="32"/>
        <v>0</v>
      </c>
      <c r="D227" s="35">
        <f t="shared" si="35"/>
        <v>11420.447400423482</v>
      </c>
      <c r="E227" s="36">
        <f t="shared" si="28"/>
        <v>0</v>
      </c>
      <c r="F227" s="35">
        <f t="shared" si="29"/>
        <v>0</v>
      </c>
      <c r="G227" s="35">
        <f t="shared" si="33"/>
        <v>0</v>
      </c>
      <c r="H227" s="35">
        <f t="shared" si="34"/>
        <v>0</v>
      </c>
      <c r="I227" s="35">
        <f t="shared" si="30"/>
        <v>0</v>
      </c>
      <c r="J227" s="35">
        <f>SUM($H$19:$H227)</f>
        <v>222272.2128304904</v>
      </c>
    </row>
    <row r="228" spans="1:10" x14ac:dyDescent="0.15">
      <c r="A228" s="32">
        <f t="shared" si="31"/>
        <v>210</v>
      </c>
      <c r="B228" s="33">
        <f t="shared" si="27"/>
        <v>52263</v>
      </c>
      <c r="C228" s="35">
        <f t="shared" si="32"/>
        <v>0</v>
      </c>
      <c r="D228" s="35">
        <f t="shared" si="35"/>
        <v>11420.447400423482</v>
      </c>
      <c r="E228" s="36">
        <f t="shared" si="28"/>
        <v>0</v>
      </c>
      <c r="F228" s="35">
        <f t="shared" si="29"/>
        <v>0</v>
      </c>
      <c r="G228" s="35">
        <f t="shared" si="33"/>
        <v>0</v>
      </c>
      <c r="H228" s="35">
        <f t="shared" si="34"/>
        <v>0</v>
      </c>
      <c r="I228" s="35">
        <f t="shared" si="30"/>
        <v>0</v>
      </c>
      <c r="J228" s="35">
        <f>SUM($H$19:$H228)</f>
        <v>222272.2128304904</v>
      </c>
    </row>
    <row r="229" spans="1:10" x14ac:dyDescent="0.15">
      <c r="A229" s="32">
        <f t="shared" si="31"/>
        <v>211</v>
      </c>
      <c r="B229" s="33">
        <f t="shared" si="27"/>
        <v>52291</v>
      </c>
      <c r="C229" s="35">
        <f t="shared" si="32"/>
        <v>0</v>
      </c>
      <c r="D229" s="35">
        <f t="shared" si="35"/>
        <v>11420.447400423482</v>
      </c>
      <c r="E229" s="36">
        <f t="shared" si="28"/>
        <v>0</v>
      </c>
      <c r="F229" s="35">
        <f t="shared" si="29"/>
        <v>0</v>
      </c>
      <c r="G229" s="35">
        <f t="shared" si="33"/>
        <v>0</v>
      </c>
      <c r="H229" s="35">
        <f t="shared" si="34"/>
        <v>0</v>
      </c>
      <c r="I229" s="35">
        <f t="shared" si="30"/>
        <v>0</v>
      </c>
      <c r="J229" s="35">
        <f>SUM($H$19:$H229)</f>
        <v>222272.2128304904</v>
      </c>
    </row>
    <row r="230" spans="1:10" x14ac:dyDescent="0.15">
      <c r="A230" s="32">
        <f t="shared" si="31"/>
        <v>212</v>
      </c>
      <c r="B230" s="33">
        <f t="shared" si="27"/>
        <v>52322</v>
      </c>
      <c r="C230" s="35">
        <f t="shared" si="32"/>
        <v>0</v>
      </c>
      <c r="D230" s="35">
        <f t="shared" si="35"/>
        <v>11420.447400423482</v>
      </c>
      <c r="E230" s="36">
        <f t="shared" si="28"/>
        <v>0</v>
      </c>
      <c r="F230" s="35">
        <f t="shared" si="29"/>
        <v>0</v>
      </c>
      <c r="G230" s="35">
        <f t="shared" si="33"/>
        <v>0</v>
      </c>
      <c r="H230" s="35">
        <f t="shared" si="34"/>
        <v>0</v>
      </c>
      <c r="I230" s="35">
        <f t="shared" si="30"/>
        <v>0</v>
      </c>
      <c r="J230" s="35">
        <f>SUM($H$19:$H230)</f>
        <v>222272.2128304904</v>
      </c>
    </row>
    <row r="231" spans="1:10" x14ac:dyDescent="0.15">
      <c r="A231" s="32">
        <f t="shared" si="31"/>
        <v>213</v>
      </c>
      <c r="B231" s="33">
        <f t="shared" si="27"/>
        <v>52352</v>
      </c>
      <c r="C231" s="35">
        <f t="shared" si="32"/>
        <v>0</v>
      </c>
      <c r="D231" s="35">
        <f t="shared" si="35"/>
        <v>11420.447400423482</v>
      </c>
      <c r="E231" s="36">
        <f t="shared" si="28"/>
        <v>0</v>
      </c>
      <c r="F231" s="35">
        <f t="shared" si="29"/>
        <v>0</v>
      </c>
      <c r="G231" s="35">
        <f t="shared" si="33"/>
        <v>0</v>
      </c>
      <c r="H231" s="35">
        <f t="shared" si="34"/>
        <v>0</v>
      </c>
      <c r="I231" s="35">
        <f t="shared" si="30"/>
        <v>0</v>
      </c>
      <c r="J231" s="35">
        <f>SUM($H$19:$H231)</f>
        <v>222272.2128304904</v>
      </c>
    </row>
    <row r="232" spans="1:10" x14ac:dyDescent="0.15">
      <c r="A232" s="32">
        <f t="shared" si="31"/>
        <v>214</v>
      </c>
      <c r="B232" s="33">
        <f t="shared" si="27"/>
        <v>52383</v>
      </c>
      <c r="C232" s="35">
        <f t="shared" si="32"/>
        <v>0</v>
      </c>
      <c r="D232" s="35">
        <f t="shared" si="35"/>
        <v>11420.447400423482</v>
      </c>
      <c r="E232" s="36">
        <f t="shared" si="28"/>
        <v>0</v>
      </c>
      <c r="F232" s="35">
        <f t="shared" si="29"/>
        <v>0</v>
      </c>
      <c r="G232" s="35">
        <f t="shared" si="33"/>
        <v>0</v>
      </c>
      <c r="H232" s="35">
        <f t="shared" si="34"/>
        <v>0</v>
      </c>
      <c r="I232" s="35">
        <f t="shared" si="30"/>
        <v>0</v>
      </c>
      <c r="J232" s="35">
        <f>SUM($H$19:$H232)</f>
        <v>222272.2128304904</v>
      </c>
    </row>
    <row r="233" spans="1:10" x14ac:dyDescent="0.15">
      <c r="A233" s="32">
        <f t="shared" si="31"/>
        <v>215</v>
      </c>
      <c r="B233" s="33">
        <f t="shared" si="27"/>
        <v>52413</v>
      </c>
      <c r="C233" s="35">
        <f t="shared" si="32"/>
        <v>0</v>
      </c>
      <c r="D233" s="35">
        <f t="shared" si="35"/>
        <v>11420.447400423482</v>
      </c>
      <c r="E233" s="36">
        <f t="shared" si="28"/>
        <v>0</v>
      </c>
      <c r="F233" s="35">
        <f t="shared" si="29"/>
        <v>0</v>
      </c>
      <c r="G233" s="35">
        <f t="shared" si="33"/>
        <v>0</v>
      </c>
      <c r="H233" s="35">
        <f t="shared" si="34"/>
        <v>0</v>
      </c>
      <c r="I233" s="35">
        <f t="shared" si="30"/>
        <v>0</v>
      </c>
      <c r="J233" s="35">
        <f>SUM($H$19:$H233)</f>
        <v>222272.2128304904</v>
      </c>
    </row>
    <row r="234" spans="1:10" x14ac:dyDescent="0.15">
      <c r="A234" s="32">
        <f t="shared" si="31"/>
        <v>216</v>
      </c>
      <c r="B234" s="33">
        <f t="shared" si="27"/>
        <v>52444</v>
      </c>
      <c r="C234" s="35">
        <f t="shared" si="32"/>
        <v>0</v>
      </c>
      <c r="D234" s="35">
        <f t="shared" si="35"/>
        <v>11420.447400423482</v>
      </c>
      <c r="E234" s="36">
        <f t="shared" si="28"/>
        <v>0</v>
      </c>
      <c r="F234" s="35">
        <f t="shared" si="29"/>
        <v>0</v>
      </c>
      <c r="G234" s="35">
        <f t="shared" si="33"/>
        <v>0</v>
      </c>
      <c r="H234" s="35">
        <f t="shared" si="34"/>
        <v>0</v>
      </c>
      <c r="I234" s="35">
        <f t="shared" si="30"/>
        <v>0</v>
      </c>
      <c r="J234" s="35">
        <f>SUM($H$19:$H234)</f>
        <v>222272.2128304904</v>
      </c>
    </row>
    <row r="235" spans="1:10" x14ac:dyDescent="0.15">
      <c r="A235" s="32">
        <f t="shared" si="31"/>
        <v>217</v>
      </c>
      <c r="B235" s="33">
        <f t="shared" si="27"/>
        <v>52475</v>
      </c>
      <c r="C235" s="35">
        <f t="shared" si="32"/>
        <v>0</v>
      </c>
      <c r="D235" s="35">
        <f t="shared" si="35"/>
        <v>11420.447400423482</v>
      </c>
      <c r="E235" s="36">
        <f t="shared" si="28"/>
        <v>0</v>
      </c>
      <c r="F235" s="35">
        <f t="shared" si="29"/>
        <v>0</v>
      </c>
      <c r="G235" s="35">
        <f t="shared" si="33"/>
        <v>0</v>
      </c>
      <c r="H235" s="35">
        <f t="shared" si="34"/>
        <v>0</v>
      </c>
      <c r="I235" s="35">
        <f t="shared" si="30"/>
        <v>0</v>
      </c>
      <c r="J235" s="35">
        <f>SUM($H$19:$H235)</f>
        <v>222272.2128304904</v>
      </c>
    </row>
    <row r="236" spans="1:10" x14ac:dyDescent="0.15">
      <c r="A236" s="32">
        <f t="shared" si="31"/>
        <v>218</v>
      </c>
      <c r="B236" s="33">
        <f t="shared" si="27"/>
        <v>52505</v>
      </c>
      <c r="C236" s="35">
        <f t="shared" si="32"/>
        <v>0</v>
      </c>
      <c r="D236" s="35">
        <f t="shared" si="35"/>
        <v>11420.447400423482</v>
      </c>
      <c r="E236" s="36">
        <f t="shared" si="28"/>
        <v>0</v>
      </c>
      <c r="F236" s="35">
        <f t="shared" si="29"/>
        <v>0</v>
      </c>
      <c r="G236" s="35">
        <f t="shared" si="33"/>
        <v>0</v>
      </c>
      <c r="H236" s="35">
        <f t="shared" si="34"/>
        <v>0</v>
      </c>
      <c r="I236" s="35">
        <f t="shared" si="30"/>
        <v>0</v>
      </c>
      <c r="J236" s="35">
        <f>SUM($H$19:$H236)</f>
        <v>222272.2128304904</v>
      </c>
    </row>
    <row r="237" spans="1:10" x14ac:dyDescent="0.15">
      <c r="A237" s="32">
        <f t="shared" si="31"/>
        <v>219</v>
      </c>
      <c r="B237" s="33">
        <f t="shared" si="27"/>
        <v>52536</v>
      </c>
      <c r="C237" s="35">
        <f t="shared" si="32"/>
        <v>0</v>
      </c>
      <c r="D237" s="35">
        <f t="shared" si="35"/>
        <v>11420.447400423482</v>
      </c>
      <c r="E237" s="36">
        <f t="shared" si="28"/>
        <v>0</v>
      </c>
      <c r="F237" s="35">
        <f t="shared" si="29"/>
        <v>0</v>
      </c>
      <c r="G237" s="35">
        <f t="shared" si="33"/>
        <v>0</v>
      </c>
      <c r="H237" s="35">
        <f t="shared" si="34"/>
        <v>0</v>
      </c>
      <c r="I237" s="35">
        <f t="shared" si="30"/>
        <v>0</v>
      </c>
      <c r="J237" s="35">
        <f>SUM($H$19:$H237)</f>
        <v>222272.2128304904</v>
      </c>
    </row>
    <row r="238" spans="1:10" x14ac:dyDescent="0.15">
      <c r="A238" s="32">
        <f t="shared" si="31"/>
        <v>220</v>
      </c>
      <c r="B238" s="33">
        <f t="shared" si="27"/>
        <v>52566</v>
      </c>
      <c r="C238" s="35">
        <f t="shared" si="32"/>
        <v>0</v>
      </c>
      <c r="D238" s="35">
        <f t="shared" si="35"/>
        <v>11420.447400423482</v>
      </c>
      <c r="E238" s="36">
        <f t="shared" si="28"/>
        <v>0</v>
      </c>
      <c r="F238" s="35">
        <f t="shared" si="29"/>
        <v>0</v>
      </c>
      <c r="G238" s="35">
        <f t="shared" si="33"/>
        <v>0</v>
      </c>
      <c r="H238" s="35">
        <f t="shared" si="34"/>
        <v>0</v>
      </c>
      <c r="I238" s="35">
        <f t="shared" si="30"/>
        <v>0</v>
      </c>
      <c r="J238" s="35">
        <f>SUM($H$19:$H238)</f>
        <v>222272.2128304904</v>
      </c>
    </row>
    <row r="239" spans="1:10" x14ac:dyDescent="0.15">
      <c r="A239" s="32">
        <f t="shared" si="31"/>
        <v>221</v>
      </c>
      <c r="B239" s="33">
        <f t="shared" si="27"/>
        <v>52597</v>
      </c>
      <c r="C239" s="35">
        <f t="shared" si="32"/>
        <v>0</v>
      </c>
      <c r="D239" s="35">
        <f t="shared" si="35"/>
        <v>11420.447400423482</v>
      </c>
      <c r="E239" s="36">
        <f t="shared" si="28"/>
        <v>0</v>
      </c>
      <c r="F239" s="35">
        <f t="shared" si="29"/>
        <v>0</v>
      </c>
      <c r="G239" s="35">
        <f t="shared" si="33"/>
        <v>0</v>
      </c>
      <c r="H239" s="35">
        <f t="shared" si="34"/>
        <v>0</v>
      </c>
      <c r="I239" s="35">
        <f t="shared" si="30"/>
        <v>0</v>
      </c>
      <c r="J239" s="35">
        <f>SUM($H$19:$H239)</f>
        <v>222272.2128304904</v>
      </c>
    </row>
    <row r="240" spans="1:10" x14ac:dyDescent="0.15">
      <c r="A240" s="32">
        <f t="shared" si="31"/>
        <v>222</v>
      </c>
      <c r="B240" s="33">
        <f t="shared" si="27"/>
        <v>52628</v>
      </c>
      <c r="C240" s="35">
        <f t="shared" si="32"/>
        <v>0</v>
      </c>
      <c r="D240" s="35">
        <f t="shared" si="35"/>
        <v>11420.447400423482</v>
      </c>
      <c r="E240" s="36">
        <f t="shared" si="28"/>
        <v>0</v>
      </c>
      <c r="F240" s="35">
        <f t="shared" si="29"/>
        <v>0</v>
      </c>
      <c r="G240" s="35">
        <f t="shared" si="33"/>
        <v>0</v>
      </c>
      <c r="H240" s="35">
        <f t="shared" si="34"/>
        <v>0</v>
      </c>
      <c r="I240" s="35">
        <f t="shared" si="30"/>
        <v>0</v>
      </c>
      <c r="J240" s="35">
        <f>SUM($H$19:$H240)</f>
        <v>222272.2128304904</v>
      </c>
    </row>
    <row r="241" spans="1:10" x14ac:dyDescent="0.15">
      <c r="A241" s="32">
        <f t="shared" si="31"/>
        <v>223</v>
      </c>
      <c r="B241" s="33">
        <f t="shared" si="27"/>
        <v>52657</v>
      </c>
      <c r="C241" s="35">
        <f t="shared" si="32"/>
        <v>0</v>
      </c>
      <c r="D241" s="35">
        <f t="shared" si="35"/>
        <v>11420.447400423482</v>
      </c>
      <c r="E241" s="36">
        <f t="shared" si="28"/>
        <v>0</v>
      </c>
      <c r="F241" s="35">
        <f t="shared" si="29"/>
        <v>0</v>
      </c>
      <c r="G241" s="35">
        <f t="shared" si="33"/>
        <v>0</v>
      </c>
      <c r="H241" s="35">
        <f t="shared" si="34"/>
        <v>0</v>
      </c>
      <c r="I241" s="35">
        <f t="shared" si="30"/>
        <v>0</v>
      </c>
      <c r="J241" s="35">
        <f>SUM($H$19:$H241)</f>
        <v>222272.2128304904</v>
      </c>
    </row>
    <row r="242" spans="1:10" x14ac:dyDescent="0.15">
      <c r="A242" s="32">
        <f t="shared" si="31"/>
        <v>224</v>
      </c>
      <c r="B242" s="33">
        <f t="shared" si="27"/>
        <v>52688</v>
      </c>
      <c r="C242" s="35">
        <f t="shared" si="32"/>
        <v>0</v>
      </c>
      <c r="D242" s="35">
        <f t="shared" si="35"/>
        <v>11420.447400423482</v>
      </c>
      <c r="E242" s="36">
        <f t="shared" si="28"/>
        <v>0</v>
      </c>
      <c r="F242" s="35">
        <f t="shared" si="29"/>
        <v>0</v>
      </c>
      <c r="G242" s="35">
        <f t="shared" si="33"/>
        <v>0</v>
      </c>
      <c r="H242" s="35">
        <f t="shared" si="34"/>
        <v>0</v>
      </c>
      <c r="I242" s="35">
        <f t="shared" si="30"/>
        <v>0</v>
      </c>
      <c r="J242" s="35">
        <f>SUM($H$19:$H242)</f>
        <v>222272.2128304904</v>
      </c>
    </row>
    <row r="243" spans="1:10" x14ac:dyDescent="0.15">
      <c r="A243" s="32">
        <f t="shared" si="31"/>
        <v>225</v>
      </c>
      <c r="B243" s="33">
        <f t="shared" si="27"/>
        <v>52718</v>
      </c>
      <c r="C243" s="35">
        <f t="shared" si="32"/>
        <v>0</v>
      </c>
      <c r="D243" s="35">
        <f t="shared" si="35"/>
        <v>11420.447400423482</v>
      </c>
      <c r="E243" s="36">
        <f t="shared" si="28"/>
        <v>0</v>
      </c>
      <c r="F243" s="35">
        <f t="shared" si="29"/>
        <v>0</v>
      </c>
      <c r="G243" s="35">
        <f t="shared" si="33"/>
        <v>0</v>
      </c>
      <c r="H243" s="35">
        <f t="shared" si="34"/>
        <v>0</v>
      </c>
      <c r="I243" s="35">
        <f t="shared" si="30"/>
        <v>0</v>
      </c>
      <c r="J243" s="35">
        <f>SUM($H$19:$H243)</f>
        <v>222272.2128304904</v>
      </c>
    </row>
    <row r="244" spans="1:10" x14ac:dyDescent="0.15">
      <c r="A244" s="32">
        <f t="shared" si="31"/>
        <v>226</v>
      </c>
      <c r="B244" s="33">
        <f t="shared" si="27"/>
        <v>52749</v>
      </c>
      <c r="C244" s="35">
        <f t="shared" si="32"/>
        <v>0</v>
      </c>
      <c r="D244" s="35">
        <f t="shared" si="35"/>
        <v>11420.447400423482</v>
      </c>
      <c r="E244" s="36">
        <f t="shared" si="28"/>
        <v>0</v>
      </c>
      <c r="F244" s="35">
        <f t="shared" si="29"/>
        <v>0</v>
      </c>
      <c r="G244" s="35">
        <f t="shared" si="33"/>
        <v>0</v>
      </c>
      <c r="H244" s="35">
        <f t="shared" si="34"/>
        <v>0</v>
      </c>
      <c r="I244" s="35">
        <f t="shared" si="30"/>
        <v>0</v>
      </c>
      <c r="J244" s="35">
        <f>SUM($H$19:$H244)</f>
        <v>222272.2128304904</v>
      </c>
    </row>
    <row r="245" spans="1:10" x14ac:dyDescent="0.15">
      <c r="A245" s="32">
        <f t="shared" si="31"/>
        <v>227</v>
      </c>
      <c r="B245" s="33">
        <f t="shared" si="27"/>
        <v>52779</v>
      </c>
      <c r="C245" s="35">
        <f t="shared" si="32"/>
        <v>0</v>
      </c>
      <c r="D245" s="35">
        <f t="shared" si="35"/>
        <v>11420.447400423482</v>
      </c>
      <c r="E245" s="36">
        <f t="shared" si="28"/>
        <v>0</v>
      </c>
      <c r="F245" s="35">
        <f t="shared" si="29"/>
        <v>0</v>
      </c>
      <c r="G245" s="35">
        <f t="shared" si="33"/>
        <v>0</v>
      </c>
      <c r="H245" s="35">
        <f t="shared" si="34"/>
        <v>0</v>
      </c>
      <c r="I245" s="35">
        <f t="shared" si="30"/>
        <v>0</v>
      </c>
      <c r="J245" s="35">
        <f>SUM($H$19:$H245)</f>
        <v>222272.2128304904</v>
      </c>
    </row>
    <row r="246" spans="1:10" x14ac:dyDescent="0.15">
      <c r="A246" s="32">
        <f t="shared" si="31"/>
        <v>228</v>
      </c>
      <c r="B246" s="33">
        <f t="shared" si="27"/>
        <v>52810</v>
      </c>
      <c r="C246" s="35">
        <f t="shared" si="32"/>
        <v>0</v>
      </c>
      <c r="D246" s="35">
        <f t="shared" si="35"/>
        <v>11420.447400423482</v>
      </c>
      <c r="E246" s="36">
        <f t="shared" si="28"/>
        <v>0</v>
      </c>
      <c r="F246" s="35">
        <f t="shared" si="29"/>
        <v>0</v>
      </c>
      <c r="G246" s="35">
        <f t="shared" si="33"/>
        <v>0</v>
      </c>
      <c r="H246" s="35">
        <f t="shared" si="34"/>
        <v>0</v>
      </c>
      <c r="I246" s="35">
        <f t="shared" si="30"/>
        <v>0</v>
      </c>
      <c r="J246" s="35">
        <f>SUM($H$19:$H246)</f>
        <v>222272.2128304904</v>
      </c>
    </row>
    <row r="247" spans="1:10" x14ac:dyDescent="0.15">
      <c r="A247" s="32">
        <f t="shared" si="31"/>
        <v>229</v>
      </c>
      <c r="B247" s="33">
        <f t="shared" si="27"/>
        <v>52841</v>
      </c>
      <c r="C247" s="35">
        <f t="shared" si="32"/>
        <v>0</v>
      </c>
      <c r="D247" s="35">
        <f t="shared" si="35"/>
        <v>11420.447400423482</v>
      </c>
      <c r="E247" s="36">
        <f t="shared" si="28"/>
        <v>0</v>
      </c>
      <c r="F247" s="35">
        <f t="shared" si="29"/>
        <v>0</v>
      </c>
      <c r="G247" s="35">
        <f t="shared" si="33"/>
        <v>0</v>
      </c>
      <c r="H247" s="35">
        <f t="shared" si="34"/>
        <v>0</v>
      </c>
      <c r="I247" s="35">
        <f t="shared" si="30"/>
        <v>0</v>
      </c>
      <c r="J247" s="35">
        <f>SUM($H$19:$H247)</f>
        <v>222272.2128304904</v>
      </c>
    </row>
    <row r="248" spans="1:10" x14ac:dyDescent="0.15">
      <c r="A248" s="32">
        <f t="shared" si="31"/>
        <v>230</v>
      </c>
      <c r="B248" s="33">
        <f t="shared" si="27"/>
        <v>52871</v>
      </c>
      <c r="C248" s="35">
        <f t="shared" si="32"/>
        <v>0</v>
      </c>
      <c r="D248" s="35">
        <f t="shared" si="35"/>
        <v>11420.447400423482</v>
      </c>
      <c r="E248" s="36">
        <f t="shared" si="28"/>
        <v>0</v>
      </c>
      <c r="F248" s="35">
        <f t="shared" si="29"/>
        <v>0</v>
      </c>
      <c r="G248" s="35">
        <f t="shared" si="33"/>
        <v>0</v>
      </c>
      <c r="H248" s="35">
        <f t="shared" si="34"/>
        <v>0</v>
      </c>
      <c r="I248" s="35">
        <f t="shared" si="30"/>
        <v>0</v>
      </c>
      <c r="J248" s="35">
        <f>SUM($H$19:$H248)</f>
        <v>222272.2128304904</v>
      </c>
    </row>
    <row r="249" spans="1:10" x14ac:dyDescent="0.15">
      <c r="A249" s="32">
        <f t="shared" si="31"/>
        <v>231</v>
      </c>
      <c r="B249" s="33">
        <f t="shared" si="27"/>
        <v>52902</v>
      </c>
      <c r="C249" s="35">
        <f t="shared" si="32"/>
        <v>0</v>
      </c>
      <c r="D249" s="35">
        <f t="shared" si="35"/>
        <v>11420.447400423482</v>
      </c>
      <c r="E249" s="36">
        <f t="shared" si="28"/>
        <v>0</v>
      </c>
      <c r="F249" s="35">
        <f t="shared" si="29"/>
        <v>0</v>
      </c>
      <c r="G249" s="35">
        <f t="shared" si="33"/>
        <v>0</v>
      </c>
      <c r="H249" s="35">
        <f t="shared" si="34"/>
        <v>0</v>
      </c>
      <c r="I249" s="35">
        <f t="shared" si="30"/>
        <v>0</v>
      </c>
      <c r="J249" s="35">
        <f>SUM($H$19:$H249)</f>
        <v>222272.2128304904</v>
      </c>
    </row>
    <row r="250" spans="1:10" x14ac:dyDescent="0.15">
      <c r="A250" s="32">
        <f t="shared" si="31"/>
        <v>232</v>
      </c>
      <c r="B250" s="33">
        <f t="shared" si="27"/>
        <v>52932</v>
      </c>
      <c r="C250" s="35">
        <f t="shared" si="32"/>
        <v>0</v>
      </c>
      <c r="D250" s="35">
        <f t="shared" si="35"/>
        <v>11420.447400423482</v>
      </c>
      <c r="E250" s="36">
        <f t="shared" si="28"/>
        <v>0</v>
      </c>
      <c r="F250" s="35">
        <f t="shared" si="29"/>
        <v>0</v>
      </c>
      <c r="G250" s="35">
        <f t="shared" si="33"/>
        <v>0</v>
      </c>
      <c r="H250" s="35">
        <f t="shared" si="34"/>
        <v>0</v>
      </c>
      <c r="I250" s="35">
        <f t="shared" si="30"/>
        <v>0</v>
      </c>
      <c r="J250" s="35">
        <f>SUM($H$19:$H250)</f>
        <v>222272.2128304904</v>
      </c>
    </row>
    <row r="251" spans="1:10" x14ac:dyDescent="0.15">
      <c r="A251" s="32">
        <f t="shared" si="31"/>
        <v>233</v>
      </c>
      <c r="B251" s="33">
        <f t="shared" si="27"/>
        <v>52963</v>
      </c>
      <c r="C251" s="35">
        <f t="shared" si="32"/>
        <v>0</v>
      </c>
      <c r="D251" s="35">
        <f t="shared" si="35"/>
        <v>11420.447400423482</v>
      </c>
      <c r="E251" s="36">
        <f t="shared" si="28"/>
        <v>0</v>
      </c>
      <c r="F251" s="35">
        <f t="shared" si="29"/>
        <v>0</v>
      </c>
      <c r="G251" s="35">
        <f t="shared" si="33"/>
        <v>0</v>
      </c>
      <c r="H251" s="35">
        <f t="shared" si="34"/>
        <v>0</v>
      </c>
      <c r="I251" s="35">
        <f t="shared" si="30"/>
        <v>0</v>
      </c>
      <c r="J251" s="35">
        <f>SUM($H$19:$H251)</f>
        <v>222272.2128304904</v>
      </c>
    </row>
    <row r="252" spans="1:10" x14ac:dyDescent="0.15">
      <c r="A252" s="32">
        <f t="shared" si="31"/>
        <v>234</v>
      </c>
      <c r="B252" s="33">
        <f t="shared" si="27"/>
        <v>52994</v>
      </c>
      <c r="C252" s="35">
        <f t="shared" si="32"/>
        <v>0</v>
      </c>
      <c r="D252" s="35">
        <f t="shared" si="35"/>
        <v>11420.447400423482</v>
      </c>
      <c r="E252" s="36">
        <f t="shared" si="28"/>
        <v>0</v>
      </c>
      <c r="F252" s="35">
        <f t="shared" si="29"/>
        <v>0</v>
      </c>
      <c r="G252" s="35">
        <f t="shared" si="33"/>
        <v>0</v>
      </c>
      <c r="H252" s="35">
        <f t="shared" si="34"/>
        <v>0</v>
      </c>
      <c r="I252" s="35">
        <f t="shared" si="30"/>
        <v>0</v>
      </c>
      <c r="J252" s="35">
        <f>SUM($H$19:$H252)</f>
        <v>222272.2128304904</v>
      </c>
    </row>
    <row r="253" spans="1:10" x14ac:dyDescent="0.15">
      <c r="A253" s="32">
        <f t="shared" si="31"/>
        <v>235</v>
      </c>
      <c r="B253" s="33">
        <f t="shared" si="27"/>
        <v>53022</v>
      </c>
      <c r="C253" s="35">
        <f t="shared" si="32"/>
        <v>0</v>
      </c>
      <c r="D253" s="35">
        <f t="shared" si="35"/>
        <v>11420.447400423482</v>
      </c>
      <c r="E253" s="36">
        <f t="shared" si="28"/>
        <v>0</v>
      </c>
      <c r="F253" s="35">
        <f t="shared" si="29"/>
        <v>0</v>
      </c>
      <c r="G253" s="35">
        <f t="shared" si="33"/>
        <v>0</v>
      </c>
      <c r="H253" s="35">
        <f t="shared" si="34"/>
        <v>0</v>
      </c>
      <c r="I253" s="35">
        <f t="shared" si="30"/>
        <v>0</v>
      </c>
      <c r="J253" s="35">
        <f>SUM($H$19:$H253)</f>
        <v>222272.2128304904</v>
      </c>
    </row>
    <row r="254" spans="1:10" x14ac:dyDescent="0.15">
      <c r="A254" s="32">
        <f t="shared" si="31"/>
        <v>236</v>
      </c>
      <c r="B254" s="33">
        <f t="shared" si="27"/>
        <v>53053</v>
      </c>
      <c r="C254" s="35">
        <f t="shared" si="32"/>
        <v>0</v>
      </c>
      <c r="D254" s="35">
        <f t="shared" si="35"/>
        <v>11420.447400423482</v>
      </c>
      <c r="E254" s="36">
        <f t="shared" si="28"/>
        <v>0</v>
      </c>
      <c r="F254" s="35">
        <f t="shared" si="29"/>
        <v>0</v>
      </c>
      <c r="G254" s="35">
        <f t="shared" si="33"/>
        <v>0</v>
      </c>
      <c r="H254" s="35">
        <f t="shared" si="34"/>
        <v>0</v>
      </c>
      <c r="I254" s="35">
        <f t="shared" si="30"/>
        <v>0</v>
      </c>
      <c r="J254" s="35">
        <f>SUM($H$19:$H254)</f>
        <v>222272.2128304904</v>
      </c>
    </row>
    <row r="255" spans="1:10" x14ac:dyDescent="0.15">
      <c r="A255" s="32">
        <f t="shared" si="31"/>
        <v>237</v>
      </c>
      <c r="B255" s="33">
        <f t="shared" si="27"/>
        <v>53083</v>
      </c>
      <c r="C255" s="35">
        <f t="shared" si="32"/>
        <v>0</v>
      </c>
      <c r="D255" s="35">
        <f t="shared" si="35"/>
        <v>11420.447400423482</v>
      </c>
      <c r="E255" s="36">
        <f t="shared" si="28"/>
        <v>0</v>
      </c>
      <c r="F255" s="35">
        <f t="shared" si="29"/>
        <v>0</v>
      </c>
      <c r="G255" s="35">
        <f t="shared" si="33"/>
        <v>0</v>
      </c>
      <c r="H255" s="35">
        <f t="shared" si="34"/>
        <v>0</v>
      </c>
      <c r="I255" s="35">
        <f t="shared" si="30"/>
        <v>0</v>
      </c>
      <c r="J255" s="35">
        <f>SUM($H$19:$H255)</f>
        <v>222272.2128304904</v>
      </c>
    </row>
    <row r="256" spans="1:10" x14ac:dyDescent="0.15">
      <c r="A256" s="32">
        <f t="shared" si="31"/>
        <v>238</v>
      </c>
      <c r="B256" s="33">
        <f t="shared" si="27"/>
        <v>53114</v>
      </c>
      <c r="C256" s="35">
        <f t="shared" si="32"/>
        <v>0</v>
      </c>
      <c r="D256" s="35">
        <f t="shared" si="35"/>
        <v>11420.447400423482</v>
      </c>
      <c r="E256" s="36">
        <f t="shared" si="28"/>
        <v>0</v>
      </c>
      <c r="F256" s="35">
        <f t="shared" si="29"/>
        <v>0</v>
      </c>
      <c r="G256" s="35">
        <f t="shared" si="33"/>
        <v>0</v>
      </c>
      <c r="H256" s="35">
        <f t="shared" si="34"/>
        <v>0</v>
      </c>
      <c r="I256" s="35">
        <f t="shared" si="30"/>
        <v>0</v>
      </c>
      <c r="J256" s="35">
        <f>SUM($H$19:$H256)</f>
        <v>222272.2128304904</v>
      </c>
    </row>
    <row r="257" spans="1:10" x14ac:dyDescent="0.15">
      <c r="A257" s="32">
        <f t="shared" si="31"/>
        <v>239</v>
      </c>
      <c r="B257" s="33">
        <f t="shared" si="27"/>
        <v>53144</v>
      </c>
      <c r="C257" s="35">
        <f t="shared" si="32"/>
        <v>0</v>
      </c>
      <c r="D257" s="35">
        <f t="shared" si="35"/>
        <v>11420.447400423482</v>
      </c>
      <c r="E257" s="36">
        <f t="shared" si="28"/>
        <v>0</v>
      </c>
      <c r="F257" s="35">
        <f t="shared" si="29"/>
        <v>0</v>
      </c>
      <c r="G257" s="35">
        <f t="shared" si="33"/>
        <v>0</v>
      </c>
      <c r="H257" s="35">
        <f t="shared" si="34"/>
        <v>0</v>
      </c>
      <c r="I257" s="35">
        <f t="shared" si="30"/>
        <v>0</v>
      </c>
      <c r="J257" s="35">
        <f>SUM($H$19:$H257)</f>
        <v>222272.2128304904</v>
      </c>
    </row>
    <row r="258" spans="1:10" x14ac:dyDescent="0.15">
      <c r="A258" s="32">
        <f t="shared" si="31"/>
        <v>240</v>
      </c>
      <c r="B258" s="33">
        <f t="shared" si="27"/>
        <v>53175</v>
      </c>
      <c r="C258" s="35">
        <f t="shared" si="32"/>
        <v>0</v>
      </c>
      <c r="D258" s="35">
        <f t="shared" si="35"/>
        <v>11420.447400423482</v>
      </c>
      <c r="E258" s="36">
        <f t="shared" si="28"/>
        <v>0</v>
      </c>
      <c r="F258" s="35">
        <f t="shared" si="29"/>
        <v>0</v>
      </c>
      <c r="G258" s="35">
        <f t="shared" si="33"/>
        <v>0</v>
      </c>
      <c r="H258" s="35">
        <f t="shared" si="34"/>
        <v>0</v>
      </c>
      <c r="I258" s="35">
        <f t="shared" si="30"/>
        <v>0</v>
      </c>
      <c r="J258" s="35">
        <f>SUM($H$19:$H258)</f>
        <v>222272.2128304904</v>
      </c>
    </row>
    <row r="259" spans="1:10" x14ac:dyDescent="0.15">
      <c r="A259" s="32">
        <f t="shared" si="31"/>
        <v>241</v>
      </c>
      <c r="B259" s="33">
        <f t="shared" si="27"/>
        <v>53206</v>
      </c>
      <c r="C259" s="35">
        <f t="shared" si="32"/>
        <v>0</v>
      </c>
      <c r="D259" s="35">
        <f t="shared" si="35"/>
        <v>11420.447400423482</v>
      </c>
      <c r="E259" s="36">
        <f t="shared" si="28"/>
        <v>0</v>
      </c>
      <c r="F259" s="35">
        <f t="shared" si="29"/>
        <v>0</v>
      </c>
      <c r="G259" s="35">
        <f t="shared" si="33"/>
        <v>0</v>
      </c>
      <c r="H259" s="35">
        <f t="shared" si="34"/>
        <v>0</v>
      </c>
      <c r="I259" s="35">
        <f t="shared" si="30"/>
        <v>0</v>
      </c>
      <c r="J259" s="35">
        <f>SUM($H$19:$H259)</f>
        <v>222272.2128304904</v>
      </c>
    </row>
    <row r="260" spans="1:10" x14ac:dyDescent="0.15">
      <c r="A260" s="32">
        <f t="shared" si="31"/>
        <v>242</v>
      </c>
      <c r="B260" s="33">
        <f t="shared" si="27"/>
        <v>53236</v>
      </c>
      <c r="C260" s="35">
        <f t="shared" si="32"/>
        <v>0</v>
      </c>
      <c r="D260" s="35">
        <f t="shared" si="35"/>
        <v>11420.447400423482</v>
      </c>
      <c r="E260" s="36">
        <f t="shared" si="28"/>
        <v>0</v>
      </c>
      <c r="F260" s="35">
        <f t="shared" si="29"/>
        <v>0</v>
      </c>
      <c r="G260" s="35">
        <f t="shared" si="33"/>
        <v>0</v>
      </c>
      <c r="H260" s="35">
        <f t="shared" si="34"/>
        <v>0</v>
      </c>
      <c r="I260" s="35">
        <f t="shared" si="30"/>
        <v>0</v>
      </c>
      <c r="J260" s="35">
        <f>SUM($H$19:$H260)</f>
        <v>222272.2128304904</v>
      </c>
    </row>
    <row r="261" spans="1:10" x14ac:dyDescent="0.15">
      <c r="A261" s="32">
        <f t="shared" si="31"/>
        <v>243</v>
      </c>
      <c r="B261" s="33">
        <f t="shared" si="27"/>
        <v>53267</v>
      </c>
      <c r="C261" s="35">
        <f t="shared" si="32"/>
        <v>0</v>
      </c>
      <c r="D261" s="35">
        <f t="shared" si="35"/>
        <v>11420.447400423482</v>
      </c>
      <c r="E261" s="36">
        <f t="shared" si="28"/>
        <v>0</v>
      </c>
      <c r="F261" s="35">
        <f t="shared" si="29"/>
        <v>0</v>
      </c>
      <c r="G261" s="35">
        <f t="shared" si="33"/>
        <v>0</v>
      </c>
      <c r="H261" s="35">
        <f t="shared" si="34"/>
        <v>0</v>
      </c>
      <c r="I261" s="35">
        <f t="shared" si="30"/>
        <v>0</v>
      </c>
      <c r="J261" s="35">
        <f>SUM($H$19:$H261)</f>
        <v>222272.2128304904</v>
      </c>
    </row>
    <row r="262" spans="1:10" x14ac:dyDescent="0.15">
      <c r="A262" s="32">
        <f t="shared" si="31"/>
        <v>244</v>
      </c>
      <c r="B262" s="33">
        <f t="shared" si="27"/>
        <v>53297</v>
      </c>
      <c r="C262" s="35">
        <f t="shared" si="32"/>
        <v>0</v>
      </c>
      <c r="D262" s="35">
        <f t="shared" si="35"/>
        <v>11420.447400423482</v>
      </c>
      <c r="E262" s="36">
        <f t="shared" si="28"/>
        <v>0</v>
      </c>
      <c r="F262" s="35">
        <f t="shared" si="29"/>
        <v>0</v>
      </c>
      <c r="G262" s="35">
        <f t="shared" si="33"/>
        <v>0</v>
      </c>
      <c r="H262" s="35">
        <f t="shared" si="34"/>
        <v>0</v>
      </c>
      <c r="I262" s="35">
        <f t="shared" si="30"/>
        <v>0</v>
      </c>
      <c r="J262" s="35">
        <f>SUM($H$19:$H262)</f>
        <v>222272.2128304904</v>
      </c>
    </row>
    <row r="263" spans="1:10" x14ac:dyDescent="0.15">
      <c r="A263" s="32">
        <f t="shared" si="31"/>
        <v>245</v>
      </c>
      <c r="B263" s="33">
        <f t="shared" si="27"/>
        <v>53328</v>
      </c>
      <c r="C263" s="35">
        <f t="shared" si="32"/>
        <v>0</v>
      </c>
      <c r="D263" s="35">
        <f t="shared" si="35"/>
        <v>11420.447400423482</v>
      </c>
      <c r="E263" s="36">
        <f t="shared" si="28"/>
        <v>0</v>
      </c>
      <c r="F263" s="35">
        <f t="shared" si="29"/>
        <v>0</v>
      </c>
      <c r="G263" s="35">
        <f t="shared" si="33"/>
        <v>0</v>
      </c>
      <c r="H263" s="35">
        <f t="shared" si="34"/>
        <v>0</v>
      </c>
      <c r="I263" s="35">
        <f t="shared" si="30"/>
        <v>0</v>
      </c>
      <c r="J263" s="35">
        <f>SUM($H$19:$H263)</f>
        <v>222272.2128304904</v>
      </c>
    </row>
    <row r="264" spans="1:10" x14ac:dyDescent="0.15">
      <c r="A264" s="32">
        <f t="shared" si="31"/>
        <v>246</v>
      </c>
      <c r="B264" s="33">
        <f t="shared" si="27"/>
        <v>53359</v>
      </c>
      <c r="C264" s="35">
        <f t="shared" si="32"/>
        <v>0</v>
      </c>
      <c r="D264" s="35">
        <f t="shared" si="35"/>
        <v>11420.447400423482</v>
      </c>
      <c r="E264" s="36">
        <f t="shared" si="28"/>
        <v>0</v>
      </c>
      <c r="F264" s="35">
        <f t="shared" si="29"/>
        <v>0</v>
      </c>
      <c r="G264" s="35">
        <f t="shared" si="33"/>
        <v>0</v>
      </c>
      <c r="H264" s="35">
        <f t="shared" si="34"/>
        <v>0</v>
      </c>
      <c r="I264" s="35">
        <f t="shared" si="30"/>
        <v>0</v>
      </c>
      <c r="J264" s="35">
        <f>SUM($H$19:$H264)</f>
        <v>222272.2128304904</v>
      </c>
    </row>
    <row r="265" spans="1:10" x14ac:dyDescent="0.15">
      <c r="A265" s="32">
        <f t="shared" si="31"/>
        <v>247</v>
      </c>
      <c r="B265" s="33">
        <f t="shared" si="27"/>
        <v>53387</v>
      </c>
      <c r="C265" s="35">
        <f t="shared" si="32"/>
        <v>0</v>
      </c>
      <c r="D265" s="35">
        <f t="shared" si="35"/>
        <v>11420.447400423482</v>
      </c>
      <c r="E265" s="36">
        <f t="shared" si="28"/>
        <v>0</v>
      </c>
      <c r="F265" s="35">
        <f t="shared" si="29"/>
        <v>0</v>
      </c>
      <c r="G265" s="35">
        <f t="shared" si="33"/>
        <v>0</v>
      </c>
      <c r="H265" s="35">
        <f t="shared" si="34"/>
        <v>0</v>
      </c>
      <c r="I265" s="35">
        <f t="shared" si="30"/>
        <v>0</v>
      </c>
      <c r="J265" s="35">
        <f>SUM($H$19:$H265)</f>
        <v>222272.2128304904</v>
      </c>
    </row>
    <row r="266" spans="1:10" x14ac:dyDescent="0.15">
      <c r="A266" s="32">
        <f t="shared" si="31"/>
        <v>248</v>
      </c>
      <c r="B266" s="33">
        <f t="shared" si="27"/>
        <v>53418</v>
      </c>
      <c r="C266" s="35">
        <f t="shared" si="32"/>
        <v>0</v>
      </c>
      <c r="D266" s="35">
        <f t="shared" si="35"/>
        <v>11420.447400423482</v>
      </c>
      <c r="E266" s="36">
        <f t="shared" si="28"/>
        <v>0</v>
      </c>
      <c r="F266" s="35">
        <f t="shared" si="29"/>
        <v>0</v>
      </c>
      <c r="G266" s="35">
        <f t="shared" si="33"/>
        <v>0</v>
      </c>
      <c r="H266" s="35">
        <f t="shared" si="34"/>
        <v>0</v>
      </c>
      <c r="I266" s="35">
        <f t="shared" si="30"/>
        <v>0</v>
      </c>
      <c r="J266" s="35">
        <f>SUM($H$19:$H266)</f>
        <v>222272.2128304904</v>
      </c>
    </row>
    <row r="267" spans="1:10" x14ac:dyDescent="0.15">
      <c r="A267" s="32">
        <f t="shared" si="31"/>
        <v>249</v>
      </c>
      <c r="B267" s="33">
        <f t="shared" si="27"/>
        <v>53448</v>
      </c>
      <c r="C267" s="35">
        <f t="shared" si="32"/>
        <v>0</v>
      </c>
      <c r="D267" s="35">
        <f t="shared" si="35"/>
        <v>11420.447400423482</v>
      </c>
      <c r="E267" s="36">
        <f t="shared" si="28"/>
        <v>0</v>
      </c>
      <c r="F267" s="35">
        <f t="shared" si="29"/>
        <v>0</v>
      </c>
      <c r="G267" s="35">
        <f t="shared" si="33"/>
        <v>0</v>
      </c>
      <c r="H267" s="35">
        <f t="shared" si="34"/>
        <v>0</v>
      </c>
      <c r="I267" s="35">
        <f t="shared" si="30"/>
        <v>0</v>
      </c>
      <c r="J267" s="35">
        <f>SUM($H$19:$H267)</f>
        <v>222272.2128304904</v>
      </c>
    </row>
    <row r="268" spans="1:10" x14ac:dyDescent="0.15">
      <c r="A268" s="32">
        <f t="shared" si="31"/>
        <v>250</v>
      </c>
      <c r="B268" s="33">
        <f t="shared" si="27"/>
        <v>53479</v>
      </c>
      <c r="C268" s="35">
        <f t="shared" si="32"/>
        <v>0</v>
      </c>
      <c r="D268" s="35">
        <f t="shared" si="35"/>
        <v>11420.447400423482</v>
      </c>
      <c r="E268" s="36">
        <f t="shared" si="28"/>
        <v>0</v>
      </c>
      <c r="F268" s="35">
        <f t="shared" si="29"/>
        <v>0</v>
      </c>
      <c r="G268" s="35">
        <f t="shared" si="33"/>
        <v>0</v>
      </c>
      <c r="H268" s="35">
        <f t="shared" si="34"/>
        <v>0</v>
      </c>
      <c r="I268" s="35">
        <f t="shared" si="30"/>
        <v>0</v>
      </c>
      <c r="J268" s="35">
        <f>SUM($H$19:$H268)</f>
        <v>222272.2128304904</v>
      </c>
    </row>
    <row r="269" spans="1:10" x14ac:dyDescent="0.15">
      <c r="A269" s="32">
        <f t="shared" si="31"/>
        <v>251</v>
      </c>
      <c r="B269" s="33">
        <f t="shared" si="27"/>
        <v>53509</v>
      </c>
      <c r="C269" s="35">
        <f t="shared" si="32"/>
        <v>0</v>
      </c>
      <c r="D269" s="35">
        <f t="shared" si="35"/>
        <v>11420.447400423482</v>
      </c>
      <c r="E269" s="36">
        <f t="shared" si="28"/>
        <v>0</v>
      </c>
      <c r="F269" s="35">
        <f t="shared" si="29"/>
        <v>0</v>
      </c>
      <c r="G269" s="35">
        <f t="shared" si="33"/>
        <v>0</v>
      </c>
      <c r="H269" s="35">
        <f t="shared" si="34"/>
        <v>0</v>
      </c>
      <c r="I269" s="35">
        <f t="shared" si="30"/>
        <v>0</v>
      </c>
      <c r="J269" s="35">
        <f>SUM($H$19:$H269)</f>
        <v>222272.2128304904</v>
      </c>
    </row>
    <row r="270" spans="1:10" x14ac:dyDescent="0.15">
      <c r="A270" s="32">
        <f t="shared" si="31"/>
        <v>252</v>
      </c>
      <c r="B270" s="33">
        <f t="shared" si="27"/>
        <v>53540</v>
      </c>
      <c r="C270" s="35">
        <f t="shared" si="32"/>
        <v>0</v>
      </c>
      <c r="D270" s="35">
        <f t="shared" si="35"/>
        <v>11420.447400423482</v>
      </c>
      <c r="E270" s="36">
        <f t="shared" si="28"/>
        <v>0</v>
      </c>
      <c r="F270" s="35">
        <f t="shared" si="29"/>
        <v>0</v>
      </c>
      <c r="G270" s="35">
        <f t="shared" si="33"/>
        <v>0</v>
      </c>
      <c r="H270" s="35">
        <f t="shared" si="34"/>
        <v>0</v>
      </c>
      <c r="I270" s="35">
        <f t="shared" si="30"/>
        <v>0</v>
      </c>
      <c r="J270" s="35">
        <f>SUM($H$19:$H270)</f>
        <v>222272.2128304904</v>
      </c>
    </row>
    <row r="271" spans="1:10" x14ac:dyDescent="0.15">
      <c r="A271" s="32">
        <f t="shared" si="31"/>
        <v>253</v>
      </c>
      <c r="B271" s="33">
        <f t="shared" si="27"/>
        <v>53571</v>
      </c>
      <c r="C271" s="35">
        <f t="shared" si="32"/>
        <v>0</v>
      </c>
      <c r="D271" s="35">
        <f t="shared" si="35"/>
        <v>11420.447400423482</v>
      </c>
      <c r="E271" s="36">
        <f t="shared" si="28"/>
        <v>0</v>
      </c>
      <c r="F271" s="35">
        <f t="shared" si="29"/>
        <v>0</v>
      </c>
      <c r="G271" s="35">
        <f t="shared" si="33"/>
        <v>0</v>
      </c>
      <c r="H271" s="35">
        <f t="shared" si="34"/>
        <v>0</v>
      </c>
      <c r="I271" s="35">
        <f t="shared" si="30"/>
        <v>0</v>
      </c>
      <c r="J271" s="35">
        <f>SUM($H$19:$H271)</f>
        <v>222272.2128304904</v>
      </c>
    </row>
    <row r="272" spans="1:10" x14ac:dyDescent="0.15">
      <c r="A272" s="32">
        <f t="shared" si="31"/>
        <v>254</v>
      </c>
      <c r="B272" s="33">
        <f t="shared" si="27"/>
        <v>53601</v>
      </c>
      <c r="C272" s="35">
        <f t="shared" si="32"/>
        <v>0</v>
      </c>
      <c r="D272" s="35">
        <f t="shared" si="35"/>
        <v>11420.447400423482</v>
      </c>
      <c r="E272" s="36">
        <f t="shared" si="28"/>
        <v>0</v>
      </c>
      <c r="F272" s="35">
        <f t="shared" si="29"/>
        <v>0</v>
      </c>
      <c r="G272" s="35">
        <f t="shared" si="33"/>
        <v>0</v>
      </c>
      <c r="H272" s="35">
        <f t="shared" si="34"/>
        <v>0</v>
      </c>
      <c r="I272" s="35">
        <f t="shared" si="30"/>
        <v>0</v>
      </c>
      <c r="J272" s="35">
        <f>SUM($H$19:$H272)</f>
        <v>222272.2128304904</v>
      </c>
    </row>
    <row r="273" spans="1:10" x14ac:dyDescent="0.15">
      <c r="A273" s="32">
        <f t="shared" si="31"/>
        <v>255</v>
      </c>
      <c r="B273" s="33">
        <f t="shared" si="27"/>
        <v>53632</v>
      </c>
      <c r="C273" s="35">
        <f t="shared" si="32"/>
        <v>0</v>
      </c>
      <c r="D273" s="35">
        <f t="shared" si="35"/>
        <v>11420.447400423482</v>
      </c>
      <c r="E273" s="36">
        <f t="shared" si="28"/>
        <v>0</v>
      </c>
      <c r="F273" s="35">
        <f t="shared" si="29"/>
        <v>0</v>
      </c>
      <c r="G273" s="35">
        <f t="shared" si="33"/>
        <v>0</v>
      </c>
      <c r="H273" s="35">
        <f t="shared" si="34"/>
        <v>0</v>
      </c>
      <c r="I273" s="35">
        <f t="shared" si="30"/>
        <v>0</v>
      </c>
      <c r="J273" s="35">
        <f>SUM($H$19:$H273)</f>
        <v>222272.2128304904</v>
      </c>
    </row>
    <row r="274" spans="1:10" x14ac:dyDescent="0.15">
      <c r="A274" s="32">
        <f t="shared" si="31"/>
        <v>256</v>
      </c>
      <c r="B274" s="33">
        <f t="shared" si="27"/>
        <v>53662</v>
      </c>
      <c r="C274" s="35">
        <f t="shared" si="32"/>
        <v>0</v>
      </c>
      <c r="D274" s="35">
        <f t="shared" si="35"/>
        <v>11420.447400423482</v>
      </c>
      <c r="E274" s="36">
        <f t="shared" si="28"/>
        <v>0</v>
      </c>
      <c r="F274" s="35">
        <f t="shared" si="29"/>
        <v>0</v>
      </c>
      <c r="G274" s="35">
        <f t="shared" si="33"/>
        <v>0</v>
      </c>
      <c r="H274" s="35">
        <f t="shared" si="34"/>
        <v>0</v>
      </c>
      <c r="I274" s="35">
        <f t="shared" si="30"/>
        <v>0</v>
      </c>
      <c r="J274" s="35">
        <f>SUM($H$19:$H274)</f>
        <v>222272.2128304904</v>
      </c>
    </row>
    <row r="275" spans="1:10" x14ac:dyDescent="0.15">
      <c r="A275" s="32">
        <f t="shared" si="31"/>
        <v>257</v>
      </c>
      <c r="B275" s="33">
        <f t="shared" ref="B275:B338" si="36">IF(Pay_Num&lt;&gt;"",DATE(YEAR(Loan_Start),MONTH(Loan_Start)+(Pay_Num)*12/Num_Pmt_Per_Year,DAY(Loan_Start)),"")</f>
        <v>53693</v>
      </c>
      <c r="C275" s="35">
        <f t="shared" si="32"/>
        <v>0</v>
      </c>
      <c r="D275" s="35">
        <f t="shared" si="35"/>
        <v>11420.447400423482</v>
      </c>
      <c r="E275" s="36">
        <f t="shared" ref="E275:E338" si="37">IF(AND(Pay_Num&lt;&gt;"",Sched_Pay+Scheduled_Extra_Payments&lt;Beg_Bal),Scheduled_Extra_Payments,IF(AND(Pay_Num&lt;&gt;"",Beg_Bal-Sched_Pay&gt;0),Beg_Bal-Sched_Pay,IF(Pay_Num&lt;&gt;"",0,"")))</f>
        <v>0</v>
      </c>
      <c r="F275" s="35">
        <f t="shared" ref="F275:F338" si="38">IF(AND(Pay_Num&lt;&gt;"",Sched_Pay+Extra_Pay&lt;Beg_Bal),Sched_Pay+Extra_Pay,IF(Pay_Num&lt;&gt;"",Beg_Bal,""))</f>
        <v>0</v>
      </c>
      <c r="G275" s="35">
        <f t="shared" si="33"/>
        <v>0</v>
      </c>
      <c r="H275" s="35">
        <f t="shared" si="34"/>
        <v>0</v>
      </c>
      <c r="I275" s="35">
        <f t="shared" ref="I275:I338" si="39">IF(AND(Pay_Num&lt;&gt;"",Sched_Pay+Extra_Pay&lt;Beg_Bal),Beg_Bal-Princ,IF(Pay_Num&lt;&gt;"",0,""))</f>
        <v>0</v>
      </c>
      <c r="J275" s="35">
        <f>SUM($H$19:$H275)</f>
        <v>222272.2128304904</v>
      </c>
    </row>
    <row r="276" spans="1:10" x14ac:dyDescent="0.15">
      <c r="A276" s="32">
        <f t="shared" ref="A276:A339" si="40">IF(Values_Entered,A275+1,"")</f>
        <v>258</v>
      </c>
      <c r="B276" s="33">
        <f t="shared" si="36"/>
        <v>53724</v>
      </c>
      <c r="C276" s="35">
        <f t="shared" ref="C276:C339" si="41">IF(Pay_Num&lt;&gt;"",I275,"")</f>
        <v>0</v>
      </c>
      <c r="D276" s="35">
        <f t="shared" si="35"/>
        <v>11420.447400423482</v>
      </c>
      <c r="E276" s="36">
        <f t="shared" si="37"/>
        <v>0</v>
      </c>
      <c r="F276" s="35">
        <f t="shared" si="38"/>
        <v>0</v>
      </c>
      <c r="G276" s="35">
        <f t="shared" ref="G276:G339" si="42">IF(Pay_Num&lt;&gt;"",Total_Pay-Int,"")</f>
        <v>0</v>
      </c>
      <c r="H276" s="35">
        <f t="shared" ref="H276:H339" si="43">IF(Pay_Num&lt;&gt;"",Beg_Bal*Interest_Rate/Num_Pmt_Per_Year,"")</f>
        <v>0</v>
      </c>
      <c r="I276" s="35">
        <f t="shared" si="39"/>
        <v>0</v>
      </c>
      <c r="J276" s="35">
        <f>SUM($H$19:$H276)</f>
        <v>222272.2128304904</v>
      </c>
    </row>
    <row r="277" spans="1:10" x14ac:dyDescent="0.15">
      <c r="A277" s="32">
        <f t="shared" si="40"/>
        <v>259</v>
      </c>
      <c r="B277" s="33">
        <f t="shared" si="36"/>
        <v>53752</v>
      </c>
      <c r="C277" s="35">
        <f t="shared" si="41"/>
        <v>0</v>
      </c>
      <c r="D277" s="35">
        <f t="shared" ref="D277:D340" si="44">IF(Pay_Num&lt;&gt;"",Scheduled_Monthly_Payment,"")</f>
        <v>11420.447400423482</v>
      </c>
      <c r="E277" s="36">
        <f t="shared" si="37"/>
        <v>0</v>
      </c>
      <c r="F277" s="35">
        <f t="shared" si="38"/>
        <v>0</v>
      </c>
      <c r="G277" s="35">
        <f t="shared" si="42"/>
        <v>0</v>
      </c>
      <c r="H277" s="35">
        <f t="shared" si="43"/>
        <v>0</v>
      </c>
      <c r="I277" s="35">
        <f t="shared" si="39"/>
        <v>0</v>
      </c>
      <c r="J277" s="35">
        <f>SUM($H$19:$H277)</f>
        <v>222272.2128304904</v>
      </c>
    </row>
    <row r="278" spans="1:10" x14ac:dyDescent="0.15">
      <c r="A278" s="32">
        <f t="shared" si="40"/>
        <v>260</v>
      </c>
      <c r="B278" s="33">
        <f t="shared" si="36"/>
        <v>53783</v>
      </c>
      <c r="C278" s="35">
        <f t="shared" si="41"/>
        <v>0</v>
      </c>
      <c r="D278" s="35">
        <f t="shared" si="44"/>
        <v>11420.447400423482</v>
      </c>
      <c r="E278" s="36">
        <f t="shared" si="37"/>
        <v>0</v>
      </c>
      <c r="F278" s="35">
        <f t="shared" si="38"/>
        <v>0</v>
      </c>
      <c r="G278" s="35">
        <f t="shared" si="42"/>
        <v>0</v>
      </c>
      <c r="H278" s="35">
        <f t="shared" si="43"/>
        <v>0</v>
      </c>
      <c r="I278" s="35">
        <f t="shared" si="39"/>
        <v>0</v>
      </c>
      <c r="J278" s="35">
        <f>SUM($H$19:$H278)</f>
        <v>222272.2128304904</v>
      </c>
    </row>
    <row r="279" spans="1:10" x14ac:dyDescent="0.15">
      <c r="A279" s="32">
        <f t="shared" si="40"/>
        <v>261</v>
      </c>
      <c r="B279" s="33">
        <f t="shared" si="36"/>
        <v>53813</v>
      </c>
      <c r="C279" s="35">
        <f t="shared" si="41"/>
        <v>0</v>
      </c>
      <c r="D279" s="35">
        <f t="shared" si="44"/>
        <v>11420.447400423482</v>
      </c>
      <c r="E279" s="36">
        <f t="shared" si="37"/>
        <v>0</v>
      </c>
      <c r="F279" s="35">
        <f t="shared" si="38"/>
        <v>0</v>
      </c>
      <c r="G279" s="35">
        <f t="shared" si="42"/>
        <v>0</v>
      </c>
      <c r="H279" s="35">
        <f t="shared" si="43"/>
        <v>0</v>
      </c>
      <c r="I279" s="35">
        <f t="shared" si="39"/>
        <v>0</v>
      </c>
      <c r="J279" s="35">
        <f>SUM($H$19:$H279)</f>
        <v>222272.2128304904</v>
      </c>
    </row>
    <row r="280" spans="1:10" x14ac:dyDescent="0.15">
      <c r="A280" s="32">
        <f t="shared" si="40"/>
        <v>262</v>
      </c>
      <c r="B280" s="33">
        <f t="shared" si="36"/>
        <v>53844</v>
      </c>
      <c r="C280" s="35">
        <f t="shared" si="41"/>
        <v>0</v>
      </c>
      <c r="D280" s="35">
        <f t="shared" si="44"/>
        <v>11420.447400423482</v>
      </c>
      <c r="E280" s="36">
        <f t="shared" si="37"/>
        <v>0</v>
      </c>
      <c r="F280" s="35">
        <f t="shared" si="38"/>
        <v>0</v>
      </c>
      <c r="G280" s="35">
        <f t="shared" si="42"/>
        <v>0</v>
      </c>
      <c r="H280" s="35">
        <f t="shared" si="43"/>
        <v>0</v>
      </c>
      <c r="I280" s="35">
        <f t="shared" si="39"/>
        <v>0</v>
      </c>
      <c r="J280" s="35">
        <f>SUM($H$19:$H280)</f>
        <v>222272.2128304904</v>
      </c>
    </row>
    <row r="281" spans="1:10" x14ac:dyDescent="0.15">
      <c r="A281" s="32">
        <f t="shared" si="40"/>
        <v>263</v>
      </c>
      <c r="B281" s="33">
        <f t="shared" si="36"/>
        <v>53874</v>
      </c>
      <c r="C281" s="35">
        <f t="shared" si="41"/>
        <v>0</v>
      </c>
      <c r="D281" s="35">
        <f t="shared" si="44"/>
        <v>11420.447400423482</v>
      </c>
      <c r="E281" s="36">
        <f t="shared" si="37"/>
        <v>0</v>
      </c>
      <c r="F281" s="35">
        <f t="shared" si="38"/>
        <v>0</v>
      </c>
      <c r="G281" s="35">
        <f t="shared" si="42"/>
        <v>0</v>
      </c>
      <c r="H281" s="35">
        <f t="shared" si="43"/>
        <v>0</v>
      </c>
      <c r="I281" s="35">
        <f t="shared" si="39"/>
        <v>0</v>
      </c>
      <c r="J281" s="35">
        <f>SUM($H$19:$H281)</f>
        <v>222272.2128304904</v>
      </c>
    </row>
    <row r="282" spans="1:10" x14ac:dyDescent="0.15">
      <c r="A282" s="32">
        <f t="shared" si="40"/>
        <v>264</v>
      </c>
      <c r="B282" s="33">
        <f t="shared" si="36"/>
        <v>53905</v>
      </c>
      <c r="C282" s="35">
        <f t="shared" si="41"/>
        <v>0</v>
      </c>
      <c r="D282" s="35">
        <f t="shared" si="44"/>
        <v>11420.447400423482</v>
      </c>
      <c r="E282" s="36">
        <f t="shared" si="37"/>
        <v>0</v>
      </c>
      <c r="F282" s="35">
        <f t="shared" si="38"/>
        <v>0</v>
      </c>
      <c r="G282" s="35">
        <f t="shared" si="42"/>
        <v>0</v>
      </c>
      <c r="H282" s="35">
        <f t="shared" si="43"/>
        <v>0</v>
      </c>
      <c r="I282" s="35">
        <f t="shared" si="39"/>
        <v>0</v>
      </c>
      <c r="J282" s="35">
        <f>SUM($H$19:$H282)</f>
        <v>222272.2128304904</v>
      </c>
    </row>
    <row r="283" spans="1:10" x14ac:dyDescent="0.15">
      <c r="A283" s="32">
        <f t="shared" si="40"/>
        <v>265</v>
      </c>
      <c r="B283" s="33">
        <f t="shared" si="36"/>
        <v>53936</v>
      </c>
      <c r="C283" s="35">
        <f t="shared" si="41"/>
        <v>0</v>
      </c>
      <c r="D283" s="35">
        <f t="shared" si="44"/>
        <v>11420.447400423482</v>
      </c>
      <c r="E283" s="36">
        <f t="shared" si="37"/>
        <v>0</v>
      </c>
      <c r="F283" s="35">
        <f t="shared" si="38"/>
        <v>0</v>
      </c>
      <c r="G283" s="35">
        <f t="shared" si="42"/>
        <v>0</v>
      </c>
      <c r="H283" s="35">
        <f t="shared" si="43"/>
        <v>0</v>
      </c>
      <c r="I283" s="35">
        <f t="shared" si="39"/>
        <v>0</v>
      </c>
      <c r="J283" s="35">
        <f>SUM($H$19:$H283)</f>
        <v>222272.2128304904</v>
      </c>
    </row>
    <row r="284" spans="1:10" x14ac:dyDescent="0.15">
      <c r="A284" s="32">
        <f t="shared" si="40"/>
        <v>266</v>
      </c>
      <c r="B284" s="33">
        <f t="shared" si="36"/>
        <v>53966</v>
      </c>
      <c r="C284" s="35">
        <f t="shared" si="41"/>
        <v>0</v>
      </c>
      <c r="D284" s="35">
        <f t="shared" si="44"/>
        <v>11420.447400423482</v>
      </c>
      <c r="E284" s="36">
        <f t="shared" si="37"/>
        <v>0</v>
      </c>
      <c r="F284" s="35">
        <f t="shared" si="38"/>
        <v>0</v>
      </c>
      <c r="G284" s="35">
        <f t="shared" si="42"/>
        <v>0</v>
      </c>
      <c r="H284" s="35">
        <f t="shared" si="43"/>
        <v>0</v>
      </c>
      <c r="I284" s="35">
        <f t="shared" si="39"/>
        <v>0</v>
      </c>
      <c r="J284" s="35">
        <f>SUM($H$19:$H284)</f>
        <v>222272.2128304904</v>
      </c>
    </row>
    <row r="285" spans="1:10" x14ac:dyDescent="0.15">
      <c r="A285" s="32">
        <f t="shared" si="40"/>
        <v>267</v>
      </c>
      <c r="B285" s="33">
        <f t="shared" si="36"/>
        <v>53997</v>
      </c>
      <c r="C285" s="35">
        <f t="shared" si="41"/>
        <v>0</v>
      </c>
      <c r="D285" s="35">
        <f t="shared" si="44"/>
        <v>11420.447400423482</v>
      </c>
      <c r="E285" s="36">
        <f t="shared" si="37"/>
        <v>0</v>
      </c>
      <c r="F285" s="35">
        <f t="shared" si="38"/>
        <v>0</v>
      </c>
      <c r="G285" s="35">
        <f t="shared" si="42"/>
        <v>0</v>
      </c>
      <c r="H285" s="35">
        <f t="shared" si="43"/>
        <v>0</v>
      </c>
      <c r="I285" s="35">
        <f t="shared" si="39"/>
        <v>0</v>
      </c>
      <c r="J285" s="35">
        <f>SUM($H$19:$H285)</f>
        <v>222272.2128304904</v>
      </c>
    </row>
    <row r="286" spans="1:10" x14ac:dyDescent="0.15">
      <c r="A286" s="32">
        <f t="shared" si="40"/>
        <v>268</v>
      </c>
      <c r="B286" s="33">
        <f t="shared" si="36"/>
        <v>54027</v>
      </c>
      <c r="C286" s="35">
        <f t="shared" si="41"/>
        <v>0</v>
      </c>
      <c r="D286" s="35">
        <f t="shared" si="44"/>
        <v>11420.447400423482</v>
      </c>
      <c r="E286" s="36">
        <f t="shared" si="37"/>
        <v>0</v>
      </c>
      <c r="F286" s="35">
        <f t="shared" si="38"/>
        <v>0</v>
      </c>
      <c r="G286" s="35">
        <f t="shared" si="42"/>
        <v>0</v>
      </c>
      <c r="H286" s="35">
        <f t="shared" si="43"/>
        <v>0</v>
      </c>
      <c r="I286" s="35">
        <f t="shared" si="39"/>
        <v>0</v>
      </c>
      <c r="J286" s="35">
        <f>SUM($H$19:$H286)</f>
        <v>222272.2128304904</v>
      </c>
    </row>
    <row r="287" spans="1:10" x14ac:dyDescent="0.15">
      <c r="A287" s="32">
        <f t="shared" si="40"/>
        <v>269</v>
      </c>
      <c r="B287" s="33">
        <f t="shared" si="36"/>
        <v>54058</v>
      </c>
      <c r="C287" s="35">
        <f t="shared" si="41"/>
        <v>0</v>
      </c>
      <c r="D287" s="35">
        <f t="shared" si="44"/>
        <v>11420.447400423482</v>
      </c>
      <c r="E287" s="36">
        <f t="shared" si="37"/>
        <v>0</v>
      </c>
      <c r="F287" s="35">
        <f t="shared" si="38"/>
        <v>0</v>
      </c>
      <c r="G287" s="35">
        <f t="shared" si="42"/>
        <v>0</v>
      </c>
      <c r="H287" s="35">
        <f t="shared" si="43"/>
        <v>0</v>
      </c>
      <c r="I287" s="35">
        <f t="shared" si="39"/>
        <v>0</v>
      </c>
      <c r="J287" s="35">
        <f>SUM($H$19:$H287)</f>
        <v>222272.2128304904</v>
      </c>
    </row>
    <row r="288" spans="1:10" x14ac:dyDescent="0.15">
      <c r="A288" s="32">
        <f t="shared" si="40"/>
        <v>270</v>
      </c>
      <c r="B288" s="33">
        <f t="shared" si="36"/>
        <v>54089</v>
      </c>
      <c r="C288" s="35">
        <f t="shared" si="41"/>
        <v>0</v>
      </c>
      <c r="D288" s="35">
        <f t="shared" si="44"/>
        <v>11420.447400423482</v>
      </c>
      <c r="E288" s="36">
        <f t="shared" si="37"/>
        <v>0</v>
      </c>
      <c r="F288" s="35">
        <f t="shared" si="38"/>
        <v>0</v>
      </c>
      <c r="G288" s="35">
        <f t="shared" si="42"/>
        <v>0</v>
      </c>
      <c r="H288" s="35">
        <f t="shared" si="43"/>
        <v>0</v>
      </c>
      <c r="I288" s="35">
        <f t="shared" si="39"/>
        <v>0</v>
      </c>
      <c r="J288" s="35">
        <f>SUM($H$19:$H288)</f>
        <v>222272.2128304904</v>
      </c>
    </row>
    <row r="289" spans="1:10" x14ac:dyDescent="0.15">
      <c r="A289" s="32">
        <f t="shared" si="40"/>
        <v>271</v>
      </c>
      <c r="B289" s="33">
        <f t="shared" si="36"/>
        <v>54118</v>
      </c>
      <c r="C289" s="35">
        <f t="shared" si="41"/>
        <v>0</v>
      </c>
      <c r="D289" s="35">
        <f t="shared" si="44"/>
        <v>11420.447400423482</v>
      </c>
      <c r="E289" s="36">
        <f t="shared" si="37"/>
        <v>0</v>
      </c>
      <c r="F289" s="35">
        <f t="shared" si="38"/>
        <v>0</v>
      </c>
      <c r="G289" s="35">
        <f t="shared" si="42"/>
        <v>0</v>
      </c>
      <c r="H289" s="35">
        <f t="shared" si="43"/>
        <v>0</v>
      </c>
      <c r="I289" s="35">
        <f t="shared" si="39"/>
        <v>0</v>
      </c>
      <c r="J289" s="35">
        <f>SUM($H$19:$H289)</f>
        <v>222272.2128304904</v>
      </c>
    </row>
    <row r="290" spans="1:10" x14ac:dyDescent="0.15">
      <c r="A290" s="32">
        <f t="shared" si="40"/>
        <v>272</v>
      </c>
      <c r="B290" s="33">
        <f t="shared" si="36"/>
        <v>54149</v>
      </c>
      <c r="C290" s="35">
        <f t="shared" si="41"/>
        <v>0</v>
      </c>
      <c r="D290" s="35">
        <f t="shared" si="44"/>
        <v>11420.447400423482</v>
      </c>
      <c r="E290" s="36">
        <f t="shared" si="37"/>
        <v>0</v>
      </c>
      <c r="F290" s="35">
        <f t="shared" si="38"/>
        <v>0</v>
      </c>
      <c r="G290" s="35">
        <f t="shared" si="42"/>
        <v>0</v>
      </c>
      <c r="H290" s="35">
        <f t="shared" si="43"/>
        <v>0</v>
      </c>
      <c r="I290" s="35">
        <f t="shared" si="39"/>
        <v>0</v>
      </c>
      <c r="J290" s="35">
        <f>SUM($H$19:$H290)</f>
        <v>222272.2128304904</v>
      </c>
    </row>
    <row r="291" spans="1:10" x14ac:dyDescent="0.15">
      <c r="A291" s="32">
        <f t="shared" si="40"/>
        <v>273</v>
      </c>
      <c r="B291" s="33">
        <f t="shared" si="36"/>
        <v>54179</v>
      </c>
      <c r="C291" s="35">
        <f t="shared" si="41"/>
        <v>0</v>
      </c>
      <c r="D291" s="35">
        <f t="shared" si="44"/>
        <v>11420.447400423482</v>
      </c>
      <c r="E291" s="36">
        <f t="shared" si="37"/>
        <v>0</v>
      </c>
      <c r="F291" s="35">
        <f t="shared" si="38"/>
        <v>0</v>
      </c>
      <c r="G291" s="35">
        <f t="shared" si="42"/>
        <v>0</v>
      </c>
      <c r="H291" s="35">
        <f t="shared" si="43"/>
        <v>0</v>
      </c>
      <c r="I291" s="35">
        <f t="shared" si="39"/>
        <v>0</v>
      </c>
      <c r="J291" s="35">
        <f>SUM($H$19:$H291)</f>
        <v>222272.2128304904</v>
      </c>
    </row>
    <row r="292" spans="1:10" x14ac:dyDescent="0.15">
      <c r="A292" s="32">
        <f t="shared" si="40"/>
        <v>274</v>
      </c>
      <c r="B292" s="33">
        <f t="shared" si="36"/>
        <v>54210</v>
      </c>
      <c r="C292" s="35">
        <f t="shared" si="41"/>
        <v>0</v>
      </c>
      <c r="D292" s="35">
        <f t="shared" si="44"/>
        <v>11420.447400423482</v>
      </c>
      <c r="E292" s="36">
        <f t="shared" si="37"/>
        <v>0</v>
      </c>
      <c r="F292" s="35">
        <f t="shared" si="38"/>
        <v>0</v>
      </c>
      <c r="G292" s="35">
        <f t="shared" si="42"/>
        <v>0</v>
      </c>
      <c r="H292" s="35">
        <f t="shared" si="43"/>
        <v>0</v>
      </c>
      <c r="I292" s="35">
        <f t="shared" si="39"/>
        <v>0</v>
      </c>
      <c r="J292" s="35">
        <f>SUM($H$19:$H292)</f>
        <v>222272.2128304904</v>
      </c>
    </row>
    <row r="293" spans="1:10" x14ac:dyDescent="0.15">
      <c r="A293" s="32">
        <f t="shared" si="40"/>
        <v>275</v>
      </c>
      <c r="B293" s="33">
        <f t="shared" si="36"/>
        <v>54240</v>
      </c>
      <c r="C293" s="35">
        <f t="shared" si="41"/>
        <v>0</v>
      </c>
      <c r="D293" s="35">
        <f t="shared" si="44"/>
        <v>11420.447400423482</v>
      </c>
      <c r="E293" s="36">
        <f t="shared" si="37"/>
        <v>0</v>
      </c>
      <c r="F293" s="35">
        <f t="shared" si="38"/>
        <v>0</v>
      </c>
      <c r="G293" s="35">
        <f t="shared" si="42"/>
        <v>0</v>
      </c>
      <c r="H293" s="35">
        <f t="shared" si="43"/>
        <v>0</v>
      </c>
      <c r="I293" s="35">
        <f t="shared" si="39"/>
        <v>0</v>
      </c>
      <c r="J293" s="35">
        <f>SUM($H$19:$H293)</f>
        <v>222272.2128304904</v>
      </c>
    </row>
    <row r="294" spans="1:10" x14ac:dyDescent="0.15">
      <c r="A294" s="32">
        <f t="shared" si="40"/>
        <v>276</v>
      </c>
      <c r="B294" s="33">
        <f t="shared" si="36"/>
        <v>54271</v>
      </c>
      <c r="C294" s="35">
        <f t="shared" si="41"/>
        <v>0</v>
      </c>
      <c r="D294" s="35">
        <f t="shared" si="44"/>
        <v>11420.447400423482</v>
      </c>
      <c r="E294" s="36">
        <f t="shared" si="37"/>
        <v>0</v>
      </c>
      <c r="F294" s="35">
        <f t="shared" si="38"/>
        <v>0</v>
      </c>
      <c r="G294" s="35">
        <f t="shared" si="42"/>
        <v>0</v>
      </c>
      <c r="H294" s="35">
        <f t="shared" si="43"/>
        <v>0</v>
      </c>
      <c r="I294" s="35">
        <f t="shared" si="39"/>
        <v>0</v>
      </c>
      <c r="J294" s="35">
        <f>SUM($H$19:$H294)</f>
        <v>222272.2128304904</v>
      </c>
    </row>
    <row r="295" spans="1:10" x14ac:dyDescent="0.15">
      <c r="A295" s="32">
        <f t="shared" si="40"/>
        <v>277</v>
      </c>
      <c r="B295" s="33">
        <f t="shared" si="36"/>
        <v>54302</v>
      </c>
      <c r="C295" s="35">
        <f t="shared" si="41"/>
        <v>0</v>
      </c>
      <c r="D295" s="35">
        <f t="shared" si="44"/>
        <v>11420.447400423482</v>
      </c>
      <c r="E295" s="36">
        <f t="shared" si="37"/>
        <v>0</v>
      </c>
      <c r="F295" s="35">
        <f t="shared" si="38"/>
        <v>0</v>
      </c>
      <c r="G295" s="35">
        <f t="shared" si="42"/>
        <v>0</v>
      </c>
      <c r="H295" s="35">
        <f t="shared" si="43"/>
        <v>0</v>
      </c>
      <c r="I295" s="35">
        <f t="shared" si="39"/>
        <v>0</v>
      </c>
      <c r="J295" s="35">
        <f>SUM($H$19:$H295)</f>
        <v>222272.2128304904</v>
      </c>
    </row>
    <row r="296" spans="1:10" x14ac:dyDescent="0.15">
      <c r="A296" s="32">
        <f t="shared" si="40"/>
        <v>278</v>
      </c>
      <c r="B296" s="33">
        <f t="shared" si="36"/>
        <v>54332</v>
      </c>
      <c r="C296" s="35">
        <f t="shared" si="41"/>
        <v>0</v>
      </c>
      <c r="D296" s="35">
        <f t="shared" si="44"/>
        <v>11420.447400423482</v>
      </c>
      <c r="E296" s="36">
        <f t="shared" si="37"/>
        <v>0</v>
      </c>
      <c r="F296" s="35">
        <f t="shared" si="38"/>
        <v>0</v>
      </c>
      <c r="G296" s="35">
        <f t="shared" si="42"/>
        <v>0</v>
      </c>
      <c r="H296" s="35">
        <f t="shared" si="43"/>
        <v>0</v>
      </c>
      <c r="I296" s="35">
        <f t="shared" si="39"/>
        <v>0</v>
      </c>
      <c r="J296" s="35">
        <f>SUM($H$19:$H296)</f>
        <v>222272.2128304904</v>
      </c>
    </row>
    <row r="297" spans="1:10" x14ac:dyDescent="0.15">
      <c r="A297" s="32">
        <f t="shared" si="40"/>
        <v>279</v>
      </c>
      <c r="B297" s="33">
        <f t="shared" si="36"/>
        <v>54363</v>
      </c>
      <c r="C297" s="35">
        <f t="shared" si="41"/>
        <v>0</v>
      </c>
      <c r="D297" s="35">
        <f t="shared" si="44"/>
        <v>11420.447400423482</v>
      </c>
      <c r="E297" s="36">
        <f t="shared" si="37"/>
        <v>0</v>
      </c>
      <c r="F297" s="35">
        <f t="shared" si="38"/>
        <v>0</v>
      </c>
      <c r="G297" s="35">
        <f t="shared" si="42"/>
        <v>0</v>
      </c>
      <c r="H297" s="35">
        <f t="shared" si="43"/>
        <v>0</v>
      </c>
      <c r="I297" s="35">
        <f t="shared" si="39"/>
        <v>0</v>
      </c>
      <c r="J297" s="35">
        <f>SUM($H$19:$H297)</f>
        <v>222272.2128304904</v>
      </c>
    </row>
    <row r="298" spans="1:10" x14ac:dyDescent="0.15">
      <c r="A298" s="32">
        <f t="shared" si="40"/>
        <v>280</v>
      </c>
      <c r="B298" s="33">
        <f t="shared" si="36"/>
        <v>54393</v>
      </c>
      <c r="C298" s="35">
        <f t="shared" si="41"/>
        <v>0</v>
      </c>
      <c r="D298" s="35">
        <f t="shared" si="44"/>
        <v>11420.447400423482</v>
      </c>
      <c r="E298" s="36">
        <f t="shared" si="37"/>
        <v>0</v>
      </c>
      <c r="F298" s="35">
        <f t="shared" si="38"/>
        <v>0</v>
      </c>
      <c r="G298" s="35">
        <f t="shared" si="42"/>
        <v>0</v>
      </c>
      <c r="H298" s="35">
        <f t="shared" si="43"/>
        <v>0</v>
      </c>
      <c r="I298" s="35">
        <f t="shared" si="39"/>
        <v>0</v>
      </c>
      <c r="J298" s="35">
        <f>SUM($H$19:$H298)</f>
        <v>222272.2128304904</v>
      </c>
    </row>
    <row r="299" spans="1:10" x14ac:dyDescent="0.15">
      <c r="A299" s="32">
        <f t="shared" si="40"/>
        <v>281</v>
      </c>
      <c r="B299" s="33">
        <f t="shared" si="36"/>
        <v>54424</v>
      </c>
      <c r="C299" s="35">
        <f t="shared" si="41"/>
        <v>0</v>
      </c>
      <c r="D299" s="35">
        <f t="shared" si="44"/>
        <v>11420.447400423482</v>
      </c>
      <c r="E299" s="36">
        <f t="shared" si="37"/>
        <v>0</v>
      </c>
      <c r="F299" s="35">
        <f t="shared" si="38"/>
        <v>0</v>
      </c>
      <c r="G299" s="35">
        <f t="shared" si="42"/>
        <v>0</v>
      </c>
      <c r="H299" s="35">
        <f t="shared" si="43"/>
        <v>0</v>
      </c>
      <c r="I299" s="35">
        <f t="shared" si="39"/>
        <v>0</v>
      </c>
      <c r="J299" s="35">
        <f>SUM($H$19:$H299)</f>
        <v>222272.2128304904</v>
      </c>
    </row>
    <row r="300" spans="1:10" x14ac:dyDescent="0.15">
      <c r="A300" s="32">
        <f t="shared" si="40"/>
        <v>282</v>
      </c>
      <c r="B300" s="33">
        <f t="shared" si="36"/>
        <v>54455</v>
      </c>
      <c r="C300" s="35">
        <f t="shared" si="41"/>
        <v>0</v>
      </c>
      <c r="D300" s="35">
        <f t="shared" si="44"/>
        <v>11420.447400423482</v>
      </c>
      <c r="E300" s="36">
        <f t="shared" si="37"/>
        <v>0</v>
      </c>
      <c r="F300" s="35">
        <f t="shared" si="38"/>
        <v>0</v>
      </c>
      <c r="G300" s="35">
        <f t="shared" si="42"/>
        <v>0</v>
      </c>
      <c r="H300" s="35">
        <f t="shared" si="43"/>
        <v>0</v>
      </c>
      <c r="I300" s="35">
        <f t="shared" si="39"/>
        <v>0</v>
      </c>
      <c r="J300" s="35">
        <f>SUM($H$19:$H300)</f>
        <v>222272.2128304904</v>
      </c>
    </row>
    <row r="301" spans="1:10" x14ac:dyDescent="0.15">
      <c r="A301" s="32">
        <f t="shared" si="40"/>
        <v>283</v>
      </c>
      <c r="B301" s="33">
        <f t="shared" si="36"/>
        <v>54483</v>
      </c>
      <c r="C301" s="35">
        <f t="shared" si="41"/>
        <v>0</v>
      </c>
      <c r="D301" s="35">
        <f t="shared" si="44"/>
        <v>11420.447400423482</v>
      </c>
      <c r="E301" s="36">
        <f t="shared" si="37"/>
        <v>0</v>
      </c>
      <c r="F301" s="35">
        <f t="shared" si="38"/>
        <v>0</v>
      </c>
      <c r="G301" s="35">
        <f t="shared" si="42"/>
        <v>0</v>
      </c>
      <c r="H301" s="35">
        <f t="shared" si="43"/>
        <v>0</v>
      </c>
      <c r="I301" s="35">
        <f t="shared" si="39"/>
        <v>0</v>
      </c>
      <c r="J301" s="35">
        <f>SUM($H$19:$H301)</f>
        <v>222272.2128304904</v>
      </c>
    </row>
    <row r="302" spans="1:10" x14ac:dyDescent="0.15">
      <c r="A302" s="32">
        <f t="shared" si="40"/>
        <v>284</v>
      </c>
      <c r="B302" s="33">
        <f t="shared" si="36"/>
        <v>54514</v>
      </c>
      <c r="C302" s="35">
        <f t="shared" si="41"/>
        <v>0</v>
      </c>
      <c r="D302" s="35">
        <f t="shared" si="44"/>
        <v>11420.447400423482</v>
      </c>
      <c r="E302" s="36">
        <f t="shared" si="37"/>
        <v>0</v>
      </c>
      <c r="F302" s="35">
        <f t="shared" si="38"/>
        <v>0</v>
      </c>
      <c r="G302" s="35">
        <f t="shared" si="42"/>
        <v>0</v>
      </c>
      <c r="H302" s="35">
        <f t="shared" si="43"/>
        <v>0</v>
      </c>
      <c r="I302" s="35">
        <f t="shared" si="39"/>
        <v>0</v>
      </c>
      <c r="J302" s="35">
        <f>SUM($H$19:$H302)</f>
        <v>222272.2128304904</v>
      </c>
    </row>
    <row r="303" spans="1:10" x14ac:dyDescent="0.15">
      <c r="A303" s="32">
        <f t="shared" si="40"/>
        <v>285</v>
      </c>
      <c r="B303" s="33">
        <f t="shared" si="36"/>
        <v>54544</v>
      </c>
      <c r="C303" s="35">
        <f t="shared" si="41"/>
        <v>0</v>
      </c>
      <c r="D303" s="35">
        <f t="shared" si="44"/>
        <v>11420.447400423482</v>
      </c>
      <c r="E303" s="36">
        <f t="shared" si="37"/>
        <v>0</v>
      </c>
      <c r="F303" s="35">
        <f t="shared" si="38"/>
        <v>0</v>
      </c>
      <c r="G303" s="35">
        <f t="shared" si="42"/>
        <v>0</v>
      </c>
      <c r="H303" s="35">
        <f t="shared" si="43"/>
        <v>0</v>
      </c>
      <c r="I303" s="35">
        <f t="shared" si="39"/>
        <v>0</v>
      </c>
      <c r="J303" s="35">
        <f>SUM($H$19:$H303)</f>
        <v>222272.2128304904</v>
      </c>
    </row>
    <row r="304" spans="1:10" x14ac:dyDescent="0.15">
      <c r="A304" s="32">
        <f t="shared" si="40"/>
        <v>286</v>
      </c>
      <c r="B304" s="33">
        <f t="shared" si="36"/>
        <v>54575</v>
      </c>
      <c r="C304" s="35">
        <f t="shared" si="41"/>
        <v>0</v>
      </c>
      <c r="D304" s="35">
        <f t="shared" si="44"/>
        <v>11420.447400423482</v>
      </c>
      <c r="E304" s="36">
        <f t="shared" si="37"/>
        <v>0</v>
      </c>
      <c r="F304" s="35">
        <f t="shared" si="38"/>
        <v>0</v>
      </c>
      <c r="G304" s="35">
        <f t="shared" si="42"/>
        <v>0</v>
      </c>
      <c r="H304" s="35">
        <f t="shared" si="43"/>
        <v>0</v>
      </c>
      <c r="I304" s="35">
        <f t="shared" si="39"/>
        <v>0</v>
      </c>
      <c r="J304" s="35">
        <f>SUM($H$19:$H304)</f>
        <v>222272.2128304904</v>
      </c>
    </row>
    <row r="305" spans="1:10" x14ac:dyDescent="0.15">
      <c r="A305" s="32">
        <f t="shared" si="40"/>
        <v>287</v>
      </c>
      <c r="B305" s="33">
        <f t="shared" si="36"/>
        <v>54605</v>
      </c>
      <c r="C305" s="35">
        <f t="shared" si="41"/>
        <v>0</v>
      </c>
      <c r="D305" s="35">
        <f t="shared" si="44"/>
        <v>11420.447400423482</v>
      </c>
      <c r="E305" s="36">
        <f t="shared" si="37"/>
        <v>0</v>
      </c>
      <c r="F305" s="35">
        <f t="shared" si="38"/>
        <v>0</v>
      </c>
      <c r="G305" s="35">
        <f t="shared" si="42"/>
        <v>0</v>
      </c>
      <c r="H305" s="35">
        <f t="shared" si="43"/>
        <v>0</v>
      </c>
      <c r="I305" s="35">
        <f t="shared" si="39"/>
        <v>0</v>
      </c>
      <c r="J305" s="35">
        <f>SUM($H$19:$H305)</f>
        <v>222272.2128304904</v>
      </c>
    </row>
    <row r="306" spans="1:10" x14ac:dyDescent="0.15">
      <c r="A306" s="32">
        <f t="shared" si="40"/>
        <v>288</v>
      </c>
      <c r="B306" s="33">
        <f t="shared" si="36"/>
        <v>54636</v>
      </c>
      <c r="C306" s="35">
        <f t="shared" si="41"/>
        <v>0</v>
      </c>
      <c r="D306" s="35">
        <f t="shared" si="44"/>
        <v>11420.447400423482</v>
      </c>
      <c r="E306" s="36">
        <f t="shared" si="37"/>
        <v>0</v>
      </c>
      <c r="F306" s="35">
        <f t="shared" si="38"/>
        <v>0</v>
      </c>
      <c r="G306" s="35">
        <f t="shared" si="42"/>
        <v>0</v>
      </c>
      <c r="H306" s="35">
        <f t="shared" si="43"/>
        <v>0</v>
      </c>
      <c r="I306" s="35">
        <f t="shared" si="39"/>
        <v>0</v>
      </c>
      <c r="J306" s="35">
        <f>SUM($H$19:$H306)</f>
        <v>222272.2128304904</v>
      </c>
    </row>
    <row r="307" spans="1:10" x14ac:dyDescent="0.15">
      <c r="A307" s="32">
        <f t="shared" si="40"/>
        <v>289</v>
      </c>
      <c r="B307" s="33">
        <f t="shared" si="36"/>
        <v>54667</v>
      </c>
      <c r="C307" s="35">
        <f t="shared" si="41"/>
        <v>0</v>
      </c>
      <c r="D307" s="35">
        <f t="shared" si="44"/>
        <v>11420.447400423482</v>
      </c>
      <c r="E307" s="36">
        <f t="shared" si="37"/>
        <v>0</v>
      </c>
      <c r="F307" s="35">
        <f t="shared" si="38"/>
        <v>0</v>
      </c>
      <c r="G307" s="35">
        <f t="shared" si="42"/>
        <v>0</v>
      </c>
      <c r="H307" s="35">
        <f t="shared" si="43"/>
        <v>0</v>
      </c>
      <c r="I307" s="35">
        <f t="shared" si="39"/>
        <v>0</v>
      </c>
      <c r="J307" s="35">
        <f>SUM($H$19:$H307)</f>
        <v>222272.2128304904</v>
      </c>
    </row>
    <row r="308" spans="1:10" x14ac:dyDescent="0.15">
      <c r="A308" s="32">
        <f t="shared" si="40"/>
        <v>290</v>
      </c>
      <c r="B308" s="33">
        <f t="shared" si="36"/>
        <v>54697</v>
      </c>
      <c r="C308" s="35">
        <f t="shared" si="41"/>
        <v>0</v>
      </c>
      <c r="D308" s="35">
        <f t="shared" si="44"/>
        <v>11420.447400423482</v>
      </c>
      <c r="E308" s="36">
        <f t="shared" si="37"/>
        <v>0</v>
      </c>
      <c r="F308" s="35">
        <f t="shared" si="38"/>
        <v>0</v>
      </c>
      <c r="G308" s="35">
        <f t="shared" si="42"/>
        <v>0</v>
      </c>
      <c r="H308" s="35">
        <f t="shared" si="43"/>
        <v>0</v>
      </c>
      <c r="I308" s="35">
        <f t="shared" si="39"/>
        <v>0</v>
      </c>
      <c r="J308" s="35">
        <f>SUM($H$19:$H308)</f>
        <v>222272.2128304904</v>
      </c>
    </row>
    <row r="309" spans="1:10" x14ac:dyDescent="0.15">
      <c r="A309" s="32">
        <f t="shared" si="40"/>
        <v>291</v>
      </c>
      <c r="B309" s="33">
        <f t="shared" si="36"/>
        <v>54728</v>
      </c>
      <c r="C309" s="35">
        <f t="shared" si="41"/>
        <v>0</v>
      </c>
      <c r="D309" s="35">
        <f t="shared" si="44"/>
        <v>11420.447400423482</v>
      </c>
      <c r="E309" s="36">
        <f t="shared" si="37"/>
        <v>0</v>
      </c>
      <c r="F309" s="35">
        <f t="shared" si="38"/>
        <v>0</v>
      </c>
      <c r="G309" s="35">
        <f t="shared" si="42"/>
        <v>0</v>
      </c>
      <c r="H309" s="35">
        <f t="shared" si="43"/>
        <v>0</v>
      </c>
      <c r="I309" s="35">
        <f t="shared" si="39"/>
        <v>0</v>
      </c>
      <c r="J309" s="35">
        <f>SUM($H$19:$H309)</f>
        <v>222272.2128304904</v>
      </c>
    </row>
    <row r="310" spans="1:10" x14ac:dyDescent="0.15">
      <c r="A310" s="32">
        <f t="shared" si="40"/>
        <v>292</v>
      </c>
      <c r="B310" s="33">
        <f t="shared" si="36"/>
        <v>54758</v>
      </c>
      <c r="C310" s="35">
        <f t="shared" si="41"/>
        <v>0</v>
      </c>
      <c r="D310" s="35">
        <f t="shared" si="44"/>
        <v>11420.447400423482</v>
      </c>
      <c r="E310" s="36">
        <f t="shared" si="37"/>
        <v>0</v>
      </c>
      <c r="F310" s="35">
        <f t="shared" si="38"/>
        <v>0</v>
      </c>
      <c r="G310" s="35">
        <f t="shared" si="42"/>
        <v>0</v>
      </c>
      <c r="H310" s="35">
        <f t="shared" si="43"/>
        <v>0</v>
      </c>
      <c r="I310" s="35">
        <f t="shared" si="39"/>
        <v>0</v>
      </c>
      <c r="J310" s="35">
        <f>SUM($H$19:$H310)</f>
        <v>222272.2128304904</v>
      </c>
    </row>
    <row r="311" spans="1:10" x14ac:dyDescent="0.15">
      <c r="A311" s="32">
        <f t="shared" si="40"/>
        <v>293</v>
      </c>
      <c r="B311" s="33">
        <f t="shared" si="36"/>
        <v>54789</v>
      </c>
      <c r="C311" s="35">
        <f t="shared" si="41"/>
        <v>0</v>
      </c>
      <c r="D311" s="35">
        <f t="shared" si="44"/>
        <v>11420.447400423482</v>
      </c>
      <c r="E311" s="36">
        <f t="shared" si="37"/>
        <v>0</v>
      </c>
      <c r="F311" s="35">
        <f t="shared" si="38"/>
        <v>0</v>
      </c>
      <c r="G311" s="35">
        <f t="shared" si="42"/>
        <v>0</v>
      </c>
      <c r="H311" s="35">
        <f t="shared" si="43"/>
        <v>0</v>
      </c>
      <c r="I311" s="35">
        <f t="shared" si="39"/>
        <v>0</v>
      </c>
      <c r="J311" s="35">
        <f>SUM($H$19:$H311)</f>
        <v>222272.2128304904</v>
      </c>
    </row>
    <row r="312" spans="1:10" x14ac:dyDescent="0.15">
      <c r="A312" s="32">
        <f t="shared" si="40"/>
        <v>294</v>
      </c>
      <c r="B312" s="33">
        <f t="shared" si="36"/>
        <v>54820</v>
      </c>
      <c r="C312" s="35">
        <f t="shared" si="41"/>
        <v>0</v>
      </c>
      <c r="D312" s="35">
        <f t="shared" si="44"/>
        <v>11420.447400423482</v>
      </c>
      <c r="E312" s="36">
        <f t="shared" si="37"/>
        <v>0</v>
      </c>
      <c r="F312" s="35">
        <f t="shared" si="38"/>
        <v>0</v>
      </c>
      <c r="G312" s="35">
        <f t="shared" si="42"/>
        <v>0</v>
      </c>
      <c r="H312" s="35">
        <f t="shared" si="43"/>
        <v>0</v>
      </c>
      <c r="I312" s="35">
        <f t="shared" si="39"/>
        <v>0</v>
      </c>
      <c r="J312" s="35">
        <f>SUM($H$19:$H312)</f>
        <v>222272.2128304904</v>
      </c>
    </row>
    <row r="313" spans="1:10" x14ac:dyDescent="0.15">
      <c r="A313" s="32">
        <f t="shared" si="40"/>
        <v>295</v>
      </c>
      <c r="B313" s="33">
        <f t="shared" si="36"/>
        <v>54848</v>
      </c>
      <c r="C313" s="35">
        <f t="shared" si="41"/>
        <v>0</v>
      </c>
      <c r="D313" s="35">
        <f t="shared" si="44"/>
        <v>11420.447400423482</v>
      </c>
      <c r="E313" s="36">
        <f t="shared" si="37"/>
        <v>0</v>
      </c>
      <c r="F313" s="35">
        <f t="shared" si="38"/>
        <v>0</v>
      </c>
      <c r="G313" s="35">
        <f t="shared" si="42"/>
        <v>0</v>
      </c>
      <c r="H313" s="35">
        <f t="shared" si="43"/>
        <v>0</v>
      </c>
      <c r="I313" s="35">
        <f t="shared" si="39"/>
        <v>0</v>
      </c>
      <c r="J313" s="35">
        <f>SUM($H$19:$H313)</f>
        <v>222272.2128304904</v>
      </c>
    </row>
    <row r="314" spans="1:10" x14ac:dyDescent="0.15">
      <c r="A314" s="32">
        <f t="shared" si="40"/>
        <v>296</v>
      </c>
      <c r="B314" s="33">
        <f t="shared" si="36"/>
        <v>54879</v>
      </c>
      <c r="C314" s="35">
        <f t="shared" si="41"/>
        <v>0</v>
      </c>
      <c r="D314" s="35">
        <f t="shared" si="44"/>
        <v>11420.447400423482</v>
      </c>
      <c r="E314" s="36">
        <f t="shared" si="37"/>
        <v>0</v>
      </c>
      <c r="F314" s="35">
        <f t="shared" si="38"/>
        <v>0</v>
      </c>
      <c r="G314" s="35">
        <f t="shared" si="42"/>
        <v>0</v>
      </c>
      <c r="H314" s="35">
        <f t="shared" si="43"/>
        <v>0</v>
      </c>
      <c r="I314" s="35">
        <f t="shared" si="39"/>
        <v>0</v>
      </c>
      <c r="J314" s="35">
        <f>SUM($H$19:$H314)</f>
        <v>222272.2128304904</v>
      </c>
    </row>
    <row r="315" spans="1:10" x14ac:dyDescent="0.15">
      <c r="A315" s="32">
        <f t="shared" si="40"/>
        <v>297</v>
      </c>
      <c r="B315" s="33">
        <f t="shared" si="36"/>
        <v>54909</v>
      </c>
      <c r="C315" s="35">
        <f t="shared" si="41"/>
        <v>0</v>
      </c>
      <c r="D315" s="35">
        <f t="shared" si="44"/>
        <v>11420.447400423482</v>
      </c>
      <c r="E315" s="36">
        <f t="shared" si="37"/>
        <v>0</v>
      </c>
      <c r="F315" s="35">
        <f t="shared" si="38"/>
        <v>0</v>
      </c>
      <c r="G315" s="35">
        <f t="shared" si="42"/>
        <v>0</v>
      </c>
      <c r="H315" s="35">
        <f t="shared" si="43"/>
        <v>0</v>
      </c>
      <c r="I315" s="35">
        <f t="shared" si="39"/>
        <v>0</v>
      </c>
      <c r="J315" s="35">
        <f>SUM($H$19:$H315)</f>
        <v>222272.2128304904</v>
      </c>
    </row>
    <row r="316" spans="1:10" x14ac:dyDescent="0.15">
      <c r="A316" s="32">
        <f t="shared" si="40"/>
        <v>298</v>
      </c>
      <c r="B316" s="33">
        <f t="shared" si="36"/>
        <v>54940</v>
      </c>
      <c r="C316" s="35">
        <f t="shared" si="41"/>
        <v>0</v>
      </c>
      <c r="D316" s="35">
        <f t="shared" si="44"/>
        <v>11420.447400423482</v>
      </c>
      <c r="E316" s="36">
        <f t="shared" si="37"/>
        <v>0</v>
      </c>
      <c r="F316" s="35">
        <f t="shared" si="38"/>
        <v>0</v>
      </c>
      <c r="G316" s="35">
        <f t="shared" si="42"/>
        <v>0</v>
      </c>
      <c r="H316" s="35">
        <f t="shared" si="43"/>
        <v>0</v>
      </c>
      <c r="I316" s="35">
        <f t="shared" si="39"/>
        <v>0</v>
      </c>
      <c r="J316" s="35">
        <f>SUM($H$19:$H316)</f>
        <v>222272.2128304904</v>
      </c>
    </row>
    <row r="317" spans="1:10" x14ac:dyDescent="0.15">
      <c r="A317" s="32">
        <f t="shared" si="40"/>
        <v>299</v>
      </c>
      <c r="B317" s="33">
        <f t="shared" si="36"/>
        <v>54970</v>
      </c>
      <c r="C317" s="35">
        <f t="shared" si="41"/>
        <v>0</v>
      </c>
      <c r="D317" s="35">
        <f t="shared" si="44"/>
        <v>11420.447400423482</v>
      </c>
      <c r="E317" s="36">
        <f t="shared" si="37"/>
        <v>0</v>
      </c>
      <c r="F317" s="35">
        <f t="shared" si="38"/>
        <v>0</v>
      </c>
      <c r="G317" s="35">
        <f t="shared" si="42"/>
        <v>0</v>
      </c>
      <c r="H317" s="35">
        <f t="shared" si="43"/>
        <v>0</v>
      </c>
      <c r="I317" s="35">
        <f t="shared" si="39"/>
        <v>0</v>
      </c>
      <c r="J317" s="35">
        <f>SUM($H$19:$H317)</f>
        <v>222272.2128304904</v>
      </c>
    </row>
    <row r="318" spans="1:10" x14ac:dyDescent="0.15">
      <c r="A318" s="32">
        <f t="shared" si="40"/>
        <v>300</v>
      </c>
      <c r="B318" s="33">
        <f t="shared" si="36"/>
        <v>55001</v>
      </c>
      <c r="C318" s="35">
        <f t="shared" si="41"/>
        <v>0</v>
      </c>
      <c r="D318" s="35">
        <f t="shared" si="44"/>
        <v>11420.447400423482</v>
      </c>
      <c r="E318" s="36">
        <f t="shared" si="37"/>
        <v>0</v>
      </c>
      <c r="F318" s="35">
        <f t="shared" si="38"/>
        <v>0</v>
      </c>
      <c r="G318" s="35">
        <f t="shared" si="42"/>
        <v>0</v>
      </c>
      <c r="H318" s="35">
        <f t="shared" si="43"/>
        <v>0</v>
      </c>
      <c r="I318" s="35">
        <f t="shared" si="39"/>
        <v>0</v>
      </c>
      <c r="J318" s="35">
        <f>SUM($H$19:$H318)</f>
        <v>222272.2128304904</v>
      </c>
    </row>
    <row r="319" spans="1:10" x14ac:dyDescent="0.15">
      <c r="A319" s="32">
        <f t="shared" si="40"/>
        <v>301</v>
      </c>
      <c r="B319" s="33">
        <f t="shared" si="36"/>
        <v>55032</v>
      </c>
      <c r="C319" s="35">
        <f t="shared" si="41"/>
        <v>0</v>
      </c>
      <c r="D319" s="35">
        <f t="shared" si="44"/>
        <v>11420.447400423482</v>
      </c>
      <c r="E319" s="36">
        <f t="shared" si="37"/>
        <v>0</v>
      </c>
      <c r="F319" s="35">
        <f t="shared" si="38"/>
        <v>0</v>
      </c>
      <c r="G319" s="35">
        <f t="shared" si="42"/>
        <v>0</v>
      </c>
      <c r="H319" s="35">
        <f t="shared" si="43"/>
        <v>0</v>
      </c>
      <c r="I319" s="35">
        <f t="shared" si="39"/>
        <v>0</v>
      </c>
      <c r="J319" s="35">
        <f>SUM($H$19:$H319)</f>
        <v>222272.2128304904</v>
      </c>
    </row>
    <row r="320" spans="1:10" x14ac:dyDescent="0.15">
      <c r="A320" s="32">
        <f t="shared" si="40"/>
        <v>302</v>
      </c>
      <c r="B320" s="33">
        <f t="shared" si="36"/>
        <v>55062</v>
      </c>
      <c r="C320" s="35">
        <f t="shared" si="41"/>
        <v>0</v>
      </c>
      <c r="D320" s="35">
        <f t="shared" si="44"/>
        <v>11420.447400423482</v>
      </c>
      <c r="E320" s="36">
        <f t="shared" si="37"/>
        <v>0</v>
      </c>
      <c r="F320" s="35">
        <f t="shared" si="38"/>
        <v>0</v>
      </c>
      <c r="G320" s="35">
        <f t="shared" si="42"/>
        <v>0</v>
      </c>
      <c r="H320" s="35">
        <f t="shared" si="43"/>
        <v>0</v>
      </c>
      <c r="I320" s="35">
        <f t="shared" si="39"/>
        <v>0</v>
      </c>
      <c r="J320" s="35">
        <f>SUM($H$19:$H320)</f>
        <v>222272.2128304904</v>
      </c>
    </row>
    <row r="321" spans="1:10" x14ac:dyDescent="0.15">
      <c r="A321" s="32">
        <f t="shared" si="40"/>
        <v>303</v>
      </c>
      <c r="B321" s="33">
        <f t="shared" si="36"/>
        <v>55093</v>
      </c>
      <c r="C321" s="35">
        <f t="shared" si="41"/>
        <v>0</v>
      </c>
      <c r="D321" s="35">
        <f t="shared" si="44"/>
        <v>11420.447400423482</v>
      </c>
      <c r="E321" s="36">
        <f t="shared" si="37"/>
        <v>0</v>
      </c>
      <c r="F321" s="35">
        <f t="shared" si="38"/>
        <v>0</v>
      </c>
      <c r="G321" s="35">
        <f t="shared" si="42"/>
        <v>0</v>
      </c>
      <c r="H321" s="35">
        <f t="shared" si="43"/>
        <v>0</v>
      </c>
      <c r="I321" s="35">
        <f t="shared" si="39"/>
        <v>0</v>
      </c>
      <c r="J321" s="35">
        <f>SUM($H$19:$H321)</f>
        <v>222272.2128304904</v>
      </c>
    </row>
    <row r="322" spans="1:10" x14ac:dyDescent="0.15">
      <c r="A322" s="32">
        <f t="shared" si="40"/>
        <v>304</v>
      </c>
      <c r="B322" s="33">
        <f t="shared" si="36"/>
        <v>55123</v>
      </c>
      <c r="C322" s="35">
        <f t="shared" si="41"/>
        <v>0</v>
      </c>
      <c r="D322" s="35">
        <f t="shared" si="44"/>
        <v>11420.447400423482</v>
      </c>
      <c r="E322" s="36">
        <f t="shared" si="37"/>
        <v>0</v>
      </c>
      <c r="F322" s="35">
        <f t="shared" si="38"/>
        <v>0</v>
      </c>
      <c r="G322" s="35">
        <f t="shared" si="42"/>
        <v>0</v>
      </c>
      <c r="H322" s="35">
        <f t="shared" si="43"/>
        <v>0</v>
      </c>
      <c r="I322" s="35">
        <f t="shared" si="39"/>
        <v>0</v>
      </c>
      <c r="J322" s="35">
        <f>SUM($H$19:$H322)</f>
        <v>222272.2128304904</v>
      </c>
    </row>
    <row r="323" spans="1:10" x14ac:dyDescent="0.15">
      <c r="A323" s="32">
        <f t="shared" si="40"/>
        <v>305</v>
      </c>
      <c r="B323" s="33">
        <f t="shared" si="36"/>
        <v>55154</v>
      </c>
      <c r="C323" s="35">
        <f t="shared" si="41"/>
        <v>0</v>
      </c>
      <c r="D323" s="35">
        <f t="shared" si="44"/>
        <v>11420.447400423482</v>
      </c>
      <c r="E323" s="36">
        <f t="shared" si="37"/>
        <v>0</v>
      </c>
      <c r="F323" s="35">
        <f t="shared" si="38"/>
        <v>0</v>
      </c>
      <c r="G323" s="35">
        <f t="shared" si="42"/>
        <v>0</v>
      </c>
      <c r="H323" s="35">
        <f t="shared" si="43"/>
        <v>0</v>
      </c>
      <c r="I323" s="35">
        <f t="shared" si="39"/>
        <v>0</v>
      </c>
      <c r="J323" s="35">
        <f>SUM($H$19:$H323)</f>
        <v>222272.2128304904</v>
      </c>
    </row>
    <row r="324" spans="1:10" x14ac:dyDescent="0.15">
      <c r="A324" s="32">
        <f t="shared" si="40"/>
        <v>306</v>
      </c>
      <c r="B324" s="33">
        <f t="shared" si="36"/>
        <v>55185</v>
      </c>
      <c r="C324" s="35">
        <f t="shared" si="41"/>
        <v>0</v>
      </c>
      <c r="D324" s="35">
        <f t="shared" si="44"/>
        <v>11420.447400423482</v>
      </c>
      <c r="E324" s="36">
        <f t="shared" si="37"/>
        <v>0</v>
      </c>
      <c r="F324" s="35">
        <f t="shared" si="38"/>
        <v>0</v>
      </c>
      <c r="G324" s="35">
        <f t="shared" si="42"/>
        <v>0</v>
      </c>
      <c r="H324" s="35">
        <f t="shared" si="43"/>
        <v>0</v>
      </c>
      <c r="I324" s="35">
        <f t="shared" si="39"/>
        <v>0</v>
      </c>
      <c r="J324" s="35">
        <f>SUM($H$19:$H324)</f>
        <v>222272.2128304904</v>
      </c>
    </row>
    <row r="325" spans="1:10" x14ac:dyDescent="0.15">
      <c r="A325" s="32">
        <f t="shared" si="40"/>
        <v>307</v>
      </c>
      <c r="B325" s="33">
        <f t="shared" si="36"/>
        <v>55213</v>
      </c>
      <c r="C325" s="35">
        <f t="shared" si="41"/>
        <v>0</v>
      </c>
      <c r="D325" s="35">
        <f t="shared" si="44"/>
        <v>11420.447400423482</v>
      </c>
      <c r="E325" s="36">
        <f t="shared" si="37"/>
        <v>0</v>
      </c>
      <c r="F325" s="35">
        <f t="shared" si="38"/>
        <v>0</v>
      </c>
      <c r="G325" s="35">
        <f t="shared" si="42"/>
        <v>0</v>
      </c>
      <c r="H325" s="35">
        <f t="shared" si="43"/>
        <v>0</v>
      </c>
      <c r="I325" s="35">
        <f t="shared" si="39"/>
        <v>0</v>
      </c>
      <c r="J325" s="35">
        <f>SUM($H$19:$H325)</f>
        <v>222272.2128304904</v>
      </c>
    </row>
    <row r="326" spans="1:10" x14ac:dyDescent="0.15">
      <c r="A326" s="32">
        <f t="shared" si="40"/>
        <v>308</v>
      </c>
      <c r="B326" s="33">
        <f t="shared" si="36"/>
        <v>55244</v>
      </c>
      <c r="C326" s="35">
        <f t="shared" si="41"/>
        <v>0</v>
      </c>
      <c r="D326" s="35">
        <f t="shared" si="44"/>
        <v>11420.447400423482</v>
      </c>
      <c r="E326" s="36">
        <f t="shared" si="37"/>
        <v>0</v>
      </c>
      <c r="F326" s="35">
        <f t="shared" si="38"/>
        <v>0</v>
      </c>
      <c r="G326" s="35">
        <f t="shared" si="42"/>
        <v>0</v>
      </c>
      <c r="H326" s="35">
        <f t="shared" si="43"/>
        <v>0</v>
      </c>
      <c r="I326" s="35">
        <f t="shared" si="39"/>
        <v>0</v>
      </c>
      <c r="J326" s="35">
        <f>SUM($H$19:$H326)</f>
        <v>222272.2128304904</v>
      </c>
    </row>
    <row r="327" spans="1:10" x14ac:dyDescent="0.15">
      <c r="A327" s="32">
        <f t="shared" si="40"/>
        <v>309</v>
      </c>
      <c r="B327" s="33">
        <f t="shared" si="36"/>
        <v>55274</v>
      </c>
      <c r="C327" s="35">
        <f t="shared" si="41"/>
        <v>0</v>
      </c>
      <c r="D327" s="35">
        <f t="shared" si="44"/>
        <v>11420.447400423482</v>
      </c>
      <c r="E327" s="36">
        <f t="shared" si="37"/>
        <v>0</v>
      </c>
      <c r="F327" s="35">
        <f t="shared" si="38"/>
        <v>0</v>
      </c>
      <c r="G327" s="35">
        <f t="shared" si="42"/>
        <v>0</v>
      </c>
      <c r="H327" s="35">
        <f t="shared" si="43"/>
        <v>0</v>
      </c>
      <c r="I327" s="35">
        <f t="shared" si="39"/>
        <v>0</v>
      </c>
      <c r="J327" s="35">
        <f>SUM($H$19:$H327)</f>
        <v>222272.2128304904</v>
      </c>
    </row>
    <row r="328" spans="1:10" x14ac:dyDescent="0.15">
      <c r="A328" s="32">
        <f t="shared" si="40"/>
        <v>310</v>
      </c>
      <c r="B328" s="33">
        <f t="shared" si="36"/>
        <v>55305</v>
      </c>
      <c r="C328" s="35">
        <f t="shared" si="41"/>
        <v>0</v>
      </c>
      <c r="D328" s="35">
        <f t="shared" si="44"/>
        <v>11420.447400423482</v>
      </c>
      <c r="E328" s="36">
        <f t="shared" si="37"/>
        <v>0</v>
      </c>
      <c r="F328" s="35">
        <f t="shared" si="38"/>
        <v>0</v>
      </c>
      <c r="G328" s="35">
        <f t="shared" si="42"/>
        <v>0</v>
      </c>
      <c r="H328" s="35">
        <f t="shared" si="43"/>
        <v>0</v>
      </c>
      <c r="I328" s="35">
        <f t="shared" si="39"/>
        <v>0</v>
      </c>
      <c r="J328" s="35">
        <f>SUM($H$19:$H328)</f>
        <v>222272.2128304904</v>
      </c>
    </row>
    <row r="329" spans="1:10" x14ac:dyDescent="0.15">
      <c r="A329" s="32">
        <f t="shared" si="40"/>
        <v>311</v>
      </c>
      <c r="B329" s="33">
        <f t="shared" si="36"/>
        <v>55335</v>
      </c>
      <c r="C329" s="35">
        <f t="shared" si="41"/>
        <v>0</v>
      </c>
      <c r="D329" s="35">
        <f t="shared" si="44"/>
        <v>11420.447400423482</v>
      </c>
      <c r="E329" s="36">
        <f t="shared" si="37"/>
        <v>0</v>
      </c>
      <c r="F329" s="35">
        <f t="shared" si="38"/>
        <v>0</v>
      </c>
      <c r="G329" s="35">
        <f t="shared" si="42"/>
        <v>0</v>
      </c>
      <c r="H329" s="35">
        <f t="shared" si="43"/>
        <v>0</v>
      </c>
      <c r="I329" s="35">
        <f t="shared" si="39"/>
        <v>0</v>
      </c>
      <c r="J329" s="35">
        <f>SUM($H$19:$H329)</f>
        <v>222272.2128304904</v>
      </c>
    </row>
    <row r="330" spans="1:10" x14ac:dyDescent="0.15">
      <c r="A330" s="32">
        <f t="shared" si="40"/>
        <v>312</v>
      </c>
      <c r="B330" s="33">
        <f t="shared" si="36"/>
        <v>55366</v>
      </c>
      <c r="C330" s="35">
        <f t="shared" si="41"/>
        <v>0</v>
      </c>
      <c r="D330" s="35">
        <f t="shared" si="44"/>
        <v>11420.447400423482</v>
      </c>
      <c r="E330" s="36">
        <f t="shared" si="37"/>
        <v>0</v>
      </c>
      <c r="F330" s="35">
        <f t="shared" si="38"/>
        <v>0</v>
      </c>
      <c r="G330" s="35">
        <f t="shared" si="42"/>
        <v>0</v>
      </c>
      <c r="H330" s="35">
        <f t="shared" si="43"/>
        <v>0</v>
      </c>
      <c r="I330" s="35">
        <f t="shared" si="39"/>
        <v>0</v>
      </c>
      <c r="J330" s="35">
        <f>SUM($H$19:$H330)</f>
        <v>222272.2128304904</v>
      </c>
    </row>
    <row r="331" spans="1:10" x14ac:dyDescent="0.15">
      <c r="A331" s="32">
        <f t="shared" si="40"/>
        <v>313</v>
      </c>
      <c r="B331" s="33">
        <f t="shared" si="36"/>
        <v>55397</v>
      </c>
      <c r="C331" s="35">
        <f t="shared" si="41"/>
        <v>0</v>
      </c>
      <c r="D331" s="35">
        <f t="shared" si="44"/>
        <v>11420.447400423482</v>
      </c>
      <c r="E331" s="36">
        <f t="shared" si="37"/>
        <v>0</v>
      </c>
      <c r="F331" s="35">
        <f t="shared" si="38"/>
        <v>0</v>
      </c>
      <c r="G331" s="35">
        <f t="shared" si="42"/>
        <v>0</v>
      </c>
      <c r="H331" s="35">
        <f t="shared" si="43"/>
        <v>0</v>
      </c>
      <c r="I331" s="35">
        <f t="shared" si="39"/>
        <v>0</v>
      </c>
      <c r="J331" s="35">
        <f>SUM($H$19:$H331)</f>
        <v>222272.2128304904</v>
      </c>
    </row>
    <row r="332" spans="1:10" x14ac:dyDescent="0.15">
      <c r="A332" s="32">
        <f t="shared" si="40"/>
        <v>314</v>
      </c>
      <c r="B332" s="33">
        <f t="shared" si="36"/>
        <v>55427</v>
      </c>
      <c r="C332" s="35">
        <f t="shared" si="41"/>
        <v>0</v>
      </c>
      <c r="D332" s="35">
        <f t="shared" si="44"/>
        <v>11420.447400423482</v>
      </c>
      <c r="E332" s="36">
        <f t="shared" si="37"/>
        <v>0</v>
      </c>
      <c r="F332" s="35">
        <f t="shared" si="38"/>
        <v>0</v>
      </c>
      <c r="G332" s="35">
        <f t="shared" si="42"/>
        <v>0</v>
      </c>
      <c r="H332" s="35">
        <f t="shared" si="43"/>
        <v>0</v>
      </c>
      <c r="I332" s="35">
        <f t="shared" si="39"/>
        <v>0</v>
      </c>
      <c r="J332" s="35">
        <f>SUM($H$19:$H332)</f>
        <v>222272.2128304904</v>
      </c>
    </row>
    <row r="333" spans="1:10" x14ac:dyDescent="0.15">
      <c r="A333" s="32">
        <f t="shared" si="40"/>
        <v>315</v>
      </c>
      <c r="B333" s="33">
        <f t="shared" si="36"/>
        <v>55458</v>
      </c>
      <c r="C333" s="35">
        <f t="shared" si="41"/>
        <v>0</v>
      </c>
      <c r="D333" s="35">
        <f t="shared" si="44"/>
        <v>11420.447400423482</v>
      </c>
      <c r="E333" s="36">
        <f t="shared" si="37"/>
        <v>0</v>
      </c>
      <c r="F333" s="35">
        <f t="shared" si="38"/>
        <v>0</v>
      </c>
      <c r="G333" s="35">
        <f t="shared" si="42"/>
        <v>0</v>
      </c>
      <c r="H333" s="35">
        <f t="shared" si="43"/>
        <v>0</v>
      </c>
      <c r="I333" s="35">
        <f t="shared" si="39"/>
        <v>0</v>
      </c>
      <c r="J333" s="35">
        <f>SUM($H$19:$H333)</f>
        <v>222272.2128304904</v>
      </c>
    </row>
    <row r="334" spans="1:10" x14ac:dyDescent="0.15">
      <c r="A334" s="32">
        <f t="shared" si="40"/>
        <v>316</v>
      </c>
      <c r="B334" s="33">
        <f t="shared" si="36"/>
        <v>55488</v>
      </c>
      <c r="C334" s="35">
        <f t="shared" si="41"/>
        <v>0</v>
      </c>
      <c r="D334" s="35">
        <f t="shared" si="44"/>
        <v>11420.447400423482</v>
      </c>
      <c r="E334" s="36">
        <f t="shared" si="37"/>
        <v>0</v>
      </c>
      <c r="F334" s="35">
        <f t="shared" si="38"/>
        <v>0</v>
      </c>
      <c r="G334" s="35">
        <f t="shared" si="42"/>
        <v>0</v>
      </c>
      <c r="H334" s="35">
        <f t="shared" si="43"/>
        <v>0</v>
      </c>
      <c r="I334" s="35">
        <f t="shared" si="39"/>
        <v>0</v>
      </c>
      <c r="J334" s="35">
        <f>SUM($H$19:$H334)</f>
        <v>222272.2128304904</v>
      </c>
    </row>
    <row r="335" spans="1:10" x14ac:dyDescent="0.15">
      <c r="A335" s="32">
        <f t="shared" si="40"/>
        <v>317</v>
      </c>
      <c r="B335" s="33">
        <f t="shared" si="36"/>
        <v>55519</v>
      </c>
      <c r="C335" s="35">
        <f t="shared" si="41"/>
        <v>0</v>
      </c>
      <c r="D335" s="35">
        <f t="shared" si="44"/>
        <v>11420.447400423482</v>
      </c>
      <c r="E335" s="36">
        <f t="shared" si="37"/>
        <v>0</v>
      </c>
      <c r="F335" s="35">
        <f t="shared" si="38"/>
        <v>0</v>
      </c>
      <c r="G335" s="35">
        <f t="shared" si="42"/>
        <v>0</v>
      </c>
      <c r="H335" s="35">
        <f t="shared" si="43"/>
        <v>0</v>
      </c>
      <c r="I335" s="35">
        <f t="shared" si="39"/>
        <v>0</v>
      </c>
      <c r="J335" s="35">
        <f>SUM($H$19:$H335)</f>
        <v>222272.2128304904</v>
      </c>
    </row>
    <row r="336" spans="1:10" x14ac:dyDescent="0.15">
      <c r="A336" s="32">
        <f t="shared" si="40"/>
        <v>318</v>
      </c>
      <c r="B336" s="33">
        <f t="shared" si="36"/>
        <v>55550</v>
      </c>
      <c r="C336" s="35">
        <f t="shared" si="41"/>
        <v>0</v>
      </c>
      <c r="D336" s="35">
        <f t="shared" si="44"/>
        <v>11420.447400423482</v>
      </c>
      <c r="E336" s="36">
        <f t="shared" si="37"/>
        <v>0</v>
      </c>
      <c r="F336" s="35">
        <f t="shared" si="38"/>
        <v>0</v>
      </c>
      <c r="G336" s="35">
        <f t="shared" si="42"/>
        <v>0</v>
      </c>
      <c r="H336" s="35">
        <f t="shared" si="43"/>
        <v>0</v>
      </c>
      <c r="I336" s="35">
        <f t="shared" si="39"/>
        <v>0</v>
      </c>
      <c r="J336" s="35">
        <f>SUM($H$19:$H336)</f>
        <v>222272.2128304904</v>
      </c>
    </row>
    <row r="337" spans="1:10" x14ac:dyDescent="0.15">
      <c r="A337" s="32">
        <f t="shared" si="40"/>
        <v>319</v>
      </c>
      <c r="B337" s="33">
        <f t="shared" si="36"/>
        <v>55579</v>
      </c>
      <c r="C337" s="35">
        <f t="shared" si="41"/>
        <v>0</v>
      </c>
      <c r="D337" s="35">
        <f t="shared" si="44"/>
        <v>11420.447400423482</v>
      </c>
      <c r="E337" s="36">
        <f t="shared" si="37"/>
        <v>0</v>
      </c>
      <c r="F337" s="35">
        <f t="shared" si="38"/>
        <v>0</v>
      </c>
      <c r="G337" s="35">
        <f t="shared" si="42"/>
        <v>0</v>
      </c>
      <c r="H337" s="35">
        <f t="shared" si="43"/>
        <v>0</v>
      </c>
      <c r="I337" s="35">
        <f t="shared" si="39"/>
        <v>0</v>
      </c>
      <c r="J337" s="35">
        <f>SUM($H$19:$H337)</f>
        <v>222272.2128304904</v>
      </c>
    </row>
    <row r="338" spans="1:10" x14ac:dyDescent="0.15">
      <c r="A338" s="32">
        <f t="shared" si="40"/>
        <v>320</v>
      </c>
      <c r="B338" s="33">
        <f t="shared" si="36"/>
        <v>55610</v>
      </c>
      <c r="C338" s="35">
        <f t="shared" si="41"/>
        <v>0</v>
      </c>
      <c r="D338" s="35">
        <f t="shared" si="44"/>
        <v>11420.447400423482</v>
      </c>
      <c r="E338" s="36">
        <f t="shared" si="37"/>
        <v>0</v>
      </c>
      <c r="F338" s="35">
        <f t="shared" si="38"/>
        <v>0</v>
      </c>
      <c r="G338" s="35">
        <f t="shared" si="42"/>
        <v>0</v>
      </c>
      <c r="H338" s="35">
        <f t="shared" si="43"/>
        <v>0</v>
      </c>
      <c r="I338" s="35">
        <f t="shared" si="39"/>
        <v>0</v>
      </c>
      <c r="J338" s="35">
        <f>SUM($H$19:$H338)</f>
        <v>222272.2128304904</v>
      </c>
    </row>
    <row r="339" spans="1:10" x14ac:dyDescent="0.15">
      <c r="A339" s="32">
        <f t="shared" si="40"/>
        <v>321</v>
      </c>
      <c r="B339" s="33">
        <f t="shared" ref="B339:B378" si="45">IF(Pay_Num&lt;&gt;"",DATE(YEAR(Loan_Start),MONTH(Loan_Start)+(Pay_Num)*12/Num_Pmt_Per_Year,DAY(Loan_Start)),"")</f>
        <v>55640</v>
      </c>
      <c r="C339" s="35">
        <f t="shared" si="41"/>
        <v>0</v>
      </c>
      <c r="D339" s="35">
        <f t="shared" si="44"/>
        <v>11420.447400423482</v>
      </c>
      <c r="E339" s="36">
        <f t="shared" ref="E339:E378" si="46">IF(AND(Pay_Num&lt;&gt;"",Sched_Pay+Scheduled_Extra_Payments&lt;Beg_Bal),Scheduled_Extra_Payments,IF(AND(Pay_Num&lt;&gt;"",Beg_Bal-Sched_Pay&gt;0),Beg_Bal-Sched_Pay,IF(Pay_Num&lt;&gt;"",0,"")))</f>
        <v>0</v>
      </c>
      <c r="F339" s="35">
        <f t="shared" ref="F339:F378" si="47">IF(AND(Pay_Num&lt;&gt;"",Sched_Pay+Extra_Pay&lt;Beg_Bal),Sched_Pay+Extra_Pay,IF(Pay_Num&lt;&gt;"",Beg_Bal,""))</f>
        <v>0</v>
      </c>
      <c r="G339" s="35">
        <f t="shared" si="42"/>
        <v>0</v>
      </c>
      <c r="H339" s="35">
        <f t="shared" si="43"/>
        <v>0</v>
      </c>
      <c r="I339" s="35">
        <f t="shared" ref="I339:I378" si="48">IF(AND(Pay_Num&lt;&gt;"",Sched_Pay+Extra_Pay&lt;Beg_Bal),Beg_Bal-Princ,IF(Pay_Num&lt;&gt;"",0,""))</f>
        <v>0</v>
      </c>
      <c r="J339" s="35">
        <f>SUM($H$19:$H339)</f>
        <v>222272.2128304904</v>
      </c>
    </row>
    <row r="340" spans="1:10" x14ac:dyDescent="0.15">
      <c r="A340" s="32">
        <f t="shared" ref="A340:A378" si="49">IF(Values_Entered,A339+1,"")</f>
        <v>322</v>
      </c>
      <c r="B340" s="33">
        <f t="shared" si="45"/>
        <v>55671</v>
      </c>
      <c r="C340" s="35">
        <f t="shared" ref="C340:C378" si="50">IF(Pay_Num&lt;&gt;"",I339,"")</f>
        <v>0</v>
      </c>
      <c r="D340" s="35">
        <f t="shared" si="44"/>
        <v>11420.447400423482</v>
      </c>
      <c r="E340" s="36">
        <f t="shared" si="46"/>
        <v>0</v>
      </c>
      <c r="F340" s="35">
        <f t="shared" si="47"/>
        <v>0</v>
      </c>
      <c r="G340" s="35">
        <f t="shared" ref="G340:G378" si="51">IF(Pay_Num&lt;&gt;"",Total_Pay-Int,"")</f>
        <v>0</v>
      </c>
      <c r="H340" s="35">
        <f t="shared" ref="H340:H378" si="52">IF(Pay_Num&lt;&gt;"",Beg_Bal*Interest_Rate/Num_Pmt_Per_Year,"")</f>
        <v>0</v>
      </c>
      <c r="I340" s="35">
        <f t="shared" si="48"/>
        <v>0</v>
      </c>
      <c r="J340" s="35">
        <f>SUM($H$19:$H340)</f>
        <v>222272.2128304904</v>
      </c>
    </row>
    <row r="341" spans="1:10" x14ac:dyDescent="0.15">
      <c r="A341" s="32">
        <f t="shared" si="49"/>
        <v>323</v>
      </c>
      <c r="B341" s="33">
        <f t="shared" si="45"/>
        <v>55701</v>
      </c>
      <c r="C341" s="35">
        <f t="shared" si="50"/>
        <v>0</v>
      </c>
      <c r="D341" s="35">
        <f t="shared" ref="D341:D378" si="53">IF(Pay_Num&lt;&gt;"",Scheduled_Monthly_Payment,"")</f>
        <v>11420.447400423482</v>
      </c>
      <c r="E341" s="36">
        <f t="shared" si="46"/>
        <v>0</v>
      </c>
      <c r="F341" s="35">
        <f t="shared" si="47"/>
        <v>0</v>
      </c>
      <c r="G341" s="35">
        <f t="shared" si="51"/>
        <v>0</v>
      </c>
      <c r="H341" s="35">
        <f t="shared" si="52"/>
        <v>0</v>
      </c>
      <c r="I341" s="35">
        <f t="shared" si="48"/>
        <v>0</v>
      </c>
      <c r="J341" s="35">
        <f>SUM($H$19:$H341)</f>
        <v>222272.2128304904</v>
      </c>
    </row>
    <row r="342" spans="1:10" x14ac:dyDescent="0.15">
      <c r="A342" s="32">
        <f t="shared" si="49"/>
        <v>324</v>
      </c>
      <c r="B342" s="33">
        <f t="shared" si="45"/>
        <v>55732</v>
      </c>
      <c r="C342" s="35">
        <f t="shared" si="50"/>
        <v>0</v>
      </c>
      <c r="D342" s="35">
        <f t="shared" si="53"/>
        <v>11420.447400423482</v>
      </c>
      <c r="E342" s="36">
        <f t="shared" si="46"/>
        <v>0</v>
      </c>
      <c r="F342" s="35">
        <f t="shared" si="47"/>
        <v>0</v>
      </c>
      <c r="G342" s="35">
        <f t="shared" si="51"/>
        <v>0</v>
      </c>
      <c r="H342" s="35">
        <f t="shared" si="52"/>
        <v>0</v>
      </c>
      <c r="I342" s="35">
        <f t="shared" si="48"/>
        <v>0</v>
      </c>
      <c r="J342" s="35">
        <f>SUM($H$19:$H342)</f>
        <v>222272.2128304904</v>
      </c>
    </row>
    <row r="343" spans="1:10" x14ac:dyDescent="0.15">
      <c r="A343" s="32">
        <f t="shared" si="49"/>
        <v>325</v>
      </c>
      <c r="B343" s="33">
        <f t="shared" si="45"/>
        <v>55763</v>
      </c>
      <c r="C343" s="35">
        <f t="shared" si="50"/>
        <v>0</v>
      </c>
      <c r="D343" s="35">
        <f t="shared" si="53"/>
        <v>11420.447400423482</v>
      </c>
      <c r="E343" s="36">
        <f t="shared" si="46"/>
        <v>0</v>
      </c>
      <c r="F343" s="35">
        <f t="shared" si="47"/>
        <v>0</v>
      </c>
      <c r="G343" s="35">
        <f t="shared" si="51"/>
        <v>0</v>
      </c>
      <c r="H343" s="35">
        <f t="shared" si="52"/>
        <v>0</v>
      </c>
      <c r="I343" s="35">
        <f t="shared" si="48"/>
        <v>0</v>
      </c>
      <c r="J343" s="35">
        <f>SUM($H$19:$H343)</f>
        <v>222272.2128304904</v>
      </c>
    </row>
    <row r="344" spans="1:10" x14ac:dyDescent="0.15">
      <c r="A344" s="32">
        <f t="shared" si="49"/>
        <v>326</v>
      </c>
      <c r="B344" s="33">
        <f t="shared" si="45"/>
        <v>55793</v>
      </c>
      <c r="C344" s="35">
        <f t="shared" si="50"/>
        <v>0</v>
      </c>
      <c r="D344" s="35">
        <f t="shared" si="53"/>
        <v>11420.447400423482</v>
      </c>
      <c r="E344" s="36">
        <f t="shared" si="46"/>
        <v>0</v>
      </c>
      <c r="F344" s="35">
        <f t="shared" si="47"/>
        <v>0</v>
      </c>
      <c r="G344" s="35">
        <f t="shared" si="51"/>
        <v>0</v>
      </c>
      <c r="H344" s="35">
        <f t="shared" si="52"/>
        <v>0</v>
      </c>
      <c r="I344" s="35">
        <f t="shared" si="48"/>
        <v>0</v>
      </c>
      <c r="J344" s="35">
        <f>SUM($H$19:$H344)</f>
        <v>222272.2128304904</v>
      </c>
    </row>
    <row r="345" spans="1:10" x14ac:dyDescent="0.15">
      <c r="A345" s="32">
        <f t="shared" si="49"/>
        <v>327</v>
      </c>
      <c r="B345" s="33">
        <f t="shared" si="45"/>
        <v>55824</v>
      </c>
      <c r="C345" s="35">
        <f t="shared" si="50"/>
        <v>0</v>
      </c>
      <c r="D345" s="35">
        <f t="shared" si="53"/>
        <v>11420.447400423482</v>
      </c>
      <c r="E345" s="36">
        <f t="shared" si="46"/>
        <v>0</v>
      </c>
      <c r="F345" s="35">
        <f t="shared" si="47"/>
        <v>0</v>
      </c>
      <c r="G345" s="35">
        <f t="shared" si="51"/>
        <v>0</v>
      </c>
      <c r="H345" s="35">
        <f t="shared" si="52"/>
        <v>0</v>
      </c>
      <c r="I345" s="35">
        <f t="shared" si="48"/>
        <v>0</v>
      </c>
      <c r="J345" s="35">
        <f>SUM($H$19:$H345)</f>
        <v>222272.2128304904</v>
      </c>
    </row>
    <row r="346" spans="1:10" x14ac:dyDescent="0.15">
      <c r="A346" s="32">
        <f t="shared" si="49"/>
        <v>328</v>
      </c>
      <c r="B346" s="33">
        <f t="shared" si="45"/>
        <v>55854</v>
      </c>
      <c r="C346" s="35">
        <f t="shared" si="50"/>
        <v>0</v>
      </c>
      <c r="D346" s="35">
        <f t="shared" si="53"/>
        <v>11420.447400423482</v>
      </c>
      <c r="E346" s="36">
        <f t="shared" si="46"/>
        <v>0</v>
      </c>
      <c r="F346" s="35">
        <f t="shared" si="47"/>
        <v>0</v>
      </c>
      <c r="G346" s="35">
        <f t="shared" si="51"/>
        <v>0</v>
      </c>
      <c r="H346" s="35">
        <f t="shared" si="52"/>
        <v>0</v>
      </c>
      <c r="I346" s="35">
        <f t="shared" si="48"/>
        <v>0</v>
      </c>
      <c r="J346" s="35">
        <f>SUM($H$19:$H346)</f>
        <v>222272.2128304904</v>
      </c>
    </row>
    <row r="347" spans="1:10" x14ac:dyDescent="0.15">
      <c r="A347" s="32">
        <f t="shared" si="49"/>
        <v>329</v>
      </c>
      <c r="B347" s="33">
        <f t="shared" si="45"/>
        <v>55885</v>
      </c>
      <c r="C347" s="35">
        <f t="shared" si="50"/>
        <v>0</v>
      </c>
      <c r="D347" s="35">
        <f t="shared" si="53"/>
        <v>11420.447400423482</v>
      </c>
      <c r="E347" s="36">
        <f t="shared" si="46"/>
        <v>0</v>
      </c>
      <c r="F347" s="35">
        <f t="shared" si="47"/>
        <v>0</v>
      </c>
      <c r="G347" s="35">
        <f t="shared" si="51"/>
        <v>0</v>
      </c>
      <c r="H347" s="35">
        <f t="shared" si="52"/>
        <v>0</v>
      </c>
      <c r="I347" s="35">
        <f t="shared" si="48"/>
        <v>0</v>
      </c>
      <c r="J347" s="35">
        <f>SUM($H$19:$H347)</f>
        <v>222272.2128304904</v>
      </c>
    </row>
    <row r="348" spans="1:10" x14ac:dyDescent="0.15">
      <c r="A348" s="32">
        <f t="shared" si="49"/>
        <v>330</v>
      </c>
      <c r="B348" s="33">
        <f t="shared" si="45"/>
        <v>55916</v>
      </c>
      <c r="C348" s="35">
        <f t="shared" si="50"/>
        <v>0</v>
      </c>
      <c r="D348" s="35">
        <f t="shared" si="53"/>
        <v>11420.447400423482</v>
      </c>
      <c r="E348" s="36">
        <f t="shared" si="46"/>
        <v>0</v>
      </c>
      <c r="F348" s="35">
        <f t="shared" si="47"/>
        <v>0</v>
      </c>
      <c r="G348" s="35">
        <f t="shared" si="51"/>
        <v>0</v>
      </c>
      <c r="H348" s="35">
        <f t="shared" si="52"/>
        <v>0</v>
      </c>
      <c r="I348" s="35">
        <f t="shared" si="48"/>
        <v>0</v>
      </c>
      <c r="J348" s="35">
        <f>SUM($H$19:$H348)</f>
        <v>222272.2128304904</v>
      </c>
    </row>
    <row r="349" spans="1:10" x14ac:dyDescent="0.15">
      <c r="A349" s="32">
        <f t="shared" si="49"/>
        <v>331</v>
      </c>
      <c r="B349" s="33">
        <f t="shared" si="45"/>
        <v>55944</v>
      </c>
      <c r="C349" s="35">
        <f t="shared" si="50"/>
        <v>0</v>
      </c>
      <c r="D349" s="35">
        <f t="shared" si="53"/>
        <v>11420.447400423482</v>
      </c>
      <c r="E349" s="36">
        <f t="shared" si="46"/>
        <v>0</v>
      </c>
      <c r="F349" s="35">
        <f t="shared" si="47"/>
        <v>0</v>
      </c>
      <c r="G349" s="35">
        <f t="shared" si="51"/>
        <v>0</v>
      </c>
      <c r="H349" s="35">
        <f t="shared" si="52"/>
        <v>0</v>
      </c>
      <c r="I349" s="35">
        <f t="shared" si="48"/>
        <v>0</v>
      </c>
      <c r="J349" s="35">
        <f>SUM($H$19:$H349)</f>
        <v>222272.2128304904</v>
      </c>
    </row>
    <row r="350" spans="1:10" x14ac:dyDescent="0.15">
      <c r="A350" s="32">
        <f t="shared" si="49"/>
        <v>332</v>
      </c>
      <c r="B350" s="33">
        <f t="shared" si="45"/>
        <v>55975</v>
      </c>
      <c r="C350" s="35">
        <f t="shared" si="50"/>
        <v>0</v>
      </c>
      <c r="D350" s="35">
        <f t="shared" si="53"/>
        <v>11420.447400423482</v>
      </c>
      <c r="E350" s="36">
        <f t="shared" si="46"/>
        <v>0</v>
      </c>
      <c r="F350" s="35">
        <f t="shared" si="47"/>
        <v>0</v>
      </c>
      <c r="G350" s="35">
        <f t="shared" si="51"/>
        <v>0</v>
      </c>
      <c r="H350" s="35">
        <f t="shared" si="52"/>
        <v>0</v>
      </c>
      <c r="I350" s="35">
        <f t="shared" si="48"/>
        <v>0</v>
      </c>
      <c r="J350" s="35">
        <f>SUM($H$19:$H350)</f>
        <v>222272.2128304904</v>
      </c>
    </row>
    <row r="351" spans="1:10" x14ac:dyDescent="0.15">
      <c r="A351" s="32">
        <f t="shared" si="49"/>
        <v>333</v>
      </c>
      <c r="B351" s="33">
        <f t="shared" si="45"/>
        <v>56005</v>
      </c>
      <c r="C351" s="35">
        <f t="shared" si="50"/>
        <v>0</v>
      </c>
      <c r="D351" s="35">
        <f t="shared" si="53"/>
        <v>11420.447400423482</v>
      </c>
      <c r="E351" s="36">
        <f t="shared" si="46"/>
        <v>0</v>
      </c>
      <c r="F351" s="35">
        <f t="shared" si="47"/>
        <v>0</v>
      </c>
      <c r="G351" s="35">
        <f t="shared" si="51"/>
        <v>0</v>
      </c>
      <c r="H351" s="35">
        <f t="shared" si="52"/>
        <v>0</v>
      </c>
      <c r="I351" s="35">
        <f t="shared" si="48"/>
        <v>0</v>
      </c>
      <c r="J351" s="35">
        <f>SUM($H$19:$H351)</f>
        <v>222272.2128304904</v>
      </c>
    </row>
    <row r="352" spans="1:10" x14ac:dyDescent="0.15">
      <c r="A352" s="32">
        <f t="shared" si="49"/>
        <v>334</v>
      </c>
      <c r="B352" s="33">
        <f t="shared" si="45"/>
        <v>56036</v>
      </c>
      <c r="C352" s="35">
        <f t="shared" si="50"/>
        <v>0</v>
      </c>
      <c r="D352" s="35">
        <f t="shared" si="53"/>
        <v>11420.447400423482</v>
      </c>
      <c r="E352" s="36">
        <f t="shared" si="46"/>
        <v>0</v>
      </c>
      <c r="F352" s="35">
        <f t="shared" si="47"/>
        <v>0</v>
      </c>
      <c r="G352" s="35">
        <f t="shared" si="51"/>
        <v>0</v>
      </c>
      <c r="H352" s="35">
        <f t="shared" si="52"/>
        <v>0</v>
      </c>
      <c r="I352" s="35">
        <f t="shared" si="48"/>
        <v>0</v>
      </c>
      <c r="J352" s="35">
        <f>SUM($H$19:$H352)</f>
        <v>222272.2128304904</v>
      </c>
    </row>
    <row r="353" spans="1:10" x14ac:dyDescent="0.15">
      <c r="A353" s="32">
        <f t="shared" si="49"/>
        <v>335</v>
      </c>
      <c r="B353" s="33">
        <f t="shared" si="45"/>
        <v>56066</v>
      </c>
      <c r="C353" s="35">
        <f t="shared" si="50"/>
        <v>0</v>
      </c>
      <c r="D353" s="35">
        <f t="shared" si="53"/>
        <v>11420.447400423482</v>
      </c>
      <c r="E353" s="36">
        <f t="shared" si="46"/>
        <v>0</v>
      </c>
      <c r="F353" s="35">
        <f t="shared" si="47"/>
        <v>0</v>
      </c>
      <c r="G353" s="35">
        <f t="shared" si="51"/>
        <v>0</v>
      </c>
      <c r="H353" s="35">
        <f t="shared" si="52"/>
        <v>0</v>
      </c>
      <c r="I353" s="35">
        <f t="shared" si="48"/>
        <v>0</v>
      </c>
      <c r="J353" s="35">
        <f>SUM($H$19:$H353)</f>
        <v>222272.2128304904</v>
      </c>
    </row>
    <row r="354" spans="1:10" x14ac:dyDescent="0.15">
      <c r="A354" s="32">
        <f t="shared" si="49"/>
        <v>336</v>
      </c>
      <c r="B354" s="33">
        <f t="shared" si="45"/>
        <v>56097</v>
      </c>
      <c r="C354" s="35">
        <f t="shared" si="50"/>
        <v>0</v>
      </c>
      <c r="D354" s="35">
        <f t="shared" si="53"/>
        <v>11420.447400423482</v>
      </c>
      <c r="E354" s="36">
        <f t="shared" si="46"/>
        <v>0</v>
      </c>
      <c r="F354" s="35">
        <f t="shared" si="47"/>
        <v>0</v>
      </c>
      <c r="G354" s="35">
        <f t="shared" si="51"/>
        <v>0</v>
      </c>
      <c r="H354" s="35">
        <f t="shared" si="52"/>
        <v>0</v>
      </c>
      <c r="I354" s="35">
        <f t="shared" si="48"/>
        <v>0</v>
      </c>
      <c r="J354" s="35">
        <f>SUM($H$19:$H354)</f>
        <v>222272.2128304904</v>
      </c>
    </row>
    <row r="355" spans="1:10" x14ac:dyDescent="0.15">
      <c r="A355" s="32">
        <f t="shared" si="49"/>
        <v>337</v>
      </c>
      <c r="B355" s="33">
        <f t="shared" si="45"/>
        <v>56128</v>
      </c>
      <c r="C355" s="35">
        <f t="shared" si="50"/>
        <v>0</v>
      </c>
      <c r="D355" s="35">
        <f t="shared" si="53"/>
        <v>11420.447400423482</v>
      </c>
      <c r="E355" s="36">
        <f t="shared" si="46"/>
        <v>0</v>
      </c>
      <c r="F355" s="35">
        <f t="shared" si="47"/>
        <v>0</v>
      </c>
      <c r="G355" s="35">
        <f t="shared" si="51"/>
        <v>0</v>
      </c>
      <c r="H355" s="35">
        <f t="shared" si="52"/>
        <v>0</v>
      </c>
      <c r="I355" s="35">
        <f t="shared" si="48"/>
        <v>0</v>
      </c>
      <c r="J355" s="35">
        <f>SUM($H$19:$H355)</f>
        <v>222272.2128304904</v>
      </c>
    </row>
    <row r="356" spans="1:10" x14ac:dyDescent="0.15">
      <c r="A356" s="32">
        <f t="shared" si="49"/>
        <v>338</v>
      </c>
      <c r="B356" s="33">
        <f t="shared" si="45"/>
        <v>56158</v>
      </c>
      <c r="C356" s="35">
        <f t="shared" si="50"/>
        <v>0</v>
      </c>
      <c r="D356" s="35">
        <f t="shared" si="53"/>
        <v>11420.447400423482</v>
      </c>
      <c r="E356" s="36">
        <f t="shared" si="46"/>
        <v>0</v>
      </c>
      <c r="F356" s="35">
        <f t="shared" si="47"/>
        <v>0</v>
      </c>
      <c r="G356" s="35">
        <f t="shared" si="51"/>
        <v>0</v>
      </c>
      <c r="H356" s="35">
        <f t="shared" si="52"/>
        <v>0</v>
      </c>
      <c r="I356" s="35">
        <f t="shared" si="48"/>
        <v>0</v>
      </c>
      <c r="J356" s="35">
        <f>SUM($H$19:$H356)</f>
        <v>222272.2128304904</v>
      </c>
    </row>
    <row r="357" spans="1:10" x14ac:dyDescent="0.15">
      <c r="A357" s="32">
        <f t="shared" si="49"/>
        <v>339</v>
      </c>
      <c r="B357" s="33">
        <f t="shared" si="45"/>
        <v>56189</v>
      </c>
      <c r="C357" s="35">
        <f t="shared" si="50"/>
        <v>0</v>
      </c>
      <c r="D357" s="35">
        <f t="shared" si="53"/>
        <v>11420.447400423482</v>
      </c>
      <c r="E357" s="36">
        <f t="shared" si="46"/>
        <v>0</v>
      </c>
      <c r="F357" s="35">
        <f t="shared" si="47"/>
        <v>0</v>
      </c>
      <c r="G357" s="35">
        <f t="shared" si="51"/>
        <v>0</v>
      </c>
      <c r="H357" s="35">
        <f t="shared" si="52"/>
        <v>0</v>
      </c>
      <c r="I357" s="35">
        <f t="shared" si="48"/>
        <v>0</v>
      </c>
      <c r="J357" s="35">
        <f>SUM($H$19:$H357)</f>
        <v>222272.2128304904</v>
      </c>
    </row>
    <row r="358" spans="1:10" x14ac:dyDescent="0.15">
      <c r="A358" s="32">
        <f t="shared" si="49"/>
        <v>340</v>
      </c>
      <c r="B358" s="33">
        <f t="shared" si="45"/>
        <v>56219</v>
      </c>
      <c r="C358" s="35">
        <f t="shared" si="50"/>
        <v>0</v>
      </c>
      <c r="D358" s="35">
        <f t="shared" si="53"/>
        <v>11420.447400423482</v>
      </c>
      <c r="E358" s="36">
        <f t="shared" si="46"/>
        <v>0</v>
      </c>
      <c r="F358" s="35">
        <f t="shared" si="47"/>
        <v>0</v>
      </c>
      <c r="G358" s="35">
        <f t="shared" si="51"/>
        <v>0</v>
      </c>
      <c r="H358" s="35">
        <f t="shared" si="52"/>
        <v>0</v>
      </c>
      <c r="I358" s="35">
        <f t="shared" si="48"/>
        <v>0</v>
      </c>
      <c r="J358" s="35">
        <f>SUM($H$19:$H358)</f>
        <v>222272.2128304904</v>
      </c>
    </row>
    <row r="359" spans="1:10" x14ac:dyDescent="0.15">
      <c r="A359" s="32">
        <f t="shared" si="49"/>
        <v>341</v>
      </c>
      <c r="B359" s="33">
        <f t="shared" si="45"/>
        <v>56250</v>
      </c>
      <c r="C359" s="35">
        <f t="shared" si="50"/>
        <v>0</v>
      </c>
      <c r="D359" s="35">
        <f t="shared" si="53"/>
        <v>11420.447400423482</v>
      </c>
      <c r="E359" s="36">
        <f t="shared" si="46"/>
        <v>0</v>
      </c>
      <c r="F359" s="35">
        <f t="shared" si="47"/>
        <v>0</v>
      </c>
      <c r="G359" s="35">
        <f t="shared" si="51"/>
        <v>0</v>
      </c>
      <c r="H359" s="35">
        <f t="shared" si="52"/>
        <v>0</v>
      </c>
      <c r="I359" s="35">
        <f t="shared" si="48"/>
        <v>0</v>
      </c>
      <c r="J359" s="35">
        <f>SUM($H$19:$H359)</f>
        <v>222272.2128304904</v>
      </c>
    </row>
    <row r="360" spans="1:10" x14ac:dyDescent="0.15">
      <c r="A360" s="32">
        <f t="shared" si="49"/>
        <v>342</v>
      </c>
      <c r="B360" s="33">
        <f t="shared" si="45"/>
        <v>56281</v>
      </c>
      <c r="C360" s="35">
        <f t="shared" si="50"/>
        <v>0</v>
      </c>
      <c r="D360" s="35">
        <f t="shared" si="53"/>
        <v>11420.447400423482</v>
      </c>
      <c r="E360" s="36">
        <f t="shared" si="46"/>
        <v>0</v>
      </c>
      <c r="F360" s="35">
        <f t="shared" si="47"/>
        <v>0</v>
      </c>
      <c r="G360" s="35">
        <f t="shared" si="51"/>
        <v>0</v>
      </c>
      <c r="H360" s="35">
        <f t="shared" si="52"/>
        <v>0</v>
      </c>
      <c r="I360" s="35">
        <f t="shared" si="48"/>
        <v>0</v>
      </c>
      <c r="J360" s="35">
        <f>SUM($H$19:$H360)</f>
        <v>222272.2128304904</v>
      </c>
    </row>
    <row r="361" spans="1:10" x14ac:dyDescent="0.15">
      <c r="A361" s="32">
        <f t="shared" si="49"/>
        <v>343</v>
      </c>
      <c r="B361" s="33">
        <f t="shared" si="45"/>
        <v>56309</v>
      </c>
      <c r="C361" s="35">
        <f t="shared" si="50"/>
        <v>0</v>
      </c>
      <c r="D361" s="35">
        <f t="shared" si="53"/>
        <v>11420.447400423482</v>
      </c>
      <c r="E361" s="36">
        <f t="shared" si="46"/>
        <v>0</v>
      </c>
      <c r="F361" s="35">
        <f t="shared" si="47"/>
        <v>0</v>
      </c>
      <c r="G361" s="35">
        <f t="shared" si="51"/>
        <v>0</v>
      </c>
      <c r="H361" s="35">
        <f t="shared" si="52"/>
        <v>0</v>
      </c>
      <c r="I361" s="35">
        <f t="shared" si="48"/>
        <v>0</v>
      </c>
      <c r="J361" s="35">
        <f>SUM($H$19:$H361)</f>
        <v>222272.2128304904</v>
      </c>
    </row>
    <row r="362" spans="1:10" x14ac:dyDescent="0.15">
      <c r="A362" s="32">
        <f t="shared" si="49"/>
        <v>344</v>
      </c>
      <c r="B362" s="33">
        <f t="shared" si="45"/>
        <v>56340</v>
      </c>
      <c r="C362" s="35">
        <f t="shared" si="50"/>
        <v>0</v>
      </c>
      <c r="D362" s="35">
        <f t="shared" si="53"/>
        <v>11420.447400423482</v>
      </c>
      <c r="E362" s="36">
        <f t="shared" si="46"/>
        <v>0</v>
      </c>
      <c r="F362" s="35">
        <f t="shared" si="47"/>
        <v>0</v>
      </c>
      <c r="G362" s="35">
        <f t="shared" si="51"/>
        <v>0</v>
      </c>
      <c r="H362" s="35">
        <f t="shared" si="52"/>
        <v>0</v>
      </c>
      <c r="I362" s="35">
        <f t="shared" si="48"/>
        <v>0</v>
      </c>
      <c r="J362" s="35">
        <f>SUM($H$19:$H362)</f>
        <v>222272.2128304904</v>
      </c>
    </row>
    <row r="363" spans="1:10" x14ac:dyDescent="0.15">
      <c r="A363" s="32">
        <f t="shared" si="49"/>
        <v>345</v>
      </c>
      <c r="B363" s="33">
        <f t="shared" si="45"/>
        <v>56370</v>
      </c>
      <c r="C363" s="35">
        <f t="shared" si="50"/>
        <v>0</v>
      </c>
      <c r="D363" s="35">
        <f t="shared" si="53"/>
        <v>11420.447400423482</v>
      </c>
      <c r="E363" s="36">
        <f t="shared" si="46"/>
        <v>0</v>
      </c>
      <c r="F363" s="35">
        <f t="shared" si="47"/>
        <v>0</v>
      </c>
      <c r="G363" s="35">
        <f t="shared" si="51"/>
        <v>0</v>
      </c>
      <c r="H363" s="35">
        <f t="shared" si="52"/>
        <v>0</v>
      </c>
      <c r="I363" s="35">
        <f t="shared" si="48"/>
        <v>0</v>
      </c>
      <c r="J363" s="35">
        <f>SUM($H$19:$H363)</f>
        <v>222272.2128304904</v>
      </c>
    </row>
    <row r="364" spans="1:10" x14ac:dyDescent="0.15">
      <c r="A364" s="32">
        <f t="shared" si="49"/>
        <v>346</v>
      </c>
      <c r="B364" s="33">
        <f t="shared" si="45"/>
        <v>56401</v>
      </c>
      <c r="C364" s="35">
        <f t="shared" si="50"/>
        <v>0</v>
      </c>
      <c r="D364" s="35">
        <f t="shared" si="53"/>
        <v>11420.447400423482</v>
      </c>
      <c r="E364" s="36">
        <f t="shared" si="46"/>
        <v>0</v>
      </c>
      <c r="F364" s="35">
        <f t="shared" si="47"/>
        <v>0</v>
      </c>
      <c r="G364" s="35">
        <f t="shared" si="51"/>
        <v>0</v>
      </c>
      <c r="H364" s="35">
        <f t="shared" si="52"/>
        <v>0</v>
      </c>
      <c r="I364" s="35">
        <f t="shared" si="48"/>
        <v>0</v>
      </c>
      <c r="J364" s="35">
        <f>SUM($H$19:$H364)</f>
        <v>222272.2128304904</v>
      </c>
    </row>
    <row r="365" spans="1:10" x14ac:dyDescent="0.15">
      <c r="A365" s="32">
        <f t="shared" si="49"/>
        <v>347</v>
      </c>
      <c r="B365" s="33">
        <f t="shared" si="45"/>
        <v>56431</v>
      </c>
      <c r="C365" s="35">
        <f t="shared" si="50"/>
        <v>0</v>
      </c>
      <c r="D365" s="35">
        <f t="shared" si="53"/>
        <v>11420.447400423482</v>
      </c>
      <c r="E365" s="36">
        <f t="shared" si="46"/>
        <v>0</v>
      </c>
      <c r="F365" s="35">
        <f t="shared" si="47"/>
        <v>0</v>
      </c>
      <c r="G365" s="35">
        <f t="shared" si="51"/>
        <v>0</v>
      </c>
      <c r="H365" s="35">
        <f t="shared" si="52"/>
        <v>0</v>
      </c>
      <c r="I365" s="35">
        <f t="shared" si="48"/>
        <v>0</v>
      </c>
      <c r="J365" s="35">
        <f>SUM($H$19:$H365)</f>
        <v>222272.2128304904</v>
      </c>
    </row>
    <row r="366" spans="1:10" x14ac:dyDescent="0.15">
      <c r="A366" s="32">
        <f t="shared" si="49"/>
        <v>348</v>
      </c>
      <c r="B366" s="33">
        <f t="shared" si="45"/>
        <v>56462</v>
      </c>
      <c r="C366" s="35">
        <f t="shared" si="50"/>
        <v>0</v>
      </c>
      <c r="D366" s="35">
        <f t="shared" si="53"/>
        <v>11420.447400423482</v>
      </c>
      <c r="E366" s="36">
        <f t="shared" si="46"/>
        <v>0</v>
      </c>
      <c r="F366" s="35">
        <f t="shared" si="47"/>
        <v>0</v>
      </c>
      <c r="G366" s="35">
        <f t="shared" si="51"/>
        <v>0</v>
      </c>
      <c r="H366" s="35">
        <f t="shared" si="52"/>
        <v>0</v>
      </c>
      <c r="I366" s="35">
        <f t="shared" si="48"/>
        <v>0</v>
      </c>
      <c r="J366" s="35">
        <f>SUM($H$19:$H366)</f>
        <v>222272.2128304904</v>
      </c>
    </row>
    <row r="367" spans="1:10" x14ac:dyDescent="0.15">
      <c r="A367" s="32">
        <f t="shared" si="49"/>
        <v>349</v>
      </c>
      <c r="B367" s="33">
        <f t="shared" si="45"/>
        <v>56493</v>
      </c>
      <c r="C367" s="35">
        <f t="shared" si="50"/>
        <v>0</v>
      </c>
      <c r="D367" s="35">
        <f t="shared" si="53"/>
        <v>11420.447400423482</v>
      </c>
      <c r="E367" s="36">
        <f t="shared" si="46"/>
        <v>0</v>
      </c>
      <c r="F367" s="35">
        <f t="shared" si="47"/>
        <v>0</v>
      </c>
      <c r="G367" s="35">
        <f t="shared" si="51"/>
        <v>0</v>
      </c>
      <c r="H367" s="35">
        <f t="shared" si="52"/>
        <v>0</v>
      </c>
      <c r="I367" s="35">
        <f t="shared" si="48"/>
        <v>0</v>
      </c>
      <c r="J367" s="35">
        <f>SUM($H$19:$H367)</f>
        <v>222272.2128304904</v>
      </c>
    </row>
    <row r="368" spans="1:10" x14ac:dyDescent="0.15">
      <c r="A368" s="32">
        <f t="shared" si="49"/>
        <v>350</v>
      </c>
      <c r="B368" s="33">
        <f t="shared" si="45"/>
        <v>56523</v>
      </c>
      <c r="C368" s="35">
        <f t="shared" si="50"/>
        <v>0</v>
      </c>
      <c r="D368" s="35">
        <f t="shared" si="53"/>
        <v>11420.447400423482</v>
      </c>
      <c r="E368" s="36">
        <f t="shared" si="46"/>
        <v>0</v>
      </c>
      <c r="F368" s="35">
        <f t="shared" si="47"/>
        <v>0</v>
      </c>
      <c r="G368" s="35">
        <f t="shared" si="51"/>
        <v>0</v>
      </c>
      <c r="H368" s="35">
        <f t="shared" si="52"/>
        <v>0</v>
      </c>
      <c r="I368" s="35">
        <f t="shared" si="48"/>
        <v>0</v>
      </c>
      <c r="J368" s="35">
        <f>SUM($H$19:$H368)</f>
        <v>222272.2128304904</v>
      </c>
    </row>
    <row r="369" spans="1:10" x14ac:dyDescent="0.15">
      <c r="A369" s="32">
        <f t="shared" si="49"/>
        <v>351</v>
      </c>
      <c r="B369" s="33">
        <f t="shared" si="45"/>
        <v>56554</v>
      </c>
      <c r="C369" s="35">
        <f t="shared" si="50"/>
        <v>0</v>
      </c>
      <c r="D369" s="35">
        <f t="shared" si="53"/>
        <v>11420.447400423482</v>
      </c>
      <c r="E369" s="36">
        <f t="shared" si="46"/>
        <v>0</v>
      </c>
      <c r="F369" s="35">
        <f t="shared" si="47"/>
        <v>0</v>
      </c>
      <c r="G369" s="35">
        <f t="shared" si="51"/>
        <v>0</v>
      </c>
      <c r="H369" s="35">
        <f t="shared" si="52"/>
        <v>0</v>
      </c>
      <c r="I369" s="35">
        <f t="shared" si="48"/>
        <v>0</v>
      </c>
      <c r="J369" s="35">
        <f>SUM($H$19:$H369)</f>
        <v>222272.2128304904</v>
      </c>
    </row>
    <row r="370" spans="1:10" x14ac:dyDescent="0.15">
      <c r="A370" s="32">
        <f t="shared" si="49"/>
        <v>352</v>
      </c>
      <c r="B370" s="33">
        <f t="shared" si="45"/>
        <v>56584</v>
      </c>
      <c r="C370" s="35">
        <f t="shared" si="50"/>
        <v>0</v>
      </c>
      <c r="D370" s="35">
        <f t="shared" si="53"/>
        <v>11420.447400423482</v>
      </c>
      <c r="E370" s="36">
        <f t="shared" si="46"/>
        <v>0</v>
      </c>
      <c r="F370" s="35">
        <f t="shared" si="47"/>
        <v>0</v>
      </c>
      <c r="G370" s="35">
        <f t="shared" si="51"/>
        <v>0</v>
      </c>
      <c r="H370" s="35">
        <f t="shared" si="52"/>
        <v>0</v>
      </c>
      <c r="I370" s="35">
        <f t="shared" si="48"/>
        <v>0</v>
      </c>
      <c r="J370" s="35">
        <f>SUM($H$19:$H370)</f>
        <v>222272.2128304904</v>
      </c>
    </row>
    <row r="371" spans="1:10" x14ac:dyDescent="0.15">
      <c r="A371" s="32">
        <f t="shared" si="49"/>
        <v>353</v>
      </c>
      <c r="B371" s="33">
        <f t="shared" si="45"/>
        <v>56615</v>
      </c>
      <c r="C371" s="35">
        <f t="shared" si="50"/>
        <v>0</v>
      </c>
      <c r="D371" s="35">
        <f t="shared" si="53"/>
        <v>11420.447400423482</v>
      </c>
      <c r="E371" s="36">
        <f t="shared" si="46"/>
        <v>0</v>
      </c>
      <c r="F371" s="35">
        <f t="shared" si="47"/>
        <v>0</v>
      </c>
      <c r="G371" s="35">
        <f t="shared" si="51"/>
        <v>0</v>
      </c>
      <c r="H371" s="35">
        <f t="shared" si="52"/>
        <v>0</v>
      </c>
      <c r="I371" s="35">
        <f t="shared" si="48"/>
        <v>0</v>
      </c>
      <c r="J371" s="35">
        <f>SUM($H$19:$H371)</f>
        <v>222272.2128304904</v>
      </c>
    </row>
    <row r="372" spans="1:10" x14ac:dyDescent="0.15">
      <c r="A372" s="32">
        <f t="shared" si="49"/>
        <v>354</v>
      </c>
      <c r="B372" s="33">
        <f t="shared" si="45"/>
        <v>56646</v>
      </c>
      <c r="C372" s="35">
        <f t="shared" si="50"/>
        <v>0</v>
      </c>
      <c r="D372" s="35">
        <f t="shared" si="53"/>
        <v>11420.447400423482</v>
      </c>
      <c r="E372" s="36">
        <f t="shared" si="46"/>
        <v>0</v>
      </c>
      <c r="F372" s="35">
        <f t="shared" si="47"/>
        <v>0</v>
      </c>
      <c r="G372" s="35">
        <f t="shared" si="51"/>
        <v>0</v>
      </c>
      <c r="H372" s="35">
        <f t="shared" si="52"/>
        <v>0</v>
      </c>
      <c r="I372" s="35">
        <f t="shared" si="48"/>
        <v>0</v>
      </c>
      <c r="J372" s="35">
        <f>SUM($H$19:$H372)</f>
        <v>222272.2128304904</v>
      </c>
    </row>
    <row r="373" spans="1:10" x14ac:dyDescent="0.15">
      <c r="A373" s="32">
        <f t="shared" si="49"/>
        <v>355</v>
      </c>
      <c r="B373" s="33">
        <f t="shared" si="45"/>
        <v>56674</v>
      </c>
      <c r="C373" s="35">
        <f t="shared" si="50"/>
        <v>0</v>
      </c>
      <c r="D373" s="35">
        <f t="shared" si="53"/>
        <v>11420.447400423482</v>
      </c>
      <c r="E373" s="36">
        <f t="shared" si="46"/>
        <v>0</v>
      </c>
      <c r="F373" s="35">
        <f t="shared" si="47"/>
        <v>0</v>
      </c>
      <c r="G373" s="35">
        <f t="shared" si="51"/>
        <v>0</v>
      </c>
      <c r="H373" s="35">
        <f t="shared" si="52"/>
        <v>0</v>
      </c>
      <c r="I373" s="35">
        <f t="shared" si="48"/>
        <v>0</v>
      </c>
      <c r="J373" s="35">
        <f>SUM($H$19:$H373)</f>
        <v>222272.2128304904</v>
      </c>
    </row>
    <row r="374" spans="1:10" x14ac:dyDescent="0.15">
      <c r="A374" s="32">
        <f t="shared" si="49"/>
        <v>356</v>
      </c>
      <c r="B374" s="33">
        <f t="shared" si="45"/>
        <v>56705</v>
      </c>
      <c r="C374" s="35">
        <f t="shared" si="50"/>
        <v>0</v>
      </c>
      <c r="D374" s="35">
        <f t="shared" si="53"/>
        <v>11420.447400423482</v>
      </c>
      <c r="E374" s="36">
        <f t="shared" si="46"/>
        <v>0</v>
      </c>
      <c r="F374" s="35">
        <f t="shared" si="47"/>
        <v>0</v>
      </c>
      <c r="G374" s="35">
        <f t="shared" si="51"/>
        <v>0</v>
      </c>
      <c r="H374" s="35">
        <f t="shared" si="52"/>
        <v>0</v>
      </c>
      <c r="I374" s="35">
        <f t="shared" si="48"/>
        <v>0</v>
      </c>
      <c r="J374" s="35">
        <f>SUM($H$19:$H374)</f>
        <v>222272.2128304904</v>
      </c>
    </row>
    <row r="375" spans="1:10" x14ac:dyDescent="0.15">
      <c r="A375" s="32">
        <f t="shared" si="49"/>
        <v>357</v>
      </c>
      <c r="B375" s="33">
        <f t="shared" si="45"/>
        <v>56735</v>
      </c>
      <c r="C375" s="35">
        <f t="shared" si="50"/>
        <v>0</v>
      </c>
      <c r="D375" s="35">
        <f t="shared" si="53"/>
        <v>11420.447400423482</v>
      </c>
      <c r="E375" s="36">
        <f t="shared" si="46"/>
        <v>0</v>
      </c>
      <c r="F375" s="35">
        <f t="shared" si="47"/>
        <v>0</v>
      </c>
      <c r="G375" s="35">
        <f t="shared" si="51"/>
        <v>0</v>
      </c>
      <c r="H375" s="35">
        <f t="shared" si="52"/>
        <v>0</v>
      </c>
      <c r="I375" s="35">
        <f t="shared" si="48"/>
        <v>0</v>
      </c>
      <c r="J375" s="35">
        <f>SUM($H$19:$H375)</f>
        <v>222272.2128304904</v>
      </c>
    </row>
    <row r="376" spans="1:10" x14ac:dyDescent="0.15">
      <c r="A376" s="32">
        <f t="shared" si="49"/>
        <v>358</v>
      </c>
      <c r="B376" s="33">
        <f t="shared" si="45"/>
        <v>56766</v>
      </c>
      <c r="C376" s="35">
        <f t="shared" si="50"/>
        <v>0</v>
      </c>
      <c r="D376" s="35">
        <f t="shared" si="53"/>
        <v>11420.447400423482</v>
      </c>
      <c r="E376" s="36">
        <f t="shared" si="46"/>
        <v>0</v>
      </c>
      <c r="F376" s="35">
        <f t="shared" si="47"/>
        <v>0</v>
      </c>
      <c r="G376" s="35">
        <f t="shared" si="51"/>
        <v>0</v>
      </c>
      <c r="H376" s="35">
        <f t="shared" si="52"/>
        <v>0</v>
      </c>
      <c r="I376" s="35">
        <f t="shared" si="48"/>
        <v>0</v>
      </c>
      <c r="J376" s="35">
        <f>SUM($H$19:$H376)</f>
        <v>222272.2128304904</v>
      </c>
    </row>
    <row r="377" spans="1:10" x14ac:dyDescent="0.15">
      <c r="A377" s="32">
        <f t="shared" si="49"/>
        <v>359</v>
      </c>
      <c r="B377" s="33">
        <f t="shared" si="45"/>
        <v>56796</v>
      </c>
      <c r="C377" s="35">
        <f t="shared" si="50"/>
        <v>0</v>
      </c>
      <c r="D377" s="35">
        <f t="shared" si="53"/>
        <v>11420.447400423482</v>
      </c>
      <c r="E377" s="36">
        <f t="shared" si="46"/>
        <v>0</v>
      </c>
      <c r="F377" s="35">
        <f t="shared" si="47"/>
        <v>0</v>
      </c>
      <c r="G377" s="35">
        <f t="shared" si="51"/>
        <v>0</v>
      </c>
      <c r="H377" s="35">
        <f t="shared" si="52"/>
        <v>0</v>
      </c>
      <c r="I377" s="35">
        <f t="shared" si="48"/>
        <v>0</v>
      </c>
      <c r="J377" s="35">
        <f>SUM($H$19:$H377)</f>
        <v>222272.2128304904</v>
      </c>
    </row>
    <row r="378" spans="1:10" x14ac:dyDescent="0.15">
      <c r="A378" s="32">
        <f t="shared" si="49"/>
        <v>360</v>
      </c>
      <c r="B378" s="33">
        <f t="shared" si="45"/>
        <v>56827</v>
      </c>
      <c r="C378" s="35">
        <f t="shared" si="50"/>
        <v>0</v>
      </c>
      <c r="D378" s="35">
        <f t="shared" si="53"/>
        <v>11420.447400423482</v>
      </c>
      <c r="E378" s="36">
        <f t="shared" si="46"/>
        <v>0</v>
      </c>
      <c r="F378" s="35">
        <f t="shared" si="47"/>
        <v>0</v>
      </c>
      <c r="G378" s="35">
        <f t="shared" si="51"/>
        <v>0</v>
      </c>
      <c r="H378" s="35">
        <f t="shared" si="52"/>
        <v>0</v>
      </c>
      <c r="I378" s="35">
        <f t="shared" si="48"/>
        <v>0</v>
      </c>
      <c r="J378" s="35">
        <f>SUM($H$19:$H378)</f>
        <v>222272.2128304904</v>
      </c>
    </row>
    <row r="379" spans="1:10" x14ac:dyDescent="0.15">
      <c r="B379" s="6"/>
      <c r="C379" s="6"/>
      <c r="D379" s="6"/>
      <c r="E379" s="6"/>
      <c r="F379" s="6"/>
      <c r="G379" s="6"/>
      <c r="H379" s="6"/>
      <c r="I379" s="6"/>
      <c r="J379" s="6"/>
    </row>
  </sheetData>
  <sheetProtection selectLockedCells="1"/>
  <mergeCells count="4">
    <mergeCell ref="A2:D2"/>
    <mergeCell ref="B5:D5"/>
    <mergeCell ref="F5:H5"/>
    <mergeCell ref="C13:D13"/>
  </mergeCells>
  <conditionalFormatting sqref="A19:E378">
    <cfRule type="expression" dxfId="3" priority="3" stopIfTrue="1">
      <formula>IF(ROW(A19)&lt;Last_Row,TRUE, FALSE)</formula>
    </cfRule>
  </conditionalFormatting>
  <conditionalFormatting sqref="A19:J378">
    <cfRule type="expression" dxfId="2" priority="1" stopIfTrue="1">
      <formula>IF(ROW(A19)&gt;Last_Row,TRUE, FALSE)</formula>
    </cfRule>
    <cfRule type="expression" dxfId="1" priority="2" stopIfTrue="1">
      <formula>IF(ROW(A19)=Last_Row,TRUE, FALSE)</formula>
    </cfRule>
  </conditionalFormatting>
  <conditionalFormatting sqref="F19:J378">
    <cfRule type="expression" dxfId="0" priority="6" stopIfTrue="1">
      <formula>IF(ROW(F19)&lt;=Last_Row,TRUE, FALSE)</formula>
    </cfRule>
  </conditionalFormatting>
  <dataValidations count="3">
    <dataValidation allowBlank="1" showInputMessage="1" showErrorMessage="1" promptTitle="Extra Payments" prompt="Enter an amount here if you want to make additional principal payments every pay period._x000a__x000a_For occasional extra payments, enter the extra principal amounts directly in the 'Extra Payment' column below." sqref="D11 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WLP11 WVL11 D65547 IZ65547 SV65547 ACR65547 AMN65547 AWJ65547 BGF65547 BQB65547 BZX65547 CJT65547 CTP65547 DDL65547 DNH65547 DXD65547 EGZ65547 EQV65547 FAR65547 FKN65547 FUJ65547 GEF65547 GOB65547 GXX65547 HHT65547 HRP65547 IBL65547 ILH65547 IVD65547 JEZ65547 JOV65547 JYR65547 KIN65547 KSJ65547 LCF65547 LMB65547 LVX65547 MFT65547 MPP65547 MZL65547 NJH65547 NTD65547 OCZ65547 OMV65547 OWR65547 PGN65547 PQJ65547 QAF65547 QKB65547 QTX65547 RDT65547 RNP65547 RXL65547 SHH65547 SRD65547 TAZ65547 TKV65547 TUR65547 UEN65547 UOJ65547 UYF65547 VIB65547 VRX65547 WBT65547 WLP65547 WVL65547 D131083 IZ131083 SV131083 ACR131083 AMN131083 AWJ131083 BGF131083 BQB131083 BZX131083 CJT131083 CTP131083 DDL131083 DNH131083 DXD131083 EGZ131083 EQV131083 FAR131083 FKN131083 FUJ131083 GEF131083 GOB131083 GXX131083 HHT131083 HRP131083 IBL131083 ILH131083 IVD131083 JEZ131083 JOV131083 JYR131083 KIN131083 KSJ131083 LCF131083 LMB131083 LVX131083 MFT131083 MPP131083 MZL131083 NJH131083 NTD131083 OCZ131083 OMV131083 OWR131083 PGN131083 PQJ131083 QAF131083 QKB131083 QTX131083 RDT131083 RNP131083 RXL131083 SHH131083 SRD131083 TAZ131083 TKV131083 TUR131083 UEN131083 UOJ131083 UYF131083 VIB131083 VRX131083 WBT131083 WLP131083 WVL131083 D196619 IZ196619 SV196619 ACR196619 AMN196619 AWJ196619 BGF196619 BQB196619 BZX196619 CJT196619 CTP196619 DDL196619 DNH196619 DXD196619 EGZ196619 EQV196619 FAR196619 FKN196619 FUJ196619 GEF196619 GOB196619 GXX196619 HHT196619 HRP196619 IBL196619 ILH196619 IVD196619 JEZ196619 JOV196619 JYR196619 KIN196619 KSJ196619 LCF196619 LMB196619 LVX196619 MFT196619 MPP196619 MZL196619 NJH196619 NTD196619 OCZ196619 OMV196619 OWR196619 PGN196619 PQJ196619 QAF196619 QKB196619 QTX196619 RDT196619 RNP196619 RXL196619 SHH196619 SRD196619 TAZ196619 TKV196619 TUR196619 UEN196619 UOJ196619 UYF196619 VIB196619 VRX196619 WBT196619 WLP196619 WVL196619 D262155 IZ262155 SV262155 ACR262155 AMN262155 AWJ262155 BGF262155 BQB262155 BZX262155 CJT262155 CTP262155 DDL262155 DNH262155 DXD262155 EGZ262155 EQV262155 FAR262155 FKN262155 FUJ262155 GEF262155 GOB262155 GXX262155 HHT262155 HRP262155 IBL262155 ILH262155 IVD262155 JEZ262155 JOV262155 JYR262155 KIN262155 KSJ262155 LCF262155 LMB262155 LVX262155 MFT262155 MPP262155 MZL262155 NJH262155 NTD262155 OCZ262155 OMV262155 OWR262155 PGN262155 PQJ262155 QAF262155 QKB262155 QTX262155 RDT262155 RNP262155 RXL262155 SHH262155 SRD262155 TAZ262155 TKV262155 TUR262155 UEN262155 UOJ262155 UYF262155 VIB262155 VRX262155 WBT262155 WLP262155 WVL262155 D327691 IZ327691 SV327691 ACR327691 AMN327691 AWJ327691 BGF327691 BQB327691 BZX327691 CJT327691 CTP327691 DDL327691 DNH327691 DXD327691 EGZ327691 EQV327691 FAR327691 FKN327691 FUJ327691 GEF327691 GOB327691 GXX327691 HHT327691 HRP327691 IBL327691 ILH327691 IVD327691 JEZ327691 JOV327691 JYR327691 KIN327691 KSJ327691 LCF327691 LMB327691 LVX327691 MFT327691 MPP327691 MZL327691 NJH327691 NTD327691 OCZ327691 OMV327691 OWR327691 PGN327691 PQJ327691 QAF327691 QKB327691 QTX327691 RDT327691 RNP327691 RXL327691 SHH327691 SRD327691 TAZ327691 TKV327691 TUR327691 UEN327691 UOJ327691 UYF327691 VIB327691 VRX327691 WBT327691 WLP327691 WVL327691 D393227 IZ393227 SV393227 ACR393227 AMN393227 AWJ393227 BGF393227 BQB393227 BZX393227 CJT393227 CTP393227 DDL393227 DNH393227 DXD393227 EGZ393227 EQV393227 FAR393227 FKN393227 FUJ393227 GEF393227 GOB393227 GXX393227 HHT393227 HRP393227 IBL393227 ILH393227 IVD393227 JEZ393227 JOV393227 JYR393227 KIN393227 KSJ393227 LCF393227 LMB393227 LVX393227 MFT393227 MPP393227 MZL393227 NJH393227 NTD393227 OCZ393227 OMV393227 OWR393227 PGN393227 PQJ393227 QAF393227 QKB393227 QTX393227 RDT393227 RNP393227 RXL393227 SHH393227 SRD393227 TAZ393227 TKV393227 TUR393227 UEN393227 UOJ393227 UYF393227 VIB393227 VRX393227 WBT393227 WLP393227 WVL393227 D458763 IZ458763 SV458763 ACR458763 AMN458763 AWJ458763 BGF458763 BQB458763 BZX458763 CJT458763 CTP458763 DDL458763 DNH458763 DXD458763 EGZ458763 EQV458763 FAR458763 FKN458763 FUJ458763 GEF458763 GOB458763 GXX458763 HHT458763 HRP458763 IBL458763 ILH458763 IVD458763 JEZ458763 JOV458763 JYR458763 KIN458763 KSJ458763 LCF458763 LMB458763 LVX458763 MFT458763 MPP458763 MZL458763 NJH458763 NTD458763 OCZ458763 OMV458763 OWR458763 PGN458763 PQJ458763 QAF458763 QKB458763 QTX458763 RDT458763 RNP458763 RXL458763 SHH458763 SRD458763 TAZ458763 TKV458763 TUR458763 UEN458763 UOJ458763 UYF458763 VIB458763 VRX458763 WBT458763 WLP458763 WVL458763 D524299 IZ524299 SV524299 ACR524299 AMN524299 AWJ524299 BGF524299 BQB524299 BZX524299 CJT524299 CTP524299 DDL524299 DNH524299 DXD524299 EGZ524299 EQV524299 FAR524299 FKN524299 FUJ524299 GEF524299 GOB524299 GXX524299 HHT524299 HRP524299 IBL524299 ILH524299 IVD524299 JEZ524299 JOV524299 JYR524299 KIN524299 KSJ524299 LCF524299 LMB524299 LVX524299 MFT524299 MPP524299 MZL524299 NJH524299 NTD524299 OCZ524299 OMV524299 OWR524299 PGN524299 PQJ524299 QAF524299 QKB524299 QTX524299 RDT524299 RNP524299 RXL524299 SHH524299 SRD524299 TAZ524299 TKV524299 TUR524299 UEN524299 UOJ524299 UYF524299 VIB524299 VRX524299 WBT524299 WLP524299 WVL524299 D589835 IZ589835 SV589835 ACR589835 AMN589835 AWJ589835 BGF589835 BQB589835 BZX589835 CJT589835 CTP589835 DDL589835 DNH589835 DXD589835 EGZ589835 EQV589835 FAR589835 FKN589835 FUJ589835 GEF589835 GOB589835 GXX589835 HHT589835 HRP589835 IBL589835 ILH589835 IVD589835 JEZ589835 JOV589835 JYR589835 KIN589835 KSJ589835 LCF589835 LMB589835 LVX589835 MFT589835 MPP589835 MZL589835 NJH589835 NTD589835 OCZ589835 OMV589835 OWR589835 PGN589835 PQJ589835 QAF589835 QKB589835 QTX589835 RDT589835 RNP589835 RXL589835 SHH589835 SRD589835 TAZ589835 TKV589835 TUR589835 UEN589835 UOJ589835 UYF589835 VIB589835 VRX589835 WBT589835 WLP589835 WVL589835 D655371 IZ655371 SV655371 ACR655371 AMN655371 AWJ655371 BGF655371 BQB655371 BZX655371 CJT655371 CTP655371 DDL655371 DNH655371 DXD655371 EGZ655371 EQV655371 FAR655371 FKN655371 FUJ655371 GEF655371 GOB655371 GXX655371 HHT655371 HRP655371 IBL655371 ILH655371 IVD655371 JEZ655371 JOV655371 JYR655371 KIN655371 KSJ655371 LCF655371 LMB655371 LVX655371 MFT655371 MPP655371 MZL655371 NJH655371 NTD655371 OCZ655371 OMV655371 OWR655371 PGN655371 PQJ655371 QAF655371 QKB655371 QTX655371 RDT655371 RNP655371 RXL655371 SHH655371 SRD655371 TAZ655371 TKV655371 TUR655371 UEN655371 UOJ655371 UYF655371 VIB655371 VRX655371 WBT655371 WLP655371 WVL655371 D720907 IZ720907 SV720907 ACR720907 AMN720907 AWJ720907 BGF720907 BQB720907 BZX720907 CJT720907 CTP720907 DDL720907 DNH720907 DXD720907 EGZ720907 EQV720907 FAR720907 FKN720907 FUJ720907 GEF720907 GOB720907 GXX720907 HHT720907 HRP720907 IBL720907 ILH720907 IVD720907 JEZ720907 JOV720907 JYR720907 KIN720907 KSJ720907 LCF720907 LMB720907 LVX720907 MFT720907 MPP720907 MZL720907 NJH720907 NTD720907 OCZ720907 OMV720907 OWR720907 PGN720907 PQJ720907 QAF720907 QKB720907 QTX720907 RDT720907 RNP720907 RXL720907 SHH720907 SRD720907 TAZ720907 TKV720907 TUR720907 UEN720907 UOJ720907 UYF720907 VIB720907 VRX720907 WBT720907 WLP720907 WVL720907 D786443 IZ786443 SV786443 ACR786443 AMN786443 AWJ786443 BGF786443 BQB786443 BZX786443 CJT786443 CTP786443 DDL786443 DNH786443 DXD786443 EGZ786443 EQV786443 FAR786443 FKN786443 FUJ786443 GEF786443 GOB786443 GXX786443 HHT786443 HRP786443 IBL786443 ILH786443 IVD786443 JEZ786443 JOV786443 JYR786443 KIN786443 KSJ786443 LCF786443 LMB786443 LVX786443 MFT786443 MPP786443 MZL786443 NJH786443 NTD786443 OCZ786443 OMV786443 OWR786443 PGN786443 PQJ786443 QAF786443 QKB786443 QTX786443 RDT786443 RNP786443 RXL786443 SHH786443 SRD786443 TAZ786443 TKV786443 TUR786443 UEN786443 UOJ786443 UYF786443 VIB786443 VRX786443 WBT786443 WLP786443 WVL786443 D851979 IZ851979 SV851979 ACR851979 AMN851979 AWJ851979 BGF851979 BQB851979 BZX851979 CJT851979 CTP851979 DDL851979 DNH851979 DXD851979 EGZ851979 EQV851979 FAR851979 FKN851979 FUJ851979 GEF851979 GOB851979 GXX851979 HHT851979 HRP851979 IBL851979 ILH851979 IVD851979 JEZ851979 JOV851979 JYR851979 KIN851979 KSJ851979 LCF851979 LMB851979 LVX851979 MFT851979 MPP851979 MZL851979 NJH851979 NTD851979 OCZ851979 OMV851979 OWR851979 PGN851979 PQJ851979 QAF851979 QKB851979 QTX851979 RDT851979 RNP851979 RXL851979 SHH851979 SRD851979 TAZ851979 TKV851979 TUR851979 UEN851979 UOJ851979 UYF851979 VIB851979 VRX851979 WBT851979 WLP851979 WVL851979 D917515 IZ917515 SV917515 ACR917515 AMN917515 AWJ917515 BGF917515 BQB917515 BZX917515 CJT917515 CTP917515 DDL917515 DNH917515 DXD917515 EGZ917515 EQV917515 FAR917515 FKN917515 FUJ917515 GEF917515 GOB917515 GXX917515 HHT917515 HRP917515 IBL917515 ILH917515 IVD917515 JEZ917515 JOV917515 JYR917515 KIN917515 KSJ917515 LCF917515 LMB917515 LVX917515 MFT917515 MPP917515 MZL917515 NJH917515 NTD917515 OCZ917515 OMV917515 OWR917515 PGN917515 PQJ917515 QAF917515 QKB917515 QTX917515 RDT917515 RNP917515 RXL917515 SHH917515 SRD917515 TAZ917515 TKV917515 TUR917515 UEN917515 UOJ917515 UYF917515 VIB917515 VRX917515 WBT917515 WLP917515 WVL917515 D983051 IZ983051 SV983051 ACR983051 AMN983051 AWJ983051 BGF983051 BQB983051 BZX983051 CJT983051 CTP983051 DDL983051 DNH983051 DXD983051 EGZ983051 EQV983051 FAR983051 FKN983051 FUJ983051 GEF983051 GOB983051 GXX983051 HHT983051 HRP983051 IBL983051 ILH983051 IVD983051 JEZ983051 JOV983051 JYR983051 KIN983051 KSJ983051 LCF983051 LMB983051 LVX983051 MFT983051 MPP983051 MZL983051 NJH983051 NTD983051 OCZ983051 OMV983051 OWR983051 PGN983051 PQJ983051 QAF983051 QKB983051 QTX983051 RDT983051 RNP983051 RXL983051 SHH983051 SRD983051 TAZ983051 TKV983051 TUR983051 UEN983051 UOJ983051 UYF983051 VIB983051 VRX983051 WBT983051 WLP983051 WVL983051" xr:uid="{5D81D22D-2F95-40AE-BFB7-6852F83CF4C5}"/>
    <dataValidation type="date" operator="greaterThanOrEqual" allowBlank="1" showInputMessage="1" showErrorMessage="1" errorTitle="Date" error="Please enter a valid date greater than or equal to January 1, 1900." sqref="D9:D10 IZ9:IZ10 SV9:SV10 ACR9:ACR10 AMN9:AMN10 AWJ9:AWJ10 BGF9:BGF10 BQB9:BQB10 BZX9:BZX10 CJT9:CJT10 CTP9:CTP10 DDL9:DDL10 DNH9:DNH10 DXD9:DXD10 EGZ9:EGZ10 EQV9:EQV10 FAR9:FAR10 FKN9:FKN10 FUJ9:FUJ10 GEF9:GEF10 GOB9:GOB10 GXX9:GXX10 HHT9:HHT10 HRP9:HRP10 IBL9:IBL10 ILH9:ILH10 IVD9:IVD10 JEZ9:JEZ10 JOV9:JOV10 JYR9:JYR10 KIN9:KIN10 KSJ9:KSJ10 LCF9:LCF10 LMB9:LMB10 LVX9:LVX10 MFT9:MFT10 MPP9:MPP10 MZL9:MZL10 NJH9:NJH10 NTD9:NTD10 OCZ9:OCZ10 OMV9:OMV10 OWR9:OWR10 PGN9:PGN10 PQJ9:PQJ10 QAF9:QAF10 QKB9:QKB10 QTX9:QTX10 RDT9:RDT10 RNP9:RNP10 RXL9:RXL10 SHH9:SHH10 SRD9:SRD10 TAZ9:TAZ10 TKV9:TKV10 TUR9:TUR10 UEN9:UEN10 UOJ9:UOJ10 UYF9:UYF10 VIB9:VIB10 VRX9:VRX10 WBT9:WBT10 WLP9:WLP10 WVL9:WVL10 D65545:D65546 IZ65545:IZ65546 SV65545:SV65546 ACR65545:ACR65546 AMN65545:AMN65546 AWJ65545:AWJ65546 BGF65545:BGF65546 BQB65545:BQB65546 BZX65545:BZX65546 CJT65545:CJT65546 CTP65545:CTP65546 DDL65545:DDL65546 DNH65545:DNH65546 DXD65545:DXD65546 EGZ65545:EGZ65546 EQV65545:EQV65546 FAR65545:FAR65546 FKN65545:FKN65546 FUJ65545:FUJ65546 GEF65545:GEF65546 GOB65545:GOB65546 GXX65545:GXX65546 HHT65545:HHT65546 HRP65545:HRP65546 IBL65545:IBL65546 ILH65545:ILH65546 IVD65545:IVD65546 JEZ65545:JEZ65546 JOV65545:JOV65546 JYR65545:JYR65546 KIN65545:KIN65546 KSJ65545:KSJ65546 LCF65545:LCF65546 LMB65545:LMB65546 LVX65545:LVX65546 MFT65545:MFT65546 MPP65545:MPP65546 MZL65545:MZL65546 NJH65545:NJH65546 NTD65545:NTD65546 OCZ65545:OCZ65546 OMV65545:OMV65546 OWR65545:OWR65546 PGN65545:PGN65546 PQJ65545:PQJ65546 QAF65545:QAF65546 QKB65545:QKB65546 QTX65545:QTX65546 RDT65545:RDT65546 RNP65545:RNP65546 RXL65545:RXL65546 SHH65545:SHH65546 SRD65545:SRD65546 TAZ65545:TAZ65546 TKV65545:TKV65546 TUR65545:TUR65546 UEN65545:UEN65546 UOJ65545:UOJ65546 UYF65545:UYF65546 VIB65545:VIB65546 VRX65545:VRX65546 WBT65545:WBT65546 WLP65545:WLP65546 WVL65545:WVL65546 D131081:D131082 IZ131081:IZ131082 SV131081:SV131082 ACR131081:ACR131082 AMN131081:AMN131082 AWJ131081:AWJ131082 BGF131081:BGF131082 BQB131081:BQB131082 BZX131081:BZX131082 CJT131081:CJT131082 CTP131081:CTP131082 DDL131081:DDL131082 DNH131081:DNH131082 DXD131081:DXD131082 EGZ131081:EGZ131082 EQV131081:EQV131082 FAR131081:FAR131082 FKN131081:FKN131082 FUJ131081:FUJ131082 GEF131081:GEF131082 GOB131081:GOB131082 GXX131081:GXX131082 HHT131081:HHT131082 HRP131081:HRP131082 IBL131081:IBL131082 ILH131081:ILH131082 IVD131081:IVD131082 JEZ131081:JEZ131082 JOV131081:JOV131082 JYR131081:JYR131082 KIN131081:KIN131082 KSJ131081:KSJ131082 LCF131081:LCF131082 LMB131081:LMB131082 LVX131081:LVX131082 MFT131081:MFT131082 MPP131081:MPP131082 MZL131081:MZL131082 NJH131081:NJH131082 NTD131081:NTD131082 OCZ131081:OCZ131082 OMV131081:OMV131082 OWR131081:OWR131082 PGN131081:PGN131082 PQJ131081:PQJ131082 QAF131081:QAF131082 QKB131081:QKB131082 QTX131081:QTX131082 RDT131081:RDT131082 RNP131081:RNP131082 RXL131081:RXL131082 SHH131081:SHH131082 SRD131081:SRD131082 TAZ131081:TAZ131082 TKV131081:TKV131082 TUR131081:TUR131082 UEN131081:UEN131082 UOJ131081:UOJ131082 UYF131081:UYF131082 VIB131081:VIB131082 VRX131081:VRX131082 WBT131081:WBT131082 WLP131081:WLP131082 WVL131081:WVL131082 D196617:D196618 IZ196617:IZ196618 SV196617:SV196618 ACR196617:ACR196618 AMN196617:AMN196618 AWJ196617:AWJ196618 BGF196617:BGF196618 BQB196617:BQB196618 BZX196617:BZX196618 CJT196617:CJT196618 CTP196617:CTP196618 DDL196617:DDL196618 DNH196617:DNH196618 DXD196617:DXD196618 EGZ196617:EGZ196618 EQV196617:EQV196618 FAR196617:FAR196618 FKN196617:FKN196618 FUJ196617:FUJ196618 GEF196617:GEF196618 GOB196617:GOB196618 GXX196617:GXX196618 HHT196617:HHT196618 HRP196617:HRP196618 IBL196617:IBL196618 ILH196617:ILH196618 IVD196617:IVD196618 JEZ196617:JEZ196618 JOV196617:JOV196618 JYR196617:JYR196618 KIN196617:KIN196618 KSJ196617:KSJ196618 LCF196617:LCF196618 LMB196617:LMB196618 LVX196617:LVX196618 MFT196617:MFT196618 MPP196617:MPP196618 MZL196617:MZL196618 NJH196617:NJH196618 NTD196617:NTD196618 OCZ196617:OCZ196618 OMV196617:OMV196618 OWR196617:OWR196618 PGN196617:PGN196618 PQJ196617:PQJ196618 QAF196617:QAF196618 QKB196617:QKB196618 QTX196617:QTX196618 RDT196617:RDT196618 RNP196617:RNP196618 RXL196617:RXL196618 SHH196617:SHH196618 SRD196617:SRD196618 TAZ196617:TAZ196618 TKV196617:TKV196618 TUR196617:TUR196618 UEN196617:UEN196618 UOJ196617:UOJ196618 UYF196617:UYF196618 VIB196617:VIB196618 VRX196617:VRX196618 WBT196617:WBT196618 WLP196617:WLP196618 WVL196617:WVL196618 D262153:D262154 IZ262153:IZ262154 SV262153:SV262154 ACR262153:ACR262154 AMN262153:AMN262154 AWJ262153:AWJ262154 BGF262153:BGF262154 BQB262153:BQB262154 BZX262153:BZX262154 CJT262153:CJT262154 CTP262153:CTP262154 DDL262153:DDL262154 DNH262153:DNH262154 DXD262153:DXD262154 EGZ262153:EGZ262154 EQV262153:EQV262154 FAR262153:FAR262154 FKN262153:FKN262154 FUJ262153:FUJ262154 GEF262153:GEF262154 GOB262153:GOB262154 GXX262153:GXX262154 HHT262153:HHT262154 HRP262153:HRP262154 IBL262153:IBL262154 ILH262153:ILH262154 IVD262153:IVD262154 JEZ262153:JEZ262154 JOV262153:JOV262154 JYR262153:JYR262154 KIN262153:KIN262154 KSJ262153:KSJ262154 LCF262153:LCF262154 LMB262153:LMB262154 LVX262153:LVX262154 MFT262153:MFT262154 MPP262153:MPP262154 MZL262153:MZL262154 NJH262153:NJH262154 NTD262153:NTD262154 OCZ262153:OCZ262154 OMV262153:OMV262154 OWR262153:OWR262154 PGN262153:PGN262154 PQJ262153:PQJ262154 QAF262153:QAF262154 QKB262153:QKB262154 QTX262153:QTX262154 RDT262153:RDT262154 RNP262153:RNP262154 RXL262153:RXL262154 SHH262153:SHH262154 SRD262153:SRD262154 TAZ262153:TAZ262154 TKV262153:TKV262154 TUR262153:TUR262154 UEN262153:UEN262154 UOJ262153:UOJ262154 UYF262153:UYF262154 VIB262153:VIB262154 VRX262153:VRX262154 WBT262153:WBT262154 WLP262153:WLP262154 WVL262153:WVL262154 D327689:D327690 IZ327689:IZ327690 SV327689:SV327690 ACR327689:ACR327690 AMN327689:AMN327690 AWJ327689:AWJ327690 BGF327689:BGF327690 BQB327689:BQB327690 BZX327689:BZX327690 CJT327689:CJT327690 CTP327689:CTP327690 DDL327689:DDL327690 DNH327689:DNH327690 DXD327689:DXD327690 EGZ327689:EGZ327690 EQV327689:EQV327690 FAR327689:FAR327690 FKN327689:FKN327690 FUJ327689:FUJ327690 GEF327689:GEF327690 GOB327689:GOB327690 GXX327689:GXX327690 HHT327689:HHT327690 HRP327689:HRP327690 IBL327689:IBL327690 ILH327689:ILH327690 IVD327689:IVD327690 JEZ327689:JEZ327690 JOV327689:JOV327690 JYR327689:JYR327690 KIN327689:KIN327690 KSJ327689:KSJ327690 LCF327689:LCF327690 LMB327689:LMB327690 LVX327689:LVX327690 MFT327689:MFT327690 MPP327689:MPP327690 MZL327689:MZL327690 NJH327689:NJH327690 NTD327689:NTD327690 OCZ327689:OCZ327690 OMV327689:OMV327690 OWR327689:OWR327690 PGN327689:PGN327690 PQJ327689:PQJ327690 QAF327689:QAF327690 QKB327689:QKB327690 QTX327689:QTX327690 RDT327689:RDT327690 RNP327689:RNP327690 RXL327689:RXL327690 SHH327689:SHH327690 SRD327689:SRD327690 TAZ327689:TAZ327690 TKV327689:TKV327690 TUR327689:TUR327690 UEN327689:UEN327690 UOJ327689:UOJ327690 UYF327689:UYF327690 VIB327689:VIB327690 VRX327689:VRX327690 WBT327689:WBT327690 WLP327689:WLP327690 WVL327689:WVL327690 D393225:D393226 IZ393225:IZ393226 SV393225:SV393226 ACR393225:ACR393226 AMN393225:AMN393226 AWJ393225:AWJ393226 BGF393225:BGF393226 BQB393225:BQB393226 BZX393225:BZX393226 CJT393225:CJT393226 CTP393225:CTP393226 DDL393225:DDL393226 DNH393225:DNH393226 DXD393225:DXD393226 EGZ393225:EGZ393226 EQV393225:EQV393226 FAR393225:FAR393226 FKN393225:FKN393226 FUJ393225:FUJ393226 GEF393225:GEF393226 GOB393225:GOB393226 GXX393225:GXX393226 HHT393225:HHT393226 HRP393225:HRP393226 IBL393225:IBL393226 ILH393225:ILH393226 IVD393225:IVD393226 JEZ393225:JEZ393226 JOV393225:JOV393226 JYR393225:JYR393226 KIN393225:KIN393226 KSJ393225:KSJ393226 LCF393225:LCF393226 LMB393225:LMB393226 LVX393225:LVX393226 MFT393225:MFT393226 MPP393225:MPP393226 MZL393225:MZL393226 NJH393225:NJH393226 NTD393225:NTD393226 OCZ393225:OCZ393226 OMV393225:OMV393226 OWR393225:OWR393226 PGN393225:PGN393226 PQJ393225:PQJ393226 QAF393225:QAF393226 QKB393225:QKB393226 QTX393225:QTX393226 RDT393225:RDT393226 RNP393225:RNP393226 RXL393225:RXL393226 SHH393225:SHH393226 SRD393225:SRD393226 TAZ393225:TAZ393226 TKV393225:TKV393226 TUR393225:TUR393226 UEN393225:UEN393226 UOJ393225:UOJ393226 UYF393225:UYF393226 VIB393225:VIB393226 VRX393225:VRX393226 WBT393225:WBT393226 WLP393225:WLP393226 WVL393225:WVL393226 D458761:D458762 IZ458761:IZ458762 SV458761:SV458762 ACR458761:ACR458762 AMN458761:AMN458762 AWJ458761:AWJ458762 BGF458761:BGF458762 BQB458761:BQB458762 BZX458761:BZX458762 CJT458761:CJT458762 CTP458761:CTP458762 DDL458761:DDL458762 DNH458761:DNH458762 DXD458761:DXD458762 EGZ458761:EGZ458762 EQV458761:EQV458762 FAR458761:FAR458762 FKN458761:FKN458762 FUJ458761:FUJ458762 GEF458761:GEF458762 GOB458761:GOB458762 GXX458761:GXX458762 HHT458761:HHT458762 HRP458761:HRP458762 IBL458761:IBL458762 ILH458761:ILH458762 IVD458761:IVD458762 JEZ458761:JEZ458762 JOV458761:JOV458762 JYR458761:JYR458762 KIN458761:KIN458762 KSJ458761:KSJ458762 LCF458761:LCF458762 LMB458761:LMB458762 LVX458761:LVX458762 MFT458761:MFT458762 MPP458761:MPP458762 MZL458761:MZL458762 NJH458761:NJH458762 NTD458761:NTD458762 OCZ458761:OCZ458762 OMV458761:OMV458762 OWR458761:OWR458762 PGN458761:PGN458762 PQJ458761:PQJ458762 QAF458761:QAF458762 QKB458761:QKB458762 QTX458761:QTX458762 RDT458761:RDT458762 RNP458761:RNP458762 RXL458761:RXL458762 SHH458761:SHH458762 SRD458761:SRD458762 TAZ458761:TAZ458762 TKV458761:TKV458762 TUR458761:TUR458762 UEN458761:UEN458762 UOJ458761:UOJ458762 UYF458761:UYF458762 VIB458761:VIB458762 VRX458761:VRX458762 WBT458761:WBT458762 WLP458761:WLP458762 WVL458761:WVL458762 D524297:D524298 IZ524297:IZ524298 SV524297:SV524298 ACR524297:ACR524298 AMN524297:AMN524298 AWJ524297:AWJ524298 BGF524297:BGF524298 BQB524297:BQB524298 BZX524297:BZX524298 CJT524297:CJT524298 CTP524297:CTP524298 DDL524297:DDL524298 DNH524297:DNH524298 DXD524297:DXD524298 EGZ524297:EGZ524298 EQV524297:EQV524298 FAR524297:FAR524298 FKN524297:FKN524298 FUJ524297:FUJ524298 GEF524297:GEF524298 GOB524297:GOB524298 GXX524297:GXX524298 HHT524297:HHT524298 HRP524297:HRP524298 IBL524297:IBL524298 ILH524297:ILH524298 IVD524297:IVD524298 JEZ524297:JEZ524298 JOV524297:JOV524298 JYR524297:JYR524298 KIN524297:KIN524298 KSJ524297:KSJ524298 LCF524297:LCF524298 LMB524297:LMB524298 LVX524297:LVX524298 MFT524297:MFT524298 MPP524297:MPP524298 MZL524297:MZL524298 NJH524297:NJH524298 NTD524297:NTD524298 OCZ524297:OCZ524298 OMV524297:OMV524298 OWR524297:OWR524298 PGN524297:PGN524298 PQJ524297:PQJ524298 QAF524297:QAF524298 QKB524297:QKB524298 QTX524297:QTX524298 RDT524297:RDT524298 RNP524297:RNP524298 RXL524297:RXL524298 SHH524297:SHH524298 SRD524297:SRD524298 TAZ524297:TAZ524298 TKV524297:TKV524298 TUR524297:TUR524298 UEN524297:UEN524298 UOJ524297:UOJ524298 UYF524297:UYF524298 VIB524297:VIB524298 VRX524297:VRX524298 WBT524297:WBT524298 WLP524297:WLP524298 WVL524297:WVL524298 D589833:D589834 IZ589833:IZ589834 SV589833:SV589834 ACR589833:ACR589834 AMN589833:AMN589834 AWJ589833:AWJ589834 BGF589833:BGF589834 BQB589833:BQB589834 BZX589833:BZX589834 CJT589833:CJT589834 CTP589833:CTP589834 DDL589833:DDL589834 DNH589833:DNH589834 DXD589833:DXD589834 EGZ589833:EGZ589834 EQV589833:EQV589834 FAR589833:FAR589834 FKN589833:FKN589834 FUJ589833:FUJ589834 GEF589833:GEF589834 GOB589833:GOB589834 GXX589833:GXX589834 HHT589833:HHT589834 HRP589833:HRP589834 IBL589833:IBL589834 ILH589833:ILH589834 IVD589833:IVD589834 JEZ589833:JEZ589834 JOV589833:JOV589834 JYR589833:JYR589834 KIN589833:KIN589834 KSJ589833:KSJ589834 LCF589833:LCF589834 LMB589833:LMB589834 LVX589833:LVX589834 MFT589833:MFT589834 MPP589833:MPP589834 MZL589833:MZL589834 NJH589833:NJH589834 NTD589833:NTD589834 OCZ589833:OCZ589834 OMV589833:OMV589834 OWR589833:OWR589834 PGN589833:PGN589834 PQJ589833:PQJ589834 QAF589833:QAF589834 QKB589833:QKB589834 QTX589833:QTX589834 RDT589833:RDT589834 RNP589833:RNP589834 RXL589833:RXL589834 SHH589833:SHH589834 SRD589833:SRD589834 TAZ589833:TAZ589834 TKV589833:TKV589834 TUR589833:TUR589834 UEN589833:UEN589834 UOJ589833:UOJ589834 UYF589833:UYF589834 VIB589833:VIB589834 VRX589833:VRX589834 WBT589833:WBT589834 WLP589833:WLP589834 WVL589833:WVL589834 D655369:D655370 IZ655369:IZ655370 SV655369:SV655370 ACR655369:ACR655370 AMN655369:AMN655370 AWJ655369:AWJ655370 BGF655369:BGF655370 BQB655369:BQB655370 BZX655369:BZX655370 CJT655369:CJT655370 CTP655369:CTP655370 DDL655369:DDL655370 DNH655369:DNH655370 DXD655369:DXD655370 EGZ655369:EGZ655370 EQV655369:EQV655370 FAR655369:FAR655370 FKN655369:FKN655370 FUJ655369:FUJ655370 GEF655369:GEF655370 GOB655369:GOB655370 GXX655369:GXX655370 HHT655369:HHT655370 HRP655369:HRP655370 IBL655369:IBL655370 ILH655369:ILH655370 IVD655369:IVD655370 JEZ655369:JEZ655370 JOV655369:JOV655370 JYR655369:JYR655370 KIN655369:KIN655370 KSJ655369:KSJ655370 LCF655369:LCF655370 LMB655369:LMB655370 LVX655369:LVX655370 MFT655369:MFT655370 MPP655369:MPP655370 MZL655369:MZL655370 NJH655369:NJH655370 NTD655369:NTD655370 OCZ655369:OCZ655370 OMV655369:OMV655370 OWR655369:OWR655370 PGN655369:PGN655370 PQJ655369:PQJ655370 QAF655369:QAF655370 QKB655369:QKB655370 QTX655369:QTX655370 RDT655369:RDT655370 RNP655369:RNP655370 RXL655369:RXL655370 SHH655369:SHH655370 SRD655369:SRD655370 TAZ655369:TAZ655370 TKV655369:TKV655370 TUR655369:TUR655370 UEN655369:UEN655370 UOJ655369:UOJ655370 UYF655369:UYF655370 VIB655369:VIB655370 VRX655369:VRX655370 WBT655369:WBT655370 WLP655369:WLP655370 WVL655369:WVL655370 D720905:D720906 IZ720905:IZ720906 SV720905:SV720906 ACR720905:ACR720906 AMN720905:AMN720906 AWJ720905:AWJ720906 BGF720905:BGF720906 BQB720905:BQB720906 BZX720905:BZX720906 CJT720905:CJT720906 CTP720905:CTP720906 DDL720905:DDL720906 DNH720905:DNH720906 DXD720905:DXD720906 EGZ720905:EGZ720906 EQV720905:EQV720906 FAR720905:FAR720906 FKN720905:FKN720906 FUJ720905:FUJ720906 GEF720905:GEF720906 GOB720905:GOB720906 GXX720905:GXX720906 HHT720905:HHT720906 HRP720905:HRP720906 IBL720905:IBL720906 ILH720905:ILH720906 IVD720905:IVD720906 JEZ720905:JEZ720906 JOV720905:JOV720906 JYR720905:JYR720906 KIN720905:KIN720906 KSJ720905:KSJ720906 LCF720905:LCF720906 LMB720905:LMB720906 LVX720905:LVX720906 MFT720905:MFT720906 MPP720905:MPP720906 MZL720905:MZL720906 NJH720905:NJH720906 NTD720905:NTD720906 OCZ720905:OCZ720906 OMV720905:OMV720906 OWR720905:OWR720906 PGN720905:PGN720906 PQJ720905:PQJ720906 QAF720905:QAF720906 QKB720905:QKB720906 QTX720905:QTX720906 RDT720905:RDT720906 RNP720905:RNP720906 RXL720905:RXL720906 SHH720905:SHH720906 SRD720905:SRD720906 TAZ720905:TAZ720906 TKV720905:TKV720906 TUR720905:TUR720906 UEN720905:UEN720906 UOJ720905:UOJ720906 UYF720905:UYF720906 VIB720905:VIB720906 VRX720905:VRX720906 WBT720905:WBT720906 WLP720905:WLP720906 WVL720905:WVL720906 D786441:D786442 IZ786441:IZ786442 SV786441:SV786442 ACR786441:ACR786442 AMN786441:AMN786442 AWJ786441:AWJ786442 BGF786441:BGF786442 BQB786441:BQB786442 BZX786441:BZX786442 CJT786441:CJT786442 CTP786441:CTP786442 DDL786441:DDL786442 DNH786441:DNH786442 DXD786441:DXD786442 EGZ786441:EGZ786442 EQV786441:EQV786442 FAR786441:FAR786442 FKN786441:FKN786442 FUJ786441:FUJ786442 GEF786441:GEF786442 GOB786441:GOB786442 GXX786441:GXX786442 HHT786441:HHT786442 HRP786441:HRP786442 IBL786441:IBL786442 ILH786441:ILH786442 IVD786441:IVD786442 JEZ786441:JEZ786442 JOV786441:JOV786442 JYR786441:JYR786442 KIN786441:KIN786442 KSJ786441:KSJ786442 LCF786441:LCF786442 LMB786441:LMB786442 LVX786441:LVX786442 MFT786441:MFT786442 MPP786441:MPP786442 MZL786441:MZL786442 NJH786441:NJH786442 NTD786441:NTD786442 OCZ786441:OCZ786442 OMV786441:OMV786442 OWR786441:OWR786442 PGN786441:PGN786442 PQJ786441:PQJ786442 QAF786441:QAF786442 QKB786441:QKB786442 QTX786441:QTX786442 RDT786441:RDT786442 RNP786441:RNP786442 RXL786441:RXL786442 SHH786441:SHH786442 SRD786441:SRD786442 TAZ786441:TAZ786442 TKV786441:TKV786442 TUR786441:TUR786442 UEN786441:UEN786442 UOJ786441:UOJ786442 UYF786441:UYF786442 VIB786441:VIB786442 VRX786441:VRX786442 WBT786441:WBT786442 WLP786441:WLP786442 WVL786441:WVL786442 D851977:D851978 IZ851977:IZ851978 SV851977:SV851978 ACR851977:ACR851978 AMN851977:AMN851978 AWJ851977:AWJ851978 BGF851977:BGF851978 BQB851977:BQB851978 BZX851977:BZX851978 CJT851977:CJT851978 CTP851977:CTP851978 DDL851977:DDL851978 DNH851977:DNH851978 DXD851977:DXD851978 EGZ851977:EGZ851978 EQV851977:EQV851978 FAR851977:FAR851978 FKN851977:FKN851978 FUJ851977:FUJ851978 GEF851977:GEF851978 GOB851977:GOB851978 GXX851977:GXX851978 HHT851977:HHT851978 HRP851977:HRP851978 IBL851977:IBL851978 ILH851977:ILH851978 IVD851977:IVD851978 JEZ851977:JEZ851978 JOV851977:JOV851978 JYR851977:JYR851978 KIN851977:KIN851978 KSJ851977:KSJ851978 LCF851977:LCF851978 LMB851977:LMB851978 LVX851977:LVX851978 MFT851977:MFT851978 MPP851977:MPP851978 MZL851977:MZL851978 NJH851977:NJH851978 NTD851977:NTD851978 OCZ851977:OCZ851978 OMV851977:OMV851978 OWR851977:OWR851978 PGN851977:PGN851978 PQJ851977:PQJ851978 QAF851977:QAF851978 QKB851977:QKB851978 QTX851977:QTX851978 RDT851977:RDT851978 RNP851977:RNP851978 RXL851977:RXL851978 SHH851977:SHH851978 SRD851977:SRD851978 TAZ851977:TAZ851978 TKV851977:TKV851978 TUR851977:TUR851978 UEN851977:UEN851978 UOJ851977:UOJ851978 UYF851977:UYF851978 VIB851977:VIB851978 VRX851977:VRX851978 WBT851977:WBT851978 WLP851977:WLP851978 WVL851977:WVL851978 D917513:D917514 IZ917513:IZ917514 SV917513:SV917514 ACR917513:ACR917514 AMN917513:AMN917514 AWJ917513:AWJ917514 BGF917513:BGF917514 BQB917513:BQB917514 BZX917513:BZX917514 CJT917513:CJT917514 CTP917513:CTP917514 DDL917513:DDL917514 DNH917513:DNH917514 DXD917513:DXD917514 EGZ917513:EGZ917514 EQV917513:EQV917514 FAR917513:FAR917514 FKN917513:FKN917514 FUJ917513:FUJ917514 GEF917513:GEF917514 GOB917513:GOB917514 GXX917513:GXX917514 HHT917513:HHT917514 HRP917513:HRP917514 IBL917513:IBL917514 ILH917513:ILH917514 IVD917513:IVD917514 JEZ917513:JEZ917514 JOV917513:JOV917514 JYR917513:JYR917514 KIN917513:KIN917514 KSJ917513:KSJ917514 LCF917513:LCF917514 LMB917513:LMB917514 LVX917513:LVX917514 MFT917513:MFT917514 MPP917513:MPP917514 MZL917513:MZL917514 NJH917513:NJH917514 NTD917513:NTD917514 OCZ917513:OCZ917514 OMV917513:OMV917514 OWR917513:OWR917514 PGN917513:PGN917514 PQJ917513:PQJ917514 QAF917513:QAF917514 QKB917513:QKB917514 QTX917513:QTX917514 RDT917513:RDT917514 RNP917513:RNP917514 RXL917513:RXL917514 SHH917513:SHH917514 SRD917513:SRD917514 TAZ917513:TAZ917514 TKV917513:TKV917514 TUR917513:TUR917514 UEN917513:UEN917514 UOJ917513:UOJ917514 UYF917513:UYF917514 VIB917513:VIB917514 VRX917513:VRX917514 WBT917513:WBT917514 WLP917513:WLP917514 WVL917513:WVL917514 D983049:D983050 IZ983049:IZ983050 SV983049:SV983050 ACR983049:ACR983050 AMN983049:AMN983050 AWJ983049:AWJ983050 BGF983049:BGF983050 BQB983049:BQB983050 BZX983049:BZX983050 CJT983049:CJT983050 CTP983049:CTP983050 DDL983049:DDL983050 DNH983049:DNH983050 DXD983049:DXD983050 EGZ983049:EGZ983050 EQV983049:EQV983050 FAR983049:FAR983050 FKN983049:FKN983050 FUJ983049:FUJ983050 GEF983049:GEF983050 GOB983049:GOB983050 GXX983049:GXX983050 HHT983049:HHT983050 HRP983049:HRP983050 IBL983049:IBL983050 ILH983049:ILH983050 IVD983049:IVD983050 JEZ983049:JEZ983050 JOV983049:JOV983050 JYR983049:JYR983050 KIN983049:KIN983050 KSJ983049:KSJ983050 LCF983049:LCF983050 LMB983049:LMB983050 LVX983049:LVX983050 MFT983049:MFT983050 MPP983049:MPP983050 MZL983049:MZL983050 NJH983049:NJH983050 NTD983049:NTD983050 OCZ983049:OCZ983050 OMV983049:OMV983050 OWR983049:OWR983050 PGN983049:PGN983050 PQJ983049:PQJ983050 QAF983049:QAF983050 QKB983049:QKB983050 QTX983049:QTX983050 RDT983049:RDT983050 RNP983049:RNP983050 RXL983049:RXL983050 SHH983049:SHH983050 SRD983049:SRD983050 TAZ983049:TAZ983050 TKV983049:TKV983050 TUR983049:TUR983050 UEN983049:UEN983050 UOJ983049:UOJ983050 UYF983049:UYF983050 VIB983049:VIB983050 VRX983049:VRX983050 WBT983049:WBT983050 WLP983049:WLP983050 WVL983049:WVL983050" xr:uid="{FAF758D1-F90E-4E1C-9977-D861A3A26A8D}">
      <formula1>1</formula1>
    </dataValidation>
    <dataValidation type="whole" allowBlank="1" showInputMessage="1" showErrorMessage="1" errorTitle="Years" error="Please enter a whole number of years from 1 to 30." sqref="D8 IZ8 SV8 ACR8 AMN8 AWJ8 BGF8 BQB8 BZX8 CJT8 CTP8 DDL8 DNH8 DXD8 EGZ8 EQV8 FAR8 FKN8 FUJ8 GEF8 GOB8 GXX8 HHT8 HRP8 IBL8 ILH8 IVD8 JEZ8 JOV8 JYR8 KIN8 KSJ8 LCF8 LMB8 LVX8 MFT8 MPP8 MZL8 NJH8 NTD8 OCZ8 OMV8 OWR8 PGN8 PQJ8 QAF8 QKB8 QTX8 RDT8 RNP8 RXL8 SHH8 SRD8 TAZ8 TKV8 TUR8 UEN8 UOJ8 UYF8 VIB8 VRX8 WBT8 WLP8 WVL8 D65544 IZ65544 SV65544 ACR65544 AMN65544 AWJ65544 BGF65544 BQB65544 BZX65544 CJT65544 CTP65544 DDL65544 DNH65544 DXD65544 EGZ65544 EQV65544 FAR65544 FKN65544 FUJ65544 GEF65544 GOB65544 GXX65544 HHT65544 HRP65544 IBL65544 ILH65544 IVD65544 JEZ65544 JOV65544 JYR65544 KIN65544 KSJ65544 LCF65544 LMB65544 LVX65544 MFT65544 MPP65544 MZL65544 NJH65544 NTD65544 OCZ65544 OMV65544 OWR65544 PGN65544 PQJ65544 QAF65544 QKB65544 QTX65544 RDT65544 RNP65544 RXL65544 SHH65544 SRD65544 TAZ65544 TKV65544 TUR65544 UEN65544 UOJ65544 UYF65544 VIB65544 VRX65544 WBT65544 WLP65544 WVL65544 D131080 IZ131080 SV131080 ACR131080 AMN131080 AWJ131080 BGF131080 BQB131080 BZX131080 CJT131080 CTP131080 DDL131080 DNH131080 DXD131080 EGZ131080 EQV131080 FAR131080 FKN131080 FUJ131080 GEF131080 GOB131080 GXX131080 HHT131080 HRP131080 IBL131080 ILH131080 IVD131080 JEZ131080 JOV131080 JYR131080 KIN131080 KSJ131080 LCF131080 LMB131080 LVX131080 MFT131080 MPP131080 MZL131080 NJH131080 NTD131080 OCZ131080 OMV131080 OWR131080 PGN131080 PQJ131080 QAF131080 QKB131080 QTX131080 RDT131080 RNP131080 RXL131080 SHH131080 SRD131080 TAZ131080 TKV131080 TUR131080 UEN131080 UOJ131080 UYF131080 VIB131080 VRX131080 WBT131080 WLP131080 WVL131080 D196616 IZ196616 SV196616 ACR196616 AMN196616 AWJ196616 BGF196616 BQB196616 BZX196616 CJT196616 CTP196616 DDL196616 DNH196616 DXD196616 EGZ196616 EQV196616 FAR196616 FKN196616 FUJ196616 GEF196616 GOB196616 GXX196616 HHT196616 HRP196616 IBL196616 ILH196616 IVD196616 JEZ196616 JOV196616 JYR196616 KIN196616 KSJ196616 LCF196616 LMB196616 LVX196616 MFT196616 MPP196616 MZL196616 NJH196616 NTD196616 OCZ196616 OMV196616 OWR196616 PGN196616 PQJ196616 QAF196616 QKB196616 QTX196616 RDT196616 RNP196616 RXL196616 SHH196616 SRD196616 TAZ196616 TKV196616 TUR196616 UEN196616 UOJ196616 UYF196616 VIB196616 VRX196616 WBT196616 WLP196616 WVL196616 D262152 IZ262152 SV262152 ACR262152 AMN262152 AWJ262152 BGF262152 BQB262152 BZX262152 CJT262152 CTP262152 DDL262152 DNH262152 DXD262152 EGZ262152 EQV262152 FAR262152 FKN262152 FUJ262152 GEF262152 GOB262152 GXX262152 HHT262152 HRP262152 IBL262152 ILH262152 IVD262152 JEZ262152 JOV262152 JYR262152 KIN262152 KSJ262152 LCF262152 LMB262152 LVX262152 MFT262152 MPP262152 MZL262152 NJH262152 NTD262152 OCZ262152 OMV262152 OWR262152 PGN262152 PQJ262152 QAF262152 QKB262152 QTX262152 RDT262152 RNP262152 RXL262152 SHH262152 SRD262152 TAZ262152 TKV262152 TUR262152 UEN262152 UOJ262152 UYF262152 VIB262152 VRX262152 WBT262152 WLP262152 WVL262152 D327688 IZ327688 SV327688 ACR327688 AMN327688 AWJ327688 BGF327688 BQB327688 BZX327688 CJT327688 CTP327688 DDL327688 DNH327688 DXD327688 EGZ327688 EQV327688 FAR327688 FKN327688 FUJ327688 GEF327688 GOB327688 GXX327688 HHT327688 HRP327688 IBL327688 ILH327688 IVD327688 JEZ327688 JOV327688 JYR327688 KIN327688 KSJ327688 LCF327688 LMB327688 LVX327688 MFT327688 MPP327688 MZL327688 NJH327688 NTD327688 OCZ327688 OMV327688 OWR327688 PGN327688 PQJ327688 QAF327688 QKB327688 QTX327688 RDT327688 RNP327688 RXL327688 SHH327688 SRD327688 TAZ327688 TKV327688 TUR327688 UEN327688 UOJ327688 UYF327688 VIB327688 VRX327688 WBT327688 WLP327688 WVL327688 D393224 IZ393224 SV393224 ACR393224 AMN393224 AWJ393224 BGF393224 BQB393224 BZX393224 CJT393224 CTP393224 DDL393224 DNH393224 DXD393224 EGZ393224 EQV393224 FAR393224 FKN393224 FUJ393224 GEF393224 GOB393224 GXX393224 HHT393224 HRP393224 IBL393224 ILH393224 IVD393224 JEZ393224 JOV393224 JYR393224 KIN393224 KSJ393224 LCF393224 LMB393224 LVX393224 MFT393224 MPP393224 MZL393224 NJH393224 NTD393224 OCZ393224 OMV393224 OWR393224 PGN393224 PQJ393224 QAF393224 QKB393224 QTX393224 RDT393224 RNP393224 RXL393224 SHH393224 SRD393224 TAZ393224 TKV393224 TUR393224 UEN393224 UOJ393224 UYF393224 VIB393224 VRX393224 WBT393224 WLP393224 WVL393224 D458760 IZ458760 SV458760 ACR458760 AMN458760 AWJ458760 BGF458760 BQB458760 BZX458760 CJT458760 CTP458760 DDL458760 DNH458760 DXD458760 EGZ458760 EQV458760 FAR458760 FKN458760 FUJ458760 GEF458760 GOB458760 GXX458760 HHT458760 HRP458760 IBL458760 ILH458760 IVD458760 JEZ458760 JOV458760 JYR458760 KIN458760 KSJ458760 LCF458760 LMB458760 LVX458760 MFT458760 MPP458760 MZL458760 NJH458760 NTD458760 OCZ458760 OMV458760 OWR458760 PGN458760 PQJ458760 QAF458760 QKB458760 QTX458760 RDT458760 RNP458760 RXL458760 SHH458760 SRD458760 TAZ458760 TKV458760 TUR458760 UEN458760 UOJ458760 UYF458760 VIB458760 VRX458760 WBT458760 WLP458760 WVL458760 D524296 IZ524296 SV524296 ACR524296 AMN524296 AWJ524296 BGF524296 BQB524296 BZX524296 CJT524296 CTP524296 DDL524296 DNH524296 DXD524296 EGZ524296 EQV524296 FAR524296 FKN524296 FUJ524296 GEF524296 GOB524296 GXX524296 HHT524296 HRP524296 IBL524296 ILH524296 IVD524296 JEZ524296 JOV524296 JYR524296 KIN524296 KSJ524296 LCF524296 LMB524296 LVX524296 MFT524296 MPP524296 MZL524296 NJH524296 NTD524296 OCZ524296 OMV524296 OWR524296 PGN524296 PQJ524296 QAF524296 QKB524296 QTX524296 RDT524296 RNP524296 RXL524296 SHH524296 SRD524296 TAZ524296 TKV524296 TUR524296 UEN524296 UOJ524296 UYF524296 VIB524296 VRX524296 WBT524296 WLP524296 WVL524296 D589832 IZ589832 SV589832 ACR589832 AMN589832 AWJ589832 BGF589832 BQB589832 BZX589832 CJT589832 CTP589832 DDL589832 DNH589832 DXD589832 EGZ589832 EQV589832 FAR589832 FKN589832 FUJ589832 GEF589832 GOB589832 GXX589832 HHT589832 HRP589832 IBL589832 ILH589832 IVD589832 JEZ589832 JOV589832 JYR589832 KIN589832 KSJ589832 LCF589832 LMB589832 LVX589832 MFT589832 MPP589832 MZL589832 NJH589832 NTD589832 OCZ589832 OMV589832 OWR589832 PGN589832 PQJ589832 QAF589832 QKB589832 QTX589832 RDT589832 RNP589832 RXL589832 SHH589832 SRD589832 TAZ589832 TKV589832 TUR589832 UEN589832 UOJ589832 UYF589832 VIB589832 VRX589832 WBT589832 WLP589832 WVL589832 D655368 IZ655368 SV655368 ACR655368 AMN655368 AWJ655368 BGF655368 BQB655368 BZX655368 CJT655368 CTP655368 DDL655368 DNH655368 DXD655368 EGZ655368 EQV655368 FAR655368 FKN655368 FUJ655368 GEF655368 GOB655368 GXX655368 HHT655368 HRP655368 IBL655368 ILH655368 IVD655368 JEZ655368 JOV655368 JYR655368 KIN655368 KSJ655368 LCF655368 LMB655368 LVX655368 MFT655368 MPP655368 MZL655368 NJH655368 NTD655368 OCZ655368 OMV655368 OWR655368 PGN655368 PQJ655368 QAF655368 QKB655368 QTX655368 RDT655368 RNP655368 RXL655368 SHH655368 SRD655368 TAZ655368 TKV655368 TUR655368 UEN655368 UOJ655368 UYF655368 VIB655368 VRX655368 WBT655368 WLP655368 WVL655368 D720904 IZ720904 SV720904 ACR720904 AMN720904 AWJ720904 BGF720904 BQB720904 BZX720904 CJT720904 CTP720904 DDL720904 DNH720904 DXD720904 EGZ720904 EQV720904 FAR720904 FKN720904 FUJ720904 GEF720904 GOB720904 GXX720904 HHT720904 HRP720904 IBL720904 ILH720904 IVD720904 JEZ720904 JOV720904 JYR720904 KIN720904 KSJ720904 LCF720904 LMB720904 LVX720904 MFT720904 MPP720904 MZL720904 NJH720904 NTD720904 OCZ720904 OMV720904 OWR720904 PGN720904 PQJ720904 QAF720904 QKB720904 QTX720904 RDT720904 RNP720904 RXL720904 SHH720904 SRD720904 TAZ720904 TKV720904 TUR720904 UEN720904 UOJ720904 UYF720904 VIB720904 VRX720904 WBT720904 WLP720904 WVL720904 D786440 IZ786440 SV786440 ACR786440 AMN786440 AWJ786440 BGF786440 BQB786440 BZX786440 CJT786440 CTP786440 DDL786440 DNH786440 DXD786440 EGZ786440 EQV786440 FAR786440 FKN786440 FUJ786440 GEF786440 GOB786440 GXX786440 HHT786440 HRP786440 IBL786440 ILH786440 IVD786440 JEZ786440 JOV786440 JYR786440 KIN786440 KSJ786440 LCF786440 LMB786440 LVX786440 MFT786440 MPP786440 MZL786440 NJH786440 NTD786440 OCZ786440 OMV786440 OWR786440 PGN786440 PQJ786440 QAF786440 QKB786440 QTX786440 RDT786440 RNP786440 RXL786440 SHH786440 SRD786440 TAZ786440 TKV786440 TUR786440 UEN786440 UOJ786440 UYF786440 VIB786440 VRX786440 WBT786440 WLP786440 WVL786440 D851976 IZ851976 SV851976 ACR851976 AMN851976 AWJ851976 BGF851976 BQB851976 BZX851976 CJT851976 CTP851976 DDL851976 DNH851976 DXD851976 EGZ851976 EQV851976 FAR851976 FKN851976 FUJ851976 GEF851976 GOB851976 GXX851976 HHT851976 HRP851976 IBL851976 ILH851976 IVD851976 JEZ851976 JOV851976 JYR851976 KIN851976 KSJ851976 LCF851976 LMB851976 LVX851976 MFT851976 MPP851976 MZL851976 NJH851976 NTD851976 OCZ851976 OMV851976 OWR851976 PGN851976 PQJ851976 QAF851976 QKB851976 QTX851976 RDT851976 RNP851976 RXL851976 SHH851976 SRD851976 TAZ851976 TKV851976 TUR851976 UEN851976 UOJ851976 UYF851976 VIB851976 VRX851976 WBT851976 WLP851976 WVL851976 D917512 IZ917512 SV917512 ACR917512 AMN917512 AWJ917512 BGF917512 BQB917512 BZX917512 CJT917512 CTP917512 DDL917512 DNH917512 DXD917512 EGZ917512 EQV917512 FAR917512 FKN917512 FUJ917512 GEF917512 GOB917512 GXX917512 HHT917512 HRP917512 IBL917512 ILH917512 IVD917512 JEZ917512 JOV917512 JYR917512 KIN917512 KSJ917512 LCF917512 LMB917512 LVX917512 MFT917512 MPP917512 MZL917512 NJH917512 NTD917512 OCZ917512 OMV917512 OWR917512 PGN917512 PQJ917512 QAF917512 QKB917512 QTX917512 RDT917512 RNP917512 RXL917512 SHH917512 SRD917512 TAZ917512 TKV917512 TUR917512 UEN917512 UOJ917512 UYF917512 VIB917512 VRX917512 WBT917512 WLP917512 WVL917512 D983048 IZ983048 SV983048 ACR983048 AMN983048 AWJ983048 BGF983048 BQB983048 BZX983048 CJT983048 CTP983048 DDL983048 DNH983048 DXD983048 EGZ983048 EQV983048 FAR983048 FKN983048 FUJ983048 GEF983048 GOB983048 GXX983048 HHT983048 HRP983048 IBL983048 ILH983048 IVD983048 JEZ983048 JOV983048 JYR983048 KIN983048 KSJ983048 LCF983048 LMB983048 LVX983048 MFT983048 MPP983048 MZL983048 NJH983048 NTD983048 OCZ983048 OMV983048 OWR983048 PGN983048 PQJ983048 QAF983048 QKB983048 QTX983048 RDT983048 RNP983048 RXL983048 SHH983048 SRD983048 TAZ983048 TKV983048 TUR983048 UEN983048 UOJ983048 UYF983048 VIB983048 VRX983048 WBT983048 WLP983048 WVL983048" xr:uid="{EBA36E8A-A153-41E3-9591-3470359DACDF}">
      <formula1>1</formula1>
      <formula2>30</formula2>
    </dataValidation>
  </dataValidations>
  <printOptions horizontalCentered="1"/>
  <pageMargins left="0.75" right="0.5" top="0.5" bottom="0.5" header="0.5" footer="0.5"/>
  <pageSetup scale="8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EC4DC-E396-4688-9A5B-4C8A656D7707}">
  <dimension ref="A1:L26"/>
  <sheetViews>
    <sheetView tabSelected="1" workbookViewId="0">
      <selection activeCell="B9" sqref="B9"/>
    </sheetView>
  </sheetViews>
  <sheetFormatPr baseColWidth="10" defaultColWidth="8.83203125" defaultRowHeight="15" x14ac:dyDescent="0.2"/>
  <cols>
    <col min="1" max="1" width="30.5" bestFit="1" customWidth="1"/>
    <col min="2" max="2" width="11.33203125" bestFit="1" customWidth="1"/>
    <col min="4" max="4" width="16.1640625" bestFit="1" customWidth="1"/>
    <col min="5" max="5" width="11.33203125" bestFit="1" customWidth="1"/>
    <col min="7" max="7" width="12.5" bestFit="1" customWidth="1"/>
    <col min="8" max="8" width="9.83203125" bestFit="1" customWidth="1"/>
    <col min="9" max="9" width="13.1640625" bestFit="1" customWidth="1"/>
    <col min="10" max="10" width="10.83203125" bestFit="1" customWidth="1"/>
    <col min="11" max="11" width="9.83203125" bestFit="1" customWidth="1"/>
  </cols>
  <sheetData>
    <row r="1" spans="1:12" x14ac:dyDescent="0.2">
      <c r="A1" s="1" t="s">
        <v>48</v>
      </c>
      <c r="G1" s="42"/>
      <c r="H1" s="43"/>
      <c r="I1" s="43"/>
      <c r="J1" s="43"/>
      <c r="K1" s="43"/>
      <c r="L1" s="44"/>
    </row>
    <row r="2" spans="1:12" x14ac:dyDescent="0.2">
      <c r="G2" s="45"/>
      <c r="H2" s="46" t="s">
        <v>53</v>
      </c>
      <c r="I2" s="46" t="s">
        <v>54</v>
      </c>
      <c r="L2" s="47"/>
    </row>
    <row r="3" spans="1:12" x14ac:dyDescent="0.2">
      <c r="A3" t="s">
        <v>41</v>
      </c>
      <c r="G3" s="45"/>
      <c r="H3">
        <v>1500</v>
      </c>
      <c r="I3">
        <v>3.1</v>
      </c>
      <c r="L3" s="47"/>
    </row>
    <row r="4" spans="1:12" x14ac:dyDescent="0.2">
      <c r="G4" s="45"/>
      <c r="J4" s="46" t="s">
        <v>57</v>
      </c>
      <c r="L4" s="47"/>
    </row>
    <row r="5" spans="1:12" x14ac:dyDescent="0.2">
      <c r="G5" s="45"/>
      <c r="H5" s="46" t="s">
        <v>56</v>
      </c>
      <c r="I5" s="46" t="s">
        <v>60</v>
      </c>
      <c r="J5">
        <v>10</v>
      </c>
      <c r="K5" s="46" t="s">
        <v>50</v>
      </c>
      <c r="L5" s="47"/>
    </row>
    <row r="6" spans="1:12" x14ac:dyDescent="0.2">
      <c r="A6" t="s">
        <v>42</v>
      </c>
      <c r="B6" s="41">
        <v>200000</v>
      </c>
      <c r="G6" s="48" t="s">
        <v>55</v>
      </c>
      <c r="L6" s="47"/>
    </row>
    <row r="7" spans="1:12" x14ac:dyDescent="0.2">
      <c r="A7" t="s">
        <v>43</v>
      </c>
      <c r="B7" s="41">
        <v>300000</v>
      </c>
      <c r="G7" s="45">
        <v>1</v>
      </c>
      <c r="H7" s="49">
        <f>+$H$3+($I$3*G7)</f>
        <v>1503.1</v>
      </c>
      <c r="I7" s="49">
        <f>+H7/G7</f>
        <v>1503.1</v>
      </c>
      <c r="J7" s="49">
        <f>+$J$5*G7</f>
        <v>10</v>
      </c>
      <c r="K7" s="49">
        <f>+J7-H7</f>
        <v>-1493.1</v>
      </c>
      <c r="L7" s="47"/>
    </row>
    <row r="8" spans="1:12" x14ac:dyDescent="0.2">
      <c r="A8" t="s">
        <v>44</v>
      </c>
      <c r="B8" s="41">
        <v>150000</v>
      </c>
      <c r="G8" s="45"/>
      <c r="H8" s="49"/>
      <c r="I8" s="49"/>
      <c r="J8" s="49"/>
      <c r="K8" s="49"/>
      <c r="L8" s="47"/>
    </row>
    <row r="9" spans="1:12" x14ac:dyDescent="0.2">
      <c r="G9" s="50" t="s">
        <v>58</v>
      </c>
      <c r="K9" s="49">
        <f>H3/(J5-I3)</f>
        <v>217.39130434782606</v>
      </c>
      <c r="L9" s="47" t="s">
        <v>59</v>
      </c>
    </row>
    <row r="10" spans="1:12" x14ac:dyDescent="0.2">
      <c r="A10" t="s">
        <v>45</v>
      </c>
      <c r="B10" s="39">
        <f>B7-B8</f>
        <v>150000</v>
      </c>
      <c r="G10" s="45"/>
      <c r="J10" s="65" t="s">
        <v>62</v>
      </c>
      <c r="K10" s="65"/>
      <c r="L10" s="47"/>
    </row>
    <row r="11" spans="1:12" x14ac:dyDescent="0.2">
      <c r="A11" t="s">
        <v>47</v>
      </c>
      <c r="B11">
        <f>B10/B7</f>
        <v>0.5</v>
      </c>
      <c r="G11" s="45"/>
      <c r="J11" s="51" t="s">
        <v>43</v>
      </c>
      <c r="K11" s="52">
        <f>+K9*J5</f>
        <v>2173.9130434782605</v>
      </c>
      <c r="L11" s="47"/>
    </row>
    <row r="12" spans="1:12" x14ac:dyDescent="0.2">
      <c r="A12" t="s">
        <v>46</v>
      </c>
      <c r="B12" s="40">
        <f>B6/B11</f>
        <v>400000</v>
      </c>
      <c r="C12" t="s">
        <v>49</v>
      </c>
      <c r="G12" s="53"/>
      <c r="H12" s="54"/>
      <c r="I12" s="54"/>
      <c r="J12" s="55" t="s">
        <v>61</v>
      </c>
      <c r="K12" s="56">
        <f>+H3+(K9*I3)</f>
        <v>2173.913043478261</v>
      </c>
      <c r="L12" s="57"/>
    </row>
    <row r="14" spans="1:12" x14ac:dyDescent="0.2">
      <c r="B14" s="40"/>
    </row>
    <row r="15" spans="1:12" x14ac:dyDescent="0.2">
      <c r="B15" s="40"/>
    </row>
    <row r="18" spans="1:5" x14ac:dyDescent="0.2">
      <c r="A18" s="1" t="s">
        <v>51</v>
      </c>
      <c r="D18" s="1" t="s">
        <v>52</v>
      </c>
    </row>
    <row r="19" spans="1:5" x14ac:dyDescent="0.2">
      <c r="D19" t="s">
        <v>50</v>
      </c>
      <c r="E19" s="41">
        <v>200000</v>
      </c>
    </row>
    <row r="20" spans="1:5" x14ac:dyDescent="0.2">
      <c r="A20" t="s">
        <v>42</v>
      </c>
      <c r="B20" s="41">
        <v>150000</v>
      </c>
      <c r="D20" t="s">
        <v>42</v>
      </c>
      <c r="E20" s="41">
        <v>150000</v>
      </c>
    </row>
    <row r="21" spans="1:5" x14ac:dyDescent="0.2">
      <c r="A21" t="s">
        <v>43</v>
      </c>
      <c r="B21" s="41">
        <v>150</v>
      </c>
      <c r="D21" t="s">
        <v>43</v>
      </c>
      <c r="E21" s="41">
        <v>150</v>
      </c>
    </row>
    <row r="22" spans="1:5" x14ac:dyDescent="0.2">
      <c r="A22" t="s">
        <v>44</v>
      </c>
      <c r="B22" s="41">
        <v>40</v>
      </c>
      <c r="D22" t="s">
        <v>44</v>
      </c>
      <c r="E22" s="41">
        <v>40</v>
      </c>
    </row>
    <row r="24" spans="1:5" x14ac:dyDescent="0.2">
      <c r="A24" t="s">
        <v>45</v>
      </c>
      <c r="B24" s="39">
        <f>B21-B22</f>
        <v>110</v>
      </c>
      <c r="D24" t="s">
        <v>45</v>
      </c>
      <c r="E24" s="39">
        <f>E21-E22</f>
        <v>110</v>
      </c>
    </row>
    <row r="26" spans="1:5" x14ac:dyDescent="0.2">
      <c r="A26" t="s">
        <v>46</v>
      </c>
      <c r="B26" s="40">
        <f>B20/B24</f>
        <v>1363.6363636363637</v>
      </c>
      <c r="D26" t="s">
        <v>46</v>
      </c>
      <c r="E26" s="40">
        <f>(E20+E19)/E24</f>
        <v>3181.818181818182</v>
      </c>
    </row>
  </sheetData>
  <mergeCells count="1">
    <mergeCell ref="J10:K1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A4B48E2FEB734187010807498D3AF4" ma:contentTypeVersion="16" ma:contentTypeDescription="Create a new document." ma:contentTypeScope="" ma:versionID="5fd5eb2bbddfd247d948dbb3115342e0">
  <xsd:schema xmlns:xsd="http://www.w3.org/2001/XMLSchema" xmlns:xs="http://www.w3.org/2001/XMLSchema" xmlns:p="http://schemas.microsoft.com/office/2006/metadata/properties" xmlns:ns2="091f96fa-ab56-4ccd-886e-d79f9381de56" xmlns:ns3="310bb7fd-9ec4-4d65-bdc1-aae275660a98" targetNamespace="http://schemas.microsoft.com/office/2006/metadata/properties" ma:root="true" ma:fieldsID="f605590b71e55dc19052c3d5e1039ea9" ns2:_="" ns3:_="">
    <xsd:import namespace="091f96fa-ab56-4ccd-886e-d79f9381de56"/>
    <xsd:import namespace="310bb7fd-9ec4-4d65-bdc1-aae275660a9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1f96fa-ab56-4ccd-886e-d79f9381de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0f3c082b-3910-4f5e-9639-da65dae4ee3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10bb7fd-9ec4-4d65-bdc1-aae275660a98"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8d449cf2-fb4a-4843-b303-264515137350}" ma:internalName="TaxCatchAll" ma:showField="CatchAllData" ma:web="310bb7fd-9ec4-4d65-bdc1-aae275660a9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91f96fa-ab56-4ccd-886e-d79f9381de56">
      <Terms xmlns="http://schemas.microsoft.com/office/infopath/2007/PartnerControls"/>
    </lcf76f155ced4ddcb4097134ff3c332f>
    <TaxCatchAll xmlns="310bb7fd-9ec4-4d65-bdc1-aae275660a9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96C4E99-768C-4D4F-AB32-E7E7099948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1f96fa-ab56-4ccd-886e-d79f9381de56"/>
    <ds:schemaRef ds:uri="310bb7fd-9ec4-4d65-bdc1-aae275660a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0CD625-6E80-4510-86E4-427D0E01F3D4}">
  <ds:schemaRefs>
    <ds:schemaRef ds:uri="http://purl.org/dc/terms/"/>
    <ds:schemaRef ds:uri="http://purl.org/dc/dcmitype/"/>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www.w3.org/XML/1998/namespace"/>
    <ds:schemaRef ds:uri="http://schemas.microsoft.com/office/infopath/2007/PartnerControls"/>
    <ds:schemaRef ds:uri="310bb7fd-9ec4-4d65-bdc1-aae275660a98"/>
    <ds:schemaRef ds:uri="091f96fa-ab56-4ccd-886e-d79f9381de56"/>
  </ds:schemaRefs>
</ds:datastoreItem>
</file>

<file path=customXml/itemProps3.xml><?xml version="1.0" encoding="utf-8"?>
<ds:datastoreItem xmlns:ds="http://schemas.openxmlformats.org/officeDocument/2006/customXml" ds:itemID="{4372076A-5E8D-4B2A-9636-7870F53AAC9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22</vt:i4>
      </vt:variant>
    </vt:vector>
  </HeadingPairs>
  <TitlesOfParts>
    <vt:vector size="26" baseType="lpstr">
      <vt:lpstr>COMPOUND INTEREST </vt:lpstr>
      <vt:lpstr>STRAIGHT LINE INTEREST</vt:lpstr>
      <vt:lpstr>Loan Amortization Schedule</vt:lpstr>
      <vt:lpstr>Break-even</vt:lpstr>
      <vt:lpstr>Beg_Bal</vt:lpstr>
      <vt:lpstr>Cum_Int</vt:lpstr>
      <vt:lpstr>Data</vt:lpstr>
      <vt:lpstr>End_Bal</vt:lpstr>
      <vt:lpstr>Extra_Pay</vt:lpstr>
      <vt:lpstr>Full_Print</vt:lpstr>
      <vt:lpstr>Int</vt:lpstr>
      <vt:lpstr>Interest_Rate</vt:lpstr>
      <vt:lpstr>Loan_Amount</vt:lpstr>
      <vt:lpstr>Loan_Start</vt:lpstr>
      <vt:lpstr>Loan_Years</vt:lpstr>
      <vt:lpstr>Num_Pmt_Per_Year</vt:lpstr>
      <vt:lpstr>Pay_Date</vt:lpstr>
      <vt:lpstr>Pay_Num</vt:lpstr>
      <vt:lpstr>Princ</vt:lpstr>
      <vt:lpstr>'Loan Amortization Schedule'!Print_Titles</vt:lpstr>
      <vt:lpstr>Sched_Pay</vt:lpstr>
      <vt:lpstr>Scheduled_Extra_Payments</vt:lpstr>
      <vt:lpstr>Scheduled_Interest_Rate</vt:lpstr>
      <vt:lpstr>Scheduled_Monthly_Payment</vt:lpstr>
      <vt:lpstr>Total_Interest</vt:lpstr>
      <vt:lpstr>Total_Pay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Muneeb Bhamjee</dc:creator>
  <cp:lastModifiedBy>Deslie van Wyk</cp:lastModifiedBy>
  <dcterms:created xsi:type="dcterms:W3CDTF">2015-06-05T18:17:20Z</dcterms:created>
  <dcterms:modified xsi:type="dcterms:W3CDTF">2025-07-18T05:49:22Z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0x01010041A4B48E2FEB734187010807498D3AF4</vt:lpwstr>
  </property>
  <property fmtid="{D5CDD505-2E9C-101B-9397-08002B2CF9AE}" pid="3" name="MediaServiceImageTags">
    <vt:lpwstr/>
  </property>
</Properties>
</file>