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nin\Desktop\"/>
    </mc:Choice>
  </mc:AlternateContent>
  <xr:revisionPtr revIDLastSave="0" documentId="13_ncr:1_{FD3AAD5C-579C-446B-8B99-4A2B76C19FA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Выборка A" sheetId="1" r:id="rId1"/>
    <sheet name="Выборка B" sheetId="2" r:id="rId2"/>
  </sheets>
  <definedNames>
    <definedName name="_xlchart.v1.0" hidden="1">'Выборка A'!$A$15:$T$15</definedName>
    <definedName name="_xlchart.v1.1" hidden="1">'Выборка A'!$A$16:$T$16</definedName>
    <definedName name="_xlchart.v1.10" hidden="1">'Выборка B'!$AR$1:$AR$16</definedName>
    <definedName name="_xlchart.v1.11" hidden="1">'Выборка B'!$AR$33:$AR$48</definedName>
    <definedName name="_xlchart.v1.12" hidden="1">'Выборка B'!$AR$49:$AR$64</definedName>
    <definedName name="_xlchart.v1.13" hidden="1">'Выборка B'!$AR$65:$AR$80</definedName>
    <definedName name="_xlchart.v1.14" hidden="1">'Выборка B'!$AR$81:$AR$96</definedName>
    <definedName name="_xlchart.v1.15" hidden="1">'Выборка B'!$AR$97:$AR$112</definedName>
    <definedName name="_xlchart.v1.16" hidden="1">'Выборка B'!$K$1:$K$16</definedName>
    <definedName name="_xlchart.v1.17" hidden="1">'Выборка B'!$L$1:$L$16</definedName>
    <definedName name="_xlchart.v1.18" hidden="1">'Выборка B'!$AR$1:$AR$190</definedName>
    <definedName name="_xlchart.v1.2" hidden="1">'Выборка A'!$A$17:$T$17</definedName>
    <definedName name="_xlchart.v1.3" hidden="1">'Выборка A'!$A$18:$T$18</definedName>
    <definedName name="_xlchart.v1.4" hidden="1">'Выборка A'!$A$19:$T$19</definedName>
    <definedName name="_xlchart.v1.5" hidden="1">'Выборка A'!$AL$1:$AL$86</definedName>
    <definedName name="_xlchart.v1.6" hidden="1">'Выборка B'!$AR$113:$AR$128</definedName>
    <definedName name="_xlchart.v1.7" hidden="1">'Выборка B'!$AR$129:$AR$144</definedName>
    <definedName name="_xlchart.v1.8" hidden="1">'Выборка B'!$AR$145:$AR$160</definedName>
    <definedName name="_xlchart.v1.9" hidden="1">'Выборка B'!$AR$17:$AR$32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7" i="2" l="1"/>
  <c r="U97" i="2"/>
  <c r="V97" i="2"/>
  <c r="W97" i="2"/>
  <c r="X97" i="2"/>
  <c r="Y97" i="2"/>
  <c r="Z97" i="2"/>
  <c r="AA97" i="2"/>
  <c r="S97" i="2"/>
  <c r="T92" i="2"/>
  <c r="U92" i="2"/>
  <c r="V92" i="2"/>
  <c r="W92" i="2"/>
  <c r="X92" i="2"/>
  <c r="Y92" i="2"/>
  <c r="Z92" i="2"/>
  <c r="AA92" i="2"/>
  <c r="S92" i="2"/>
  <c r="T94" i="2" s="1"/>
  <c r="S86" i="2"/>
  <c r="AA86" i="2"/>
  <c r="Y86" i="2"/>
  <c r="Z86" i="2"/>
  <c r="T86" i="2"/>
  <c r="U86" i="2"/>
  <c r="V86" i="2"/>
  <c r="W86" i="2"/>
  <c r="X86" i="2"/>
  <c r="C64" i="2"/>
  <c r="D41" i="2"/>
  <c r="D42" i="2"/>
  <c r="D43" i="2"/>
  <c r="D44" i="2"/>
  <c r="D45" i="2"/>
  <c r="D46" i="2"/>
  <c r="D47" i="2"/>
  <c r="D48" i="2"/>
  <c r="D40" i="2"/>
  <c r="E41" i="2"/>
  <c r="E42" i="2" s="1"/>
  <c r="E43" i="2" s="1"/>
  <c r="E44" i="2" s="1"/>
  <c r="E45" i="2" s="1"/>
  <c r="E46" i="2" s="1"/>
  <c r="E47" i="2" s="1"/>
  <c r="E48" i="2" s="1"/>
  <c r="C30" i="2"/>
  <c r="B25" i="2"/>
  <c r="B24" i="2"/>
  <c r="C49" i="1"/>
  <c r="B28" i="1"/>
  <c r="C25" i="1"/>
  <c r="C27" i="1" s="1"/>
  <c r="D25" i="1"/>
  <c r="U71" i="1" s="1"/>
  <c r="E25" i="1"/>
  <c r="E26" i="1" s="1"/>
  <c r="F25" i="1"/>
  <c r="F26" i="1" s="1"/>
  <c r="G25" i="1"/>
  <c r="G26" i="1" s="1"/>
  <c r="H25" i="1"/>
  <c r="H26" i="1" s="1"/>
  <c r="I25" i="1"/>
  <c r="Z71" i="1" s="1"/>
  <c r="J25" i="1"/>
  <c r="J26" i="1" s="1"/>
  <c r="K25" i="1"/>
  <c r="AB71" i="1" s="1"/>
  <c r="B25" i="1"/>
  <c r="S82" i="1" s="1"/>
  <c r="B9" i="1"/>
  <c r="B10" i="1"/>
  <c r="T99" i="2" l="1"/>
  <c r="T88" i="2"/>
  <c r="T84" i="1"/>
  <c r="AB82" i="1"/>
  <c r="S71" i="1"/>
  <c r="AA77" i="1"/>
  <c r="Z77" i="1"/>
  <c r="AA82" i="1"/>
  <c r="B26" i="1"/>
  <c r="Y77" i="1"/>
  <c r="Z82" i="1"/>
  <c r="AA71" i="1"/>
  <c r="X77" i="1"/>
  <c r="Y82" i="1"/>
  <c r="W77" i="1"/>
  <c r="X82" i="1"/>
  <c r="Y71" i="1"/>
  <c r="V77" i="1"/>
  <c r="W82" i="1"/>
  <c r="X71" i="1"/>
  <c r="U77" i="1"/>
  <c r="V82" i="1"/>
  <c r="W71" i="1"/>
  <c r="T77" i="1"/>
  <c r="U82" i="1"/>
  <c r="V71" i="1"/>
  <c r="AB77" i="1"/>
  <c r="T82" i="1"/>
  <c r="T71" i="1"/>
  <c r="S77" i="1"/>
  <c r="D27" i="1"/>
  <c r="B26" i="2"/>
  <c r="E27" i="1"/>
  <c r="D26" i="1"/>
  <c r="C26" i="1"/>
  <c r="C28" i="1" s="1"/>
  <c r="D28" i="1" s="1"/>
  <c r="E28" i="1" s="1"/>
  <c r="F28" i="1" s="1"/>
  <c r="G28" i="1" s="1"/>
  <c r="H28" i="1" s="1"/>
  <c r="I28" i="1" s="1"/>
  <c r="J28" i="1" s="1"/>
  <c r="I26" i="1"/>
  <c r="K26" i="1"/>
  <c r="F27" i="1"/>
  <c r="G27" i="1" s="1"/>
  <c r="B11" i="1"/>
  <c r="T79" i="1" l="1"/>
  <c r="T73" i="1"/>
  <c r="H27" i="1"/>
  <c r="I27" i="1" l="1"/>
  <c r="J27" i="1" l="1"/>
  <c r="K27" i="1" l="1"/>
</calcChain>
</file>

<file path=xl/sharedStrings.xml><?xml version="1.0" encoding="utf-8"?>
<sst xmlns="http://schemas.openxmlformats.org/spreadsheetml/2006/main" count="66" uniqueCount="41">
  <si>
    <t>1. Максимальный, минимальный элементы и размах</t>
  </si>
  <si>
    <t xml:space="preserve">Макс: </t>
  </si>
  <si>
    <t>Мин:</t>
  </si>
  <si>
    <t>Размах:</t>
  </si>
  <si>
    <t>2. Статистический ряд и полигон ряда</t>
  </si>
  <si>
    <r>
      <t>N</t>
    </r>
    <r>
      <rPr>
        <sz val="11"/>
        <color theme="1"/>
        <rFont val="Calibri"/>
        <family val="2"/>
        <charset val="204"/>
      </rPr>
      <t>ᵢ</t>
    </r>
  </si>
  <si>
    <r>
      <t>n</t>
    </r>
    <r>
      <rPr>
        <sz val="11"/>
        <color theme="1"/>
        <rFont val="Calibri"/>
        <family val="2"/>
        <charset val="204"/>
      </rPr>
      <t>ᵢ</t>
    </r>
  </si>
  <si>
    <t>ꞷᵢ</t>
  </si>
  <si>
    <r>
      <t>W</t>
    </r>
    <r>
      <rPr>
        <sz val="11"/>
        <color theme="1"/>
        <rFont val="Calibri"/>
        <family val="2"/>
        <charset val="204"/>
      </rPr>
      <t>ᵢ</t>
    </r>
  </si>
  <si>
    <t>В таблице: x – варианты случайной величины X; ni – частоты случайной величины X; wi
– относительные частоты случайной величины X; Ni – накопленные частоты случайной
величины X; Wi – относительные накопленные частоты случайной величины X.</t>
  </si>
  <si>
    <r>
      <t>x</t>
    </r>
    <r>
      <rPr>
        <sz val="11"/>
        <color theme="1"/>
        <rFont val="Calibri"/>
        <family val="2"/>
        <charset val="204"/>
      </rPr>
      <t>ᵢ</t>
    </r>
  </si>
  <si>
    <t>3. Эмпирическая функция распределения и её график</t>
  </si>
  <si>
    <t>Объем выборки:</t>
  </si>
  <si>
    <t>Эмпирическая функция:</t>
  </si>
  <si>
    <t>4.  Мода, медиана, коэффициенты асимметрии и эксцесса</t>
  </si>
  <si>
    <t>5. Ящик с усами</t>
  </si>
  <si>
    <t>6. Выводы</t>
  </si>
  <si>
    <t>Асимметрия отрицательная , что указывает на небольшую скошенность влево.</t>
  </si>
  <si>
    <t>Эксцесс отрицательный, значит, распределение имеет более пологий пик по сравнению с нормальным.</t>
  </si>
  <si>
    <t>Медиана — 4, мода — 4, что говорит о близости распределения к симметричному.</t>
  </si>
  <si>
    <t>2. Оптимальное количество интервалов и длина группировки:</t>
  </si>
  <si>
    <t>Формула Стержеса(количество интервалов):</t>
  </si>
  <si>
    <t>Длина интервалов:</t>
  </si>
  <si>
    <t>3. Интервальный ряд, гистограмма и полигон</t>
  </si>
  <si>
    <t>№</t>
  </si>
  <si>
    <t>Интервал</t>
  </si>
  <si>
    <r>
      <t>Частота n</t>
    </r>
    <r>
      <rPr>
        <sz val="11"/>
        <color theme="1"/>
        <rFont val="Calibri"/>
        <family val="2"/>
        <charset val="204"/>
      </rPr>
      <t>ᵢ</t>
    </r>
  </si>
  <si>
    <t>Относительная 
частота ꞷᵢ</t>
  </si>
  <si>
    <r>
      <t>Накопленные частоты N</t>
    </r>
    <r>
      <rPr>
        <sz val="11"/>
        <color theme="1"/>
        <rFont val="Calibri"/>
        <family val="2"/>
        <charset val="204"/>
      </rPr>
      <t>ᵢ</t>
    </r>
  </si>
  <si>
    <t>[114−119)</t>
  </si>
  <si>
    <t>n = 9</t>
  </si>
  <si>
    <t>[119−124)</t>
  </si>
  <si>
    <t>[124−129)</t>
  </si>
  <si>
    <t>[129−134)</t>
  </si>
  <si>
    <t>[134−139)</t>
  </si>
  <si>
    <t>[139−144)</t>
  </si>
  <si>
    <t>[144−149)</t>
  </si>
  <si>
    <t>[154−159)</t>
  </si>
  <si>
    <t>[149−154)</t>
  </si>
  <si>
    <t>Медиана — 132, мода — 136, что говорит о близости распределения к симметричному.</t>
  </si>
  <si>
    <t>Эксцесс положительный, значит, распределение имеет более острый пик по сравнению с нормальным.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</si>
</sst>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Segoe UI"/>
      <family val="2"/>
      <charset val="204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0" fillId="2" borderId="0" xfId="0" applyFill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'Выборка A'!$B$24:$K$24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'Выборка A'!$B$25:$K$25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9-4E35-89C7-BD3C694C0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735920"/>
        <c:axId val="1174743600"/>
      </c:lineChart>
      <c:catAx>
        <c:axId val="11747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743600"/>
        <c:crosses val="autoZero"/>
        <c:auto val="1"/>
        <c:lblAlgn val="ctr"/>
        <c:lblOffset val="100"/>
        <c:tickLblSkip val="1"/>
        <c:noMultiLvlLbl val="0"/>
      </c:catAx>
      <c:valAx>
        <c:axId val="11747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7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'Выборка B'!$T$41:$T$49</c:f>
              <c:numCache>
                <c:formatCode>General</c:formatCode>
                <c:ptCount val="9"/>
                <c:pt idx="0">
                  <c:v>114</c:v>
                </c:pt>
                <c:pt idx="1">
                  <c:v>119</c:v>
                </c:pt>
                <c:pt idx="2">
                  <c:v>124</c:v>
                </c:pt>
                <c:pt idx="3">
                  <c:v>129</c:v>
                </c:pt>
                <c:pt idx="4">
                  <c:v>134</c:v>
                </c:pt>
                <c:pt idx="5">
                  <c:v>139</c:v>
                </c:pt>
                <c:pt idx="6">
                  <c:v>144</c:v>
                </c:pt>
                <c:pt idx="7">
                  <c:v>149</c:v>
                </c:pt>
                <c:pt idx="8">
                  <c:v>154</c:v>
                </c:pt>
              </c:numCache>
            </c:numRef>
          </c:xVal>
          <c:yVal>
            <c:numRef>
              <c:f>'Выборка B'!$U$41:$U$49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37</c:v>
                </c:pt>
                <c:pt idx="3">
                  <c:v>59</c:v>
                </c:pt>
                <c:pt idx="4">
                  <c:v>47</c:v>
                </c:pt>
                <c:pt idx="5">
                  <c:v>24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0-49EC-802A-7F4E6A5E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41216"/>
        <c:axId val="1057489776"/>
      </c:scatterChart>
      <c:valAx>
        <c:axId val="1159341216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489776"/>
        <c:crosses val="autoZero"/>
        <c:crossBetween val="midCat"/>
      </c:valAx>
      <c:valAx>
        <c:axId val="1057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Ящик с усами</a:t>
          </a:r>
        </a:p>
      </cx:txPr>
    </cx:title>
    <cx:plotArea>
      <cx:plotAreaRegion>
        <cx:series layoutId="boxWhisker" uniqueId="{AEA6DE6C-940A-426D-BB20-F7A2D29A6AF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Ящик с усами</a:t>
          </a:r>
        </a:p>
      </cx:txPr>
    </cx:title>
    <cx:plotArea>
      <cx:plotAreaRegion>
        <cx:series layoutId="boxWhisker" uniqueId="{53F0E0A8-4E2C-47AC-B92B-8119C48A728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210764</xdr:colOff>
      <xdr:row>28</xdr:row>
      <xdr:rowOff>6485</xdr:rowOff>
    </xdr:from>
    <xdr:to>
      <xdr:col>8</xdr:col>
      <xdr:colOff>526913</xdr:colOff>
      <xdr:row>42</xdr:row>
      <xdr:rowOff>139430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3DE92D-075A-EB89-53EE-B9B2991E2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151978</xdr:colOff>
      <xdr:row>48</xdr:row>
      <xdr:rowOff>376296</xdr:rowOff>
    </xdr:from>
    <xdr:ext cx="2453874" cy="31608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17E0F5-313D-8FE2-C70A-826FA3F4503F}"/>
                </a:ext>
              </a:extLst>
            </xdr:cNvPr>
            <xdr:cNvSpPr txBox="1"/>
          </xdr:nvSpPr>
          <xdr:spPr>
            <a:xfrm>
              <a:off x="669385" y="9398000"/>
              <a:ext cx="2453874" cy="3160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𝑊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&lt;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n-US" sz="1100"/>
                <a:t>)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≤</m:t>
                          </m:r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;</m:t>
                          </m:r>
                        </m:e>
                        <m:e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&amp;</m:t>
                          </m:r>
                          <m:f>
                            <m:f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86</m:t>
                              </m:r>
                            </m:den>
                          </m:f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0&lt;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≤1;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86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1&lt;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≤2;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25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86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2&lt;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≤3;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39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86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3&lt;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≤4;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58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86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4&lt;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≤5;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71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86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5&lt;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≤6;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76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86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6&lt;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≤7;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82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86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7&lt;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≤8;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85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86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8&lt;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≤9;</m:t>
                          </m:r>
                        </m: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1, 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&gt;9;</m:t>
                          </m:r>
                        </m:e>
                      </m:eqArr>
                    </m:e>
                  </m: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17E0F5-313D-8FE2-C70A-826FA3F4503F}"/>
                </a:ext>
              </a:extLst>
            </xdr:cNvPr>
            <xdr:cNvSpPr txBox="1"/>
          </xdr:nvSpPr>
          <xdr:spPr>
            <a:xfrm>
              <a:off x="669385" y="9398000"/>
              <a:ext cx="2453874" cy="3160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𝐹_𝑛 (𝑥)=𝑊(𝑋&lt;𝑥</a:t>
              </a:r>
              <a:r>
                <a:rPr lang="en-US" sz="1100"/>
                <a:t>) </a:t>
              </a:r>
              <a:r>
                <a:rPr lang="en-US" sz="1100" i="0">
                  <a:latin typeface="Cambria Math" panose="02040503050406030204" pitchFamily="18" charset="0"/>
                </a:rPr>
                <a:t>={</a:t>
              </a:r>
              <a:r>
                <a:rPr lang="en-US" sz="1100" b="0" i="0">
                  <a:latin typeface="Cambria Math" panose="02040503050406030204" pitchFamily="18" charset="0"/>
                </a:rPr>
                <a:t>█(0</a:t>
              </a:r>
              <a:r>
                <a:rPr lang="en-US" sz="1100" i="0">
                  <a:latin typeface="Cambria Math" panose="02040503050406030204" pitchFamily="18" charset="0"/>
                </a:rPr>
                <a:t>,  𝑥</a:t>
              </a:r>
              <a:r>
                <a:rPr lang="en-US" sz="1100" b="0" i="0">
                  <a:latin typeface="Cambria Math" panose="02040503050406030204" pitchFamily="18" charset="0"/>
                </a:rPr>
                <a:t>≤</a:t>
              </a:r>
              <a:r>
                <a:rPr lang="en-US" sz="1100" i="0"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latin typeface="Cambria Math" panose="02040503050406030204" pitchFamily="18" charset="0"/>
                </a:rPr>
                <a:t>;@</a:t>
              </a:r>
              <a:r>
                <a:rPr lang="en-US" sz="1100" i="0">
                  <a:latin typeface="Cambria Math" panose="02040503050406030204" pitchFamily="18" charset="0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1/86</a:t>
              </a:r>
              <a:r>
                <a:rPr lang="en-US" sz="1100" i="0">
                  <a:latin typeface="Cambria Math" panose="02040503050406030204" pitchFamily="18" charset="0"/>
                </a:rPr>
                <a:t>,  </a:t>
              </a:r>
              <a:r>
                <a:rPr lang="en-US" sz="1100" b="0" i="0">
                  <a:latin typeface="Cambria Math" panose="02040503050406030204" pitchFamily="18" charset="0"/>
                </a:rPr>
                <a:t>0&lt;𝑥≤1;@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&lt;𝑥≤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&lt;𝑥≤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@39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&lt;𝑥≤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&lt;𝑥≤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@71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&lt;𝑥≤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@76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&lt;𝑥≤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&lt;𝑥≤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@85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&lt;𝑥≤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@1,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𝑥&gt;9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197556</xdr:colOff>
      <xdr:row>69</xdr:row>
      <xdr:rowOff>177799</xdr:rowOff>
    </xdr:from>
    <xdr:ext cx="1025601" cy="151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225E59C-0AFD-A441-A374-B640D5699201}"/>
                </a:ext>
              </a:extLst>
            </xdr:cNvPr>
            <xdr:cNvSpPr txBox="1"/>
          </xdr:nvSpPr>
          <xdr:spPr>
            <a:xfrm>
              <a:off x="197556" y="13103577"/>
              <a:ext cx="1025601" cy="151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𝑀𝑜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4</m:t>
                    </m:r>
                  </m:oMath>
                </m:oMathPara>
              </a14:m>
              <a:endParaRPr lang="ru-RU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225E59C-0AFD-A441-A374-B640D5699201}"/>
                </a:ext>
              </a:extLst>
            </xdr:cNvPr>
            <xdr:cNvSpPr txBox="1"/>
          </xdr:nvSpPr>
          <xdr:spPr>
            <a:xfrm>
              <a:off x="197556" y="13103577"/>
              <a:ext cx="1025601" cy="151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𝑀𝑜(𝑋)=𝑥_4=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 b="0" i="1">
                <a:latin typeface="Cambria Math" panose="02040503050406030204" pitchFamily="18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121355</xdr:rowOff>
    </xdr:from>
    <xdr:ext cx="1928519" cy="3584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F4CF97C-56C7-9331-CF9B-072B72040732}"/>
                </a:ext>
              </a:extLst>
            </xdr:cNvPr>
            <xdr:cNvSpPr txBox="1"/>
          </xdr:nvSpPr>
          <xdr:spPr>
            <a:xfrm>
              <a:off x="0" y="13404614"/>
              <a:ext cx="1928519" cy="358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4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F4CF97C-56C7-9331-CF9B-072B72040732}"/>
                </a:ext>
              </a:extLst>
            </xdr:cNvPr>
            <xdr:cNvSpPr txBox="1"/>
          </xdr:nvSpPr>
          <xdr:spPr>
            <a:xfrm>
              <a:off x="0" y="13404614"/>
              <a:ext cx="1928519" cy="358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𝑀𝑒(𝑋)=  (𝑥_𝑚+ 𝑥_(𝑚+1))/2=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144874</xdr:colOff>
      <xdr:row>69</xdr:row>
      <xdr:rowOff>140170</xdr:rowOff>
    </xdr:from>
    <xdr:ext cx="1967783" cy="479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40EB8A7-E0A9-92AE-2697-5E214370774D}"/>
                </a:ext>
              </a:extLst>
            </xdr:cNvPr>
            <xdr:cNvSpPr txBox="1"/>
          </xdr:nvSpPr>
          <xdr:spPr>
            <a:xfrm>
              <a:off x="6223941" y="13551370"/>
              <a:ext cx="1967783" cy="479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 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,436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40EB8A7-E0A9-92AE-2697-5E214370774D}"/>
                </a:ext>
              </a:extLst>
            </xdr:cNvPr>
            <xdr:cNvSpPr txBox="1"/>
          </xdr:nvSpPr>
          <xdr:spPr>
            <a:xfrm>
              <a:off x="6223941" y="13551370"/>
              <a:ext cx="1967783" cy="479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_в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b="0" i="0">
                  <a:latin typeface="Cambria Math" panose="02040503050406030204" pitchFamily="18" charset="0"/>
                </a:rPr>
                <a:t> 1</a:t>
              </a:r>
              <a:r>
                <a:rPr lang="en-US" sz="1100" b="0" i="0">
                  <a:latin typeface="Cambria Math" panose="02040503050406030204" pitchFamily="18" charset="0"/>
                </a:rPr>
                <a:t>/𝑛 ∑24_(𝑖=1)^𝑘▒〖𝑛_𝑖 〖(𝑥_𝑖  − 𝑥 ̅)〗^2=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,436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127000</xdr:colOff>
      <xdr:row>72</xdr:row>
      <xdr:rowOff>152400</xdr:rowOff>
    </xdr:from>
    <xdr:ext cx="1187569" cy="37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06881D7-9AE5-1C9D-F734-25C6B3CDF11D}"/>
                </a:ext>
              </a:extLst>
            </xdr:cNvPr>
            <xdr:cNvSpPr txBox="1"/>
          </xdr:nvSpPr>
          <xdr:spPr>
            <a:xfrm>
              <a:off x="6206067" y="14122400"/>
              <a:ext cx="1187569" cy="37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sub>
                        </m:sSub>
                      </m:e>
                    </m:rad>
                    <m:r>
                      <a:rPr lang="ru-RU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,106</m:t>
                    </m:r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06881D7-9AE5-1C9D-F734-25C6B3CDF11D}"/>
                </a:ext>
              </a:extLst>
            </xdr:cNvPr>
            <xdr:cNvSpPr txBox="1"/>
          </xdr:nvSpPr>
          <xdr:spPr>
            <a:xfrm>
              <a:off x="6206067" y="14122400"/>
              <a:ext cx="1187569" cy="37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в</a:t>
              </a:r>
              <a:r>
                <a:rPr lang="en-US" sz="1100" b="0" i="0">
                  <a:latin typeface="Cambria Math" panose="02040503050406030204" pitchFamily="18" charset="0"/>
                </a:rPr>
                <a:t>= √(𝐷_</a:t>
              </a:r>
              <a:r>
                <a:rPr lang="ru-RU" sz="1100" b="0" i="0">
                  <a:latin typeface="Cambria Math" panose="02040503050406030204" pitchFamily="18" charset="0"/>
                </a:rPr>
                <a:t>в</a:t>
              </a:r>
              <a:r>
                <a:rPr lang="en-US" sz="1100" b="0" i="0">
                  <a:latin typeface="Cambria Math" panose="02040503050406030204" pitchFamily="18" charset="0"/>
                </a:rPr>
                <a:t> )</a:t>
              </a:r>
              <a:r>
                <a:rPr lang="ru-RU" sz="1100" b="0" i="0">
                  <a:latin typeface="Cambria Math" panose="02040503050406030204" pitchFamily="18" charset="0"/>
                </a:rPr>
                <a:t>=2</a:t>
              </a:r>
              <a:r>
                <a:rPr lang="en-US" sz="1100" b="0" i="0">
                  <a:latin typeface="Cambria Math" panose="02040503050406030204" pitchFamily="18" charset="0"/>
                </a:rPr>
                <a:t>,106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287866</xdr:colOff>
      <xdr:row>77</xdr:row>
      <xdr:rowOff>25400</xdr:rowOff>
    </xdr:from>
    <xdr:ext cx="629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195AD45-274A-F420-6CEA-B5C9A7EC6E6F}"/>
                </a:ext>
              </a:extLst>
            </xdr:cNvPr>
            <xdr:cNvSpPr txBox="1"/>
          </xdr:nvSpPr>
          <xdr:spPr>
            <a:xfrm>
              <a:off x="3242733" y="14926733"/>
              <a:ext cx="629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195AD45-274A-F420-6CEA-B5C9A7EC6E6F}"/>
                </a:ext>
              </a:extLst>
            </xdr:cNvPr>
            <xdr:cNvSpPr txBox="1"/>
          </xdr:nvSpPr>
          <xdr:spPr>
            <a:xfrm>
              <a:off x="3242733" y="14926733"/>
              <a:ext cx="629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287866</xdr:colOff>
      <xdr:row>78</xdr:row>
      <xdr:rowOff>160866</xdr:rowOff>
    </xdr:from>
    <xdr:ext cx="62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89A4530-9DB7-3289-4229-99AFCC75085B}"/>
                </a:ext>
              </a:extLst>
            </xdr:cNvPr>
            <xdr:cNvSpPr txBox="1"/>
          </xdr:nvSpPr>
          <xdr:spPr>
            <a:xfrm>
              <a:off x="3242733" y="15248466"/>
              <a:ext cx="62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89A4530-9DB7-3289-4229-99AFCC75085B}"/>
                </a:ext>
              </a:extLst>
            </xdr:cNvPr>
            <xdr:cNvSpPr txBox="1"/>
          </xdr:nvSpPr>
          <xdr:spPr>
            <a:xfrm>
              <a:off x="3242733" y="15248466"/>
              <a:ext cx="62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129116</xdr:colOff>
      <xdr:row>74</xdr:row>
      <xdr:rowOff>69849</xdr:rowOff>
    </xdr:from>
    <xdr:ext cx="1546385" cy="3133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472C289-152F-1031-8266-6A05095F8937}"/>
                </a:ext>
              </a:extLst>
            </xdr:cNvPr>
            <xdr:cNvSpPr txBox="1"/>
          </xdr:nvSpPr>
          <xdr:spPr>
            <a:xfrm>
              <a:off x="129116" y="14418147"/>
              <a:ext cx="1546385" cy="3133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𝐴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p>
                        <m:e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− 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Sup>
                        <m:sSub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ru-RU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bSup>
                    </m:den>
                  </m:f>
                </m:oMath>
              </a14:m>
              <a:r>
                <a:rPr lang="en-US" sz="1100"/>
                <a:t> = -0.602</a:t>
              </a:r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472C289-152F-1031-8266-6A05095F8937}"/>
                </a:ext>
              </a:extLst>
            </xdr:cNvPr>
            <xdr:cNvSpPr txBox="1"/>
          </xdr:nvSpPr>
          <xdr:spPr>
            <a:xfrm>
              <a:off x="129116" y="14418147"/>
              <a:ext cx="1546385" cy="3133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∑_(𝑖=1)^𝑘▒〖〖(𝑥_𝑖  − 𝑥 ̅)〗^3 𝑛_𝑖 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В</a:t>
              </a:r>
              <a:r>
                <a:rPr lang="en-US" sz="1100" b="0" i="0">
                  <a:latin typeface="Cambria Math" panose="02040503050406030204" pitchFamily="18" charset="0"/>
                </a:rPr>
                <a:t>^3 )</a:t>
              </a:r>
              <a:r>
                <a:rPr lang="en-US" sz="1100"/>
                <a:t> = -0.602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138800</xdr:colOff>
      <xdr:row>76</xdr:row>
      <xdr:rowOff>128032</xdr:rowOff>
    </xdr:from>
    <xdr:ext cx="1618713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3E1BE3-6873-F56F-D42B-FF7099C782E4}"/>
                </a:ext>
              </a:extLst>
            </xdr:cNvPr>
            <xdr:cNvSpPr txBox="1"/>
          </xdr:nvSpPr>
          <xdr:spPr>
            <a:xfrm>
              <a:off x="138800" y="14777654"/>
              <a:ext cx="1618713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𝐸</m:t>
                      </m:r>
                    </m:e>
                  </m:acc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p>
                        <m:e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− 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</m:sSup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sSubSup>
                        <m:sSub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σ</m:t>
                          </m:r>
                        </m:e>
                        <m:sub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В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p>
                      </m:sSubSup>
                    </m:den>
                  </m:f>
                </m:oMath>
              </a14:m>
              <a:r>
                <a:rPr lang="en-US" sz="1100"/>
                <a:t> - 3 = </a:t>
              </a:r>
              <a:r>
                <a:rPr lang="ru-RU" sz="1100"/>
                <a:t>-0</a:t>
              </a:r>
              <a:r>
                <a:rPr lang="en-US" sz="1100"/>
                <a:t>,777</a:t>
              </a: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3E1BE3-6873-F56F-D42B-FF7099C782E4}"/>
                </a:ext>
              </a:extLst>
            </xdr:cNvPr>
            <xdr:cNvSpPr txBox="1"/>
          </xdr:nvSpPr>
          <xdr:spPr>
            <a:xfrm>
              <a:off x="138800" y="14777654"/>
              <a:ext cx="1618713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𝐸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/>
                <a:t>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∑_(𝑖=1)^𝑘▒〖〖(𝑥_𝑖  − 𝑥 ̅)〗^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𝑛_𝑖 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В^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4 )</a:t>
              </a:r>
              <a:r>
                <a:rPr lang="en-US" sz="1100"/>
                <a:t> - 3 = </a:t>
              </a:r>
              <a:r>
                <a:rPr lang="ru-RU" sz="1100"/>
                <a:t>-0</a:t>
              </a:r>
              <a:r>
                <a:rPr lang="en-US" sz="1100"/>
                <a:t>,777</a:t>
              </a:r>
            </a:p>
            <a:p>
              <a:endParaRPr lang="ru-RU" sz="1100"/>
            </a:p>
          </xdr:txBody>
        </xdr:sp>
      </mc:Fallback>
    </mc:AlternateContent>
    <xdr:clientData/>
  </xdr:oneCellAnchor>
  <xdr:twoCellAnchor editAs="oneCell">
    <xdr:from>
      <xdr:col>6</xdr:col>
      <xdr:colOff>295093</xdr:colOff>
      <xdr:row>47</xdr:row>
      <xdr:rowOff>137711</xdr:rowOff>
    </xdr:from>
    <xdr:to>
      <xdr:col>15</xdr:col>
      <xdr:colOff>91343</xdr:colOff>
      <xdr:row>65</xdr:row>
      <xdr:rowOff>73446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9DDBE02B-A2F7-3D5B-4F12-D579BD414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8852" y="9208265"/>
          <a:ext cx="5332226" cy="3378506"/>
        </a:xfrm>
        <a:prstGeom prst="rect">
          <a:avLst/>
        </a:prstGeom>
      </xdr:spPr>
    </xdr:pic>
    <xdr:clientData/>
  </xdr:twoCellAnchor>
  <xdr:twoCellAnchor>
    <xdr:from>
      <xdr:col>4</xdr:col>
      <xdr:colOff>573852</xdr:colOff>
      <xdr:row>86</xdr:row>
      <xdr:rowOff>119475</xdr:rowOff>
    </xdr:from>
    <xdr:to>
      <xdr:col>12</xdr:col>
      <xdr:colOff>178741</xdr:colOff>
      <xdr:row>102</xdr:row>
      <xdr:rowOff>2823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BFB7679D-14B1-2956-74F6-0F9EB72288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5704" y="1608384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486923</xdr:colOff>
      <xdr:row>65</xdr:row>
      <xdr:rowOff>9949</xdr:rowOff>
    </xdr:from>
    <xdr:ext cx="2453874" cy="31608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6B67D8-8986-466E-ADC5-DCDEDF5604DC}"/>
                </a:ext>
              </a:extLst>
            </xdr:cNvPr>
            <xdr:cNvSpPr txBox="1"/>
          </xdr:nvSpPr>
          <xdr:spPr>
            <a:xfrm>
              <a:off x="1860198" y="12813224"/>
              <a:ext cx="2453874" cy="3160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𝑊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&lt;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n-US" sz="1100"/>
                <a:t>)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&lt;</m:t>
                          </m:r>
                          <m:r>
                            <a:rPr lang="ru-RU" sz="1100" b="0" i="1">
                              <a:latin typeface="Cambria Math" panose="02040503050406030204" pitchFamily="18" charset="0"/>
                            </a:rPr>
                            <m:t>114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;</m:t>
                          </m:r>
                        </m:e>
                        <m:e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&amp;</m:t>
                          </m:r>
                          <m:f>
                            <m:f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190</m:t>
                              </m:r>
                            </m:den>
                          </m:f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114≤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&lt;119;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14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190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119≤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&lt;124;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51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190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124≤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&lt;129;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110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190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129≤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&lt;134;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157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190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134≤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&lt;139;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181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190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139≤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&lt;144;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188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190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144≤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&lt;149;</m:t>
                          </m:r>
                        </m:e>
                        <m:e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189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190</m:t>
                              </m:r>
                            </m:den>
                          </m:f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149≤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&lt;154;</m:t>
                          </m:r>
                        </m: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1, 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≥154</m:t>
                          </m:r>
                        </m:e>
                        <m:e/>
                      </m:eqArr>
                    </m:e>
                  </m: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6B67D8-8986-466E-ADC5-DCDEDF5604DC}"/>
                </a:ext>
              </a:extLst>
            </xdr:cNvPr>
            <xdr:cNvSpPr txBox="1"/>
          </xdr:nvSpPr>
          <xdr:spPr>
            <a:xfrm>
              <a:off x="1860198" y="12813224"/>
              <a:ext cx="2453874" cy="3160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𝐹_𝑛 (𝑥)=𝑊(𝑋&lt;𝑥</a:t>
              </a:r>
              <a:r>
                <a:rPr lang="en-US" sz="1100"/>
                <a:t>) </a:t>
              </a:r>
              <a:r>
                <a:rPr lang="en-US" sz="1100" i="0">
                  <a:latin typeface="Cambria Math" panose="02040503050406030204" pitchFamily="18" charset="0"/>
                </a:rPr>
                <a:t>={</a:t>
              </a:r>
              <a:r>
                <a:rPr lang="en-US" sz="1100" b="0" i="0">
                  <a:latin typeface="Cambria Math" panose="02040503050406030204" pitchFamily="18" charset="0"/>
                </a:rPr>
                <a:t>█(0</a:t>
              </a:r>
              <a:r>
                <a:rPr lang="en-US" sz="1100" i="0">
                  <a:latin typeface="Cambria Math" panose="02040503050406030204" pitchFamily="18" charset="0"/>
                </a:rPr>
                <a:t>,  𝑥</a:t>
              </a:r>
              <a:r>
                <a:rPr lang="en-US" sz="1100" b="0" i="0">
                  <a:latin typeface="Cambria Math" panose="02040503050406030204" pitchFamily="18" charset="0"/>
                </a:rPr>
                <a:t>&lt;</a:t>
              </a:r>
              <a:r>
                <a:rPr lang="ru-RU" sz="1100" b="0" i="0">
                  <a:latin typeface="Cambria Math" panose="02040503050406030204" pitchFamily="18" charset="0"/>
                </a:rPr>
                <a:t>114</a:t>
              </a:r>
              <a:r>
                <a:rPr lang="en-US" sz="1100" b="0" i="0">
                  <a:latin typeface="Cambria Math" panose="02040503050406030204" pitchFamily="18" charset="0"/>
                </a:rPr>
                <a:t>;@</a:t>
              </a:r>
              <a:r>
                <a:rPr lang="en-US" sz="1100" i="0">
                  <a:latin typeface="Cambria Math" panose="02040503050406030204" pitchFamily="18" charset="0"/>
                </a:rPr>
                <a:t>&amp;</a:t>
              </a:r>
              <a:r>
                <a:rPr lang="en-US" sz="1100" b="0" i="0">
                  <a:latin typeface="Cambria Math" panose="02040503050406030204" pitchFamily="18" charset="0"/>
                </a:rPr>
                <a:t>3/190</a:t>
              </a:r>
              <a:r>
                <a:rPr lang="en-US" sz="1100" i="0">
                  <a:latin typeface="Cambria Math" panose="02040503050406030204" pitchFamily="18" charset="0"/>
                </a:rPr>
                <a:t>,  </a:t>
              </a:r>
              <a:r>
                <a:rPr lang="en-US" sz="1100" b="0" i="0">
                  <a:latin typeface="Cambria Math" panose="02040503050406030204" pitchFamily="18" charset="0"/>
                </a:rPr>
                <a:t>114≤𝑥&lt;119;@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&lt;124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@51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@110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&lt;134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@157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134≤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&lt;139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@181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&lt;144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@188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144≤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&lt;149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@189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&lt;154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@1, 𝑥≥154@)┤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138528</xdr:colOff>
      <xdr:row>83</xdr:row>
      <xdr:rowOff>188531</xdr:rowOff>
    </xdr:from>
    <xdr:ext cx="3623176" cy="492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3D9A32D-E803-4C9F-9A9F-5F8ACD652542}"/>
                </a:ext>
              </a:extLst>
            </xdr:cNvPr>
            <xdr:cNvSpPr txBox="1"/>
          </xdr:nvSpPr>
          <xdr:spPr>
            <a:xfrm>
              <a:off x="138528" y="16281756"/>
              <a:ext cx="3623176" cy="492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𝑀𝑜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sub>
                    </m:sSub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</m:sub>
                        </m:s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sub>
                        </m:s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</m:sub>
                            </m:s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d>
                          <m:d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</m:sub>
                            </m:s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  <m:r>
                                      <a:rPr lang="ru-R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136</m:t>
                    </m:r>
                  </m:oMath>
                </m:oMathPara>
              </a14:m>
              <a:endParaRPr lang="ru-RU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3D9A32D-E803-4C9F-9A9F-5F8ACD652542}"/>
                </a:ext>
              </a:extLst>
            </xdr:cNvPr>
            <xdr:cNvSpPr txBox="1"/>
          </xdr:nvSpPr>
          <xdr:spPr>
            <a:xfrm>
              <a:off x="138528" y="16281756"/>
              <a:ext cx="3623176" cy="492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𝑀𝑜(𝑋)=𝑥_(𝑀_𝑜 )  (ℎ(𝑛_(𝑀_𝑜 )</a:t>
              </a:r>
              <a:r>
                <a:rPr lang="ru-RU" sz="1100" b="0" i="0">
                  <a:latin typeface="Cambria Math" panose="02040503050406030204" pitchFamily="18" charset="0"/>
                </a:rPr>
                <a:t> 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𝑛_(𝑀_(𝑜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𝑛_(𝑀_𝑜 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𝑛_(𝑀_(𝑜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𝑛_(𝑀_𝑜 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𝑛_(𝑀_(𝑜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136</a:t>
              </a:r>
              <a:endParaRPr lang="ru-RU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86</xdr:row>
      <xdr:rowOff>121354</xdr:rowOff>
    </xdr:from>
    <xdr:ext cx="2431915" cy="442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C96BBF-E7B1-4E0C-B651-8E559D8C57DE}"/>
                </a:ext>
              </a:extLst>
            </xdr:cNvPr>
            <xdr:cNvSpPr txBox="1"/>
          </xdr:nvSpPr>
          <xdr:spPr>
            <a:xfrm>
              <a:off x="0" y="16804290"/>
              <a:ext cx="2431915" cy="442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132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C96BBF-E7B1-4E0C-B651-8E559D8C57DE}"/>
                </a:ext>
              </a:extLst>
            </xdr:cNvPr>
            <xdr:cNvSpPr txBox="1"/>
          </xdr:nvSpPr>
          <xdr:spPr>
            <a:xfrm>
              <a:off x="0" y="16804290"/>
              <a:ext cx="2431915" cy="442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𝑀𝑒(𝑋)=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𝑥_(𝑀_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ℎ</a:t>
              </a:r>
              <a:r>
                <a:rPr lang="en-US" sz="1100" b="0" i="0">
                  <a:latin typeface="Cambria Math" panose="02040503050406030204" pitchFamily="18" charset="0"/>
                </a:rPr>
                <a:t> (0,5𝑛− 𝑁_(𝑀𝑒−1))/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_(𝑀_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132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144874</xdr:colOff>
      <xdr:row>84</xdr:row>
      <xdr:rowOff>140170</xdr:rowOff>
    </xdr:from>
    <xdr:ext cx="2171044" cy="479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EB90178-4F92-4158-9E65-8E13D06C2DF2}"/>
                </a:ext>
              </a:extLst>
            </xdr:cNvPr>
            <xdr:cNvSpPr txBox="1"/>
          </xdr:nvSpPr>
          <xdr:spPr>
            <a:xfrm>
              <a:off x="6494874" y="16396170"/>
              <a:ext cx="2171044" cy="479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 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=56,7105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EB90178-4F92-4158-9E65-8E13D06C2DF2}"/>
                </a:ext>
              </a:extLst>
            </xdr:cNvPr>
            <xdr:cNvSpPr txBox="1"/>
          </xdr:nvSpPr>
          <xdr:spPr>
            <a:xfrm>
              <a:off x="6494874" y="16396170"/>
              <a:ext cx="2171044" cy="479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_в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b="0" i="0">
                  <a:latin typeface="Cambria Math" panose="02040503050406030204" pitchFamily="18" charset="0"/>
                </a:rPr>
                <a:t> 1</a:t>
              </a:r>
              <a:r>
                <a:rPr lang="en-US" sz="1100" b="0" i="0">
                  <a:latin typeface="Cambria Math" panose="02040503050406030204" pitchFamily="18" charset="0"/>
                </a:rPr>
                <a:t>/𝑛 ∑_(𝑖=1)^𝑘▒〖𝑛_𝑖 〖(𝑥_𝑖  − 𝑥 ̅)〗^2=56,7105〗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127000</xdr:colOff>
      <xdr:row>87</xdr:row>
      <xdr:rowOff>152400</xdr:rowOff>
    </xdr:from>
    <xdr:ext cx="1087862" cy="37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503B7B0-D239-4A96-9B97-7F1380FA3330}"/>
                </a:ext>
              </a:extLst>
            </xdr:cNvPr>
            <xdr:cNvSpPr txBox="1"/>
          </xdr:nvSpPr>
          <xdr:spPr>
            <a:xfrm>
              <a:off x="6510215" y="17033631"/>
              <a:ext cx="1087862" cy="37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sub>
                        </m:sSub>
                      </m:e>
                    </m:ra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7,53</m:t>
                    </m:r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503B7B0-D239-4A96-9B97-7F1380FA3330}"/>
                </a:ext>
              </a:extLst>
            </xdr:cNvPr>
            <xdr:cNvSpPr txBox="1"/>
          </xdr:nvSpPr>
          <xdr:spPr>
            <a:xfrm>
              <a:off x="6510215" y="17033631"/>
              <a:ext cx="1087862" cy="37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в</a:t>
              </a:r>
              <a:r>
                <a:rPr lang="en-US" sz="1100" b="0" i="0">
                  <a:latin typeface="Cambria Math" panose="02040503050406030204" pitchFamily="18" charset="0"/>
                </a:rPr>
                <a:t>= √(𝐷_</a:t>
              </a:r>
              <a:r>
                <a:rPr lang="ru-RU" sz="1100" b="0" i="0">
                  <a:latin typeface="Cambria Math" panose="02040503050406030204" pitchFamily="18" charset="0"/>
                </a:rPr>
                <a:t>в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7,53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287866</xdr:colOff>
      <xdr:row>92</xdr:row>
      <xdr:rowOff>25400</xdr:rowOff>
    </xdr:from>
    <xdr:ext cx="629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5C4721E-6DBA-4AF8-A80B-2BBCE5ABB52B}"/>
                </a:ext>
              </a:extLst>
            </xdr:cNvPr>
            <xdr:cNvSpPr txBox="1"/>
          </xdr:nvSpPr>
          <xdr:spPr>
            <a:xfrm>
              <a:off x="3244426" y="14678660"/>
              <a:ext cx="629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5C4721E-6DBA-4AF8-A80B-2BBCE5ABB52B}"/>
                </a:ext>
              </a:extLst>
            </xdr:cNvPr>
            <xdr:cNvSpPr txBox="1"/>
          </xdr:nvSpPr>
          <xdr:spPr>
            <a:xfrm>
              <a:off x="3244426" y="14678660"/>
              <a:ext cx="629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287866</xdr:colOff>
      <xdr:row>93</xdr:row>
      <xdr:rowOff>160866</xdr:rowOff>
    </xdr:from>
    <xdr:ext cx="62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29B6700-3A6F-44C4-8956-F691660F5E0A}"/>
                </a:ext>
              </a:extLst>
            </xdr:cNvPr>
            <xdr:cNvSpPr txBox="1"/>
          </xdr:nvSpPr>
          <xdr:spPr>
            <a:xfrm>
              <a:off x="3244426" y="14997006"/>
              <a:ext cx="62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29B6700-3A6F-44C4-8956-F691660F5E0A}"/>
                </a:ext>
              </a:extLst>
            </xdr:cNvPr>
            <xdr:cNvSpPr txBox="1"/>
          </xdr:nvSpPr>
          <xdr:spPr>
            <a:xfrm>
              <a:off x="3244426" y="14997006"/>
              <a:ext cx="62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129116</xdr:colOff>
      <xdr:row>89</xdr:row>
      <xdr:rowOff>69849</xdr:rowOff>
    </xdr:from>
    <xdr:ext cx="1546001" cy="3133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7B1863E-8216-4AC9-9399-318EE21FBC30}"/>
                </a:ext>
              </a:extLst>
            </xdr:cNvPr>
            <xdr:cNvSpPr txBox="1"/>
          </xdr:nvSpPr>
          <xdr:spPr>
            <a:xfrm>
              <a:off x="129116" y="17332080"/>
              <a:ext cx="1546001" cy="3133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𝐴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p>
                        <m:e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− 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Sup>
                        <m:sSub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σ</m:t>
                          </m:r>
                        </m:e>
                        <m:sub>
                          <m:r>
                            <a:rPr lang="ru-RU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bSup>
                    </m:den>
                  </m:f>
                </m:oMath>
              </a14:m>
              <a:r>
                <a:rPr lang="en-US" sz="1100"/>
                <a:t> = -1,037</a:t>
              </a:r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7B1863E-8216-4AC9-9399-318EE21FBC30}"/>
                </a:ext>
              </a:extLst>
            </xdr:cNvPr>
            <xdr:cNvSpPr txBox="1"/>
          </xdr:nvSpPr>
          <xdr:spPr>
            <a:xfrm>
              <a:off x="129116" y="17332080"/>
              <a:ext cx="1546001" cy="3133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(∑_(𝑖=1)^𝑘▒〖〖(𝑥_𝑖  − 𝑥 ̅)〗^3 𝑛_𝑖 〗)/(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В^</a:t>
              </a:r>
              <a:r>
                <a:rPr lang="en-US" sz="1100" b="0" i="0">
                  <a:latin typeface="Cambria Math" panose="02040503050406030204" pitchFamily="18" charset="0"/>
                </a:rPr>
                <a:t>3 )</a:t>
              </a:r>
              <a:r>
                <a:rPr lang="en-US" sz="1100"/>
                <a:t> = -1,037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138800</xdr:colOff>
      <xdr:row>91</xdr:row>
      <xdr:rowOff>128032</xdr:rowOff>
    </xdr:from>
    <xdr:ext cx="1603388" cy="485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0AEEA7-BABD-47B7-994B-C1C1277A9FDB}"/>
                </a:ext>
              </a:extLst>
            </xdr:cNvPr>
            <xdr:cNvSpPr txBox="1"/>
          </xdr:nvSpPr>
          <xdr:spPr>
            <a:xfrm>
              <a:off x="138800" y="17788847"/>
              <a:ext cx="1603388" cy="485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𝐸</m:t>
                      </m:r>
                    </m:e>
                  </m:acc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p>
                        <m:e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− 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</m:sSup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sSubSup>
                        <m:sSub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σ</m:t>
                          </m:r>
                        </m:e>
                        <m:sub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В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p>
                      </m:sSubSup>
                    </m:den>
                  </m:f>
                </m:oMath>
              </a14:m>
              <a:r>
                <a:rPr lang="en-US" sz="1100"/>
                <a:t> - 3 = 2,847</a:t>
              </a: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0AEEA7-BABD-47B7-994B-C1C1277A9FDB}"/>
                </a:ext>
              </a:extLst>
            </xdr:cNvPr>
            <xdr:cNvSpPr txBox="1"/>
          </xdr:nvSpPr>
          <xdr:spPr>
            <a:xfrm>
              <a:off x="138800" y="17788847"/>
              <a:ext cx="1603388" cy="485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𝐸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/>
                <a:t>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∑_(𝑖=1)^𝑘▒〖〖(𝑥_𝑖  − 𝑥 ̅)〗^4 𝑛_𝑖 〗)/(𝑛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4 )</a:t>
              </a:r>
              <a:r>
                <a:rPr lang="en-US" sz="1100"/>
                <a:t> - 3 = 2,847</a:t>
              </a: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32657</xdr:colOff>
      <xdr:row>31</xdr:row>
      <xdr:rowOff>32657</xdr:rowOff>
    </xdr:from>
    <xdr:ext cx="28253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D40E5DE-D1CC-F73E-6152-13340A30846D}"/>
                </a:ext>
              </a:extLst>
            </xdr:cNvPr>
            <xdr:cNvSpPr txBox="1"/>
          </xdr:nvSpPr>
          <xdr:spPr>
            <a:xfrm>
              <a:off x="3684681" y="6017145"/>
              <a:ext cx="2825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=1+3.322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𝑙𝑔𝑁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lg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90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=8,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57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D40E5DE-D1CC-F73E-6152-13340A30846D}"/>
                </a:ext>
              </a:extLst>
            </xdr:cNvPr>
            <xdr:cNvSpPr txBox="1"/>
          </xdr:nvSpPr>
          <xdr:spPr>
            <a:xfrm>
              <a:off x="3684681" y="6017145"/>
              <a:ext cx="2825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𝑛=1+3.322𝑙𝑔𝑁=1+3.322 lg⁡(1</a:t>
              </a:r>
              <a:r>
                <a:rPr lang="ru-RU" sz="1100" b="0" i="0">
                  <a:latin typeface="Cambria Math" panose="02040503050406030204" pitchFamily="18" charset="0"/>
                </a:rPr>
                <a:t>90</a:t>
              </a:r>
              <a:r>
                <a:rPr lang="en-US" sz="1100" b="0" i="0">
                  <a:latin typeface="Cambria Math" panose="02040503050406030204" pitchFamily="18" charset="0"/>
                </a:rPr>
                <a:t>)=8,</a:t>
              </a:r>
              <a:r>
                <a:rPr lang="ru-RU" sz="1100" b="0" i="0">
                  <a:latin typeface="Cambria Math" panose="02040503050406030204" pitchFamily="18" charset="0"/>
                </a:rPr>
                <a:t>57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217714</xdr:colOff>
      <xdr:row>33</xdr:row>
      <xdr:rowOff>108857</xdr:rowOff>
    </xdr:from>
    <xdr:ext cx="137146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953C776-5D29-A3A2-33C6-1C5DB076B12B}"/>
                </a:ext>
              </a:extLst>
            </xdr:cNvPr>
            <xdr:cNvSpPr txBox="1"/>
          </xdr:nvSpPr>
          <xdr:spPr>
            <a:xfrm>
              <a:off x="1589314" y="6466114"/>
              <a:ext cx="137146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размах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≈5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953C776-5D29-A3A2-33C6-1C5DB076B12B}"/>
                </a:ext>
              </a:extLst>
            </xdr:cNvPr>
            <xdr:cNvSpPr txBox="1"/>
          </xdr:nvSpPr>
          <xdr:spPr>
            <a:xfrm>
              <a:off x="1589314" y="6466114"/>
              <a:ext cx="137146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ℎ= </a:t>
              </a:r>
              <a:r>
                <a:rPr lang="ru-RU" sz="1100" b="0" i="0">
                  <a:latin typeface="Cambria Math" panose="02040503050406030204" pitchFamily="18" charset="0"/>
                </a:rPr>
                <a:t> размах</a:t>
              </a:r>
              <a:r>
                <a:rPr lang="en-US" sz="1100" b="0" i="0">
                  <a:latin typeface="Cambria Math" panose="02040503050406030204" pitchFamily="18" charset="0"/>
                </a:rPr>
                <a:t>/𝑛=41/</a:t>
              </a:r>
              <a:r>
                <a:rPr lang="ru-RU" sz="1100" b="0" i="0">
                  <a:latin typeface="Cambria Math" panose="02040503050406030204" pitchFamily="18" charset="0"/>
                </a:rPr>
                <a:t>9</a:t>
              </a:r>
              <a:r>
                <a:rPr lang="en-US" sz="1100" b="0" i="0">
                  <a:latin typeface="Cambria Math" panose="02040503050406030204" pitchFamily="18" charset="0"/>
                </a:rPr>
                <a:t>≈5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7</xdr:col>
      <xdr:colOff>72128</xdr:colOff>
      <xdr:row>38</xdr:row>
      <xdr:rowOff>50242</xdr:rowOff>
    </xdr:from>
    <xdr:to>
      <xdr:col>16</xdr:col>
      <xdr:colOff>337042</xdr:colOff>
      <xdr:row>56</xdr:row>
      <xdr:rowOff>60486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453C660A-A2EE-ACB5-52B1-CB7DB053C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5579" y="7259934"/>
          <a:ext cx="5766386" cy="3644398"/>
        </a:xfrm>
        <a:prstGeom prst="rect">
          <a:avLst/>
        </a:prstGeom>
      </xdr:spPr>
    </xdr:pic>
    <xdr:clientData/>
  </xdr:twoCellAnchor>
  <xdr:twoCellAnchor>
    <xdr:from>
      <xdr:col>21</xdr:col>
      <xdr:colOff>351692</xdr:colOff>
      <xdr:row>38</xdr:row>
      <xdr:rowOff>344994</xdr:rowOff>
    </xdr:from>
    <xdr:to>
      <xdr:col>29</xdr:col>
      <xdr:colOff>33494</xdr:colOff>
      <xdr:row>53</xdr:row>
      <xdr:rowOff>6699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60507C09-B54C-1284-3590-B0C5F3D4C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306916</xdr:colOff>
      <xdr:row>61</xdr:row>
      <xdr:rowOff>227000</xdr:rowOff>
    </xdr:from>
    <xdr:to>
      <xdr:col>15</xdr:col>
      <xdr:colOff>309183</xdr:colOff>
      <xdr:row>81</xdr:row>
      <xdr:rowOff>137311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8FBB0085-D928-561A-2C92-CFABEC6AB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1999" y="12027417"/>
          <a:ext cx="5526767" cy="3593311"/>
        </a:xfrm>
        <a:prstGeom prst="rect">
          <a:avLst/>
        </a:prstGeom>
      </xdr:spPr>
    </xdr:pic>
    <xdr:clientData/>
  </xdr:twoCellAnchor>
  <xdr:twoCellAnchor editAs="oneCell">
    <xdr:from>
      <xdr:col>16</xdr:col>
      <xdr:colOff>158750</xdr:colOff>
      <xdr:row>61</xdr:row>
      <xdr:rowOff>175438</xdr:rowOff>
    </xdr:from>
    <xdr:to>
      <xdr:col>25</xdr:col>
      <xdr:colOff>272160</xdr:colOff>
      <xdr:row>81</xdr:row>
      <xdr:rowOff>159520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8883E51-B727-A5CF-C1E9-B18CADCCA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62167" y="11975855"/>
          <a:ext cx="5637910" cy="3667082"/>
        </a:xfrm>
        <a:prstGeom prst="rect">
          <a:avLst/>
        </a:prstGeom>
      </xdr:spPr>
    </xdr:pic>
    <xdr:clientData/>
  </xdr:twoCellAnchor>
  <xdr:twoCellAnchor editAs="oneCell">
    <xdr:from>
      <xdr:col>26</xdr:col>
      <xdr:colOff>592667</xdr:colOff>
      <xdr:row>61</xdr:row>
      <xdr:rowOff>234649</xdr:rowOff>
    </xdr:from>
    <xdr:to>
      <xdr:col>35</xdr:col>
      <xdr:colOff>411872</xdr:colOff>
      <xdr:row>81</xdr:row>
      <xdr:rowOff>26204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DE57320-8FE1-7CD7-8E9C-15C5BFFC0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34417" y="12035066"/>
          <a:ext cx="5343705" cy="3474555"/>
        </a:xfrm>
        <a:prstGeom prst="rect">
          <a:avLst/>
        </a:prstGeom>
      </xdr:spPr>
    </xdr:pic>
    <xdr:clientData/>
  </xdr:twoCellAnchor>
  <xdr:twoCellAnchor editAs="oneCell">
    <xdr:from>
      <xdr:col>3</xdr:col>
      <xdr:colOff>537881</xdr:colOff>
      <xdr:row>86</xdr:row>
      <xdr:rowOff>171562</xdr:rowOff>
    </xdr:from>
    <xdr:to>
      <xdr:col>9</xdr:col>
      <xdr:colOff>57808</xdr:colOff>
      <xdr:row>97</xdr:row>
      <xdr:rowOff>171236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FABBE17A-D3E4-0353-AEC0-D556D6944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84151" y="16653023"/>
          <a:ext cx="3244309" cy="2131561"/>
        </a:xfrm>
        <a:prstGeom prst="rect">
          <a:avLst/>
        </a:prstGeom>
      </xdr:spPr>
    </xdr:pic>
    <xdr:clientData/>
  </xdr:twoCellAnchor>
  <xdr:twoCellAnchor editAs="oneCell">
    <xdr:from>
      <xdr:col>12</xdr:col>
      <xdr:colOff>17566</xdr:colOff>
      <xdr:row>87</xdr:row>
      <xdr:rowOff>77056</xdr:rowOff>
    </xdr:from>
    <xdr:to>
      <xdr:col>18</xdr:col>
      <xdr:colOff>116438</xdr:colOff>
      <xdr:row>99</xdr:row>
      <xdr:rowOff>225269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9CF55E7-9BB6-E791-B21B-F9AA5C355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11881" y="16738314"/>
          <a:ext cx="3746197" cy="2459899"/>
        </a:xfrm>
        <a:prstGeom prst="rect">
          <a:avLst/>
        </a:prstGeom>
      </xdr:spPr>
    </xdr:pic>
    <xdr:clientData/>
  </xdr:twoCellAnchor>
  <xdr:twoCellAnchor>
    <xdr:from>
      <xdr:col>2</xdr:col>
      <xdr:colOff>468587</xdr:colOff>
      <xdr:row>101</xdr:row>
      <xdr:rowOff>99850</xdr:rowOff>
    </xdr:from>
    <xdr:to>
      <xdr:col>10</xdr:col>
      <xdr:colOff>4380</xdr:colOff>
      <xdr:row>116</xdr:row>
      <xdr:rowOff>84084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FDEAFE4-1BD0-751F-514C-175FD0FB1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690" y="200957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4"/>
  <sheetViews>
    <sheetView topLeftCell="A79" zoomScale="81" workbookViewId="0">
      <selection activeCell="P93" sqref="P93"/>
    </sheetView>
  </sheetViews>
  <sheetFormatPr defaultRowHeight="14.4" x14ac:dyDescent="0.3"/>
  <cols>
    <col min="1" max="1" width="7.5546875" customWidth="1"/>
    <col min="10" max="10" width="10" customWidth="1"/>
  </cols>
  <sheetData>
    <row r="1" spans="1:38" x14ac:dyDescent="0.3">
      <c r="AL1">
        <v>4</v>
      </c>
    </row>
    <row r="2" spans="1:38" x14ac:dyDescent="0.3">
      <c r="AL2">
        <v>3</v>
      </c>
    </row>
    <row r="3" spans="1:38" x14ac:dyDescent="0.3">
      <c r="AL3">
        <v>1</v>
      </c>
    </row>
    <row r="4" spans="1:38" x14ac:dyDescent="0.3">
      <c r="AL4">
        <v>4</v>
      </c>
    </row>
    <row r="5" spans="1:38" x14ac:dyDescent="0.3">
      <c r="AL5">
        <v>5</v>
      </c>
    </row>
    <row r="6" spans="1:38" x14ac:dyDescent="0.3">
      <c r="AL6">
        <v>5</v>
      </c>
    </row>
    <row r="7" spans="1:38" x14ac:dyDescent="0.3">
      <c r="AL7">
        <v>3</v>
      </c>
    </row>
    <row r="8" spans="1:38" ht="36.6" customHeight="1" x14ac:dyDescent="0.3">
      <c r="A8" s="14" t="s">
        <v>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AL8">
        <v>0</v>
      </c>
    </row>
    <row r="9" spans="1:38" x14ac:dyDescent="0.3">
      <c r="A9" s="2" t="s">
        <v>1</v>
      </c>
      <c r="B9">
        <f>MAX(A1:T5)</f>
        <v>0</v>
      </c>
      <c r="AL9">
        <v>2</v>
      </c>
    </row>
    <row r="10" spans="1:38" x14ac:dyDescent="0.3">
      <c r="A10" s="2" t="s">
        <v>2</v>
      </c>
      <c r="B10">
        <f>MIN(A1:T5)</f>
        <v>0</v>
      </c>
      <c r="AL10">
        <v>5</v>
      </c>
    </row>
    <row r="11" spans="1:38" x14ac:dyDescent="0.3">
      <c r="A11" s="2" t="s">
        <v>3</v>
      </c>
      <c r="B11">
        <f>B9-B10</f>
        <v>0</v>
      </c>
      <c r="AL11">
        <v>6</v>
      </c>
    </row>
    <row r="12" spans="1:38" x14ac:dyDescent="0.3">
      <c r="A12" s="12" t="s">
        <v>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AL12">
        <v>4</v>
      </c>
    </row>
    <row r="13" spans="1:38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AL13">
        <v>2</v>
      </c>
    </row>
    <row r="14" spans="1:38" x14ac:dyDescent="0.3">
      <c r="AL14">
        <v>3</v>
      </c>
    </row>
    <row r="15" spans="1:38" x14ac:dyDescent="0.3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AL15">
        <v>4</v>
      </c>
    </row>
    <row r="16" spans="1:38" x14ac:dyDescent="0.3">
      <c r="A16">
        <v>3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4</v>
      </c>
      <c r="AL16">
        <v>1</v>
      </c>
    </row>
    <row r="17" spans="1:38" x14ac:dyDescent="0.3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5</v>
      </c>
      <c r="T17">
        <v>5</v>
      </c>
      <c r="AL17">
        <v>4</v>
      </c>
    </row>
    <row r="18" spans="1:38" x14ac:dyDescent="0.3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6</v>
      </c>
      <c r="M18">
        <v>6</v>
      </c>
      <c r="N18">
        <v>6</v>
      </c>
      <c r="O18">
        <v>6</v>
      </c>
      <c r="P18">
        <v>6</v>
      </c>
      <c r="Q18">
        <v>7</v>
      </c>
      <c r="AL18">
        <v>2</v>
      </c>
    </row>
    <row r="19" spans="1:38" x14ac:dyDescent="0.3">
      <c r="A19">
        <v>7</v>
      </c>
      <c r="B19">
        <v>7</v>
      </c>
      <c r="C19">
        <v>7</v>
      </c>
      <c r="D19">
        <v>7</v>
      </c>
      <c r="E19">
        <v>7</v>
      </c>
      <c r="F19">
        <v>8</v>
      </c>
      <c r="G19">
        <v>8</v>
      </c>
      <c r="H19">
        <v>8</v>
      </c>
      <c r="I19">
        <v>9</v>
      </c>
      <c r="AL19">
        <v>4</v>
      </c>
    </row>
    <row r="20" spans="1:38" x14ac:dyDescent="0.3">
      <c r="AL20">
        <v>4</v>
      </c>
    </row>
    <row r="21" spans="1:38" ht="14.4" customHeight="1" x14ac:dyDescent="0.3">
      <c r="A21" s="16" t="s">
        <v>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AL21">
        <v>1</v>
      </c>
    </row>
    <row r="22" spans="1:38" ht="26.4" customHeigh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AL22">
        <v>3</v>
      </c>
    </row>
    <row r="23" spans="1:38" x14ac:dyDescent="0.3">
      <c r="AL23">
        <v>1</v>
      </c>
    </row>
    <row r="24" spans="1:38" x14ac:dyDescent="0.3">
      <c r="A24" t="s">
        <v>10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AL24">
        <v>3</v>
      </c>
    </row>
    <row r="25" spans="1:38" x14ac:dyDescent="0.3">
      <c r="A25" t="s">
        <v>6</v>
      </c>
      <c r="B25">
        <f>COUNTIF($A15:$T19,B24)</f>
        <v>1</v>
      </c>
      <c r="C25">
        <f t="shared" ref="C25:K25" si="0">COUNTIF($A15:$T19,C24)</f>
        <v>11</v>
      </c>
      <c r="D25">
        <f t="shared" si="0"/>
        <v>13</v>
      </c>
      <c r="E25">
        <f t="shared" si="0"/>
        <v>14</v>
      </c>
      <c r="F25">
        <f t="shared" si="0"/>
        <v>19</v>
      </c>
      <c r="G25">
        <f t="shared" si="0"/>
        <v>13</v>
      </c>
      <c r="H25">
        <f t="shared" si="0"/>
        <v>5</v>
      </c>
      <c r="I25">
        <f t="shared" si="0"/>
        <v>6</v>
      </c>
      <c r="J25">
        <f t="shared" si="0"/>
        <v>3</v>
      </c>
      <c r="K25">
        <f t="shared" si="0"/>
        <v>1</v>
      </c>
      <c r="AL25">
        <v>6</v>
      </c>
    </row>
    <row r="26" spans="1:38" x14ac:dyDescent="0.3">
      <c r="A26" s="4" t="s">
        <v>7</v>
      </c>
      <c r="B26">
        <f>B25/COUNT($A15:$T19)</f>
        <v>1.1627906976744186E-2</v>
      </c>
      <c r="C26">
        <f t="shared" ref="C26:K26" si="1">C25/COUNT($A15:$T19)</f>
        <v>0.12790697674418605</v>
      </c>
      <c r="D26">
        <f t="shared" si="1"/>
        <v>0.15116279069767441</v>
      </c>
      <c r="E26">
        <f t="shared" si="1"/>
        <v>0.16279069767441862</v>
      </c>
      <c r="F26">
        <f t="shared" si="1"/>
        <v>0.22093023255813954</v>
      </c>
      <c r="G26">
        <f t="shared" si="1"/>
        <v>0.15116279069767441</v>
      </c>
      <c r="H26">
        <f t="shared" si="1"/>
        <v>5.8139534883720929E-2</v>
      </c>
      <c r="I26">
        <f>I25/COUNT($A15:$T19)</f>
        <v>6.9767441860465115E-2</v>
      </c>
      <c r="J26">
        <f t="shared" si="1"/>
        <v>3.4883720930232558E-2</v>
      </c>
      <c r="K26">
        <f t="shared" si="1"/>
        <v>1.1627906976744186E-2</v>
      </c>
      <c r="AL26">
        <v>6</v>
      </c>
    </row>
    <row r="27" spans="1:38" x14ac:dyDescent="0.3">
      <c r="A27" t="s">
        <v>5</v>
      </c>
      <c r="B27">
        <v>1</v>
      </c>
      <c r="C27">
        <f>C25+B27</f>
        <v>12</v>
      </c>
      <c r="D27">
        <f t="shared" ref="D27:K27" si="2">D25+C27</f>
        <v>25</v>
      </c>
      <c r="E27">
        <f t="shared" si="2"/>
        <v>39</v>
      </c>
      <c r="F27">
        <f t="shared" si="2"/>
        <v>58</v>
      </c>
      <c r="G27">
        <f t="shared" si="2"/>
        <v>71</v>
      </c>
      <c r="H27">
        <f t="shared" si="2"/>
        <v>76</v>
      </c>
      <c r="I27">
        <f t="shared" si="2"/>
        <v>82</v>
      </c>
      <c r="J27">
        <f t="shared" si="2"/>
        <v>85</v>
      </c>
      <c r="K27">
        <f t="shared" si="2"/>
        <v>86</v>
      </c>
      <c r="AL27">
        <v>8</v>
      </c>
    </row>
    <row r="28" spans="1:38" x14ac:dyDescent="0.3">
      <c r="A28" t="s">
        <v>8</v>
      </c>
      <c r="B28">
        <f>B27/COUNT($A17:$T21)</f>
        <v>2.1739130434782608E-2</v>
      </c>
      <c r="C28">
        <f>C26+B28</f>
        <v>0.14964610717896865</v>
      </c>
      <c r="D28">
        <f t="shared" ref="D28:J28" si="3">D26+C28</f>
        <v>0.30080889787664306</v>
      </c>
      <c r="E28">
        <f t="shared" si="3"/>
        <v>0.46359959555106167</v>
      </c>
      <c r="F28">
        <f t="shared" si="3"/>
        <v>0.68452982810920115</v>
      </c>
      <c r="G28">
        <f t="shared" si="3"/>
        <v>0.83569261880687562</v>
      </c>
      <c r="H28">
        <f t="shared" si="3"/>
        <v>0.89383215369059654</v>
      </c>
      <c r="I28">
        <f t="shared" si="3"/>
        <v>0.96359959555106167</v>
      </c>
      <c r="J28">
        <f t="shared" si="3"/>
        <v>0.99848331648129418</v>
      </c>
      <c r="K28">
        <v>1</v>
      </c>
      <c r="AL28">
        <v>7</v>
      </c>
    </row>
    <row r="29" spans="1:38" x14ac:dyDescent="0.3">
      <c r="AL29">
        <v>3</v>
      </c>
    </row>
    <row r="30" spans="1:38" x14ac:dyDescent="0.3">
      <c r="AL30">
        <v>1</v>
      </c>
    </row>
    <row r="31" spans="1:38" x14ac:dyDescent="0.3">
      <c r="AL31">
        <v>2</v>
      </c>
    </row>
    <row r="32" spans="1:38" x14ac:dyDescent="0.3">
      <c r="AL32">
        <v>4</v>
      </c>
    </row>
    <row r="33" spans="1:38" x14ac:dyDescent="0.3">
      <c r="AL33">
        <v>5</v>
      </c>
    </row>
    <row r="34" spans="1:38" x14ac:dyDescent="0.3">
      <c r="AL34">
        <v>9</v>
      </c>
    </row>
    <row r="35" spans="1:38" x14ac:dyDescent="0.3">
      <c r="B35" t="s">
        <v>10</v>
      </c>
      <c r="AL35">
        <v>2</v>
      </c>
    </row>
    <row r="36" spans="1:38" x14ac:dyDescent="0.3">
      <c r="AL36">
        <v>3</v>
      </c>
    </row>
    <row r="37" spans="1:38" x14ac:dyDescent="0.3">
      <c r="AL37">
        <v>2</v>
      </c>
    </row>
    <row r="38" spans="1:38" x14ac:dyDescent="0.3">
      <c r="AL38">
        <v>2</v>
      </c>
    </row>
    <row r="39" spans="1:38" x14ac:dyDescent="0.3">
      <c r="AL39">
        <v>8</v>
      </c>
    </row>
    <row r="40" spans="1:38" x14ac:dyDescent="0.3">
      <c r="AL40">
        <v>5</v>
      </c>
    </row>
    <row r="41" spans="1:38" x14ac:dyDescent="0.3">
      <c r="AL41">
        <v>6</v>
      </c>
    </row>
    <row r="42" spans="1:38" x14ac:dyDescent="0.3">
      <c r="AL42">
        <v>6</v>
      </c>
    </row>
    <row r="43" spans="1:38" x14ac:dyDescent="0.3">
      <c r="AL43">
        <v>4</v>
      </c>
    </row>
    <row r="44" spans="1:38" x14ac:dyDescent="0.3">
      <c r="E44" t="s">
        <v>6</v>
      </c>
      <c r="AL44">
        <v>5</v>
      </c>
    </row>
    <row r="45" spans="1:38" x14ac:dyDescent="0.3">
      <c r="AL45">
        <v>2</v>
      </c>
    </row>
    <row r="46" spans="1:38" x14ac:dyDescent="0.3">
      <c r="A46" s="15" t="s">
        <v>11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AL46">
        <v>2</v>
      </c>
    </row>
    <row r="47" spans="1:38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AL47">
        <v>5</v>
      </c>
    </row>
    <row r="48" spans="1:38" x14ac:dyDescent="0.3">
      <c r="AL48">
        <v>2</v>
      </c>
    </row>
    <row r="49" spans="1:38" ht="31.2" customHeight="1" x14ac:dyDescent="0.3">
      <c r="A49" t="s">
        <v>12</v>
      </c>
      <c r="C49">
        <f>COUNT(A15:AA19)</f>
        <v>86</v>
      </c>
      <c r="AL49">
        <v>1</v>
      </c>
    </row>
    <row r="50" spans="1:38" ht="17.399999999999999" hidden="1" customHeight="1" x14ac:dyDescent="0.3">
      <c r="AL50">
        <v>3</v>
      </c>
    </row>
    <row r="51" spans="1:38" ht="22.8" customHeight="1" x14ac:dyDescent="0.3">
      <c r="A51" t="s">
        <v>13</v>
      </c>
      <c r="AL51">
        <v>5</v>
      </c>
    </row>
    <row r="52" spans="1:38" x14ac:dyDescent="0.3">
      <c r="AL52">
        <v>1</v>
      </c>
    </row>
    <row r="53" spans="1:38" x14ac:dyDescent="0.3">
      <c r="AL53">
        <v>1</v>
      </c>
    </row>
    <row r="54" spans="1:38" x14ac:dyDescent="0.3">
      <c r="AL54">
        <v>2</v>
      </c>
    </row>
    <row r="55" spans="1:38" x14ac:dyDescent="0.3">
      <c r="AL55">
        <v>4</v>
      </c>
    </row>
    <row r="56" spans="1:38" x14ac:dyDescent="0.3">
      <c r="AL56">
        <v>4</v>
      </c>
    </row>
    <row r="57" spans="1:38" x14ac:dyDescent="0.3">
      <c r="AL57">
        <v>8</v>
      </c>
    </row>
    <row r="58" spans="1:38" x14ac:dyDescent="0.3">
      <c r="AL58">
        <v>7</v>
      </c>
    </row>
    <row r="59" spans="1:38" x14ac:dyDescent="0.3">
      <c r="AL59">
        <v>2</v>
      </c>
    </row>
    <row r="60" spans="1:38" x14ac:dyDescent="0.3">
      <c r="AL60">
        <v>3</v>
      </c>
    </row>
    <row r="61" spans="1:38" x14ac:dyDescent="0.3">
      <c r="AL61">
        <v>4</v>
      </c>
    </row>
    <row r="62" spans="1:38" x14ac:dyDescent="0.3">
      <c r="AL62">
        <v>1</v>
      </c>
    </row>
    <row r="63" spans="1:38" x14ac:dyDescent="0.3">
      <c r="AL63">
        <v>3</v>
      </c>
    </row>
    <row r="64" spans="1:38" x14ac:dyDescent="0.3">
      <c r="AL64">
        <v>5</v>
      </c>
    </row>
    <row r="65" spans="1:38" x14ac:dyDescent="0.3">
      <c r="AL65">
        <v>5</v>
      </c>
    </row>
    <row r="66" spans="1:38" x14ac:dyDescent="0.3">
      <c r="AL66">
        <v>4</v>
      </c>
    </row>
    <row r="67" spans="1:38" x14ac:dyDescent="0.3">
      <c r="AL67">
        <v>4</v>
      </c>
    </row>
    <row r="68" spans="1:38" x14ac:dyDescent="0.3">
      <c r="A68" s="10" t="s">
        <v>14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AL68">
        <v>1</v>
      </c>
    </row>
    <row r="69" spans="1:38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AL69">
        <v>4</v>
      </c>
    </row>
    <row r="70" spans="1:38" x14ac:dyDescent="0.3">
      <c r="AL70">
        <v>7</v>
      </c>
    </row>
    <row r="71" spans="1:38" x14ac:dyDescent="0.3">
      <c r="S71">
        <f>B25*((B24-AVERAGE($B24:$K24))^2)</f>
        <v>20.25</v>
      </c>
      <c r="T71">
        <f t="shared" ref="T71:AA71" si="4">C25*((C24-AVERAGE($B24:$K24))^2)</f>
        <v>134.75</v>
      </c>
      <c r="U71">
        <f t="shared" si="4"/>
        <v>81.25</v>
      </c>
      <c r="V71">
        <f t="shared" si="4"/>
        <v>31.5</v>
      </c>
      <c r="W71">
        <f t="shared" si="4"/>
        <v>4.75</v>
      </c>
      <c r="X71">
        <f t="shared" si="4"/>
        <v>3.25</v>
      </c>
      <c r="Y71">
        <f t="shared" si="4"/>
        <v>11.25</v>
      </c>
      <c r="Z71">
        <f t="shared" si="4"/>
        <v>37.5</v>
      </c>
      <c r="AA71">
        <f t="shared" si="4"/>
        <v>36.75</v>
      </c>
      <c r="AB71">
        <f>K25*((K24-AVERAGE($B24:$K24))^2)</f>
        <v>20.25</v>
      </c>
      <c r="AL71">
        <v>7</v>
      </c>
    </row>
    <row r="72" spans="1:38" x14ac:dyDescent="0.3">
      <c r="AL72">
        <v>4</v>
      </c>
    </row>
    <row r="73" spans="1:38" x14ac:dyDescent="0.3">
      <c r="T73" s="6">
        <f>(1/86)*SUM(S71:AB71)</f>
        <v>4.4360465116279073</v>
      </c>
      <c r="AL73">
        <v>1</v>
      </c>
    </row>
    <row r="74" spans="1:38" x14ac:dyDescent="0.3">
      <c r="AL74">
        <v>3</v>
      </c>
    </row>
    <row r="75" spans="1:38" x14ac:dyDescent="0.3">
      <c r="AL75">
        <v>5</v>
      </c>
    </row>
    <row r="76" spans="1:38" x14ac:dyDescent="0.3">
      <c r="AL76">
        <v>3</v>
      </c>
    </row>
    <row r="77" spans="1:38" x14ac:dyDescent="0.3">
      <c r="S77">
        <f>(((B24-AVERAGE($B24:$K24))^3)*B25)</f>
        <v>-91.125</v>
      </c>
      <c r="T77">
        <f t="shared" ref="T77:AA77" si="5">(((C24-AVERAGE($B24:$K24))^3)*C25)</f>
        <v>-471.625</v>
      </c>
      <c r="U77">
        <f t="shared" si="5"/>
        <v>-203.125</v>
      </c>
      <c r="V77">
        <f t="shared" si="5"/>
        <v>-47.25</v>
      </c>
      <c r="W77">
        <f t="shared" si="5"/>
        <v>-2.375</v>
      </c>
      <c r="X77">
        <f t="shared" si="5"/>
        <v>1.625</v>
      </c>
      <c r="Y77">
        <f t="shared" si="5"/>
        <v>16.875</v>
      </c>
      <c r="Z77">
        <f t="shared" si="5"/>
        <v>93.75</v>
      </c>
      <c r="AA77">
        <f t="shared" si="5"/>
        <v>128.625</v>
      </c>
      <c r="AB77">
        <f>(((K24-AVERAGE($B24:$K24))^3)*K25)</f>
        <v>91.125</v>
      </c>
      <c r="AL77">
        <v>4</v>
      </c>
    </row>
    <row r="78" spans="1:38" x14ac:dyDescent="0.3">
      <c r="AL78">
        <v>5</v>
      </c>
    </row>
    <row r="79" spans="1:38" x14ac:dyDescent="0.3">
      <c r="T79" s="6">
        <f>(SUM(S77:AB77))/((86*(2.106^3)))</f>
        <v>-0.60189803656501617</v>
      </c>
      <c r="AL79">
        <v>4</v>
      </c>
    </row>
    <row r="80" spans="1:38" x14ac:dyDescent="0.3">
      <c r="AL80">
        <v>3</v>
      </c>
    </row>
    <row r="81" spans="1:38" x14ac:dyDescent="0.3">
      <c r="AL81">
        <v>5</v>
      </c>
    </row>
    <row r="82" spans="1:38" x14ac:dyDescent="0.3">
      <c r="S82">
        <f>(((B24-AVERAGE($B24:$K24))^4)*B25)</f>
        <v>410.0625</v>
      </c>
      <c r="T82">
        <f t="shared" ref="T82:AB82" si="6">(((C24-AVERAGE($B24:$K24))^4)*C25)</f>
        <v>1650.6875</v>
      </c>
      <c r="U82">
        <f t="shared" si="6"/>
        <v>507.8125</v>
      </c>
      <c r="V82">
        <f t="shared" si="6"/>
        <v>70.875</v>
      </c>
      <c r="W82">
        <f t="shared" si="6"/>
        <v>1.1875</v>
      </c>
      <c r="X82">
        <f t="shared" si="6"/>
        <v>0.8125</v>
      </c>
      <c r="Y82">
        <f t="shared" si="6"/>
        <v>25.3125</v>
      </c>
      <c r="Z82">
        <f t="shared" si="6"/>
        <v>234.375</v>
      </c>
      <c r="AA82">
        <f t="shared" si="6"/>
        <v>450.1875</v>
      </c>
      <c r="AB82">
        <f t="shared" si="6"/>
        <v>410.0625</v>
      </c>
      <c r="AL82">
        <v>7</v>
      </c>
    </row>
    <row r="83" spans="1:38" x14ac:dyDescent="0.3">
      <c r="AL83">
        <v>7</v>
      </c>
    </row>
    <row r="84" spans="1:38" x14ac:dyDescent="0.3">
      <c r="T84" s="6">
        <f>(SUM(S82:AB82))/((86*(2.106^4))) - 3</f>
        <v>-0.77661477643062682</v>
      </c>
      <c r="AL84">
        <v>3</v>
      </c>
    </row>
    <row r="85" spans="1:38" x14ac:dyDescent="0.3">
      <c r="A85" s="10" t="s">
        <v>15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AL85">
        <v>4</v>
      </c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AL86">
        <v>2</v>
      </c>
    </row>
    <row r="107" spans="1:15" x14ac:dyDescent="0.3">
      <c r="A107" s="12" t="s">
        <v>16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1:15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1:15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</row>
    <row r="112" spans="1:15" x14ac:dyDescent="0.3">
      <c r="A112" t="s">
        <v>19</v>
      </c>
    </row>
    <row r="113" spans="1:1" x14ac:dyDescent="0.3">
      <c r="A113" t="s">
        <v>17</v>
      </c>
    </row>
    <row r="114" spans="1:1" x14ac:dyDescent="0.3">
      <c r="A114" t="s">
        <v>18</v>
      </c>
    </row>
  </sheetData>
  <mergeCells count="7">
    <mergeCell ref="A85:O86"/>
    <mergeCell ref="A107:O109"/>
    <mergeCell ref="A8:M8"/>
    <mergeCell ref="A12:M13"/>
    <mergeCell ref="A46:L47"/>
    <mergeCell ref="A21:O22"/>
    <mergeCell ref="A68:N6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90"/>
  <sheetViews>
    <sheetView tabSelected="1" topLeftCell="A11" zoomScale="87" zoomScaleNormal="94" workbookViewId="0">
      <selection activeCell="AS121" sqref="AS121"/>
    </sheetView>
  </sheetViews>
  <sheetFormatPr defaultRowHeight="14.4" x14ac:dyDescent="0.3"/>
  <cols>
    <col min="1" max="1" width="10.44140625" customWidth="1"/>
    <col min="2" max="2" width="9.5546875" customWidth="1"/>
    <col min="3" max="3" width="9.77734375" customWidth="1"/>
    <col min="4" max="4" width="10" customWidth="1"/>
  </cols>
  <sheetData>
    <row r="1" spans="44:44" ht="15" x14ac:dyDescent="0.35">
      <c r="AR1" s="7">
        <v>127</v>
      </c>
    </row>
    <row r="2" spans="44:44" ht="15" x14ac:dyDescent="0.35">
      <c r="AR2" s="7">
        <v>129</v>
      </c>
    </row>
    <row r="3" spans="44:44" ht="15" x14ac:dyDescent="0.35">
      <c r="AR3" s="7">
        <v>136</v>
      </c>
    </row>
    <row r="4" spans="44:44" ht="15" x14ac:dyDescent="0.35">
      <c r="AR4" s="7">
        <v>125</v>
      </c>
    </row>
    <row r="5" spans="44:44" ht="15" x14ac:dyDescent="0.35">
      <c r="AR5" s="7">
        <v>130</v>
      </c>
    </row>
    <row r="6" spans="44:44" ht="15" x14ac:dyDescent="0.35">
      <c r="AR6" s="7">
        <v>127</v>
      </c>
    </row>
    <row r="7" spans="44:44" ht="15" x14ac:dyDescent="0.35">
      <c r="AR7" s="7">
        <v>129</v>
      </c>
    </row>
    <row r="8" spans="44:44" ht="15" x14ac:dyDescent="0.35">
      <c r="AR8" s="7">
        <v>132</v>
      </c>
    </row>
    <row r="9" spans="44:44" ht="15" x14ac:dyDescent="0.35">
      <c r="AR9" s="7">
        <v>134</v>
      </c>
    </row>
    <row r="10" spans="44:44" ht="15" x14ac:dyDescent="0.35">
      <c r="AR10" s="7">
        <v>131</v>
      </c>
    </row>
    <row r="11" spans="44:44" ht="15" x14ac:dyDescent="0.35">
      <c r="AR11" s="7">
        <v>138</v>
      </c>
    </row>
    <row r="12" spans="44:44" ht="15" x14ac:dyDescent="0.35">
      <c r="AR12" s="7">
        <v>150</v>
      </c>
    </row>
    <row r="13" spans="44:44" ht="15" x14ac:dyDescent="0.35">
      <c r="AR13" s="7">
        <v>131</v>
      </c>
    </row>
    <row r="14" spans="44:44" ht="15" x14ac:dyDescent="0.35">
      <c r="AR14" s="7">
        <v>128</v>
      </c>
    </row>
    <row r="15" spans="44:44" ht="15" x14ac:dyDescent="0.35">
      <c r="AR15" s="7">
        <v>123</v>
      </c>
    </row>
    <row r="16" spans="44:44" ht="15" x14ac:dyDescent="0.35">
      <c r="AR16" s="7">
        <v>130</v>
      </c>
    </row>
    <row r="17" spans="1:44" x14ac:dyDescent="0.3">
      <c r="AR17">
        <v>141</v>
      </c>
    </row>
    <row r="18" spans="1:44" x14ac:dyDescent="0.3">
      <c r="AR18">
        <v>134</v>
      </c>
    </row>
    <row r="19" spans="1:44" x14ac:dyDescent="0.3">
      <c r="AR19">
        <v>126</v>
      </c>
    </row>
    <row r="20" spans="1:44" x14ac:dyDescent="0.3">
      <c r="AR20">
        <v>136</v>
      </c>
    </row>
    <row r="21" spans="1:44" x14ac:dyDescent="0.3">
      <c r="AR21">
        <v>137</v>
      </c>
    </row>
    <row r="22" spans="1:44" x14ac:dyDescent="0.3">
      <c r="AR22">
        <v>133</v>
      </c>
    </row>
    <row r="23" spans="1:44" ht="20.399999999999999" x14ac:dyDescent="0.3">
      <c r="A23" s="14" t="s">
        <v>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AR23">
        <v>127</v>
      </c>
    </row>
    <row r="24" spans="1:44" x14ac:dyDescent="0.3">
      <c r="A24" s="2" t="s">
        <v>1</v>
      </c>
      <c r="B24">
        <f>MAX(A1:L16)</f>
        <v>0</v>
      </c>
      <c r="AR24">
        <v>137</v>
      </c>
    </row>
    <row r="25" spans="1:44" x14ac:dyDescent="0.3">
      <c r="A25" s="2" t="s">
        <v>2</v>
      </c>
      <c r="B25">
        <f>MIN(A1:L16)</f>
        <v>0</v>
      </c>
      <c r="AR25">
        <v>136</v>
      </c>
    </row>
    <row r="26" spans="1:44" x14ac:dyDescent="0.3">
      <c r="A26" s="2" t="s">
        <v>3</v>
      </c>
      <c r="B26">
        <f>B24-B25</f>
        <v>0</v>
      </c>
      <c r="AR26">
        <v>130</v>
      </c>
    </row>
    <row r="27" spans="1:44" x14ac:dyDescent="0.3">
      <c r="A27" s="12" t="s">
        <v>20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AR27">
        <v>135</v>
      </c>
    </row>
    <row r="28" spans="1:44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AR28">
        <v>130</v>
      </c>
    </row>
    <row r="29" spans="1:44" x14ac:dyDescent="0.3">
      <c r="AR29">
        <v>135</v>
      </c>
    </row>
    <row r="30" spans="1:44" x14ac:dyDescent="0.3">
      <c r="A30" s="2" t="s">
        <v>12</v>
      </c>
      <c r="C30">
        <f>COUNT(A1:L16)</f>
        <v>0</v>
      </c>
      <c r="AR30">
        <v>126</v>
      </c>
    </row>
    <row r="31" spans="1:44" x14ac:dyDescent="0.3">
      <c r="AR31">
        <v>132</v>
      </c>
    </row>
    <row r="32" spans="1:44" x14ac:dyDescent="0.3">
      <c r="A32" s="2" t="s">
        <v>21</v>
      </c>
      <c r="AR32">
        <v>130</v>
      </c>
    </row>
    <row r="33" spans="1:44" x14ac:dyDescent="0.3">
      <c r="F33" t="s">
        <v>30</v>
      </c>
      <c r="AR33">
        <v>121</v>
      </c>
    </row>
    <row r="34" spans="1:44" x14ac:dyDescent="0.3">
      <c r="AR34">
        <v>140</v>
      </c>
    </row>
    <row r="35" spans="1:44" x14ac:dyDescent="0.3">
      <c r="A35" s="2" t="s">
        <v>22</v>
      </c>
      <c r="AR35">
        <v>138</v>
      </c>
    </row>
    <row r="36" spans="1:44" x14ac:dyDescent="0.3">
      <c r="A36" s="15" t="s">
        <v>23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AR36">
        <v>136</v>
      </c>
    </row>
    <row r="37" spans="1:44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AR37">
        <v>132</v>
      </c>
    </row>
    <row r="38" spans="1:44" x14ac:dyDescent="0.3">
      <c r="AR38">
        <v>140</v>
      </c>
    </row>
    <row r="39" spans="1:44" ht="43.2" x14ac:dyDescent="0.3">
      <c r="A39" t="s">
        <v>24</v>
      </c>
      <c r="B39" t="s">
        <v>25</v>
      </c>
      <c r="C39" t="s">
        <v>26</v>
      </c>
      <c r="D39" s="8" t="s">
        <v>27</v>
      </c>
      <c r="E39" s="11" t="s">
        <v>28</v>
      </c>
      <c r="F39" s="11"/>
      <c r="G39" s="11"/>
      <c r="AR39">
        <v>138</v>
      </c>
    </row>
    <row r="40" spans="1:44" ht="15.6" x14ac:dyDescent="0.3">
      <c r="A40">
        <v>1</v>
      </c>
      <c r="B40" s="9" t="s">
        <v>29</v>
      </c>
      <c r="C40">
        <v>3</v>
      </c>
      <c r="D40">
        <f>C40/190</f>
        <v>1.5789473684210527E-2</v>
      </c>
      <c r="E40">
        <v>3</v>
      </c>
      <c r="T40" t="s">
        <v>25</v>
      </c>
      <c r="U40" t="s">
        <v>26</v>
      </c>
      <c r="AR40">
        <v>126</v>
      </c>
    </row>
    <row r="41" spans="1:44" ht="15.6" x14ac:dyDescent="0.3">
      <c r="A41" s="4">
        <v>2</v>
      </c>
      <c r="B41" s="9" t="s">
        <v>31</v>
      </c>
      <c r="C41">
        <v>11</v>
      </c>
      <c r="D41">
        <f t="shared" ref="D41:D48" si="0">C41/190</f>
        <v>5.7894736842105263E-2</v>
      </c>
      <c r="E41">
        <f>E40+C41</f>
        <v>14</v>
      </c>
      <c r="T41" s="9">
        <v>114</v>
      </c>
      <c r="U41">
        <v>3</v>
      </c>
      <c r="AR41">
        <v>116</v>
      </c>
    </row>
    <row r="42" spans="1:44" ht="15.6" x14ac:dyDescent="0.3">
      <c r="A42">
        <v>3</v>
      </c>
      <c r="B42" s="9" t="s">
        <v>32</v>
      </c>
      <c r="C42">
        <v>37</v>
      </c>
      <c r="D42">
        <f t="shared" si="0"/>
        <v>0.19473684210526315</v>
      </c>
      <c r="E42">
        <f>E41+C42</f>
        <v>51</v>
      </c>
      <c r="T42" s="9">
        <v>119</v>
      </c>
      <c r="U42">
        <v>11</v>
      </c>
      <c r="AR42">
        <v>130</v>
      </c>
    </row>
    <row r="43" spans="1:44" ht="15.6" x14ac:dyDescent="0.3">
      <c r="A43">
        <v>4</v>
      </c>
      <c r="B43" s="9" t="s">
        <v>33</v>
      </c>
      <c r="C43">
        <v>59</v>
      </c>
      <c r="D43">
        <f t="shared" si="0"/>
        <v>0.31052631578947371</v>
      </c>
      <c r="E43">
        <f t="shared" ref="E43:E48" si="1">E42+C43</f>
        <v>110</v>
      </c>
      <c r="T43" s="9">
        <v>124</v>
      </c>
      <c r="U43">
        <v>37</v>
      </c>
      <c r="AR43">
        <v>133</v>
      </c>
    </row>
    <row r="44" spans="1:44" ht="15.6" x14ac:dyDescent="0.3">
      <c r="A44">
        <v>5</v>
      </c>
      <c r="B44" s="9" t="s">
        <v>34</v>
      </c>
      <c r="C44">
        <v>47</v>
      </c>
      <c r="D44">
        <f t="shared" si="0"/>
        <v>0.24736842105263157</v>
      </c>
      <c r="E44">
        <f t="shared" si="1"/>
        <v>157</v>
      </c>
      <c r="T44" s="9">
        <v>129</v>
      </c>
      <c r="U44">
        <v>59</v>
      </c>
      <c r="AR44">
        <v>136</v>
      </c>
    </row>
    <row r="45" spans="1:44" ht="15.6" x14ac:dyDescent="0.3">
      <c r="A45">
        <v>6</v>
      </c>
      <c r="B45" s="9" t="s">
        <v>35</v>
      </c>
      <c r="C45">
        <v>24</v>
      </c>
      <c r="D45">
        <f t="shared" si="0"/>
        <v>0.12631578947368421</v>
      </c>
      <c r="E45">
        <f t="shared" si="1"/>
        <v>181</v>
      </c>
      <c r="T45" s="9">
        <v>134</v>
      </c>
      <c r="U45">
        <v>47</v>
      </c>
      <c r="AR45">
        <v>130</v>
      </c>
    </row>
    <row r="46" spans="1:44" ht="14.4" customHeight="1" x14ac:dyDescent="0.3">
      <c r="A46">
        <v>7</v>
      </c>
      <c r="B46" s="9" t="s">
        <v>36</v>
      </c>
      <c r="C46">
        <v>7</v>
      </c>
      <c r="D46">
        <f t="shared" si="0"/>
        <v>3.6842105263157891E-2</v>
      </c>
      <c r="E46">
        <f t="shared" si="1"/>
        <v>188</v>
      </c>
      <c r="T46" s="9">
        <v>139</v>
      </c>
      <c r="U46">
        <v>24</v>
      </c>
      <c r="AR46">
        <v>128</v>
      </c>
    </row>
    <row r="47" spans="1:44" ht="14.4" customHeight="1" x14ac:dyDescent="0.3">
      <c r="A47">
        <v>8</v>
      </c>
      <c r="B47" s="9" t="s">
        <v>38</v>
      </c>
      <c r="C47">
        <v>1</v>
      </c>
      <c r="D47">
        <f t="shared" si="0"/>
        <v>5.263157894736842E-3</v>
      </c>
      <c r="E47">
        <f t="shared" si="1"/>
        <v>189</v>
      </c>
      <c r="T47" s="9">
        <v>144</v>
      </c>
      <c r="U47">
        <v>7</v>
      </c>
      <c r="AR47">
        <v>138</v>
      </c>
    </row>
    <row r="48" spans="1:44" ht="15.6" x14ac:dyDescent="0.3">
      <c r="A48">
        <v>9</v>
      </c>
      <c r="B48" s="9" t="s">
        <v>37</v>
      </c>
      <c r="C48">
        <v>1</v>
      </c>
      <c r="D48">
        <f t="shared" si="0"/>
        <v>5.263157894736842E-3</v>
      </c>
      <c r="E48">
        <f t="shared" si="1"/>
        <v>190</v>
      </c>
      <c r="T48" s="9">
        <v>149</v>
      </c>
      <c r="U48">
        <v>1</v>
      </c>
      <c r="AR48">
        <v>124</v>
      </c>
    </row>
    <row r="49" spans="1:44" ht="15.6" x14ac:dyDescent="0.3">
      <c r="T49" s="9">
        <v>154</v>
      </c>
      <c r="U49">
        <v>1</v>
      </c>
      <c r="AR49">
        <v>131</v>
      </c>
    </row>
    <row r="50" spans="1:44" x14ac:dyDescent="0.3">
      <c r="AR50">
        <v>143</v>
      </c>
    </row>
    <row r="51" spans="1:44" x14ac:dyDescent="0.3">
      <c r="AR51">
        <v>144</v>
      </c>
    </row>
    <row r="52" spans="1:44" x14ac:dyDescent="0.3">
      <c r="AR52">
        <v>129</v>
      </c>
    </row>
    <row r="53" spans="1:44" x14ac:dyDescent="0.3">
      <c r="AR53">
        <v>140</v>
      </c>
    </row>
    <row r="54" spans="1:44" x14ac:dyDescent="0.3">
      <c r="AR54">
        <v>135</v>
      </c>
    </row>
    <row r="55" spans="1:44" x14ac:dyDescent="0.3">
      <c r="AR55">
        <v>128</v>
      </c>
    </row>
    <row r="56" spans="1:44" x14ac:dyDescent="0.3">
      <c r="AR56">
        <v>137</v>
      </c>
    </row>
    <row r="57" spans="1:44" x14ac:dyDescent="0.3">
      <c r="AR57">
        <v>120</v>
      </c>
    </row>
    <row r="58" spans="1:44" x14ac:dyDescent="0.3">
      <c r="AR58">
        <v>134</v>
      </c>
    </row>
    <row r="59" spans="1:44" x14ac:dyDescent="0.3">
      <c r="AR59">
        <v>126</v>
      </c>
    </row>
    <row r="60" spans="1:44" x14ac:dyDescent="0.3">
      <c r="AR60">
        <v>132</v>
      </c>
    </row>
    <row r="61" spans="1:44" ht="31.8" customHeight="1" x14ac:dyDescent="0.4">
      <c r="A61" s="15" t="s">
        <v>11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AR61">
        <v>123</v>
      </c>
    </row>
    <row r="62" spans="1:44" ht="21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AR62">
        <v>138</v>
      </c>
    </row>
    <row r="63" spans="1:44" x14ac:dyDescent="0.3">
      <c r="AR63">
        <v>155</v>
      </c>
    </row>
    <row r="64" spans="1:44" x14ac:dyDescent="0.3">
      <c r="A64" t="s">
        <v>12</v>
      </c>
      <c r="C64">
        <f>COUNT(A1:L16)</f>
        <v>0</v>
      </c>
      <c r="AR64">
        <v>142</v>
      </c>
    </row>
    <row r="65" spans="1:44" x14ac:dyDescent="0.3">
      <c r="AR65">
        <v>145</v>
      </c>
    </row>
    <row r="66" spans="1:44" x14ac:dyDescent="0.3">
      <c r="A66" t="s">
        <v>13</v>
      </c>
      <c r="AR66">
        <v>140</v>
      </c>
    </row>
    <row r="67" spans="1:44" x14ac:dyDescent="0.3">
      <c r="AR67">
        <v>138</v>
      </c>
    </row>
    <row r="68" spans="1:44" ht="14.4" customHeight="1" x14ac:dyDescent="0.3">
      <c r="AR68">
        <v>136</v>
      </c>
    </row>
    <row r="69" spans="1:44" ht="14.4" customHeight="1" x14ac:dyDescent="0.3">
      <c r="AR69">
        <v>125</v>
      </c>
    </row>
    <row r="70" spans="1:44" x14ac:dyDescent="0.3">
      <c r="AR70">
        <v>140</v>
      </c>
    </row>
    <row r="71" spans="1:44" x14ac:dyDescent="0.3">
      <c r="AR71">
        <v>122</v>
      </c>
    </row>
    <row r="72" spans="1:44" x14ac:dyDescent="0.3">
      <c r="AR72">
        <v>136</v>
      </c>
    </row>
    <row r="73" spans="1:44" x14ac:dyDescent="0.3">
      <c r="AR73">
        <v>125</v>
      </c>
    </row>
    <row r="74" spans="1:44" x14ac:dyDescent="0.3">
      <c r="AR74">
        <v>132</v>
      </c>
    </row>
    <row r="75" spans="1:44" x14ac:dyDescent="0.3">
      <c r="AR75">
        <v>134</v>
      </c>
    </row>
    <row r="76" spans="1:44" x14ac:dyDescent="0.3">
      <c r="AR76">
        <v>127</v>
      </c>
    </row>
    <row r="77" spans="1:44" x14ac:dyDescent="0.3">
      <c r="AR77">
        <v>133</v>
      </c>
    </row>
    <row r="78" spans="1:44" x14ac:dyDescent="0.3">
      <c r="AR78">
        <v>127</v>
      </c>
    </row>
    <row r="79" spans="1:44" x14ac:dyDescent="0.3">
      <c r="AR79">
        <v>139</v>
      </c>
    </row>
    <row r="80" spans="1:44" x14ac:dyDescent="0.3">
      <c r="AR80">
        <v>124</v>
      </c>
    </row>
    <row r="81" spans="1:44" x14ac:dyDescent="0.3">
      <c r="AR81">
        <v>139</v>
      </c>
    </row>
    <row r="82" spans="1:44" x14ac:dyDescent="0.3">
      <c r="AR82">
        <v>127</v>
      </c>
    </row>
    <row r="83" spans="1:44" ht="21" x14ac:dyDescent="0.4">
      <c r="A83" s="10" t="s">
        <v>14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5"/>
      <c r="M83" s="5"/>
      <c r="N83" s="5"/>
      <c r="AR83">
        <v>138</v>
      </c>
    </row>
    <row r="84" spans="1:44" ht="21" x14ac:dyDescent="0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AR84">
        <v>135</v>
      </c>
    </row>
    <row r="85" spans="1:44" ht="14.4" customHeight="1" x14ac:dyDescent="0.3">
      <c r="AI85">
        <v>116</v>
      </c>
      <c r="AJ85">
        <v>121</v>
      </c>
      <c r="AK85">
        <v>126</v>
      </c>
      <c r="AL85">
        <v>131</v>
      </c>
      <c r="AM85">
        <v>136</v>
      </c>
      <c r="AN85">
        <v>141</v>
      </c>
      <c r="AO85">
        <v>146</v>
      </c>
      <c r="AP85">
        <v>151</v>
      </c>
      <c r="AQ85">
        <v>156</v>
      </c>
      <c r="AR85">
        <v>127</v>
      </c>
    </row>
    <row r="86" spans="1:44" x14ac:dyDescent="0.3">
      <c r="S86">
        <f>AI86*((AI85-AVERAGE($AI$85:$AQ$85))^2)</f>
        <v>1200</v>
      </c>
      <c r="T86">
        <f t="shared" ref="T86:X86" si="2">AJ86*((AJ85-AVERAGE($AI85:$AQ85))^2)</f>
        <v>2475</v>
      </c>
      <c r="U86">
        <f t="shared" si="2"/>
        <v>3700</v>
      </c>
      <c r="V86">
        <f t="shared" si="2"/>
        <v>1475</v>
      </c>
      <c r="W86">
        <f t="shared" si="2"/>
        <v>0</v>
      </c>
      <c r="X86">
        <f t="shared" si="2"/>
        <v>600</v>
      </c>
      <c r="Y86">
        <f>AO86*((AO85-AVERAGE($AI85:$AQ85))^2)</f>
        <v>700</v>
      </c>
      <c r="Z86">
        <f t="shared" ref="Z86" si="3">AP86*((AP85-AVERAGE($AI85:$AQ85))^2)</f>
        <v>225</v>
      </c>
      <c r="AA86">
        <f>AQ86*((AQ85-AVERAGE($AI85:$AQ85))^2)</f>
        <v>400</v>
      </c>
      <c r="AI86">
        <v>3</v>
      </c>
      <c r="AJ86">
        <v>11</v>
      </c>
      <c r="AK86">
        <v>37</v>
      </c>
      <c r="AL86">
        <v>59</v>
      </c>
      <c r="AM86">
        <v>47</v>
      </c>
      <c r="AN86">
        <v>24</v>
      </c>
      <c r="AO86">
        <v>7</v>
      </c>
      <c r="AP86">
        <v>1</v>
      </c>
      <c r="AQ86">
        <v>1</v>
      </c>
      <c r="AR86">
        <v>130</v>
      </c>
    </row>
    <row r="87" spans="1:44" x14ac:dyDescent="0.3">
      <c r="AR87">
        <v>137</v>
      </c>
    </row>
    <row r="88" spans="1:44" x14ac:dyDescent="0.3">
      <c r="T88" s="6">
        <f>(1/190)*SUM(S86:AB86)</f>
        <v>56.710526315789473</v>
      </c>
      <c r="AR88">
        <v>130</v>
      </c>
    </row>
    <row r="89" spans="1:44" ht="15.6" x14ac:dyDescent="0.3">
      <c r="AG89" s="9" t="s">
        <v>29</v>
      </c>
      <c r="AR89">
        <v>136</v>
      </c>
    </row>
    <row r="90" spans="1:44" ht="15.6" x14ac:dyDescent="0.3">
      <c r="AG90" s="9" t="s">
        <v>31</v>
      </c>
      <c r="AR90">
        <v>131</v>
      </c>
    </row>
    <row r="91" spans="1:44" ht="15.6" x14ac:dyDescent="0.3">
      <c r="AG91" s="9" t="s">
        <v>32</v>
      </c>
      <c r="AR91">
        <v>137</v>
      </c>
    </row>
    <row r="92" spans="1:44" ht="15.6" x14ac:dyDescent="0.3">
      <c r="S92">
        <f>AI86*((AI85-AVERAGE($AI$85:$AQ$85))^3)</f>
        <v>-24000</v>
      </c>
      <c r="T92">
        <f t="shared" ref="T92:AA92" si="4">AJ86*((AJ85-AVERAGE($AI$85:$AQ$85))^3)</f>
        <v>-37125</v>
      </c>
      <c r="U92">
        <f t="shared" si="4"/>
        <v>-37000</v>
      </c>
      <c r="V92">
        <f t="shared" si="4"/>
        <v>-7375</v>
      </c>
      <c r="W92">
        <f t="shared" si="4"/>
        <v>0</v>
      </c>
      <c r="X92">
        <f t="shared" si="4"/>
        <v>3000</v>
      </c>
      <c r="Y92">
        <f t="shared" si="4"/>
        <v>7000</v>
      </c>
      <c r="Z92">
        <f t="shared" si="4"/>
        <v>3375</v>
      </c>
      <c r="AA92">
        <f t="shared" si="4"/>
        <v>8000</v>
      </c>
      <c r="AG92" s="9" t="s">
        <v>33</v>
      </c>
      <c r="AR92">
        <v>131</v>
      </c>
    </row>
    <row r="93" spans="1:44" ht="15.6" x14ac:dyDescent="0.3">
      <c r="AG93" s="9" t="s">
        <v>34</v>
      </c>
      <c r="AR93">
        <v>123</v>
      </c>
    </row>
    <row r="94" spans="1:44" ht="15.6" x14ac:dyDescent="0.3">
      <c r="T94" s="6">
        <f>(SUM(S92:AB92))/((190*(7.53^3)))</f>
        <v>-1.0370186040544631</v>
      </c>
      <c r="AG94" s="9" t="s">
        <v>35</v>
      </c>
      <c r="AR94">
        <v>120</v>
      </c>
    </row>
    <row r="95" spans="1:44" ht="15.6" x14ac:dyDescent="0.3">
      <c r="AG95" s="9" t="s">
        <v>36</v>
      </c>
      <c r="AR95">
        <v>137</v>
      </c>
    </row>
    <row r="96" spans="1:44" ht="15.6" x14ac:dyDescent="0.3">
      <c r="AG96" s="9" t="s">
        <v>38</v>
      </c>
      <c r="AR96">
        <v>129</v>
      </c>
    </row>
    <row r="97" spans="1:44" ht="15.6" x14ac:dyDescent="0.3">
      <c r="S97">
        <f>AI86*((AI85-AVERAGE($AI$85:$AQ$85))^4)</f>
        <v>480000</v>
      </c>
      <c r="T97">
        <f t="shared" ref="T97:AA97" si="5">AJ86*((AJ85-AVERAGE($AI$85:$AQ$85))^4)</f>
        <v>556875</v>
      </c>
      <c r="U97">
        <f t="shared" si="5"/>
        <v>370000</v>
      </c>
      <c r="V97">
        <f t="shared" si="5"/>
        <v>36875</v>
      </c>
      <c r="W97">
        <f t="shared" si="5"/>
        <v>0</v>
      </c>
      <c r="X97">
        <f t="shared" si="5"/>
        <v>15000</v>
      </c>
      <c r="Y97">
        <f t="shared" si="5"/>
        <v>70000</v>
      </c>
      <c r="Z97">
        <f t="shared" si="5"/>
        <v>50625</v>
      </c>
      <c r="AA97">
        <f t="shared" si="5"/>
        <v>160000</v>
      </c>
      <c r="AG97" s="9" t="s">
        <v>37</v>
      </c>
      <c r="AR97">
        <v>141</v>
      </c>
    </row>
    <row r="98" spans="1:44" x14ac:dyDescent="0.3">
      <c r="AR98">
        <v>132</v>
      </c>
    </row>
    <row r="99" spans="1:44" x14ac:dyDescent="0.3">
      <c r="T99" s="6">
        <f>(SUM(S97:AB97))/((190*(7.53^4)))</f>
        <v>2.847473676451767</v>
      </c>
      <c r="AR99">
        <v>137</v>
      </c>
    </row>
    <row r="100" spans="1:44" ht="21" x14ac:dyDescent="0.4">
      <c r="A100" s="10" t="s">
        <v>15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"/>
      <c r="L100" s="1"/>
      <c r="M100" s="1"/>
      <c r="N100" s="1"/>
      <c r="O100" s="1"/>
      <c r="AR100">
        <v>142</v>
      </c>
    </row>
    <row r="101" spans="1:4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AR101">
        <v>129</v>
      </c>
    </row>
    <row r="102" spans="1:44" x14ac:dyDescent="0.3">
      <c r="AR102">
        <v>130</v>
      </c>
    </row>
    <row r="103" spans="1:44" x14ac:dyDescent="0.3">
      <c r="AR103">
        <v>136</v>
      </c>
    </row>
    <row r="104" spans="1:44" x14ac:dyDescent="0.3">
      <c r="AR104">
        <v>148</v>
      </c>
    </row>
    <row r="105" spans="1:44" x14ac:dyDescent="0.3">
      <c r="AR105">
        <v>124</v>
      </c>
    </row>
    <row r="106" spans="1:44" x14ac:dyDescent="0.3">
      <c r="AR106">
        <v>125</v>
      </c>
    </row>
    <row r="107" spans="1:44" ht="14.4" customHeight="1" x14ac:dyDescent="0.3">
      <c r="AR107">
        <v>141</v>
      </c>
    </row>
    <row r="108" spans="1:44" ht="14.4" customHeight="1" x14ac:dyDescent="0.3">
      <c r="AR108">
        <v>122</v>
      </c>
    </row>
    <row r="109" spans="1:44" ht="14.4" customHeight="1" x14ac:dyDescent="0.3">
      <c r="AR109">
        <v>140</v>
      </c>
    </row>
    <row r="110" spans="1:44" x14ac:dyDescent="0.3">
      <c r="AR110">
        <v>144</v>
      </c>
    </row>
    <row r="111" spans="1:44" x14ac:dyDescent="0.3">
      <c r="AR111">
        <v>133</v>
      </c>
    </row>
    <row r="112" spans="1:44" x14ac:dyDescent="0.3">
      <c r="AR112">
        <v>131</v>
      </c>
    </row>
    <row r="113" spans="1:45" x14ac:dyDescent="0.3">
      <c r="AR113">
        <v>131</v>
      </c>
    </row>
    <row r="114" spans="1:45" x14ac:dyDescent="0.3">
      <c r="AR114">
        <v>136</v>
      </c>
    </row>
    <row r="115" spans="1:45" x14ac:dyDescent="0.3">
      <c r="AR115">
        <v>137</v>
      </c>
    </row>
    <row r="116" spans="1:45" x14ac:dyDescent="0.3">
      <c r="AR116">
        <v>132</v>
      </c>
    </row>
    <row r="117" spans="1:45" x14ac:dyDescent="0.3">
      <c r="AR117">
        <v>133</v>
      </c>
    </row>
    <row r="118" spans="1:45" x14ac:dyDescent="0.3">
      <c r="AR118">
        <v>130</v>
      </c>
    </row>
    <row r="119" spans="1:45" x14ac:dyDescent="0.3">
      <c r="AR119">
        <v>137</v>
      </c>
    </row>
    <row r="120" spans="1:45" x14ac:dyDescent="0.3">
      <c r="AR120">
        <v>130</v>
      </c>
    </row>
    <row r="121" spans="1:45" x14ac:dyDescent="0.3">
      <c r="AR121">
        <v>144</v>
      </c>
      <c r="AS121">
        <v>4</v>
      </c>
    </row>
    <row r="122" spans="1:45" ht="21" x14ac:dyDescent="0.4">
      <c r="A122" s="12" t="s">
        <v>16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3"/>
      <c r="L122" s="3"/>
      <c r="M122" s="3"/>
      <c r="N122" s="3"/>
      <c r="O122" s="3"/>
      <c r="AR122">
        <v>138</v>
      </c>
    </row>
    <row r="123" spans="1:45" ht="2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AR123">
        <v>136</v>
      </c>
    </row>
    <row r="124" spans="1:45" ht="2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AR124">
        <v>125</v>
      </c>
    </row>
    <row r="125" spans="1:45" x14ac:dyDescent="0.3">
      <c r="AR125">
        <v>133</v>
      </c>
    </row>
    <row r="126" spans="1:45" x14ac:dyDescent="0.3">
      <c r="AR126">
        <v>135</v>
      </c>
    </row>
    <row r="127" spans="1:45" x14ac:dyDescent="0.3">
      <c r="A127" t="s">
        <v>39</v>
      </c>
      <c r="AR127">
        <v>129</v>
      </c>
    </row>
    <row r="128" spans="1:45" x14ac:dyDescent="0.3">
      <c r="A128" t="s">
        <v>17</v>
      </c>
      <c r="AR128">
        <v>143</v>
      </c>
    </row>
    <row r="129" spans="1:44" x14ac:dyDescent="0.3">
      <c r="A129" t="s">
        <v>40</v>
      </c>
      <c r="AR129">
        <v>139</v>
      </c>
    </row>
    <row r="130" spans="1:44" x14ac:dyDescent="0.3">
      <c r="AR130">
        <v>134</v>
      </c>
    </row>
    <row r="131" spans="1:44" x14ac:dyDescent="0.3">
      <c r="AR131">
        <v>127</v>
      </c>
    </row>
    <row r="132" spans="1:44" x14ac:dyDescent="0.3">
      <c r="AR132">
        <v>129</v>
      </c>
    </row>
    <row r="133" spans="1:44" x14ac:dyDescent="0.3">
      <c r="AR133">
        <v>134</v>
      </c>
    </row>
    <row r="134" spans="1:44" x14ac:dyDescent="0.3">
      <c r="AR134">
        <v>131</v>
      </c>
    </row>
    <row r="135" spans="1:44" x14ac:dyDescent="0.3">
      <c r="AR135">
        <v>140</v>
      </c>
    </row>
    <row r="136" spans="1:44" x14ac:dyDescent="0.3">
      <c r="AR136">
        <v>140</v>
      </c>
    </row>
    <row r="137" spans="1:44" x14ac:dyDescent="0.3">
      <c r="AR137">
        <v>133</v>
      </c>
    </row>
    <row r="138" spans="1:44" x14ac:dyDescent="0.3">
      <c r="AR138">
        <v>130</v>
      </c>
    </row>
    <row r="139" spans="1:44" x14ac:dyDescent="0.3">
      <c r="AR139">
        <v>126</v>
      </c>
    </row>
    <row r="140" spans="1:44" x14ac:dyDescent="0.3">
      <c r="AR140">
        <v>133</v>
      </c>
    </row>
    <row r="141" spans="1:44" x14ac:dyDescent="0.3">
      <c r="AR141">
        <v>138</v>
      </c>
    </row>
    <row r="142" spans="1:44" x14ac:dyDescent="0.3">
      <c r="AR142">
        <v>126</v>
      </c>
    </row>
    <row r="143" spans="1:44" x14ac:dyDescent="0.3">
      <c r="AR143">
        <v>124</v>
      </c>
    </row>
    <row r="144" spans="1:44" x14ac:dyDescent="0.3">
      <c r="AR144">
        <v>129</v>
      </c>
    </row>
    <row r="145" spans="44:44" x14ac:dyDescent="0.3">
      <c r="AR145">
        <v>137</v>
      </c>
    </row>
    <row r="146" spans="44:44" x14ac:dyDescent="0.3">
      <c r="AR146">
        <v>133</v>
      </c>
    </row>
    <row r="147" spans="44:44" x14ac:dyDescent="0.3">
      <c r="AR147">
        <v>139</v>
      </c>
    </row>
    <row r="148" spans="44:44" x14ac:dyDescent="0.3">
      <c r="AR148">
        <v>128</v>
      </c>
    </row>
    <row r="149" spans="44:44" x14ac:dyDescent="0.3">
      <c r="AR149">
        <v>135</v>
      </c>
    </row>
    <row r="150" spans="44:44" x14ac:dyDescent="0.3">
      <c r="AR150">
        <v>133</v>
      </c>
    </row>
    <row r="151" spans="44:44" x14ac:dyDescent="0.3">
      <c r="AR151">
        <v>138</v>
      </c>
    </row>
    <row r="152" spans="44:44" x14ac:dyDescent="0.3">
      <c r="AR152">
        <v>132</v>
      </c>
    </row>
    <row r="153" spans="44:44" x14ac:dyDescent="0.3">
      <c r="AR153">
        <v>132</v>
      </c>
    </row>
    <row r="154" spans="44:44" x14ac:dyDescent="0.3">
      <c r="AR154">
        <v>146</v>
      </c>
    </row>
    <row r="155" spans="44:44" x14ac:dyDescent="0.3">
      <c r="AR155">
        <v>125</v>
      </c>
    </row>
    <row r="156" spans="44:44" x14ac:dyDescent="0.3">
      <c r="AR156">
        <v>133</v>
      </c>
    </row>
    <row r="157" spans="44:44" x14ac:dyDescent="0.3">
      <c r="AR157">
        <v>124</v>
      </c>
    </row>
    <row r="158" spans="44:44" x14ac:dyDescent="0.3">
      <c r="AR158">
        <v>126</v>
      </c>
    </row>
    <row r="159" spans="44:44" x14ac:dyDescent="0.3">
      <c r="AR159">
        <v>140</v>
      </c>
    </row>
    <row r="160" spans="44:44" x14ac:dyDescent="0.3">
      <c r="AR160">
        <v>127</v>
      </c>
    </row>
    <row r="161" spans="44:44" x14ac:dyDescent="0.3">
      <c r="AR161">
        <v>128</v>
      </c>
    </row>
    <row r="162" spans="44:44" x14ac:dyDescent="0.3">
      <c r="AR162">
        <v>121</v>
      </c>
    </row>
    <row r="163" spans="44:44" x14ac:dyDescent="0.3">
      <c r="AR163">
        <v>140</v>
      </c>
    </row>
    <row r="164" spans="44:44" x14ac:dyDescent="0.3">
      <c r="AR164">
        <v>134</v>
      </c>
    </row>
    <row r="165" spans="44:44" x14ac:dyDescent="0.3">
      <c r="AR165">
        <v>124</v>
      </c>
    </row>
    <row r="166" spans="44:44" x14ac:dyDescent="0.3">
      <c r="AR166">
        <v>133</v>
      </c>
    </row>
    <row r="167" spans="44:44" x14ac:dyDescent="0.3">
      <c r="AR167">
        <v>117</v>
      </c>
    </row>
    <row r="168" spans="44:44" x14ac:dyDescent="0.3">
      <c r="AR168">
        <v>127</v>
      </c>
    </row>
    <row r="169" spans="44:44" x14ac:dyDescent="0.3">
      <c r="AR169">
        <v>123</v>
      </c>
    </row>
    <row r="170" spans="44:44" x14ac:dyDescent="0.3">
      <c r="AR170">
        <v>132</v>
      </c>
    </row>
    <row r="171" spans="44:44" x14ac:dyDescent="0.3">
      <c r="AR171">
        <v>135</v>
      </c>
    </row>
    <row r="172" spans="44:44" x14ac:dyDescent="0.3">
      <c r="AR172">
        <v>123</v>
      </c>
    </row>
    <row r="173" spans="44:44" x14ac:dyDescent="0.3">
      <c r="AR173">
        <v>129</v>
      </c>
    </row>
    <row r="174" spans="44:44" x14ac:dyDescent="0.3">
      <c r="AR174">
        <v>144</v>
      </c>
    </row>
    <row r="175" spans="44:44" x14ac:dyDescent="0.3">
      <c r="AR175">
        <v>131</v>
      </c>
    </row>
    <row r="176" spans="44:44" x14ac:dyDescent="0.3">
      <c r="AR176">
        <v>132</v>
      </c>
    </row>
    <row r="177" spans="44:44" x14ac:dyDescent="0.3">
      <c r="AR177">
        <v>133</v>
      </c>
    </row>
    <row r="178" spans="44:44" x14ac:dyDescent="0.3">
      <c r="AR178">
        <v>141</v>
      </c>
    </row>
    <row r="179" spans="44:44" x14ac:dyDescent="0.3">
      <c r="AR179">
        <v>139</v>
      </c>
    </row>
    <row r="180" spans="44:44" x14ac:dyDescent="0.3">
      <c r="AR180">
        <v>132</v>
      </c>
    </row>
    <row r="181" spans="44:44" x14ac:dyDescent="0.3">
      <c r="AR181">
        <v>131</v>
      </c>
    </row>
    <row r="182" spans="44:44" x14ac:dyDescent="0.3">
      <c r="AR182">
        <v>114</v>
      </c>
    </row>
    <row r="183" spans="44:44" x14ac:dyDescent="0.3">
      <c r="AR183">
        <v>125</v>
      </c>
    </row>
    <row r="184" spans="44:44" x14ac:dyDescent="0.3">
      <c r="AR184">
        <v>136</v>
      </c>
    </row>
    <row r="185" spans="44:44" x14ac:dyDescent="0.3">
      <c r="AR185">
        <v>131</v>
      </c>
    </row>
    <row r="186" spans="44:44" x14ac:dyDescent="0.3">
      <c r="AR186">
        <v>139</v>
      </c>
    </row>
    <row r="187" spans="44:44" x14ac:dyDescent="0.3">
      <c r="AR187">
        <v>136</v>
      </c>
    </row>
    <row r="188" spans="44:44" x14ac:dyDescent="0.3">
      <c r="AR188">
        <v>129</v>
      </c>
    </row>
    <row r="189" spans="44:44" x14ac:dyDescent="0.3">
      <c r="AR189">
        <v>125</v>
      </c>
    </row>
    <row r="190" spans="44:44" x14ac:dyDescent="0.3">
      <c r="AR190">
        <v>128</v>
      </c>
    </row>
  </sheetData>
  <mergeCells count="8">
    <mergeCell ref="A122:J122"/>
    <mergeCell ref="A83:K83"/>
    <mergeCell ref="E39:G39"/>
    <mergeCell ref="A23:M23"/>
    <mergeCell ref="A27:M28"/>
    <mergeCell ref="A36:O37"/>
    <mergeCell ref="A61:S61"/>
    <mergeCell ref="A100:J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Выборка A</vt:lpstr>
      <vt:lpstr>Выборка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Зенин</dc:creator>
  <cp:lastModifiedBy>Данил Зенин</cp:lastModifiedBy>
  <dcterms:created xsi:type="dcterms:W3CDTF">2025-02-25T22:37:56Z</dcterms:created>
  <dcterms:modified xsi:type="dcterms:W3CDTF">2025-03-07T09:19:02Z</dcterms:modified>
</cp:coreProperties>
</file>