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4240" windowHeight="13740" activeTab="1"/>
  </bookViews>
  <sheets>
    <sheet name="Iterationsplan" sheetId="4" r:id="rId1"/>
    <sheet name="Burndown" sheetId="2" r:id="rId2"/>
  </sheets>
  <definedNames>
    <definedName name="Arbeitszeit" localSheetId="0">Iterationsplan!#REF!</definedName>
    <definedName name="End">Burndown!#REF!</definedName>
    <definedName name="INITIAL_TIME_SPENT">Burndown!#REF!</definedName>
    <definedName name="NUMDAYS">Burndown!$B$20</definedName>
    <definedName name="Overhead" localSheetId="0">Iterationsplan!#REF!</definedName>
    <definedName name="Overhead_Externe_MA">Iterationsplan!#REF!</definedName>
    <definedName name="PROGRESSPERDAY">Burndown!#REF!</definedName>
    <definedName name="Reserve">Iterationsplan!#REF!</definedName>
    <definedName name="Sprintdauer" localSheetId="0">Iterationsplan!#REF!</definedName>
    <definedName name="SUMTASKS">Burndown!$I$2</definedName>
    <definedName name="TEAM_CAPACITY">Burndown!$I$1</definedName>
    <definedName name="TOLERANCE">Burndown!$M$1</definedName>
    <definedName name="TOTALWEIGHT">Burndown!#REF!</definedName>
    <definedName name="Velocity">Iterationsplan!#REF!</definedName>
  </definedNames>
  <calcPr calcId="145621"/>
</workbook>
</file>

<file path=xl/calcChain.xml><?xml version="1.0" encoding="utf-8"?>
<calcChain xmlns="http://schemas.openxmlformats.org/spreadsheetml/2006/main">
  <c r="B15" i="2" l="1"/>
  <c r="B16" i="2" s="1"/>
  <c r="B17" i="2" s="1"/>
  <c r="B18" i="2" s="1"/>
  <c r="B19" i="2" s="1"/>
  <c r="A16" i="2"/>
  <c r="A17" i="2" s="1"/>
  <c r="A18" i="2" s="1"/>
  <c r="A19" i="2" s="1"/>
  <c r="A7" i="2"/>
  <c r="A8" i="2"/>
  <c r="A9" i="2" s="1"/>
  <c r="A10" i="2" s="1"/>
  <c r="A11" i="2" s="1"/>
  <c r="A12" i="2" s="1"/>
  <c r="A13" i="2" s="1"/>
  <c r="A14" i="2" s="1"/>
  <c r="I1" i="2"/>
  <c r="C10" i="4"/>
  <c r="A15" i="2" l="1"/>
  <c r="E26" i="4" l="1"/>
  <c r="E21" i="4"/>
  <c r="E20" i="4"/>
  <c r="E19" i="4"/>
  <c r="E18" i="4"/>
  <c r="E25" i="4"/>
  <c r="E24" i="4"/>
  <c r="E23" i="4"/>
  <c r="E22" i="4"/>
  <c r="F7" i="4"/>
  <c r="F8" i="4"/>
  <c r="F9" i="4"/>
  <c r="F6" i="4"/>
  <c r="E7" i="4"/>
  <c r="E8" i="4"/>
  <c r="E9" i="4"/>
  <c r="E6" i="4"/>
  <c r="C9" i="4"/>
  <c r="C7" i="4"/>
  <c r="C8" i="4"/>
  <c r="C6" i="4"/>
  <c r="G10" i="4"/>
  <c r="D10" i="4"/>
  <c r="H9" i="4"/>
  <c r="H8" i="4"/>
  <c r="H7" i="4"/>
  <c r="H6" i="4"/>
  <c r="C5" i="2" l="1"/>
  <c r="C14" i="2"/>
  <c r="E14" i="2" s="1"/>
  <c r="C15" i="2"/>
  <c r="E15" i="2" s="1"/>
  <c r="I2" i="2"/>
  <c r="C11" i="2"/>
  <c r="E11" i="2" s="1"/>
  <c r="C16" i="2"/>
  <c r="E16" i="2" s="1"/>
  <c r="C8" i="2"/>
  <c r="E8" i="2" s="1"/>
  <c r="C12" i="2"/>
  <c r="E12" i="2" s="1"/>
  <c r="C20" i="2"/>
  <c r="C17" i="2"/>
  <c r="E17" i="2" s="1"/>
  <c r="C9" i="2"/>
  <c r="E9" i="2" s="1"/>
  <c r="C13" i="2"/>
  <c r="E13" i="2" s="1"/>
  <c r="C18" i="2"/>
  <c r="E18" i="2" s="1"/>
  <c r="C6" i="2"/>
  <c r="E6" i="2" s="1"/>
  <c r="C10" i="2"/>
  <c r="E10" i="2" s="1"/>
  <c r="C7" i="2"/>
  <c r="E7" i="2" s="1"/>
  <c r="C19" i="2"/>
  <c r="E19" i="2" s="1"/>
  <c r="H10" i="4"/>
  <c r="E5" i="2" l="1"/>
  <c r="I5" i="2"/>
  <c r="B10" i="4"/>
  <c r="E10" i="4" s="1"/>
  <c r="F10" i="4"/>
  <c r="A6" i="2" l="1"/>
  <c r="B6" i="2" l="1"/>
  <c r="B7" i="2" l="1"/>
  <c r="B8" i="2" l="1"/>
  <c r="B9" i="2" l="1"/>
  <c r="B10" i="2" s="1"/>
  <c r="B11" i="2" s="1"/>
  <c r="B12" i="2" s="1"/>
  <c r="B13" i="2" s="1"/>
  <c r="B14" i="2" s="1"/>
  <c r="B20" i="2" l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</calcChain>
</file>

<file path=xl/sharedStrings.xml><?xml version="1.0" encoding="utf-8"?>
<sst xmlns="http://schemas.openxmlformats.org/spreadsheetml/2006/main" count="50" uniqueCount="39">
  <si>
    <t xml:space="preserve"> Tag</t>
  </si>
  <si>
    <t>Teamkapazität</t>
  </si>
  <si>
    <t>End</t>
  </si>
  <si>
    <t>Delta</t>
  </si>
  <si>
    <t>Reserve</t>
  </si>
  <si>
    <t>#</t>
  </si>
  <si>
    <t>Geplante Zeit für User Stories</t>
  </si>
  <si>
    <t>Rest-aufwand</t>
  </si>
  <si>
    <t>David Elsener</t>
  </si>
  <si>
    <t>Total</t>
  </si>
  <si>
    <t>Iteration 1</t>
  </si>
  <si>
    <t>(08.11. - 22.11.2012)</t>
  </si>
  <si>
    <t>Mitglieder</t>
  </si>
  <si>
    <t>Velocity</t>
  </si>
  <si>
    <t>Roger Knecht</t>
  </si>
  <si>
    <t>Markus Peloso</t>
  </si>
  <si>
    <t>Oliver Streuli</t>
  </si>
  <si>
    <t>Verfügbare Zeit für User Stories (ohne Velocity)</t>
  </si>
  <si>
    <t>Verfügbare Zeit für User Stories (mit Velocity)</t>
  </si>
  <si>
    <t>Ressourcen</t>
  </si>
  <si>
    <t>Geplante Tasks</t>
  </si>
  <si>
    <t>Tasknr. + Titel</t>
  </si>
  <si>
    <t>Priorität</t>
  </si>
  <si>
    <t>Verantwortlicher</t>
  </si>
  <si>
    <t>Fortschritt</t>
  </si>
  <si>
    <t>T01: GUI-Layout skizzieren</t>
  </si>
  <si>
    <t>T03: UML Klassendiagramm erstellen</t>
  </si>
  <si>
    <t>T02: POP3/SMTP Library evaluieren</t>
  </si>
  <si>
    <t>T04: GitHub Repository einrichten</t>
  </si>
  <si>
    <t>T05: Eclipse Workspace aufetzen</t>
  </si>
  <si>
    <t>Hoch</t>
  </si>
  <si>
    <t>Aufwand</t>
  </si>
  <si>
    <t>T06: Basis GUI programmieren</t>
  </si>
  <si>
    <t xml:space="preserve">Restaufwand </t>
  </si>
  <si>
    <t>Aufgewendete Zeit</t>
  </si>
  <si>
    <t>Verbleibender Aufwand</t>
  </si>
  <si>
    <t>Aufwand (Iterationsstart)</t>
  </si>
  <si>
    <t>Ideallinie</t>
  </si>
  <si>
    <t>Bereits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</si>
</sst>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807]ddd\,\ d/mmm"/>
    <numFmt numFmtId="166" formatCode="0.0%"/>
    <numFmt numFmtId="167" formatCode="[h]:mm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26"/>
      <color theme="1" tint="0.249977111117893"/>
      <name val="Candara"/>
      <family val="2"/>
    </font>
    <font>
      <sz val="11"/>
      <color theme="4"/>
      <name val="Calibri"/>
      <family val="2"/>
      <scheme val="minor"/>
    </font>
    <font>
      <b/>
      <i/>
      <sz val="26"/>
      <color theme="0" tint="-0.499984740745262"/>
      <name val="Candara"/>
      <family val="2"/>
    </font>
    <font>
      <i/>
      <sz val="26"/>
      <color theme="0" tint="-0.499984740745262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 tint="-0.499984740745262"/>
      <name val="Candara"/>
      <family val="2"/>
    </font>
    <font>
      <b/>
      <sz val="12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" fontId="0" fillId="0" borderId="0" xfId="0" applyNumberForma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4" fontId="0" fillId="2" borderId="1" xfId="0" applyNumberFormat="1" applyFill="1" applyBorder="1" applyAlignment="1">
      <alignment horizontal="right" vertical="center"/>
    </xf>
    <xf numFmtId="1" fontId="0" fillId="2" borderId="1" xfId="0" applyNumberFormat="1" applyFill="1" applyBorder="1"/>
    <xf numFmtId="0" fontId="0" fillId="3" borderId="0" xfId="0" applyFill="1" applyAlignment="1">
      <alignment wrapText="1"/>
    </xf>
    <xf numFmtId="1" fontId="1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right"/>
    </xf>
    <xf numFmtId="167" fontId="0" fillId="0" borderId="0" xfId="0" applyNumberFormat="1"/>
    <xf numFmtId="1" fontId="1" fillId="3" borderId="0" xfId="0" applyNumberFormat="1" applyFont="1" applyFill="1" applyBorder="1" applyAlignment="1">
      <alignment horizontal="right" textRotation="90" wrapText="1"/>
    </xf>
    <xf numFmtId="1" fontId="1" fillId="3" borderId="0" xfId="0" applyNumberFormat="1" applyFont="1" applyFill="1" applyBorder="1" applyAlignment="1">
      <alignment textRotation="90" wrapText="1"/>
    </xf>
    <xf numFmtId="0" fontId="1" fillId="3" borderId="0" xfId="0" applyFont="1" applyFill="1" applyAlignment="1">
      <alignment textRotation="90" wrapText="1"/>
    </xf>
    <xf numFmtId="2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9" fillId="6" borderId="6" xfId="0" applyNumberFormat="1" applyFont="1" applyFill="1" applyBorder="1" applyAlignment="1">
      <alignment vertical="center"/>
    </xf>
    <xf numFmtId="164" fontId="0" fillId="0" borderId="6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vertical="center"/>
    </xf>
    <xf numFmtId="166" fontId="3" fillId="0" borderId="6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7" borderId="7" xfId="0" applyFill="1" applyBorder="1"/>
    <xf numFmtId="164" fontId="9" fillId="7" borderId="8" xfId="0" applyNumberFormat="1" applyFont="1" applyFill="1" applyBorder="1"/>
    <xf numFmtId="164" fontId="11" fillId="8" borderId="8" xfId="0" applyNumberFormat="1" applyFont="1" applyFill="1" applyBorder="1"/>
    <xf numFmtId="166" fontId="11" fillId="8" borderId="8" xfId="0" applyNumberFormat="1" applyFont="1" applyFill="1" applyBorder="1"/>
    <xf numFmtId="0" fontId="12" fillId="2" borderId="9" xfId="0" applyFont="1" applyFill="1" applyBorder="1"/>
    <xf numFmtId="9" fontId="0" fillId="0" borderId="0" xfId="0" applyNumberFormat="1" applyAlignment="1">
      <alignment horizontal="right"/>
    </xf>
    <xf numFmtId="9" fontId="5" fillId="0" borderId="0" xfId="0" applyNumberFormat="1" applyFont="1"/>
    <xf numFmtId="9" fontId="1" fillId="0" borderId="0" xfId="0" applyNumberFormat="1" applyFont="1"/>
    <xf numFmtId="0" fontId="13" fillId="0" borderId="0" xfId="0" applyFont="1" applyAlignment="1"/>
    <xf numFmtId="0" fontId="0" fillId="0" borderId="0" xfId="0" applyAlignment="1">
      <alignment horizontal="left"/>
    </xf>
    <xf numFmtId="0" fontId="14" fillId="2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right"/>
    </xf>
    <xf numFmtId="1" fontId="2" fillId="0" borderId="0" xfId="0" applyNumberFormat="1" applyFont="1"/>
    <xf numFmtId="0" fontId="15" fillId="2" borderId="4" xfId="0" applyFont="1" applyFill="1" applyBorder="1" applyAlignment="1">
      <alignment vertical="center"/>
    </xf>
    <xf numFmtId="0" fontId="16" fillId="0" borderId="0" xfId="0" applyFont="1" applyAlignment="1">
      <alignment horizontal="left"/>
    </xf>
    <xf numFmtId="164" fontId="17" fillId="6" borderId="6" xfId="0" applyNumberFormat="1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9" fillId="0" borderId="0" xfId="0" applyFont="1"/>
    <xf numFmtId="0" fontId="0" fillId="3" borderId="0" xfId="0" applyFont="1" applyFill="1" applyAlignment="1">
      <alignment textRotation="90" wrapText="1"/>
    </xf>
  </cellXfs>
  <cellStyles count="1">
    <cellStyle name="Standard" xfId="0" builtinId="0"/>
  </cellStyles>
  <dxfs count="3">
    <dxf>
      <fill>
        <patternFill patternType="solid">
          <bgColor rgb="FFFF5050"/>
        </patternFill>
      </fill>
    </dxf>
    <dxf>
      <fill>
        <patternFill>
          <bgColor rgb="FFFFCC00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FCC00"/>
      <color rgb="FFFF5050"/>
      <color rgb="FFA83A54"/>
      <color rgb="FF845E67"/>
      <color rgb="FFB387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69793980504834E-2"/>
          <c:y val="9.8618800029205728E-2"/>
          <c:w val="0.88910135428181847"/>
          <c:h val="0.78125041300530507"/>
        </c:manualLayout>
      </c:layout>
      <c:lineChart>
        <c:grouping val="standard"/>
        <c:varyColors val="0"/>
        <c:ser>
          <c:idx val="1"/>
          <c:order val="0"/>
          <c:tx>
            <c:v>real</c:v>
          </c:tx>
          <c:dLbls>
            <c:numFmt formatCode="#,##0" sourceLinked="0"/>
            <c:spPr>
              <a:solidFill>
                <a:srgbClr val="A83A54"/>
              </a:solidFill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83A54"/>
                </a:solidFill>
                <a:prstDash val="sysDash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Burndown!$A$5:$A$19</c:f>
              <c:numCache>
                <c:formatCode>[$-807]ddd\,\ d/mmm</c:formatCode>
                <c:ptCount val="15"/>
                <c:pt idx="0">
                  <c:v>41221</c:v>
                </c:pt>
                <c:pt idx="1">
                  <c:v>41222</c:v>
                </c:pt>
                <c:pt idx="2">
                  <c:v>41223</c:v>
                </c:pt>
                <c:pt idx="3">
                  <c:v>41224</c:v>
                </c:pt>
                <c:pt idx="4">
                  <c:v>41225</c:v>
                </c:pt>
                <c:pt idx="5">
                  <c:v>41226</c:v>
                </c:pt>
                <c:pt idx="6">
                  <c:v>41227</c:v>
                </c:pt>
                <c:pt idx="7">
                  <c:v>41228</c:v>
                </c:pt>
                <c:pt idx="8">
                  <c:v>41229</c:v>
                </c:pt>
                <c:pt idx="9">
                  <c:v>41230</c:v>
                </c:pt>
                <c:pt idx="10">
                  <c:v>41231</c:v>
                </c:pt>
                <c:pt idx="11">
                  <c:v>41232</c:v>
                </c:pt>
                <c:pt idx="12">
                  <c:v>41233</c:v>
                </c:pt>
                <c:pt idx="13">
                  <c:v>41234</c:v>
                </c:pt>
                <c:pt idx="14">
                  <c:v>41235</c:v>
                </c:pt>
              </c:numCache>
            </c:numRef>
          </c:cat>
          <c:val>
            <c:numRef>
              <c:f>Burndown!$C$5:$C$20</c:f>
              <c:numCache>
                <c:formatCode>0.0</c:formatCode>
                <c:ptCount val="1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</c:numCache>
            </c:numRef>
          </c:val>
          <c:smooth val="0"/>
        </c:ser>
        <c:ser>
          <c:idx val="0"/>
          <c:order val="1"/>
          <c:tx>
            <c:v>ideal</c:v>
          </c:tx>
          <c:val>
            <c:numRef>
              <c:f>Burndown!$I$5:$I$19</c:f>
              <c:numCache>
                <c:formatCode>0</c:formatCode>
                <c:ptCount val="15"/>
                <c:pt idx="0">
                  <c:v>16</c:v>
                </c:pt>
                <c:pt idx="1">
                  <c:v>14.857142857142858</c:v>
                </c:pt>
                <c:pt idx="2">
                  <c:v>13.714285714285715</c:v>
                </c:pt>
                <c:pt idx="3">
                  <c:v>12.571428571428573</c:v>
                </c:pt>
                <c:pt idx="4">
                  <c:v>11.428571428571431</c:v>
                </c:pt>
                <c:pt idx="5">
                  <c:v>10.285714285714288</c:v>
                </c:pt>
                <c:pt idx="6">
                  <c:v>9.1428571428571459</c:v>
                </c:pt>
                <c:pt idx="7">
                  <c:v>8.0000000000000036</c:v>
                </c:pt>
                <c:pt idx="8">
                  <c:v>6.8571428571428612</c:v>
                </c:pt>
                <c:pt idx="9">
                  <c:v>5.7142857142857189</c:v>
                </c:pt>
                <c:pt idx="10">
                  <c:v>4.5714285714285765</c:v>
                </c:pt>
                <c:pt idx="11">
                  <c:v>3.4285714285714337</c:v>
                </c:pt>
                <c:pt idx="12">
                  <c:v>2.2857142857142909</c:v>
                </c:pt>
                <c:pt idx="13">
                  <c:v>1.1428571428571481</c:v>
                </c:pt>
                <c:pt idx="14">
                  <c:v>5.3290705182007514E-15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95488"/>
        <c:axId val="102576512"/>
      </c:lineChart>
      <c:dateAx>
        <c:axId val="102095488"/>
        <c:scaling>
          <c:orientation val="minMax"/>
        </c:scaling>
        <c:delete val="0"/>
        <c:axPos val="b"/>
        <c:numFmt formatCode="dd/mm" sourceLinked="0"/>
        <c:majorTickMark val="none"/>
        <c:minorTickMark val="out"/>
        <c:tickLblPos val="low"/>
        <c:txPr>
          <a:bodyPr rot="-5400000" vert="horz" anchor="ctr" anchorCtr="1"/>
          <a:lstStyle/>
          <a:p>
            <a:pPr>
              <a:defRPr sz="1000" b="1" i="0" baseline="0"/>
            </a:pPr>
            <a:endParaRPr lang="de-DE"/>
          </a:p>
        </c:txPr>
        <c:crossAx val="102576512"/>
        <c:crossesAt val="0"/>
        <c:auto val="1"/>
        <c:lblOffset val="0"/>
        <c:baseTimeUnit val="days"/>
        <c:majorUnit val="1"/>
        <c:majorTimeUnit val="days"/>
        <c:minorUnit val="1"/>
        <c:minorTimeUnit val="days"/>
      </c:dateAx>
      <c:valAx>
        <c:axId val="102576512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in"/>
        <c:minorTickMark val="out"/>
        <c:tickLblPos val="nextTo"/>
        <c:spPr>
          <a:ln w="12700"/>
        </c:spPr>
        <c:txPr>
          <a:bodyPr/>
          <a:lstStyle/>
          <a:p>
            <a:pPr>
              <a:defRPr sz="1100" b="0" i="0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de-DE"/>
          </a:p>
        </c:txPr>
        <c:crossAx val="102095488"/>
        <c:crossesAt val="41221"/>
        <c:crossBetween val="midCat"/>
        <c:majorUnit val="2"/>
        <c:minorUnit val="1"/>
      </c:valAx>
    </c:plotArea>
    <c:plotVisOnly val="1"/>
    <c:dispBlanksAs val="gap"/>
    <c:showDLblsOverMax val="0"/>
  </c:chart>
  <c:spPr>
    <a:gradFill>
      <a:gsLst>
        <a:gs pos="0">
          <a:sysClr val="window" lastClr="FFFFFF"/>
        </a:gs>
        <a:gs pos="100000">
          <a:schemeClr val="bg1">
            <a:lumMod val="95000"/>
          </a:schemeClr>
        </a:gs>
      </a:gsLst>
      <a:lin ang="5400000" scaled="0"/>
    </a:gradFill>
  </c:spPr>
  <c:printSettings>
    <c:headerFooter/>
    <c:pageMargins b="0.78740157499999996" l="0.70000000000000062" r="0.70000000000000062" t="0.78740157499999996" header="0.31496062992127266" footer="0.31496062992127266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201709</xdr:colOff>
      <xdr:row>0</xdr:row>
      <xdr:rowOff>87964</xdr:rowOff>
    </xdr:from>
    <xdr:to>
      <xdr:col>21</xdr:col>
      <xdr:colOff>313764</xdr:colOff>
      <xdr:row>32</xdr:row>
      <xdr:rowOff>11764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0.12719</cdr:x>
      <cdr:y>0.02092</cdr:y>
    </cdr:from>
    <cdr:to>
      <cdr:x>0.9386</cdr:x>
      <cdr:y>0.09224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8158" y="136097"/>
          <a:ext cx="7643665" cy="463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2400" b="1"/>
            <a:t>Burndown Chart </a:t>
          </a:r>
          <a:r>
            <a:rPr lang="de-CH" sz="2400"/>
            <a:t>|</a:t>
          </a:r>
          <a:r>
            <a:rPr lang="de-CH" sz="2400" baseline="0"/>
            <a:t> Iteration 1 |  08.11 - 22.11.2012</a:t>
          </a:r>
          <a:endParaRPr lang="de-CH" sz="2400"/>
        </a:p>
      </cdr:txBody>
    </cdr:sp>
  </cdr:relSizeAnchor>
  <cdr:relSizeAnchor xmlns:cdr="http://schemas.openxmlformats.org/drawingml/2006/chartDrawing">
    <cdr:from>
      <cdr:x>0.28375</cdr:x>
      <cdr:y>0.21257</cdr:y>
    </cdr:from>
    <cdr:to>
      <cdr:x>0.48371</cdr:x>
      <cdr:y>0.26193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2772682" y="1432078"/>
          <a:ext cx="1953920" cy="332546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rgbClr val="A83A54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Verbleibender Aufwand</a:t>
          </a:r>
        </a:p>
      </cdr:txBody>
    </cdr:sp>
  </cdr:relSizeAnchor>
  <cdr:relSizeAnchor xmlns:cdr="http://schemas.openxmlformats.org/drawingml/2006/chartDrawing">
    <cdr:from>
      <cdr:x>0.11617</cdr:x>
      <cdr:y>0.37716</cdr:y>
    </cdr:from>
    <cdr:to>
      <cdr:x>0.30186</cdr:x>
      <cdr:y>0.43459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1135139" y="2540951"/>
          <a:ext cx="1814453" cy="386843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chemeClr val="accent1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Ideallinie</a:t>
          </a:r>
        </a:p>
      </cdr:txBody>
    </cdr:sp>
  </cdr:relSizeAnchor>
</c:userShape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="85" zoomScaleNormal="85" workbookViewId="0">
      <selection sqref="A1:H26"/>
    </sheetView>
  </sheetViews>
  <sheetFormatPr baseColWidth="10" defaultColWidth="11.42578125" defaultRowHeight="15" x14ac:dyDescent="0.25"/>
  <cols>
    <col min="1" max="1" width="24.85546875" customWidth="1"/>
    <col min="2" max="2" width="21.85546875" customWidth="1"/>
    <col min="3" max="3" width="22.42578125" customWidth="1"/>
    <col min="4" max="4" width="14.7109375" style="5" customWidth="1"/>
    <col min="5" max="5" width="16.42578125" customWidth="1"/>
    <col min="6" max="6" width="9.28515625" customWidth="1"/>
    <col min="7" max="7" width="8.85546875" style="5" customWidth="1"/>
    <col min="8" max="8" width="10.28515625" style="25" customWidth="1"/>
    <col min="9" max="9" width="13.85546875" customWidth="1"/>
    <col min="10" max="10" width="14.42578125" customWidth="1"/>
    <col min="11" max="11" width="7.28515625" customWidth="1"/>
    <col min="12" max="13" width="8.7109375" customWidth="1"/>
    <col min="14" max="14" width="24.42578125" customWidth="1"/>
  </cols>
  <sheetData>
    <row r="1" spans="1:12" s="24" customFormat="1" ht="33.75" x14ac:dyDescent="0.5">
      <c r="A1" s="20" t="s">
        <v>10</v>
      </c>
      <c r="B1" s="22" t="s">
        <v>11</v>
      </c>
      <c r="C1" s="22"/>
      <c r="D1" s="21"/>
      <c r="F1" s="22"/>
      <c r="G1" s="22"/>
      <c r="H1" s="22"/>
      <c r="I1" s="22"/>
      <c r="J1" s="23"/>
      <c r="K1" s="23"/>
    </row>
    <row r="2" spans="1:12" s="24" customFormat="1" ht="33.75" x14ac:dyDescent="0.5">
      <c r="A2" s="20"/>
      <c r="B2" s="22"/>
      <c r="C2" s="22"/>
      <c r="D2" s="21"/>
      <c r="F2" s="22"/>
      <c r="G2" s="22"/>
      <c r="H2" s="22"/>
      <c r="I2" s="22"/>
      <c r="J2" s="23"/>
      <c r="K2" s="23"/>
    </row>
    <row r="3" spans="1:12" s="24" customFormat="1" ht="21.75" customHeight="1" x14ac:dyDescent="0.5">
      <c r="A3" s="43" t="s">
        <v>19</v>
      </c>
      <c r="B3" s="22"/>
      <c r="C3" s="22"/>
      <c r="D3" s="21"/>
      <c r="F3" s="22"/>
      <c r="G3" s="22"/>
      <c r="H3" s="22"/>
      <c r="I3" s="22"/>
      <c r="J3" s="23"/>
      <c r="K3" s="23"/>
    </row>
    <row r="5" spans="1:12" s="26" customFormat="1" ht="38.25" customHeight="1" x14ac:dyDescent="0.25">
      <c r="A5" s="48" t="s">
        <v>12</v>
      </c>
      <c r="B5" s="46" t="s">
        <v>17</v>
      </c>
      <c r="C5" s="46" t="s">
        <v>18</v>
      </c>
      <c r="D5" s="47" t="s">
        <v>6</v>
      </c>
      <c r="E5" s="47" t="s">
        <v>4</v>
      </c>
      <c r="F5" s="47" t="s">
        <v>3</v>
      </c>
      <c r="G5" s="47" t="s">
        <v>7</v>
      </c>
      <c r="H5" s="47" t="s">
        <v>24</v>
      </c>
    </row>
    <row r="6" spans="1:12" s="34" customFormat="1" ht="20.25" customHeight="1" x14ac:dyDescent="0.25">
      <c r="A6" s="27" t="s">
        <v>14</v>
      </c>
      <c r="B6" s="28">
        <v>5</v>
      </c>
      <c r="C6" s="28">
        <f>B6*$B$12</f>
        <v>4</v>
      </c>
      <c r="D6" s="29">
        <v>4</v>
      </c>
      <c r="E6" s="30">
        <f>C6-D6</f>
        <v>0</v>
      </c>
      <c r="F6" s="31">
        <f>IF(C6=0,0,(D6-C6)/C6)</f>
        <v>0</v>
      </c>
      <c r="G6" s="32">
        <v>4</v>
      </c>
      <c r="H6" s="33">
        <f t="shared" ref="H6:H10" si="0">(D6-G6)/D6</f>
        <v>0</v>
      </c>
    </row>
    <row r="7" spans="1:12" s="34" customFormat="1" ht="20.25" customHeight="1" x14ac:dyDescent="0.25">
      <c r="A7" s="27" t="s">
        <v>15</v>
      </c>
      <c r="B7" s="28">
        <v>5</v>
      </c>
      <c r="C7" s="28">
        <f t="shared" ref="C7:C9" si="1">B7*$B$12</f>
        <v>4</v>
      </c>
      <c r="D7" s="29">
        <v>4</v>
      </c>
      <c r="E7" s="30">
        <f t="shared" ref="E7:E9" si="2">C7-D7</f>
        <v>0</v>
      </c>
      <c r="F7" s="31">
        <f t="shared" ref="F7:F9" si="3">IF(C7=0,0,(D7-C7)/C7)</f>
        <v>0</v>
      </c>
      <c r="G7" s="32">
        <v>4</v>
      </c>
      <c r="H7" s="33">
        <f t="shared" si="0"/>
        <v>0</v>
      </c>
    </row>
    <row r="8" spans="1:12" s="34" customFormat="1" ht="20.25" customHeight="1" x14ac:dyDescent="0.25">
      <c r="A8" s="27" t="s">
        <v>16</v>
      </c>
      <c r="B8" s="28">
        <v>5</v>
      </c>
      <c r="C8" s="28">
        <f t="shared" si="1"/>
        <v>4</v>
      </c>
      <c r="D8" s="29">
        <v>5</v>
      </c>
      <c r="E8" s="30">
        <f t="shared" si="2"/>
        <v>-1</v>
      </c>
      <c r="F8" s="31">
        <f t="shared" si="3"/>
        <v>0.25</v>
      </c>
      <c r="G8" s="32">
        <v>3</v>
      </c>
      <c r="H8" s="33">
        <f t="shared" si="0"/>
        <v>0.4</v>
      </c>
    </row>
    <row r="9" spans="1:12" s="34" customFormat="1" ht="20.25" customHeight="1" x14ac:dyDescent="0.25">
      <c r="A9" s="27" t="s">
        <v>8</v>
      </c>
      <c r="B9" s="28">
        <v>5</v>
      </c>
      <c r="C9" s="28">
        <f t="shared" si="1"/>
        <v>4</v>
      </c>
      <c r="D9" s="29">
        <v>5</v>
      </c>
      <c r="E9" s="30">
        <f t="shared" si="2"/>
        <v>-1</v>
      </c>
      <c r="F9" s="31">
        <f t="shared" si="3"/>
        <v>0.25</v>
      </c>
      <c r="G9" s="32">
        <v>5</v>
      </c>
      <c r="H9" s="33">
        <f t="shared" si="0"/>
        <v>0</v>
      </c>
    </row>
    <row r="10" spans="1:12" ht="18.75" x14ac:dyDescent="0.3">
      <c r="A10" s="35" t="s">
        <v>9</v>
      </c>
      <c r="B10" s="36">
        <f>SUM(B6:B9)</f>
        <v>20</v>
      </c>
      <c r="C10" s="36">
        <f>SUM(C6:C9)</f>
        <v>16</v>
      </c>
      <c r="D10" s="37">
        <f>SUM(D6:D9)</f>
        <v>18</v>
      </c>
      <c r="E10" s="37">
        <f>B10-D10</f>
        <v>2</v>
      </c>
      <c r="F10" s="38">
        <f>AVERAGE(F6:F9)</f>
        <v>0.125</v>
      </c>
      <c r="G10" s="36">
        <f>SUM(G6:G9)</f>
        <v>16</v>
      </c>
      <c r="H10" s="33">
        <f t="shared" si="0"/>
        <v>0.1111111111111111</v>
      </c>
    </row>
    <row r="12" spans="1:12" x14ac:dyDescent="0.25">
      <c r="A12" s="25" t="s">
        <v>13</v>
      </c>
      <c r="B12" s="39">
        <v>0.8</v>
      </c>
      <c r="C12" s="5"/>
      <c r="D12"/>
      <c r="F12" s="5"/>
      <c r="G12" s="25"/>
      <c r="H12"/>
    </row>
    <row r="13" spans="1:12" x14ac:dyDescent="0.25">
      <c r="E13" s="24"/>
      <c r="F13" s="24"/>
    </row>
    <row r="14" spans="1:12" x14ac:dyDescent="0.25">
      <c r="D14" s="40"/>
      <c r="E14" s="24"/>
      <c r="F14" s="41"/>
      <c r="G14" s="40"/>
      <c r="H14" s="42"/>
      <c r="I14" s="16"/>
      <c r="J14" s="16"/>
      <c r="K14" s="16"/>
      <c r="L14" s="16"/>
    </row>
    <row r="15" spans="1:12" ht="18.75" x14ac:dyDescent="0.3">
      <c r="A15" s="43" t="s">
        <v>20</v>
      </c>
      <c r="D15" s="40"/>
      <c r="E15" s="24"/>
      <c r="F15" s="41"/>
      <c r="G15" s="40"/>
      <c r="H15" s="42"/>
      <c r="I15" s="16"/>
      <c r="J15" s="16"/>
      <c r="K15" s="16"/>
      <c r="L15" s="16"/>
    </row>
    <row r="16" spans="1:12" x14ac:dyDescent="0.25">
      <c r="D16" s="40"/>
      <c r="E16" s="24"/>
      <c r="F16" s="41"/>
      <c r="G16" s="40"/>
      <c r="H16" s="42"/>
      <c r="I16" s="16"/>
      <c r="J16" s="16"/>
      <c r="K16" s="16"/>
      <c r="L16" s="16"/>
    </row>
    <row r="17" spans="1:12" x14ac:dyDescent="0.25">
      <c r="A17" s="49" t="s">
        <v>21</v>
      </c>
      <c r="B17" s="50"/>
      <c r="C17" s="46" t="s">
        <v>22</v>
      </c>
      <c r="D17" s="47" t="s">
        <v>31</v>
      </c>
      <c r="E17" s="47" t="s">
        <v>23</v>
      </c>
      <c r="F17" s="41"/>
      <c r="G17" s="40"/>
      <c r="H17" s="42"/>
      <c r="I17" s="16"/>
      <c r="J17" s="16"/>
      <c r="K17" s="16"/>
      <c r="L17" s="16"/>
    </row>
    <row r="18" spans="1:12" ht="18.75" x14ac:dyDescent="0.25">
      <c r="A18" s="45" t="s">
        <v>25</v>
      </c>
      <c r="B18" s="45"/>
      <c r="C18" s="44" t="s">
        <v>30</v>
      </c>
      <c r="D18" s="28">
        <v>3</v>
      </c>
      <c r="E18" s="27" t="str">
        <f>A8</f>
        <v>Oliver Streuli</v>
      </c>
      <c r="F18" s="41"/>
      <c r="G18" s="40"/>
      <c r="H18" s="42"/>
      <c r="I18" s="16"/>
      <c r="J18" s="16"/>
      <c r="K18" s="16"/>
      <c r="L18" s="16"/>
    </row>
    <row r="19" spans="1:12" ht="18.75" x14ac:dyDescent="0.25">
      <c r="A19" s="45" t="s">
        <v>26</v>
      </c>
      <c r="B19" s="45"/>
      <c r="C19" s="44" t="s">
        <v>30</v>
      </c>
      <c r="D19" s="28">
        <v>3</v>
      </c>
      <c r="E19" s="27" t="str">
        <f>A6</f>
        <v>Roger Knecht</v>
      </c>
      <c r="G19"/>
      <c r="I19" s="16"/>
      <c r="J19" s="16"/>
      <c r="K19" s="16"/>
      <c r="L19" s="16"/>
    </row>
    <row r="20" spans="1:12" ht="18.75" x14ac:dyDescent="0.25">
      <c r="A20" s="45" t="s">
        <v>27</v>
      </c>
      <c r="B20" s="45"/>
      <c r="C20" s="44" t="s">
        <v>30</v>
      </c>
      <c r="D20" s="28">
        <v>3</v>
      </c>
      <c r="E20" s="27" t="str">
        <f>A7</f>
        <v>Markus Peloso</v>
      </c>
      <c r="G20"/>
      <c r="I20" s="16"/>
      <c r="J20" s="16"/>
      <c r="K20" s="16"/>
      <c r="L20" s="16"/>
    </row>
    <row r="21" spans="1:12" ht="18.75" x14ac:dyDescent="0.25">
      <c r="A21" s="53" t="s">
        <v>28</v>
      </c>
      <c r="B21" s="53"/>
      <c r="C21" s="54" t="s">
        <v>30</v>
      </c>
      <c r="D21" s="55">
        <v>1</v>
      </c>
      <c r="E21" s="56" t="str">
        <f>A8</f>
        <v>Oliver Streuli</v>
      </c>
      <c r="F21" s="57" t="s">
        <v>38</v>
      </c>
      <c r="G21"/>
      <c r="H21" s="42"/>
      <c r="I21" s="16"/>
      <c r="J21" s="16"/>
      <c r="K21" s="16"/>
      <c r="L21" s="16"/>
    </row>
    <row r="22" spans="1:12" ht="18.75" x14ac:dyDescent="0.25">
      <c r="A22" s="45" t="s">
        <v>29</v>
      </c>
      <c r="B22" s="45"/>
      <c r="C22" s="44" t="s">
        <v>30</v>
      </c>
      <c r="D22" s="28">
        <v>1</v>
      </c>
      <c r="E22" s="27" t="str">
        <f>A6</f>
        <v>Roger Knecht</v>
      </c>
      <c r="G22"/>
      <c r="I22" s="16"/>
      <c r="J22" s="16"/>
      <c r="K22" s="16"/>
      <c r="L22" s="16"/>
    </row>
    <row r="23" spans="1:12" ht="18.75" x14ac:dyDescent="0.25">
      <c r="A23" s="45" t="s">
        <v>29</v>
      </c>
      <c r="B23" s="45"/>
      <c r="C23" s="44" t="s">
        <v>30</v>
      </c>
      <c r="D23" s="28">
        <v>1</v>
      </c>
      <c r="E23" s="27" t="str">
        <f>A7</f>
        <v>Markus Peloso</v>
      </c>
      <c r="G23"/>
      <c r="I23" s="16"/>
      <c r="J23" s="16"/>
      <c r="K23" s="16"/>
      <c r="L23" s="16"/>
    </row>
    <row r="24" spans="1:12" ht="18.75" x14ac:dyDescent="0.25">
      <c r="A24" s="45" t="s">
        <v>29</v>
      </c>
      <c r="B24" s="45"/>
      <c r="C24" s="44" t="s">
        <v>30</v>
      </c>
      <c r="D24" s="28">
        <v>1</v>
      </c>
      <c r="E24" s="27" t="str">
        <f>A8</f>
        <v>Oliver Streuli</v>
      </c>
    </row>
    <row r="25" spans="1:12" ht="18.75" x14ac:dyDescent="0.25">
      <c r="A25" s="45" t="s">
        <v>29</v>
      </c>
      <c r="B25" s="45"/>
      <c r="C25" s="44" t="s">
        <v>30</v>
      </c>
      <c r="D25" s="28">
        <v>1</v>
      </c>
      <c r="E25" s="27" t="str">
        <f>A9</f>
        <v>David Elsener</v>
      </c>
    </row>
    <row r="26" spans="1:12" ht="18.75" x14ac:dyDescent="0.25">
      <c r="A26" s="45" t="s">
        <v>32</v>
      </c>
      <c r="B26" s="45"/>
      <c r="C26" s="44" t="s">
        <v>30</v>
      </c>
      <c r="D26" s="28">
        <v>4</v>
      </c>
      <c r="E26" s="27" t="str">
        <f>A9</f>
        <v>David Elsener</v>
      </c>
    </row>
  </sheetData>
  <mergeCells count="1">
    <mergeCell ref="A17:B17"/>
  </mergeCells>
  <conditionalFormatting sqref="F6:F9">
    <cfRule type="colorScale" priority="12">
      <colorScale>
        <cfvo type="num" val="0"/>
        <cfvo type="num" val="0.2"/>
        <cfvo type="num" val="0.6"/>
        <color theme="6"/>
        <color rgb="FFFEDA02"/>
        <color rgb="FFC00000"/>
      </colorScale>
    </cfRule>
  </conditionalFormatting>
  <conditionalFormatting sqref="H10"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{B5B26284-6C67-4071-84FE-501D090009DD}</x14:id>
        </ext>
      </extLst>
    </cfRule>
  </conditionalFormatting>
  <conditionalFormatting sqref="H6:H9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{74ECA41F-64BC-47E7-942E-9C0A48946B72}</x14:id>
        </ext>
      </extLst>
    </cfRule>
  </conditionalFormatting>
  <conditionalFormatting sqref="E6:E9">
    <cfRule type="colorScale" priority="9">
      <colorScale>
        <cfvo type="num" val="0"/>
        <cfvo type="num" val="8"/>
        <color rgb="FF3590E3"/>
        <color rgb="FF74124C"/>
      </colorScale>
    </cfRule>
  </conditionalFormatting>
  <conditionalFormatting sqref="C18:C26">
    <cfRule type="containsText" dxfId="2" priority="1" operator="containsText" text="Tief">
      <formula>NOT(ISERROR(SEARCH("Tief",C18)))</formula>
    </cfRule>
    <cfRule type="containsText" dxfId="1" priority="2" operator="containsText" text="Mittel">
      <formula>NOT(ISERROR(SEARCH("Mittel",C18)))</formula>
    </cfRule>
    <cfRule type="containsText" dxfId="0" priority="3" operator="containsText" text="Hoch">
      <formula>NOT(ISERROR(SEARCH("Hoch",C18)))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B26284-6C67-4071-84FE-501D090009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74ECA41F-64BC-47E7-942E-9C0A48946B7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H6:H9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5" zoomScaleNormal="85" workbookViewId="0">
      <selection activeCell="H24" sqref="H24"/>
    </sheetView>
  </sheetViews>
  <sheetFormatPr baseColWidth="10" defaultColWidth="11.42578125" defaultRowHeight="15" x14ac:dyDescent="0.25"/>
  <cols>
    <col min="1" max="1" width="13" customWidth="1"/>
    <col min="2" max="2" width="5.7109375" customWidth="1"/>
    <col min="3" max="3" width="7.85546875" customWidth="1"/>
    <col min="4" max="4" width="9.42578125" customWidth="1"/>
    <col min="5" max="5" width="9.7109375" customWidth="1"/>
    <col min="6" max="6" width="3.28515625" customWidth="1"/>
    <col min="7" max="7" width="9.5703125" customWidth="1"/>
    <col min="8" max="8" width="7.140625" customWidth="1"/>
    <col min="9" max="9" width="9.5703125" customWidth="1"/>
    <col min="10" max="10" width="16.85546875" customWidth="1"/>
    <col min="12" max="12" width="13.7109375" customWidth="1"/>
  </cols>
  <sheetData>
    <row r="1" spans="1:13" x14ac:dyDescent="0.25">
      <c r="H1" s="11" t="s">
        <v>1</v>
      </c>
      <c r="I1" s="17">
        <f>Iterationsplan!C10</f>
        <v>16</v>
      </c>
      <c r="M1" s="6"/>
    </row>
    <row r="2" spans="1:13" x14ac:dyDescent="0.25">
      <c r="H2" s="11" t="s">
        <v>36</v>
      </c>
      <c r="I2" s="18">
        <f>Iterationsplan!G10</f>
        <v>16</v>
      </c>
      <c r="J2" s="2"/>
    </row>
    <row r="4" spans="1:13" s="9" customFormat="1" ht="71.25" customHeight="1" x14ac:dyDescent="0.25">
      <c r="A4" s="14" t="s">
        <v>0</v>
      </c>
      <c r="B4" s="13" t="s">
        <v>5</v>
      </c>
      <c r="C4" s="14" t="s">
        <v>33</v>
      </c>
      <c r="D4" s="14" t="s">
        <v>34</v>
      </c>
      <c r="E4" s="15" t="s">
        <v>35</v>
      </c>
      <c r="F4" s="10"/>
      <c r="H4" s="15"/>
      <c r="I4" s="58" t="s">
        <v>37</v>
      </c>
    </row>
    <row r="5" spans="1:13" x14ac:dyDescent="0.25">
      <c r="A5" s="4">
        <v>41221</v>
      </c>
      <c r="B5" s="1">
        <v>0</v>
      </c>
      <c r="C5" s="7">
        <f>Iterationsplan!$G$10</f>
        <v>16</v>
      </c>
      <c r="D5" s="7">
        <v>0</v>
      </c>
      <c r="E5" s="51">
        <f>C5-D5</f>
        <v>16</v>
      </c>
      <c r="F5" s="2"/>
      <c r="I5" s="52">
        <f>C5</f>
        <v>16</v>
      </c>
    </row>
    <row r="6" spans="1:13" x14ac:dyDescent="0.25">
      <c r="A6" s="4">
        <f>A5+1</f>
        <v>41222</v>
      </c>
      <c r="B6" s="3">
        <f>B5+1</f>
        <v>1</v>
      </c>
      <c r="C6" s="7">
        <f>Iterationsplan!$G$10</f>
        <v>16</v>
      </c>
      <c r="D6" s="7">
        <v>0</v>
      </c>
      <c r="E6" s="51">
        <f t="shared" ref="E6:E19" si="0">C6-D6</f>
        <v>16</v>
      </c>
      <c r="F6" s="2"/>
      <c r="I6" s="52">
        <f>I5-TEAM_CAPACITY/$B$19</f>
        <v>14.857142857142858</v>
      </c>
    </row>
    <row r="7" spans="1:13" x14ac:dyDescent="0.25">
      <c r="A7" s="4">
        <f t="shared" ref="A7:A19" si="1">A6+1</f>
        <v>41223</v>
      </c>
      <c r="B7" s="3">
        <f t="shared" ref="B7:B19" si="2">B6+1</f>
        <v>2</v>
      </c>
      <c r="C7" s="7">
        <f>Iterationsplan!$G$10</f>
        <v>16</v>
      </c>
      <c r="D7" s="7">
        <v>0</v>
      </c>
      <c r="E7" s="51">
        <f t="shared" si="0"/>
        <v>16</v>
      </c>
      <c r="F7" s="2"/>
      <c r="I7" s="52">
        <f>I6-TEAM_CAPACITY/$B$19</f>
        <v>13.714285714285715</v>
      </c>
    </row>
    <row r="8" spans="1:13" x14ac:dyDescent="0.25">
      <c r="A8" s="4">
        <f t="shared" si="1"/>
        <v>41224</v>
      </c>
      <c r="B8" s="3">
        <f t="shared" si="2"/>
        <v>3</v>
      </c>
      <c r="C8" s="7">
        <f>Iterationsplan!$G$10</f>
        <v>16</v>
      </c>
      <c r="D8" s="7">
        <v>0</v>
      </c>
      <c r="E8" s="51">
        <f t="shared" si="0"/>
        <v>16</v>
      </c>
      <c r="F8" s="2"/>
      <c r="I8" s="52">
        <f>I7-TEAM_CAPACITY/$B$19</f>
        <v>12.571428571428573</v>
      </c>
    </row>
    <row r="9" spans="1:13" x14ac:dyDescent="0.25">
      <c r="A9" s="4">
        <f t="shared" si="1"/>
        <v>41225</v>
      </c>
      <c r="B9" s="3">
        <f t="shared" si="2"/>
        <v>4</v>
      </c>
      <c r="C9" s="7">
        <f>Iterationsplan!$G$10</f>
        <v>16</v>
      </c>
      <c r="D9" s="7">
        <v>0</v>
      </c>
      <c r="E9" s="51">
        <f t="shared" si="0"/>
        <v>16</v>
      </c>
      <c r="F9" s="2"/>
      <c r="I9" s="52">
        <f>I8-TEAM_CAPACITY/$B$19</f>
        <v>11.428571428571431</v>
      </c>
    </row>
    <row r="10" spans="1:13" x14ac:dyDescent="0.25">
      <c r="A10" s="4">
        <f t="shared" si="1"/>
        <v>41226</v>
      </c>
      <c r="B10" s="3">
        <f t="shared" si="2"/>
        <v>5</v>
      </c>
      <c r="C10" s="7">
        <f>Iterationsplan!$G$10</f>
        <v>16</v>
      </c>
      <c r="D10" s="7">
        <v>0</v>
      </c>
      <c r="E10" s="51">
        <f t="shared" si="0"/>
        <v>16</v>
      </c>
      <c r="F10" s="2"/>
      <c r="I10" s="52">
        <f>I9-TEAM_CAPACITY/$B$19</f>
        <v>10.285714285714288</v>
      </c>
    </row>
    <row r="11" spans="1:13" x14ac:dyDescent="0.25">
      <c r="A11" s="4">
        <f t="shared" si="1"/>
        <v>41227</v>
      </c>
      <c r="B11" s="3">
        <f t="shared" si="2"/>
        <v>6</v>
      </c>
      <c r="C11" s="7">
        <f>Iterationsplan!$G$10</f>
        <v>16</v>
      </c>
      <c r="D11" s="7">
        <v>0</v>
      </c>
      <c r="E11" s="51">
        <f t="shared" si="0"/>
        <v>16</v>
      </c>
      <c r="F11" s="2"/>
      <c r="I11" s="52">
        <f>I10-TEAM_CAPACITY/$B$19</f>
        <v>9.1428571428571459</v>
      </c>
    </row>
    <row r="12" spans="1:13" x14ac:dyDescent="0.25">
      <c r="A12" s="4">
        <f t="shared" si="1"/>
        <v>41228</v>
      </c>
      <c r="B12" s="3">
        <f t="shared" si="2"/>
        <v>7</v>
      </c>
      <c r="C12" s="7">
        <f>Iterationsplan!$G$10</f>
        <v>16</v>
      </c>
      <c r="D12" s="7">
        <v>0</v>
      </c>
      <c r="E12" s="51">
        <f t="shared" si="0"/>
        <v>16</v>
      </c>
      <c r="F12" s="2"/>
      <c r="I12" s="52">
        <f>I11-TEAM_CAPACITY/$B$19</f>
        <v>8.0000000000000036</v>
      </c>
    </row>
    <row r="13" spans="1:13" x14ac:dyDescent="0.25">
      <c r="A13" s="4">
        <f t="shared" si="1"/>
        <v>41229</v>
      </c>
      <c r="B13" s="3">
        <f t="shared" si="2"/>
        <v>8</v>
      </c>
      <c r="C13" s="7">
        <f>Iterationsplan!$G$10</f>
        <v>16</v>
      </c>
      <c r="D13" s="7">
        <v>0</v>
      </c>
      <c r="E13" s="51">
        <f t="shared" si="0"/>
        <v>16</v>
      </c>
      <c r="F13" s="2"/>
      <c r="I13" s="52">
        <f>I12-TEAM_CAPACITY/$B$19</f>
        <v>6.8571428571428612</v>
      </c>
    </row>
    <row r="14" spans="1:13" x14ac:dyDescent="0.25">
      <c r="A14" s="4">
        <f t="shared" si="1"/>
        <v>41230</v>
      </c>
      <c r="B14" s="3">
        <f t="shared" si="2"/>
        <v>9</v>
      </c>
      <c r="C14" s="7">
        <f>Iterationsplan!$G$10</f>
        <v>16</v>
      </c>
      <c r="D14" s="7">
        <v>0</v>
      </c>
      <c r="E14" s="51">
        <f t="shared" si="0"/>
        <v>16</v>
      </c>
      <c r="F14" s="2"/>
      <c r="I14" s="52">
        <f>I13-TEAM_CAPACITY/$B$19</f>
        <v>5.7142857142857189</v>
      </c>
    </row>
    <row r="15" spans="1:13" x14ac:dyDescent="0.25">
      <c r="A15" s="4">
        <f t="shared" si="1"/>
        <v>41231</v>
      </c>
      <c r="B15" s="3">
        <f t="shared" si="2"/>
        <v>10</v>
      </c>
      <c r="C15" s="7">
        <f>Iterationsplan!$G$10</f>
        <v>16</v>
      </c>
      <c r="D15" s="7">
        <v>0</v>
      </c>
      <c r="E15" s="51">
        <f t="shared" si="0"/>
        <v>16</v>
      </c>
      <c r="F15" s="2"/>
      <c r="I15" s="52">
        <f>I14-TEAM_CAPACITY/$B$19</f>
        <v>4.5714285714285765</v>
      </c>
    </row>
    <row r="16" spans="1:13" x14ac:dyDescent="0.25">
      <c r="A16" s="4">
        <f t="shared" si="1"/>
        <v>41232</v>
      </c>
      <c r="B16" s="3">
        <f t="shared" si="2"/>
        <v>11</v>
      </c>
      <c r="C16" s="7">
        <f>Iterationsplan!$G$10</f>
        <v>16</v>
      </c>
      <c r="D16" s="7">
        <v>0</v>
      </c>
      <c r="E16" s="51">
        <f t="shared" si="0"/>
        <v>16</v>
      </c>
      <c r="F16" s="2"/>
      <c r="I16" s="52">
        <f>I15-TEAM_CAPACITY/$B$19</f>
        <v>3.4285714285714337</v>
      </c>
    </row>
    <row r="17" spans="1:9" x14ac:dyDescent="0.25">
      <c r="A17" s="4">
        <f t="shared" si="1"/>
        <v>41233</v>
      </c>
      <c r="B17" s="3">
        <f t="shared" si="2"/>
        <v>12</v>
      </c>
      <c r="C17" s="7">
        <f>Iterationsplan!$G$10</f>
        <v>16</v>
      </c>
      <c r="D17" s="7">
        <v>0</v>
      </c>
      <c r="E17" s="51">
        <f t="shared" si="0"/>
        <v>16</v>
      </c>
      <c r="F17" s="2"/>
      <c r="I17" s="52">
        <f>I16-TEAM_CAPACITY/$B$19</f>
        <v>2.2857142857142909</v>
      </c>
    </row>
    <row r="18" spans="1:9" x14ac:dyDescent="0.25">
      <c r="A18" s="4">
        <f t="shared" si="1"/>
        <v>41234</v>
      </c>
      <c r="B18" s="3">
        <f t="shared" si="2"/>
        <v>13</v>
      </c>
      <c r="C18" s="7">
        <f>Iterationsplan!$G$10</f>
        <v>16</v>
      </c>
      <c r="D18" s="7">
        <v>0</v>
      </c>
      <c r="E18" s="51">
        <f t="shared" si="0"/>
        <v>16</v>
      </c>
      <c r="F18" s="2"/>
      <c r="I18" s="52">
        <f>I17-TEAM_CAPACITY/$B$19</f>
        <v>1.1428571428571481</v>
      </c>
    </row>
    <row r="19" spans="1:9" x14ac:dyDescent="0.25">
      <c r="A19" s="4">
        <f t="shared" si="1"/>
        <v>41235</v>
      </c>
      <c r="B19" s="3">
        <f t="shared" si="2"/>
        <v>14</v>
      </c>
      <c r="C19" s="7">
        <f>Iterationsplan!$G$10</f>
        <v>16</v>
      </c>
      <c r="D19" s="7">
        <v>0</v>
      </c>
      <c r="E19" s="51">
        <f t="shared" si="0"/>
        <v>16</v>
      </c>
      <c r="F19" s="2"/>
      <c r="I19" s="52">
        <f>I18-TEAM_CAPACITY/$B$19</f>
        <v>5.3290705182007514E-15</v>
      </c>
    </row>
    <row r="20" spans="1:9" x14ac:dyDescent="0.25">
      <c r="A20" s="5" t="s">
        <v>2</v>
      </c>
      <c r="B20" s="8">
        <f>B19+1</f>
        <v>15</v>
      </c>
      <c r="C20" s="7">
        <f>Iterationsplan!$G$10</f>
        <v>16</v>
      </c>
      <c r="D20" s="7">
        <v>0</v>
      </c>
      <c r="E20" s="19"/>
      <c r="F20" s="2"/>
      <c r="I20" s="52"/>
    </row>
    <row r="21" spans="1:9" x14ac:dyDescent="0.25">
      <c r="C21" s="16"/>
      <c r="D21" s="16"/>
      <c r="I21" s="3"/>
    </row>
    <row r="22" spans="1:9" x14ac:dyDescent="0.25">
      <c r="C22" s="16"/>
      <c r="D22" s="16"/>
      <c r="E22" s="12"/>
      <c r="F22" s="12"/>
      <c r="I22" s="3"/>
    </row>
    <row r="23" spans="1:9" x14ac:dyDescent="0.25">
      <c r="C23" s="12"/>
      <c r="D23" s="12"/>
      <c r="E23" s="12"/>
      <c r="F23" s="12"/>
      <c r="I23" s="3"/>
    </row>
    <row r="24" spans="1:9" x14ac:dyDescent="0.25">
      <c r="C24" s="12"/>
      <c r="D24" s="12"/>
      <c r="E24" s="12"/>
      <c r="F24" s="12"/>
      <c r="I24" s="3"/>
    </row>
    <row r="25" spans="1:9" x14ac:dyDescent="0.25">
      <c r="A25" s="4"/>
      <c r="C25" s="12"/>
      <c r="D25" s="12"/>
      <c r="E25" s="12"/>
      <c r="F25" s="12"/>
    </row>
    <row r="26" spans="1:9" x14ac:dyDescent="0.25">
      <c r="C26" s="12"/>
      <c r="D26" s="12"/>
      <c r="E26" s="12"/>
      <c r="F26" s="12"/>
    </row>
    <row r="27" spans="1:9" x14ac:dyDescent="0.25">
      <c r="C27" s="12"/>
      <c r="D27" s="12"/>
      <c r="E27" s="12"/>
      <c r="F27" s="12"/>
    </row>
    <row r="28" spans="1:9" x14ac:dyDescent="0.25">
      <c r="C28" s="12"/>
      <c r="D28" s="12"/>
      <c r="E28" s="12"/>
      <c r="F28" s="12"/>
    </row>
    <row r="29" spans="1:9" x14ac:dyDescent="0.25">
      <c r="C29" s="12"/>
      <c r="D29" s="12"/>
      <c r="E29" s="12"/>
      <c r="F29" s="12"/>
    </row>
    <row r="30" spans="1:9" x14ac:dyDescent="0.25">
      <c r="C30" s="12"/>
      <c r="D30" s="12"/>
      <c r="E30" s="12"/>
      <c r="F30" s="12"/>
    </row>
    <row r="31" spans="1:9" x14ac:dyDescent="0.25">
      <c r="C31" s="12"/>
      <c r="D31" s="12"/>
      <c r="E31" s="12"/>
      <c r="F31" s="12"/>
    </row>
  </sheetData>
  <pageMargins left="0.7" right="0.7" top="0.78740157499999996" bottom="0.78740157499999996" header="0.3" footer="0.3"/>
  <pageSetup paperSize="287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Iterationsplan</vt:lpstr>
      <vt:lpstr>Burndown</vt:lpstr>
      <vt:lpstr>NUMDAYS</vt:lpstr>
      <vt:lpstr>SUMTASKS</vt:lpstr>
      <vt:lpstr>TEAM_CAPACITY</vt:lpstr>
      <vt:lpstr>TOLERANCE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Elsener</dc:creator>
  <cp:lastModifiedBy>delsener</cp:lastModifiedBy>
  <cp:lastPrinted>2012-11-02T08:53:47Z</cp:lastPrinted>
  <dcterms:created xsi:type="dcterms:W3CDTF">2011-01-18T13:45:50Z</dcterms:created>
  <dcterms:modified xsi:type="dcterms:W3CDTF">2012-11-04T21:34:09Z</dcterms:modified>
</cp:coreProperties>
</file>